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965" activeTab="2"/>
  </bookViews>
  <sheets>
    <sheet name="Pasqyra e kapitalit" sheetId="1" r:id="rId1"/>
    <sheet name="AAM" sheetId="2" r:id="rId2"/>
    <sheet name="2t shpk" sheetId="3" r:id="rId3"/>
    <sheet name="Sheet2" sheetId="4" r:id="rId4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C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Detyrimet, për të cilat
koha dhe shuma e
realizimit të tyre është e
pasigurt; mund të
realizohen brenda 12
muajve të ardhshëm ose
gjatë ciklit normal të
biznesit të njësisë
ekonomike raportuese
(për shembull,
provizionet e garancisë,
provizionet e
ristrukturimit, provizionet
për shpenzimet e
mundshme, që lidhen me
procese gjyqësore etj.)</t>
        </r>
      </text>
    </comment>
    <comment ref="C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Një pjesë e pasiveve,afatgjata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Në shënimet shpjeguese
do të jepet informacionshtesë
mbi detyrimet ndaj
aksionarëve, njësive të
tjera të grupit dhe palëve
të lidhura</t>
        </r>
      </text>
    </comment>
    <comment ref="C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Pasivet, koha dhe shuma
e realizimit të të cilave
nuk është e sigurt; mund
të realizohen më vonë se
12 muaj nga data e
mbylljes së bilancit (për
shembull, provizionet për
skemat e pensioneve,
provizionet për
shpenzimet e mundshme,
që lidhen me procese
gjyqësore etj.</t>
        </r>
      </text>
    </comment>
    <comment ref="C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Asistencë në formën e
grandeve që nuk është
njohur akoma në të
ardhurat</t>
        </r>
      </text>
    </comment>
    <comment ref="C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Mjete monetare në arkë
dhe bankë, llogari
rrjedhëse, investime në
tregun e parasë dhe
tregje të tjera shumë
likuide</t>
        </r>
      </text>
    </comment>
    <comment ref="C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Derivativë dhe letra me
vlerë, të mbajtura për
tregtim (aksione, bono,
bono korporative,
zotërime në fonde
investimesh etj.)</t>
        </r>
      </text>
    </comment>
    <comment ref="C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Llogari/Kërkesa të
arkëtueshme
afatshkurtra, letra me
vlerë dhe investime të
tjera financiare, të
mbajtura jo për tregtim.
Shënimet japin
informacion- shtesë mbi
kërkesat e arkëtueshme
nga aksionarët, njësi të
tjera të grupit dhe palë
të tjera të lidhura</t>
        </r>
      </text>
    </comment>
    <comment ref="C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Inventari, sipas
përkufizimit të SKK 4, i
klasifikuar sipas
grupeve kryesore</t>
        </r>
      </text>
    </comment>
    <comment ref="C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Ndërtesa, struktura,
rrugë dhe investime në
objekte me qira</t>
        </r>
      </text>
    </comment>
    <comment ref="C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Pajisje prodhimi, mjete
transporti dhe makineri
e pajisje të tjera</t>
        </r>
      </text>
    </comment>
    <comment ref="C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Mobiliet dhe pajisjet e
zyrave</t>
        </r>
      </text>
    </comment>
    <comment ref="C1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1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Pjesa e huave afatgjata
dhe detyrimeve të
qirasë financiare që do
të paguhen brenda 12
muajve të ardhshëm</t>
        </r>
      </text>
    </comment>
    <comment ref="C1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Bono të konvertueshme
afatshkurtra ose
aksionet e preferuara,
që mund të konvertohen
në aksione të njësisë
ekonomike raportuese.</t>
        </r>
      </text>
    </comment>
    <comment ref="C1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1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Asistencë në formën e
grandeve, që nuk është
njohur akoma si e ardhur</t>
        </r>
      </text>
    </comment>
    <comment ref="C1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Detyrimet, për të cilat
koha dhe shuma e
realizimit të tyre është e
pasigurt; mund të
realizohen brenda 12
muajve të ardhshëm ose
gjatë ciklit normal të
biznesit të njësisë
ekonomike raportuese
(për shembull,
provizionet e garancisë,
provizionet e
ristrukturimit, provizionet
për shpenzimet e
mundshme, që lidhen me
procese gjyqësore etj.)</t>
        </r>
      </text>
    </comment>
    <comment ref="C1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Një pjesë e pasiveve 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1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Bono të konvertueshme
afatgjata ose aksionet e
preferuara që mund të
konvertohen në aksione
të shoqërisë</t>
        </r>
      </text>
    </comment>
    <comment ref="C1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e përftuara nga shitja e
produkteve, mallrave dhe shërbimeve gjatë
periudhës kontabël (të vlerësuara sipas SKK
8 Të ardhurat)</t>
        </r>
      </text>
    </comment>
    <comment ref="C1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që përftohen jo rregullisht gjatë
rrjedhës normale të veprimtarisë ekonomike,
duke përfshirë fitimet nga shitja e aktiveve afatgjata materiale dhe aktiveve afatgjata jomateriale, investimet në pasuri të patundshme, gjobat për vonesa; fitimi neto që vjen nga ndryshimet e kursit të këmbimit,ndryshimet në llogaritë/kërkesat e arkëtueshme dhe detyrimet për t’u paguar furnitorëve (nëse rezulton një humbje neto,ajo njihet në zërin “Shpenzime të tjera nga
veprimtaritë e shfrytëzimit”)</t>
        </r>
      </text>
    </comment>
    <comment ref="C1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Ndryshimet në inventarin e produkteve të
gatshme dhe punës në proces, ku pakësimet
e pozicioneve njihen si shpenzime dhe rritjet
e pozicioneve si pakësim i shpenzimeve(shpenzime negative)</t>
        </r>
      </text>
    </comment>
  </commentList>
</comments>
</file>

<file path=xl/sharedStrings.xml><?xml version="1.0" encoding="utf-8"?>
<sst xmlns="http://schemas.openxmlformats.org/spreadsheetml/2006/main" count="354" uniqueCount="264">
  <si>
    <t>A</t>
  </si>
  <si>
    <t>AKTIVET</t>
  </si>
  <si>
    <t>I</t>
  </si>
  <si>
    <t>Totali</t>
  </si>
  <si>
    <t>Inventari</t>
  </si>
  <si>
    <t>Aktivet biologjike afatshkurtra</t>
  </si>
  <si>
    <t>Aktivet afatshkurtra të mbajtura për shitje</t>
  </si>
  <si>
    <t>Parapagimet dhe shpenzimet e shtyra</t>
  </si>
  <si>
    <t>II</t>
  </si>
  <si>
    <t>Investimet financiare afatgjata</t>
  </si>
  <si>
    <t>Aktivet afatgjata jomateriale</t>
  </si>
  <si>
    <t>B</t>
  </si>
  <si>
    <t>Derivativët</t>
  </si>
  <si>
    <t>Huamarrjet</t>
  </si>
  <si>
    <t>Grantet dhe të ardhurat e shtyra</t>
  </si>
  <si>
    <t>Provizionet afatshkurtra</t>
  </si>
  <si>
    <t>Huamarrje të tjera afatgjata</t>
  </si>
  <si>
    <t>Provizionet afatgjata</t>
  </si>
  <si>
    <t>III</t>
  </si>
  <si>
    <t>Kapitali</t>
  </si>
  <si>
    <t>Primi i aksionit</t>
  </si>
  <si>
    <t>Rezerva ligjore</t>
  </si>
  <si>
    <t>Rezerva të tjera</t>
  </si>
  <si>
    <t>Fitimi (humbja) e vitit financiar</t>
  </si>
  <si>
    <t>Shitjet neto</t>
  </si>
  <si>
    <t>Blerja e aktiveve afatgjata materiale</t>
  </si>
  <si>
    <t>Të ardhura nga emetimi i kapitalit aksionar</t>
  </si>
  <si>
    <t>Të ardhura nga huamarrje afatgjata</t>
  </si>
  <si>
    <t>Rritja/rënia neto e mjeteve monetare</t>
  </si>
  <si>
    <t>Mjetet monetare në fillim të periudhës kontabël</t>
  </si>
  <si>
    <t>Mjetet monetare në fund të periudhës kontabël</t>
  </si>
  <si>
    <t>Fitimi para tatimit</t>
  </si>
  <si>
    <t>Rregullime për:</t>
  </si>
  <si>
    <t>Amortizimin</t>
  </si>
  <si>
    <t>Humbje nga këmbimet valutore</t>
  </si>
  <si>
    <t>Të ardhura nga investimet</t>
  </si>
  <si>
    <t>Shpenzime për interesa</t>
  </si>
  <si>
    <t>Rritje/rënie në tepricën inventarit</t>
  </si>
  <si>
    <t>Shenime</t>
  </si>
  <si>
    <t>AKTIVET AFATSHKURTRA</t>
  </si>
  <si>
    <t>Aktive monetare</t>
  </si>
  <si>
    <t>Derivativë dhe aktive të mbajtura për tregtim</t>
  </si>
  <si>
    <t>Totali 2</t>
  </si>
  <si>
    <t>Aktive të tjera financiare afatshkurtra</t>
  </si>
  <si>
    <t>Totali 3</t>
  </si>
  <si>
    <t>Totali 4</t>
  </si>
  <si>
    <t>Totali 1.</t>
  </si>
  <si>
    <t>Aktive afatgjata materiale</t>
  </si>
  <si>
    <t>Aktivet Biologjike afatgjata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</si>
  <si>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</si>
  <si>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</si>
  <si>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</si>
  <si>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</si>
  <si>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</si>
  <si>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AFATSHKURTRA</t>
  </si>
  <si>
    <t>Huatë dhe parapagimet</t>
  </si>
  <si>
    <t>TOTALI I DETYR. AFATSHKURTRA (I)</t>
  </si>
  <si>
    <t>DETYRIME AFATGJATA</t>
  </si>
  <si>
    <t>Huatë afatgjata</t>
  </si>
  <si>
    <t>Totali 1</t>
  </si>
  <si>
    <t>TOTALI I DETYR. AFATGJATA (II)</t>
  </si>
  <si>
    <t>TOTALI I DETYRIMEVE</t>
  </si>
  <si>
    <t>Njësitë ose aksionet e thesarit (negative)</t>
  </si>
  <si>
    <t>Rezerva statutore</t>
  </si>
  <si>
    <t>TOTALI I KAPITALIT (III)</t>
  </si>
  <si>
    <t>(i) Llogari / Kërkesa të arkëtueshme</t>
  </si>
  <si>
    <t>(ii) Llogari / Kërkesa të tjera të arkëtueshme</t>
  </si>
  <si>
    <t>(iii) Instrumente të tjera borxhi</t>
  </si>
  <si>
    <t>(iv) Investime të tjera financiare</t>
  </si>
  <si>
    <t>(i) Lëndët e para</t>
  </si>
  <si>
    <t>(ii) Prodhim në proces</t>
  </si>
  <si>
    <t>(iii) Produkte të gatshme</t>
  </si>
  <si>
    <t>(iv) Mallra për rishitje</t>
  </si>
  <si>
    <t>(v) Parapagesat për furnizime</t>
  </si>
  <si>
    <t>TOTALI AKTIVEVE AFATSHKURTRA (I)</t>
  </si>
  <si>
    <t>AKTIVET AFATGJATA</t>
  </si>
  <si>
    <t>(ii) Aksione dhe investime të tjera në pjesëmarrje</t>
  </si>
  <si>
    <t>(iii) Aksione dhe letra të tjera me vlerë</t>
  </si>
  <si>
    <t>(iv) Llogari / Kërkesa të arkëtueshme afatgjata</t>
  </si>
  <si>
    <t>(i) Toka</t>
  </si>
  <si>
    <t>(ii) Ndërtesa</t>
  </si>
  <si>
    <t>(iii) Makineri dhe pajisje</t>
  </si>
  <si>
    <t>(iv) Aktive të tjera afatgjata materiale (me vl.kontab.)</t>
  </si>
  <si>
    <t>(i) Emri i mirë</t>
  </si>
  <si>
    <t>(ii) Shpenzimet e zhvillimit</t>
  </si>
  <si>
    <t>(iii) Aktive të tjera afatgjata jomateriale</t>
  </si>
  <si>
    <t>(i) Huatë dhe obligacionet afatshkurtra</t>
  </si>
  <si>
    <t>(ii) Kthimet / ripagesat e huave afatgjata</t>
  </si>
  <si>
    <t>(iii) Bono të konvertueshme</t>
  </si>
  <si>
    <t>(i) Të pagueshme ndaj furnitorëve</t>
  </si>
  <si>
    <t>(ii) Të pagueshme ndaj punonjësve</t>
  </si>
  <si>
    <t>(iv) Hua të tjera</t>
  </si>
  <si>
    <t>(v) Parapagimet e arkëtuara</t>
  </si>
  <si>
    <t>(i) Hua, bono dhe detyrime nga qeraja financiare</t>
  </si>
  <si>
    <t>(ii) Bonot e konvertueshme</t>
  </si>
  <si>
    <t>KAPITALI</t>
  </si>
  <si>
    <t>TOTALI I DETYRIMEVE KAPITALIT (I,II,III)</t>
  </si>
  <si>
    <t>Kapitali që i përket aksionarëve të shoqërisë mëmë (përdoret vetëm në PF të konsoliduara)</t>
  </si>
  <si>
    <t>Aksionet e pakicës ( përdoret vetëm në pasqyrat financiare të konsoliduara )</t>
  </si>
  <si>
    <t>A- PASQYRA E TË ARDHURAVE DHE SHPENZIMEVE</t>
  </si>
  <si>
    <t>(Bazuar në klasifikimin e Shpenzimeve sipas Natyrës)</t>
  </si>
  <si>
    <t>Përshkrimi i Elementëve</t>
  </si>
  <si>
    <t>Ndryshimet në inventarin e produkteve të gatshme dhe prodhimit në proçes</t>
  </si>
  <si>
    <t>Kosto e punës</t>
  </si>
  <si>
    <t xml:space="preserve">Amortizimet dhe zhvlerësimet </t>
  </si>
  <si>
    <t xml:space="preserve">Shpenzime të tjera </t>
  </si>
  <si>
    <t>Totali i shpenzimeve (shuma 4 - 7)</t>
  </si>
  <si>
    <t>Fitimi apo humbja nga veprimtaria kryesore (1+2+/-3-8)</t>
  </si>
  <si>
    <t xml:space="preserve"> Të ardhurat dhe shpenzimet financiare nga njësitë e kontrolluara</t>
  </si>
  <si>
    <t xml:space="preserve"> Të ardhurat dhe shpenzimet financiare nga pjesëmarrjet</t>
  </si>
  <si>
    <t>Të ardhurat dhe shpenzimet financiare</t>
  </si>
  <si>
    <t>12.1 Të ardhurat dhe shpenzimet financiare nga investime të tjera financiare afatgjata</t>
  </si>
  <si>
    <t>12.2 Të ardhurat dhe shpenzimet nga interesat 767, 667</t>
  </si>
  <si>
    <t>12.3 Fitimet (humbjet) nga kursi i këmbimi 769, 669</t>
  </si>
  <si>
    <t>Totali i të ardhurave dhe shpenzimeve financiare (12.1+/-12.2+/-12.3+/-12.4)</t>
  </si>
  <si>
    <t>Fitimi (humbja) para tatimit (9+/-13)</t>
  </si>
  <si>
    <t>Shpenzimet e tatimit mbi fitimin 69</t>
  </si>
  <si>
    <t>Fitmi (humbja) neto e vitit financiar (14-15)</t>
  </si>
  <si>
    <t>Elementët e pasqyrave të konsoliduara</t>
  </si>
  <si>
    <t>B- PASQYRA E TË ARDHURAVE DHE SHPENZIMEVE</t>
  </si>
  <si>
    <t>(Bazuar në klasifikimin e Shpenzimeve sipas Funksioneve)</t>
  </si>
  <si>
    <t>Nr</t>
  </si>
  <si>
    <t xml:space="preserve">Shitjet neto </t>
  </si>
  <si>
    <t>Kosto e prodhimit / blerjes së mallrave të shitura</t>
  </si>
  <si>
    <t>Fitimi (humbja ) bruto (1-2)</t>
  </si>
  <si>
    <t>Shpenzimet e shitjes</t>
  </si>
  <si>
    <t>Shpenzimet administrative</t>
  </si>
  <si>
    <t>Të ardhurat e tjera nga veprimtaritë e shfrytëzimit</t>
  </si>
  <si>
    <t>Shpenzime të tjera të zakonshme</t>
  </si>
  <si>
    <t>Fitmi (humbja) nga veprimtaritë e shfrytëzimit</t>
  </si>
  <si>
    <t>Të ardhurat dhe shpenzimet financiare nga pjesëmarrjet</t>
  </si>
  <si>
    <t>Të ardhurat dhe shpenzimet financiare nga njësitë e kontrolluara</t>
  </si>
  <si>
    <t>11.1 Të ardhurat dhe shpenzimet financiare nga investime të tjera financiare afatgjata</t>
  </si>
  <si>
    <t xml:space="preserve">11.2 Të ardhurat dhe shpenzimet nga interesi </t>
  </si>
  <si>
    <t xml:space="preserve">11.3 Fitimet (humbjet) nga kursi i këmbimi </t>
  </si>
  <si>
    <t xml:space="preserve">11.4 Të ardhura dhe shpenzime të tjera financiare </t>
  </si>
  <si>
    <t>Totali i të ardhurave dhe shpenzimeve financiare (11.1+/-11.2+/-11.3+/-11.4)</t>
  </si>
  <si>
    <t>Fitimi (humbja) para tatimit (8+/-12)</t>
  </si>
  <si>
    <t xml:space="preserve">Shpenzimet e tatimit mbi fitimin </t>
  </si>
  <si>
    <t>Fitmi (humbja) neto e viti financiar (13-14)</t>
  </si>
  <si>
    <t>Pasqyra e fluksit monetar – Metoda direkte Periudha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</si>
  <si>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</si>
  <si>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</si>
  <si>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</si>
  <si>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</si>
  <si>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</si>
  <si>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</si>
  <si>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</si>
  <si>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</si>
  <si>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</si>
  <si>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</si>
  <si>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</si>
  <si>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</si>
  <si>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</si>
  <si>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</si>
  <si>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Pagesat e detyrimeve të qirasë financiare</t>
  </si>
  <si>
    <t>Dividendë të paguar</t>
  </si>
  <si>
    <t>MM neto e përdorur në veprimtaritë financiare</t>
  </si>
  <si>
    <t xml:space="preserve">Pasqyra e fluksit monetar – Metoda idirekte </t>
  </si>
  <si>
    <t>Rritje/rënie në tepricën e kërkesave të arkëtueshme nga aktiviteti, si dhe kërkesave të arkëtueshme të tjera</t>
  </si>
  <si>
    <t>Rritje/rënie në tepricën e detyrimeve, për t’u paguar nga aktiviteti</t>
  </si>
  <si>
    <t>Blerja e shoqërisë së kontrolluar X minus paratë e arkëtuara</t>
  </si>
  <si>
    <t>Të ardhura nga shitja e pajisjeve</t>
  </si>
  <si>
    <t>Fluksi monetar nga veprimtaritë financiare</t>
  </si>
  <si>
    <t>Dividendët e paguar</t>
  </si>
  <si>
    <t>Gjendjet dhe levizjet</t>
  </si>
  <si>
    <t>Ndertesa</t>
  </si>
  <si>
    <t>C</t>
  </si>
  <si>
    <t>Kontrolli</t>
  </si>
  <si>
    <t>FITIMI NETO PARA TATIMIT</t>
  </si>
  <si>
    <t>SHPENZIME TE PAZBRITESHME (+)</t>
  </si>
  <si>
    <t>Amortizime tej normave fiskale</t>
  </si>
  <si>
    <t>Shpezime pritje e dhurime tej kufirit tatimor</t>
  </si>
  <si>
    <t>Gjoba,penalitete,demshperblime</t>
  </si>
  <si>
    <t>Provizione qe nuk njihen</t>
  </si>
  <si>
    <t>Shpenzime pa dok. ose jo te rregullta</t>
  </si>
  <si>
    <t>PJESA E HUMBJES SE MBARTUR(-)</t>
  </si>
  <si>
    <t xml:space="preserve">Shtesat </t>
  </si>
  <si>
    <t xml:space="preserve">Pakesimet </t>
  </si>
  <si>
    <t>D</t>
  </si>
  <si>
    <t>Amortizimi per daljet e AAM-ve</t>
  </si>
  <si>
    <t>Makineri dhe paisje</t>
  </si>
  <si>
    <t>Gjendja dhe ndryshimet e AAM-ve, amortizimet dhe zhvleresimet</t>
  </si>
  <si>
    <t>Aktivet te tjera afatgjata materiale</t>
  </si>
  <si>
    <t>(i) Derivativët</t>
  </si>
  <si>
    <t>(ii) Aktivet e mbajtura për tregtim</t>
  </si>
  <si>
    <t>(i) Pjesëmarrje të tjera në njësi të kontrolluara (vetëm në PF)</t>
  </si>
  <si>
    <t>Fitimet(humbja) e pashpërndara</t>
  </si>
  <si>
    <t>Totali i Kapitalit (III)</t>
  </si>
  <si>
    <t>Pagat e personelit</t>
  </si>
  <si>
    <t>Shpenzimet per sigurimet shoqërore dhe shëndetsore</t>
  </si>
  <si>
    <t>TOTALI I DETYRIMEVE E KAPITALIT (I,II,III)</t>
  </si>
  <si>
    <t>Shënime</t>
  </si>
  <si>
    <t>Mjete monetare të përfituara nga aktivitetet</t>
  </si>
  <si>
    <t>Mjete monetare neto nga aktivitetet e shfrytëzimit</t>
  </si>
  <si>
    <t>Mjete monetare neto e përdorur në aktivitetet investuese</t>
  </si>
  <si>
    <t>Mjete monetare neto e përdorur në aktivitetet financiare</t>
  </si>
  <si>
    <t>Aktive Afatshkurtera</t>
  </si>
  <si>
    <t>Totali i Aktiveve Afatshkurtera(I)</t>
  </si>
  <si>
    <t>Aktive Afatgjata</t>
  </si>
  <si>
    <t>Totali i Aktiveve Afatgjata(II)</t>
  </si>
  <si>
    <t>Detyrime Afatshkurtera</t>
  </si>
  <si>
    <t>Totali i Detyrimeve Afatshkurtera (I)</t>
  </si>
  <si>
    <t>Detyrime Afatgjata</t>
  </si>
  <si>
    <t>Totali i Detyrimeve Afatgjata (II)</t>
  </si>
  <si>
    <t>Totali i Detyrimeve (I+II)</t>
  </si>
  <si>
    <t>Viti raportues        31.12.2008</t>
  </si>
  <si>
    <t>AKTIVI</t>
  </si>
  <si>
    <t>Kapitali i rregjistruar(aksionar)</t>
  </si>
  <si>
    <t>(iii) Detyrimet tatimore+sig.shoqerore</t>
  </si>
  <si>
    <t>PASIVI</t>
  </si>
  <si>
    <t>Të ardhura të tjera nga veprimtaritë e shfrytëzimit(Puna e kryer nga njesia ekonomike raportuese për qëllimet e veta dhe e kapitalizuar</t>
  </si>
  <si>
    <t>.</t>
  </si>
  <si>
    <t>Kapitali i rregjistruar (aksionar)</t>
  </si>
  <si>
    <t>Fitimet(humbja) te pashpërndara</t>
  </si>
  <si>
    <t>Kontrolli me shumen e fitimit neto ne bilanc</t>
  </si>
  <si>
    <t xml:space="preserve">Amortizimi ushtrimit </t>
  </si>
  <si>
    <t/>
  </si>
  <si>
    <t>Shpenzimi i tatim fitimit-10%</t>
  </si>
  <si>
    <t>IV</t>
  </si>
  <si>
    <t>V</t>
  </si>
  <si>
    <t>VI</t>
  </si>
  <si>
    <t>FITIMI (HUMBJA) TATIMORE(I+II-III)</t>
  </si>
  <si>
    <t>FITIMI NETO I USHTRIMIT(I-V)</t>
  </si>
  <si>
    <t>Kontrolli kuadrimit Bilanc forme e gjate-farme e shkurter</t>
  </si>
  <si>
    <t>Te tjera-materiale jashte perdorimit(pa miratim)</t>
  </si>
  <si>
    <t>Diferenca</t>
  </si>
  <si>
    <t>Hyrje nga emetimi i kapitalit aksioner</t>
  </si>
  <si>
    <t>Hyrje nga huamarrje afatgjata</t>
  </si>
  <si>
    <t>Percaktimi i rezultatit tatimor-Shpenzime per tatim fitimin</t>
  </si>
  <si>
    <t xml:space="preserve">Materialet dhe mallrat e konsumuara </t>
  </si>
  <si>
    <t>Te pa trupezuara</t>
  </si>
  <si>
    <t>Rritje/rënie e shpenzimeve te shtyra</t>
  </si>
  <si>
    <t>Nje pasqyre e pa Konsoliduar</t>
  </si>
  <si>
    <t>Kapitali aksionar</t>
  </si>
  <si>
    <t>Primi aksionit</t>
  </si>
  <si>
    <t>Rezerva stat.ligjore</t>
  </si>
  <si>
    <t xml:space="preserve">Fitimi pashperndare </t>
  </si>
  <si>
    <t>TOTALI</t>
  </si>
  <si>
    <t>Efekti ndryshimeve ne politikat kontabel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</si>
  <si>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</si>
  <si>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</si>
  <si>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</si>
  <si>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</si>
  <si>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</si>
  <si>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</si>
  <si>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</si>
  <si>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>Pozicioni me 31 dhjetor 2008</t>
  </si>
  <si>
    <t>Zhvleresimi AAM-ve 01.01.2009</t>
  </si>
  <si>
    <t>Zhvleresimi AAM-ve 31.12.2009</t>
  </si>
  <si>
    <t>Vlera neto e AAM-ve 01.01.2009</t>
  </si>
  <si>
    <t>Vlera neto e AAM-ve 31.12.2009</t>
  </si>
  <si>
    <t>12.4 Të ardhura dhe shpenzime të tjera financiare zyra e punesimit</t>
  </si>
  <si>
    <t>Pozicioni me 31 dhjetor 2009</t>
  </si>
  <si>
    <t>PASQYRAT FINANCIARE TE  USHTRIMIT KONTABEL  2010</t>
  </si>
  <si>
    <t>Shoqeria tregtare: " 2T " SHPK. PF-  2010</t>
  </si>
  <si>
    <t>Viti raportues 31.12.2010</t>
  </si>
  <si>
    <t>Viti paraardhës 31.12.2009</t>
  </si>
  <si>
    <t>Kosto e AAM-ve me 01.01.2010</t>
  </si>
  <si>
    <t>Kosto e AAM-ve 31.12.2010</t>
  </si>
  <si>
    <t>Amortizimi AAM-ve 01.01.2010</t>
  </si>
  <si>
    <t>Amortizimi i AAM-ve 31.12.2010</t>
  </si>
  <si>
    <t>Pozicioni me 31 dhjetor 2010</t>
  </si>
  <si>
    <t>Pasqyra  e  Ndryshimeve  ne  Kapital 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</si>
</sst>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.0%"/>
    <numFmt numFmtId="173" formatCode="_(* #,##0_);_(* \(#,##0\);_(* &quot;-&quot;??_);_(@_)"/>
    <numFmt numFmtId="174" formatCode="#,##0_);\-#,##0"/>
    <numFmt numFmtId="175" formatCode="0.000"/>
    <numFmt numFmtId="176" formatCode="_(* #,##0.0_);_(* \(#,##0.0\);_(* &quot;-&quot;??_);_(@_)"/>
  </numFmts>
  <fonts count="56"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Arial"/>
      <family val="2"/>
    </font>
    <font>
      <b/>
      <sz val="12"/>
      <color indexed="18"/>
      <name val="Arial"/>
      <family val="2"/>
    </font>
    <font>
      <b/>
      <i/>
      <u val="single"/>
      <sz val="11"/>
      <color indexed="18"/>
      <name val="Arial"/>
      <family val="2"/>
    </font>
    <font>
      <b/>
      <sz val="8"/>
      <color indexed="6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b/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56"/>
      <name val="Arial"/>
      <family val="2"/>
    </font>
    <font>
      <b/>
      <sz val="11"/>
      <color indexed="18"/>
      <name val="Arial"/>
      <family val="2"/>
    </font>
    <font>
      <sz val="8"/>
      <color indexed="49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8"/>
      <color indexed="57"/>
      <name val="Arial"/>
      <family val="2"/>
    </font>
    <font>
      <b/>
      <i/>
      <u val="single"/>
      <sz val="8"/>
      <color indexed="8"/>
      <name val="Arial"/>
      <family val="2"/>
    </font>
    <font>
      <sz val="8"/>
      <color indexed="8"/>
      <name val="Helvetica"/>
      <family val="2"/>
    </font>
    <font>
      <b/>
      <i/>
      <sz val="11"/>
      <color indexed="18"/>
      <name val="Arial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2"/>
      <name val="Arial"/>
      <family val="0"/>
    </font>
    <font>
      <b/>
      <i/>
      <sz val="11"/>
      <color indexed="8"/>
      <name val="Calibri"/>
      <family val="2"/>
    </font>
    <font>
      <b/>
      <i/>
      <u val="single"/>
      <sz val="11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/>
      <right style="double"/>
      <top style="double"/>
      <bottom style="double"/>
    </border>
    <border>
      <left style="thin"/>
      <right style="thin"/>
      <top style="thin"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 style="double"/>
      <top/>
      <bottom/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double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double">
        <color indexed="49"/>
      </left>
      <right style="double">
        <color indexed="49"/>
      </right>
      <top style="double">
        <color indexed="49"/>
      </top>
      <bottom style="double">
        <color indexed="49"/>
      </bottom>
    </border>
    <border>
      <left style="double">
        <color indexed="49"/>
      </left>
      <right style="thin">
        <color indexed="9"/>
      </right>
      <top style="double">
        <color indexed="49"/>
      </top>
      <bottom style="double">
        <color indexed="49"/>
      </bottom>
    </border>
    <border>
      <left/>
      <right style="thin">
        <color indexed="9"/>
      </right>
      <top style="double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 style="hair"/>
      <top style="double"/>
      <bottom style="hair"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/>
      <right/>
      <top style="thin">
        <color indexed="62"/>
      </top>
      <bottom/>
    </border>
    <border>
      <left/>
      <right style="double">
        <color indexed="63"/>
      </right>
      <top style="double">
        <color indexed="63"/>
      </top>
      <bottom/>
    </border>
    <border>
      <left/>
      <right/>
      <top/>
      <bottom style="medium"/>
    </border>
    <border>
      <left/>
      <right/>
      <top style="thin"/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/>
      <right style="double"/>
      <top style="hair"/>
      <bottom style="hair"/>
    </border>
    <border>
      <left style="thin"/>
      <right style="double"/>
      <top style="hair"/>
      <bottom/>
    </border>
    <border>
      <left/>
      <right style="double"/>
      <top style="thin">
        <color indexed="62"/>
      </top>
      <bottom style="double">
        <color indexed="62"/>
      </bottom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  <border>
      <left style="double">
        <color indexed="18"/>
      </left>
      <right style="hair">
        <color indexed="18"/>
      </right>
      <top style="hair">
        <color indexed="18"/>
      </top>
      <bottom style="double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double">
        <color indexed="18"/>
      </bottom>
    </border>
    <border>
      <left style="hair"/>
      <right style="double"/>
      <top/>
      <bottom style="hair"/>
    </border>
    <border>
      <left style="thin"/>
      <right/>
      <top style="thin"/>
      <bottom style="thin"/>
    </border>
    <border>
      <left style="double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double">
        <color indexed="49"/>
      </left>
      <right style="thin">
        <color indexed="49"/>
      </right>
      <top style="double">
        <color indexed="49"/>
      </top>
      <bottom style="double">
        <color indexed="49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>
        <color indexed="63"/>
      </bottom>
    </border>
    <border>
      <left/>
      <right style="double"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53" fillId="20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173" fontId="1" fillId="0" borderId="15" xfId="42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173" fontId="1" fillId="0" borderId="17" xfId="42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37" fontId="1" fillId="0" borderId="18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37" fontId="1" fillId="0" borderId="19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20" xfId="0" applyFont="1" applyFill="1" applyBorder="1" applyAlignment="1">
      <alignment horizontal="center"/>
    </xf>
    <xf numFmtId="37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73" fontId="1" fillId="0" borderId="10" xfId="42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49" applyFont="1" applyFill="1" applyBorder="1" applyAlignment="1">
      <alignment/>
    </xf>
    <xf numFmtId="0" fontId="1" fillId="0" borderId="10" xfId="0" applyFont="1" applyFill="1" applyBorder="1" applyAlignment="1">
      <alignment horizontal="left" indent="2"/>
    </xf>
    <xf numFmtId="0" fontId="3" fillId="0" borderId="10" xfId="50" applyFont="1" applyFill="1" applyBorder="1" applyAlignment="1">
      <alignment/>
    </xf>
    <xf numFmtId="173" fontId="1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3" fontId="26" fillId="0" borderId="9" xfId="61" applyNumberFormat="1" applyFill="1" applyAlignment="1">
      <alignment/>
    </xf>
    <xf numFmtId="0" fontId="1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73" fontId="1" fillId="0" borderId="23" xfId="42" applyNumberFormat="1" applyFont="1" applyFill="1" applyBorder="1" applyAlignment="1">
      <alignment/>
    </xf>
    <xf numFmtId="0" fontId="3" fillId="0" borderId="0" xfId="50" applyFont="1" applyFill="1" applyBorder="1" applyAlignment="1">
      <alignment/>
    </xf>
    <xf numFmtId="0" fontId="3" fillId="0" borderId="10" xfId="51" applyFont="1" applyFill="1" applyBorder="1" applyAlignment="1">
      <alignment/>
    </xf>
    <xf numFmtId="0" fontId="3" fillId="23" borderId="10" xfId="51" applyFont="1" applyFill="1" applyBorder="1" applyAlignment="1">
      <alignment/>
    </xf>
    <xf numFmtId="0" fontId="3" fillId="23" borderId="10" xfId="51" applyFont="1" applyFill="1" applyBorder="1" applyAlignment="1">
      <alignment horizontal="left"/>
    </xf>
    <xf numFmtId="0" fontId="3" fillId="0" borderId="21" xfId="51" applyFont="1" applyFill="1" applyBorder="1" applyAlignment="1">
      <alignment/>
    </xf>
    <xf numFmtId="0" fontId="3" fillId="0" borderId="21" xfId="51" applyFont="1" applyFill="1" applyBorder="1" applyAlignment="1">
      <alignment horizontal="left"/>
    </xf>
    <xf numFmtId="0" fontId="1" fillId="23" borderId="16" xfId="0" applyFont="1" applyFill="1" applyBorder="1" applyAlignment="1">
      <alignment horizontal="center"/>
    </xf>
    <xf numFmtId="173" fontId="1" fillId="23" borderId="17" xfId="42" applyNumberFormat="1" applyFont="1" applyFill="1" applyBorder="1" applyAlignment="1">
      <alignment/>
    </xf>
    <xf numFmtId="0" fontId="1" fillId="23" borderId="17" xfId="0" applyFont="1" applyFill="1" applyBorder="1" applyAlignment="1">
      <alignment/>
    </xf>
    <xf numFmtId="37" fontId="1" fillId="23" borderId="17" xfId="0" applyNumberFormat="1" applyFont="1" applyFill="1" applyBorder="1" applyAlignment="1">
      <alignment/>
    </xf>
    <xf numFmtId="0" fontId="1" fillId="23" borderId="24" xfId="0" applyFont="1" applyFill="1" applyBorder="1" applyAlignment="1">
      <alignment horizontal="center"/>
    </xf>
    <xf numFmtId="0" fontId="1" fillId="23" borderId="25" xfId="0" applyFont="1" applyFill="1" applyBorder="1" applyAlignment="1">
      <alignment/>
    </xf>
    <xf numFmtId="37" fontId="1" fillId="23" borderId="25" xfId="0" applyNumberFormat="1" applyFont="1" applyFill="1" applyBorder="1" applyAlignment="1">
      <alignment/>
    </xf>
    <xf numFmtId="37" fontId="1" fillId="23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172" fontId="1" fillId="0" borderId="10" xfId="59" applyNumberFormat="1" applyFont="1" applyFill="1" applyBorder="1" applyAlignment="1">
      <alignment horizontal="center"/>
    </xf>
    <xf numFmtId="37" fontId="1" fillId="0" borderId="23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8" fillId="2" borderId="2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37" fontId="1" fillId="0" borderId="11" xfId="0" applyNumberFormat="1" applyFont="1" applyFill="1" applyBorder="1" applyAlignment="1">
      <alignment/>
    </xf>
    <xf numFmtId="0" fontId="3" fillId="0" borderId="31" xfId="0" applyFont="1" applyBorder="1" applyAlignment="1">
      <alignment horizontal="center"/>
    </xf>
    <xf numFmtId="37" fontId="1" fillId="0" borderId="32" xfId="0" applyNumberFormat="1" applyFont="1" applyFill="1" applyBorder="1" applyAlignment="1">
      <alignment/>
    </xf>
    <xf numFmtId="0" fontId="11" fillId="0" borderId="33" xfId="0" applyFont="1" applyBorder="1" applyAlignment="1">
      <alignment horizontal="right"/>
    </xf>
    <xf numFmtId="0" fontId="2" fillId="0" borderId="33" xfId="0" applyFont="1" applyBorder="1" applyAlignment="1">
      <alignment/>
    </xf>
    <xf numFmtId="0" fontId="5" fillId="2" borderId="33" xfId="0" applyFont="1" applyFill="1" applyBorder="1" applyAlignment="1">
      <alignment/>
    </xf>
    <xf numFmtId="0" fontId="5" fillId="2" borderId="34" xfId="0" applyFont="1" applyFill="1" applyBorder="1" applyAlignment="1">
      <alignment/>
    </xf>
    <xf numFmtId="0" fontId="3" fillId="4" borderId="35" xfId="49" applyFont="1" applyFill="1" applyBorder="1" applyAlignment="1">
      <alignment vertical="center" wrapText="1"/>
    </xf>
    <xf numFmtId="173" fontId="1" fillId="11" borderId="0" xfId="42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0" fontId="3" fillId="0" borderId="10" xfId="59" applyNumberFormat="1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10" fontId="1" fillId="0" borderId="10" xfId="59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6" fillId="5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4" borderId="36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center" vertical="center" wrapText="1"/>
    </xf>
    <xf numFmtId="0" fontId="15" fillId="8" borderId="0" xfId="25" applyFont="1" applyBorder="1" applyAlignment="1">
      <alignment/>
    </xf>
    <xf numFmtId="1" fontId="6" fillId="0" borderId="38" xfId="42" applyNumberFormat="1" applyFont="1" applyFill="1" applyBorder="1" applyAlignment="1">
      <alignment horizontal="center"/>
    </xf>
    <xf numFmtId="173" fontId="6" fillId="0" borderId="38" xfId="42" applyNumberFormat="1" applyFont="1" applyFill="1" applyBorder="1" applyAlignment="1">
      <alignment/>
    </xf>
    <xf numFmtId="1" fontId="6" fillId="0" borderId="10" xfId="42" applyNumberFormat="1" applyFont="1" applyFill="1" applyBorder="1" applyAlignment="1">
      <alignment horizontal="center"/>
    </xf>
    <xf numFmtId="173" fontId="6" fillId="0" borderId="10" xfId="42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7" fillId="23" borderId="10" xfId="42" applyNumberFormat="1" applyFont="1" applyFill="1" applyBorder="1" applyAlignment="1">
      <alignment horizontal="center"/>
    </xf>
    <xf numFmtId="173" fontId="7" fillId="23" borderId="10" xfId="61" applyNumberFormat="1" applyFont="1" applyFill="1" applyBorder="1" applyAlignment="1">
      <alignment/>
    </xf>
    <xf numFmtId="173" fontId="6" fillId="0" borderId="0" xfId="0" applyNumberFormat="1" applyFont="1" applyFill="1" applyAlignment="1">
      <alignment/>
    </xf>
    <xf numFmtId="1" fontId="6" fillId="23" borderId="10" xfId="42" applyNumberFormat="1" applyFont="1" applyFill="1" applyBorder="1" applyAlignment="1">
      <alignment horizontal="center"/>
    </xf>
    <xf numFmtId="0" fontId="7" fillId="2" borderId="10" xfId="19" applyFont="1" applyFill="1" applyBorder="1" applyAlignment="1">
      <alignment/>
    </xf>
    <xf numFmtId="1" fontId="7" fillId="2" borderId="10" xfId="19" applyNumberFormat="1" applyFont="1" applyFill="1" applyBorder="1" applyAlignment="1">
      <alignment horizontal="center"/>
    </xf>
    <xf numFmtId="173" fontId="7" fillId="2" borderId="9" xfId="19" applyNumberFormat="1" applyFont="1" applyFill="1" applyBorder="1" applyAlignment="1">
      <alignment/>
    </xf>
    <xf numFmtId="0" fontId="16" fillId="0" borderId="10" xfId="19" applyFont="1" applyFill="1" applyBorder="1" applyAlignment="1">
      <alignment/>
    </xf>
    <xf numFmtId="1" fontId="16" fillId="0" borderId="10" xfId="19" applyNumberFormat="1" applyFont="1" applyFill="1" applyBorder="1" applyAlignment="1">
      <alignment horizontal="center"/>
    </xf>
    <xf numFmtId="173" fontId="16" fillId="0" borderId="0" xfId="19" applyNumberFormat="1" applyFont="1" applyFill="1" applyBorder="1" applyAlignment="1">
      <alignment/>
    </xf>
    <xf numFmtId="0" fontId="16" fillId="0" borderId="10" xfId="25" applyFont="1" applyFill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" fontId="6" fillId="0" borderId="21" xfId="42" applyNumberFormat="1" applyFont="1" applyFill="1" applyBorder="1" applyAlignment="1">
      <alignment horizontal="center"/>
    </xf>
    <xf numFmtId="173" fontId="7" fillId="0" borderId="0" xfId="61" applyNumberFormat="1" applyFont="1" applyFill="1" applyBorder="1" applyAlignment="1">
      <alignment/>
    </xf>
    <xf numFmtId="0" fontId="7" fillId="6" borderId="23" xfId="19" applyFont="1" applyBorder="1" applyAlignment="1">
      <alignment/>
    </xf>
    <xf numFmtId="1" fontId="7" fillId="6" borderId="23" xfId="19" applyNumberFormat="1" applyFont="1" applyBorder="1" applyAlignment="1">
      <alignment horizontal="center"/>
    </xf>
    <xf numFmtId="173" fontId="7" fillId="6" borderId="9" xfId="19" applyNumberFormat="1" applyFont="1" applyBorder="1" applyAlignment="1">
      <alignment/>
    </xf>
    <xf numFmtId="0" fontId="0" fillId="5" borderId="0" xfId="0" applyFill="1" applyAlignment="1">
      <alignment/>
    </xf>
    <xf numFmtId="0" fontId="17" fillId="25" borderId="0" xfId="0" applyFont="1" applyFill="1" applyAlignment="1">
      <alignment/>
    </xf>
    <xf numFmtId="0" fontId="18" fillId="25" borderId="0" xfId="0" applyFont="1" applyFill="1" applyAlignment="1">
      <alignment horizontal="center"/>
    </xf>
    <xf numFmtId="0" fontId="19" fillId="25" borderId="2" xfId="41" applyFont="1" applyFill="1" applyAlignment="1">
      <alignment horizontal="center"/>
    </xf>
    <xf numFmtId="0" fontId="0" fillId="11" borderId="0" xfId="0" applyFill="1" applyAlignment="1">
      <alignment horizontal="center"/>
    </xf>
    <xf numFmtId="173" fontId="0" fillId="11" borderId="0" xfId="0" applyNumberForma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24" borderId="35" xfId="0" applyFont="1" applyFill="1" applyBorder="1" applyAlignment="1">
      <alignment horizontal="center" vertical="center" wrapText="1"/>
    </xf>
    <xf numFmtId="0" fontId="7" fillId="24" borderId="35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4" borderId="0" xfId="0" applyFont="1" applyFill="1" applyAlignment="1">
      <alignment/>
    </xf>
    <xf numFmtId="0" fontId="7" fillId="23" borderId="10" xfId="0" applyFont="1" applyFill="1" applyBorder="1" applyAlignment="1">
      <alignment/>
    </xf>
    <xf numFmtId="0" fontId="7" fillId="23" borderId="10" xfId="0" applyFont="1" applyFill="1" applyBorder="1" applyAlignment="1">
      <alignment/>
    </xf>
    <xf numFmtId="0" fontId="7" fillId="23" borderId="10" xfId="0" applyFont="1" applyFill="1" applyBorder="1" applyAlignment="1">
      <alignment horizontal="center"/>
    </xf>
    <xf numFmtId="173" fontId="7" fillId="23" borderId="10" xfId="42" applyNumberFormat="1" applyFont="1" applyFill="1" applyBorder="1" applyAlignment="1">
      <alignment/>
    </xf>
    <xf numFmtId="43" fontId="6" fillId="0" borderId="0" xfId="42" applyFont="1" applyAlignment="1">
      <alignment/>
    </xf>
    <xf numFmtId="173" fontId="6" fillId="0" borderId="0" xfId="0" applyNumberFormat="1" applyFont="1" applyAlignment="1">
      <alignment/>
    </xf>
    <xf numFmtId="0" fontId="6" fillId="23" borderId="10" xfId="0" applyFont="1" applyFill="1" applyBorder="1" applyAlignment="1">
      <alignment/>
    </xf>
    <xf numFmtId="0" fontId="20" fillId="23" borderId="10" xfId="0" applyFont="1" applyFill="1" applyBorder="1" applyAlignment="1">
      <alignment horizontal="left"/>
    </xf>
    <xf numFmtId="0" fontId="20" fillId="23" borderId="10" xfId="0" applyFont="1" applyFill="1" applyBorder="1" applyAlignment="1">
      <alignment horizontal="center"/>
    </xf>
    <xf numFmtId="173" fontId="20" fillId="23" borderId="10" xfId="42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7" fillId="4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center"/>
    </xf>
    <xf numFmtId="0" fontId="20" fillId="4" borderId="23" xfId="0" applyFont="1" applyFill="1" applyBorder="1" applyAlignment="1">
      <alignment/>
    </xf>
    <xf numFmtId="0" fontId="20" fillId="4" borderId="23" xfId="0" applyFont="1" applyFill="1" applyBorder="1" applyAlignment="1">
      <alignment horizontal="center"/>
    </xf>
    <xf numFmtId="173" fontId="20" fillId="4" borderId="23" xfId="42" applyNumberFormat="1" applyFont="1" applyFill="1" applyBorder="1" applyAlignment="1">
      <alignment/>
    </xf>
    <xf numFmtId="0" fontId="6" fillId="0" borderId="40" xfId="0" applyFont="1" applyBorder="1" applyAlignment="1">
      <alignment/>
    </xf>
    <xf numFmtId="173" fontId="6" fillId="0" borderId="0" xfId="42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173" fontId="6" fillId="0" borderId="39" xfId="42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3" fontId="6" fillId="0" borderId="0" xfId="0" applyNumberFormat="1" applyFont="1" applyAlignment="1">
      <alignment/>
    </xf>
    <xf numFmtId="173" fontId="6" fillId="0" borderId="10" xfId="42" applyNumberFormat="1" applyFont="1" applyBorder="1" applyAlignment="1">
      <alignment/>
    </xf>
    <xf numFmtId="0" fontId="6" fillId="0" borderId="10" xfId="0" applyFont="1" applyFill="1" applyBorder="1" applyAlignment="1" quotePrefix="1">
      <alignment horizontal="center"/>
    </xf>
    <xf numFmtId="0" fontId="7" fillId="4" borderId="10" xfId="0" applyFont="1" applyFill="1" applyBorder="1" applyAlignment="1">
      <alignment/>
    </xf>
    <xf numFmtId="0" fontId="7" fillId="4" borderId="10" xfId="0" applyFont="1" applyFill="1" applyBorder="1" applyAlignment="1">
      <alignment horizontal="center"/>
    </xf>
    <xf numFmtId="173" fontId="7" fillId="4" borderId="10" xfId="42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7" fillId="4" borderId="23" xfId="0" applyFont="1" applyFill="1" applyBorder="1" applyAlignment="1">
      <alignment/>
    </xf>
    <xf numFmtId="0" fontId="7" fillId="4" borderId="23" xfId="0" applyFont="1" applyFill="1" applyBorder="1" applyAlignment="1">
      <alignment horizontal="center"/>
    </xf>
    <xf numFmtId="173" fontId="7" fillId="4" borderId="23" xfId="42" applyNumberFormat="1" applyFont="1" applyFill="1" applyBorder="1" applyAlignment="1">
      <alignment/>
    </xf>
    <xf numFmtId="173" fontId="6" fillId="11" borderId="0" xfId="0" applyNumberFormat="1" applyFont="1" applyFill="1" applyAlignment="1">
      <alignment/>
    </xf>
    <xf numFmtId="0" fontId="22" fillId="0" borderId="0" xfId="51" applyFont="1" applyBorder="1" applyAlignment="1">
      <alignment/>
    </xf>
    <xf numFmtId="0" fontId="23" fillId="0" borderId="0" xfId="51" applyFont="1" applyBorder="1" applyAlignment="1">
      <alignment/>
    </xf>
    <xf numFmtId="0" fontId="25" fillId="26" borderId="41" xfId="0" applyFont="1" applyFill="1" applyBorder="1" applyAlignment="1">
      <alignment/>
    </xf>
    <xf numFmtId="0" fontId="23" fillId="26" borderId="41" xfId="52" applyFont="1" applyFill="1" applyBorder="1" applyAlignment="1">
      <alignment horizontal="center" vertical="center" wrapText="1"/>
    </xf>
    <xf numFmtId="0" fontId="7" fillId="24" borderId="41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/>
    </xf>
    <xf numFmtId="0" fontId="25" fillId="0" borderId="39" xfId="0" applyFont="1" applyFill="1" applyBorder="1" applyAlignment="1">
      <alignment horizontal="center"/>
    </xf>
    <xf numFmtId="173" fontId="26" fillId="0" borderId="42" xfId="61" applyNumberFormat="1" applyFill="1" applyBorder="1" applyAlignment="1">
      <alignment/>
    </xf>
    <xf numFmtId="0" fontId="6" fillId="0" borderId="10" xfId="0" applyFont="1" applyBorder="1" applyAlignment="1">
      <alignment horizontal="center"/>
    </xf>
    <xf numFmtId="173" fontId="26" fillId="0" borderId="9" xfId="61" applyNumberFormat="1" applyFont="1" applyFill="1" applyAlignment="1">
      <alignment/>
    </xf>
    <xf numFmtId="0" fontId="12" fillId="0" borderId="0" xfId="0" applyFont="1" applyAlignment="1">
      <alignment/>
    </xf>
    <xf numFmtId="43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0" borderId="11" xfId="0" applyFont="1" applyBorder="1" applyAlignment="1">
      <alignment/>
    </xf>
    <xf numFmtId="0" fontId="6" fillId="0" borderId="23" xfId="0" applyFont="1" applyFill="1" applyBorder="1" applyAlignment="1">
      <alignment horizontal="center"/>
    </xf>
    <xf numFmtId="0" fontId="19" fillId="21" borderId="43" xfId="41" applyFont="1" applyBorder="1" applyAlignment="1">
      <alignment horizontal="center"/>
    </xf>
    <xf numFmtId="0" fontId="19" fillId="0" borderId="0" xfId="41" applyFont="1" applyFill="1" applyBorder="1" applyAlignment="1">
      <alignment horizontal="center"/>
    </xf>
    <xf numFmtId="37" fontId="6" fillId="0" borderId="0" xfId="0" applyNumberFormat="1" applyFont="1" applyAlignment="1">
      <alignment/>
    </xf>
    <xf numFmtId="0" fontId="6" fillId="11" borderId="44" xfId="0" applyFont="1" applyFill="1" applyBorder="1" applyAlignment="1">
      <alignment/>
    </xf>
    <xf numFmtId="43" fontId="6" fillId="11" borderId="45" xfId="0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0" borderId="46" xfId="0" applyFont="1" applyBorder="1" applyAlignment="1">
      <alignment/>
    </xf>
    <xf numFmtId="0" fontId="29" fillId="0" borderId="47" xfId="0" applyFont="1" applyBorder="1" applyAlignment="1">
      <alignment/>
    </xf>
    <xf numFmtId="0" fontId="6" fillId="0" borderId="47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7" xfId="0" applyFont="1" applyBorder="1" applyAlignment="1">
      <alignment horizontal="left" indent="2"/>
    </xf>
    <xf numFmtId="0" fontId="29" fillId="0" borderId="47" xfId="0" applyFont="1" applyBorder="1" applyAlignment="1">
      <alignment horizontal="right"/>
    </xf>
    <xf numFmtId="0" fontId="7" fillId="0" borderId="47" xfId="0" applyFont="1" applyBorder="1" applyAlignment="1">
      <alignment/>
    </xf>
    <xf numFmtId="0" fontId="6" fillId="0" borderId="49" xfId="0" applyFont="1" applyBorder="1" applyAlignment="1">
      <alignment/>
    </xf>
    <xf numFmtId="0" fontId="6" fillId="4" borderId="41" xfId="0" applyFont="1" applyFill="1" applyBorder="1" applyAlignment="1">
      <alignment/>
    </xf>
    <xf numFmtId="0" fontId="21" fillId="4" borderId="41" xfId="0" applyFont="1" applyFill="1" applyBorder="1" applyAlignment="1">
      <alignment vertical="center" wrapText="1"/>
    </xf>
    <xf numFmtId="0" fontId="7" fillId="24" borderId="41" xfId="52" applyFont="1" applyFill="1" applyBorder="1" applyAlignment="1">
      <alignment horizontal="center" vertical="center" wrapText="1"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/>
    </xf>
    <xf numFmtId="0" fontId="6" fillId="0" borderId="47" xfId="0" applyFont="1" applyBorder="1" applyAlignment="1">
      <alignment/>
    </xf>
    <xf numFmtId="37" fontId="6" fillId="0" borderId="48" xfId="42" applyNumberFormat="1" applyFont="1" applyBorder="1" applyAlignment="1">
      <alignment/>
    </xf>
    <xf numFmtId="37" fontId="6" fillId="0" borderId="53" xfId="42" applyNumberFormat="1" applyFont="1" applyBorder="1" applyAlignment="1">
      <alignment/>
    </xf>
    <xf numFmtId="0" fontId="6" fillId="0" borderId="47" xfId="0" applyFont="1" applyBorder="1" applyAlignment="1" quotePrefix="1">
      <alignment horizontal="center"/>
    </xf>
    <xf numFmtId="37" fontId="6" fillId="0" borderId="54" xfId="42" applyNumberFormat="1" applyFont="1" applyBorder="1" applyAlignment="1">
      <alignment/>
    </xf>
    <xf numFmtId="0" fontId="7" fillId="0" borderId="47" xfId="0" applyFont="1" applyBorder="1" applyAlignment="1">
      <alignment horizontal="center"/>
    </xf>
    <xf numFmtId="0" fontId="29" fillId="0" borderId="47" xfId="0" applyFont="1" applyBorder="1" applyAlignment="1">
      <alignment horizontal="left"/>
    </xf>
    <xf numFmtId="37" fontId="26" fillId="0" borderId="55" xfId="61" applyNumberFormat="1" applyBorder="1" applyAlignment="1">
      <alignment/>
    </xf>
    <xf numFmtId="0" fontId="6" fillId="0" borderId="47" xfId="0" applyFont="1" applyBorder="1" applyAlignment="1">
      <alignment horizontal="left"/>
    </xf>
    <xf numFmtId="0" fontId="6" fillId="0" borderId="46" xfId="0" applyFont="1" applyBorder="1" applyAlignment="1">
      <alignment/>
    </xf>
    <xf numFmtId="37" fontId="7" fillId="0" borderId="48" xfId="42" applyNumberFormat="1" applyFont="1" applyBorder="1" applyAlignment="1">
      <alignment/>
    </xf>
    <xf numFmtId="37" fontId="7" fillId="0" borderId="53" xfId="42" applyNumberFormat="1" applyFont="1" applyBorder="1" applyAlignment="1">
      <alignment/>
    </xf>
    <xf numFmtId="0" fontId="29" fillId="0" borderId="56" xfId="0" applyFont="1" applyBorder="1" applyAlignment="1">
      <alignment/>
    </xf>
    <xf numFmtId="37" fontId="7" fillId="0" borderId="57" xfId="42" applyNumberFormat="1" applyFont="1" applyBorder="1" applyAlignment="1">
      <alignment/>
    </xf>
    <xf numFmtId="0" fontId="2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3" fontId="7" fillId="0" borderId="0" xfId="42" applyNumberFormat="1" applyFont="1" applyBorder="1" applyAlignment="1">
      <alignment/>
    </xf>
    <xf numFmtId="0" fontId="6" fillId="4" borderId="0" xfId="0" applyFont="1" applyFill="1" applyAlignment="1">
      <alignment horizontal="center"/>
    </xf>
    <xf numFmtId="37" fontId="6" fillId="4" borderId="0" xfId="0" applyNumberFormat="1" applyFont="1" applyFill="1" applyAlignment="1">
      <alignment/>
    </xf>
    <xf numFmtId="0" fontId="0" fillId="0" borderId="34" xfId="0" applyBorder="1" applyAlignment="1">
      <alignment/>
    </xf>
    <xf numFmtId="2" fontId="0" fillId="0" borderId="33" xfId="59" applyNumberFormat="1" applyFont="1" applyBorder="1" applyAlignment="1">
      <alignment horizontal="center"/>
    </xf>
    <xf numFmtId="2" fontId="0" fillId="0" borderId="33" xfId="59" applyNumberFormat="1" applyFont="1" applyBorder="1" applyAlignment="1">
      <alignment/>
    </xf>
    <xf numFmtId="0" fontId="0" fillId="0" borderId="33" xfId="0" applyBorder="1" applyAlignment="1">
      <alignment horizontal="right"/>
    </xf>
    <xf numFmtId="2" fontId="0" fillId="2" borderId="33" xfId="59" applyNumberFormat="1" applyFont="1" applyFill="1" applyBorder="1" applyAlignment="1">
      <alignment horizontal="center"/>
    </xf>
    <xf numFmtId="2" fontId="0" fillId="2" borderId="33" xfId="59" applyNumberFormat="1" applyFont="1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2" fontId="0" fillId="0" borderId="59" xfId="0" applyNumberFormat="1" applyBorder="1" applyAlignment="1">
      <alignment horizontal="center"/>
    </xf>
    <xf numFmtId="2" fontId="0" fillId="0" borderId="59" xfId="0" applyNumberFormat="1" applyBorder="1" applyAlignment="1">
      <alignment/>
    </xf>
    <xf numFmtId="0" fontId="6" fillId="0" borderId="0" xfId="0" applyFont="1" applyAlignment="1">
      <alignment horizontal="left"/>
    </xf>
    <xf numFmtId="0" fontId="27" fillId="7" borderId="0" xfId="48" applyFont="1" applyFill="1" applyAlignment="1">
      <alignment horizontal="center"/>
    </xf>
    <xf numFmtId="0" fontId="32" fillId="7" borderId="2" xfId="41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173" fontId="7" fillId="7" borderId="0" xfId="42" applyNumberFormat="1" applyFont="1" applyFill="1" applyBorder="1" applyAlignment="1">
      <alignment/>
    </xf>
    <xf numFmtId="0" fontId="6" fillId="11" borderId="0" xfId="0" applyFont="1" applyFill="1" applyAlignment="1">
      <alignment/>
    </xf>
    <xf numFmtId="49" fontId="6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73" fontId="6" fillId="2" borderId="0" xfId="0" applyNumberFormat="1" applyFont="1" applyFill="1" applyAlignment="1">
      <alignment/>
    </xf>
    <xf numFmtId="0" fontId="21" fillId="11" borderId="0" xfId="0" applyFont="1" applyFill="1" applyAlignment="1">
      <alignment horizontal="left"/>
    </xf>
    <xf numFmtId="0" fontId="6" fillId="11" borderId="0" xfId="0" applyFont="1" applyFill="1" applyAlignment="1">
      <alignment horizontal="center"/>
    </xf>
    <xf numFmtId="0" fontId="19" fillId="11" borderId="2" xfId="41" applyFont="1" applyFill="1" applyAlignment="1">
      <alignment horizontal="center"/>
    </xf>
    <xf numFmtId="0" fontId="6" fillId="10" borderId="0" xfId="0" applyFont="1" applyFill="1" applyBorder="1" applyAlignment="1">
      <alignment/>
    </xf>
    <xf numFmtId="37" fontId="1" fillId="0" borderId="60" xfId="0" applyNumberFormat="1" applyFont="1" applyFill="1" applyBorder="1" applyAlignment="1">
      <alignment horizontal="right"/>
    </xf>
    <xf numFmtId="173" fontId="1" fillId="0" borderId="17" xfId="42" applyNumberFormat="1" applyFont="1" applyFill="1" applyBorder="1" applyAlignment="1">
      <alignment horizontal="right"/>
    </xf>
    <xf numFmtId="37" fontId="1" fillId="0" borderId="17" xfId="0" applyNumberFormat="1" applyFont="1" applyFill="1" applyBorder="1" applyAlignment="1">
      <alignment horizontal="right"/>
    </xf>
    <xf numFmtId="37" fontId="1" fillId="0" borderId="18" xfId="0" applyNumberFormat="1" applyFont="1" applyFill="1" applyBorder="1" applyAlignment="1">
      <alignment horizontal="right"/>
    </xf>
    <xf numFmtId="173" fontId="1" fillId="23" borderId="17" xfId="42" applyNumberFormat="1" applyFont="1" applyFill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173" fontId="1" fillId="23" borderId="18" xfId="42" applyNumberFormat="1" applyFont="1" applyFill="1" applyBorder="1" applyAlignment="1">
      <alignment horizontal="right"/>
    </xf>
    <xf numFmtId="37" fontId="1" fillId="23" borderId="17" xfId="0" applyNumberFormat="1" applyFont="1" applyFill="1" applyBorder="1" applyAlignment="1">
      <alignment horizontal="right"/>
    </xf>
    <xf numFmtId="37" fontId="1" fillId="23" borderId="18" xfId="0" applyNumberFormat="1" applyFont="1" applyFill="1" applyBorder="1" applyAlignment="1">
      <alignment horizontal="right"/>
    </xf>
    <xf numFmtId="37" fontId="1" fillId="0" borderId="15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173" fontId="1" fillId="23" borderId="17" xfId="42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173" fontId="6" fillId="0" borderId="17" xfId="42" applyNumberFormat="1" applyFont="1" applyFill="1" applyBorder="1" applyAlignment="1">
      <alignment/>
    </xf>
    <xf numFmtId="37" fontId="26" fillId="0" borderId="55" xfId="61" applyNumberFormat="1" applyBorder="1" applyAlignment="1">
      <alignment/>
    </xf>
    <xf numFmtId="0" fontId="34" fillId="0" borderId="0" xfId="0" applyFont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36" fillId="0" borderId="61" xfId="0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3" fontId="35" fillId="0" borderId="11" xfId="0" applyNumberFormat="1" applyFont="1" applyBorder="1" applyAlignment="1">
      <alignment vertical="center"/>
    </xf>
    <xf numFmtId="0" fontId="35" fillId="0" borderId="30" xfId="0" applyFont="1" applyBorder="1" applyAlignment="1">
      <alignment horizontal="center" vertical="center"/>
    </xf>
    <xf numFmtId="0" fontId="35" fillId="0" borderId="61" xfId="0" applyFont="1" applyBorder="1" applyAlignment="1">
      <alignment vertical="center"/>
    </xf>
    <xf numFmtId="0" fontId="35" fillId="0" borderId="62" xfId="0" applyFont="1" applyBorder="1" applyAlignment="1">
      <alignment horizontal="center" vertical="center"/>
    </xf>
    <xf numFmtId="0" fontId="35" fillId="0" borderId="63" xfId="0" applyFont="1" applyBorder="1" applyAlignment="1">
      <alignment vertical="center"/>
    </xf>
    <xf numFmtId="3" fontId="35" fillId="0" borderId="21" xfId="0" applyNumberFormat="1" applyFont="1" applyBorder="1" applyAlignment="1">
      <alignment vertical="center"/>
    </xf>
    <xf numFmtId="3" fontId="35" fillId="0" borderId="64" xfId="0" applyNumberFormat="1" applyFont="1" applyBorder="1" applyAlignment="1">
      <alignment vertical="center"/>
    </xf>
    <xf numFmtId="0" fontId="36" fillId="27" borderId="31" xfId="0" applyFont="1" applyFill="1" applyBorder="1" applyAlignment="1">
      <alignment horizontal="center" vertical="center"/>
    </xf>
    <xf numFmtId="0" fontId="36" fillId="27" borderId="65" xfId="0" applyFont="1" applyFill="1" applyBorder="1" applyAlignment="1">
      <alignment vertical="center"/>
    </xf>
    <xf numFmtId="0" fontId="4" fillId="27" borderId="29" xfId="0" applyFont="1" applyFill="1" applyBorder="1" applyAlignment="1">
      <alignment horizontal="center" vertical="center"/>
    </xf>
    <xf numFmtId="0" fontId="35" fillId="27" borderId="20" xfId="0" applyFont="1" applyFill="1" applyBorder="1" applyAlignment="1">
      <alignment horizontal="center" vertical="center"/>
    </xf>
    <xf numFmtId="0" fontId="35" fillId="27" borderId="20" xfId="0" applyFont="1" applyFill="1" applyBorder="1" applyAlignment="1">
      <alignment horizontal="center" vertical="justify"/>
    </xf>
    <xf numFmtId="0" fontId="35" fillId="27" borderId="66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7" fillId="24" borderId="67" xfId="0" applyFont="1" applyFill="1" applyBorder="1" applyAlignment="1">
      <alignment horizontal="center" vertical="center" wrapText="1"/>
    </xf>
    <xf numFmtId="0" fontId="7" fillId="24" borderId="35" xfId="0" applyFont="1" applyFill="1" applyBorder="1" applyAlignment="1">
      <alignment horizontal="center" vertical="center" wrapText="1"/>
    </xf>
    <xf numFmtId="173" fontId="7" fillId="24" borderId="35" xfId="42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/>
    </xf>
    <xf numFmtId="173" fontId="7" fillId="0" borderId="0" xfId="0" applyNumberFormat="1" applyFont="1" applyFill="1" applyBorder="1" applyAlignment="1">
      <alignment/>
    </xf>
    <xf numFmtId="173" fontId="7" fillId="4" borderId="10" xfId="42" applyNumberFormat="1" applyFont="1" applyFill="1" applyBorder="1" applyAlignment="1">
      <alignment/>
    </xf>
    <xf numFmtId="173" fontId="7" fillId="0" borderId="10" xfId="42" applyNumberFormat="1" applyFont="1" applyFill="1" applyBorder="1" applyAlignment="1">
      <alignment/>
    </xf>
    <xf numFmtId="0" fontId="36" fillId="0" borderId="10" xfId="0" applyFont="1" applyBorder="1" applyAlignment="1">
      <alignment vertical="center"/>
    </xf>
    <xf numFmtId="173" fontId="0" fillId="0" borderId="10" xfId="42" applyNumberFormat="1" applyFont="1" applyBorder="1" applyAlignment="1">
      <alignment/>
    </xf>
    <xf numFmtId="173" fontId="35" fillId="0" borderId="21" xfId="42" applyNumberFormat="1" applyFont="1" applyBorder="1" applyAlignment="1">
      <alignment vertical="center"/>
    </xf>
    <xf numFmtId="173" fontId="36" fillId="27" borderId="23" xfId="42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173" fontId="6" fillId="0" borderId="0" xfId="42" applyNumberFormat="1" applyFont="1" applyBorder="1" applyAlignment="1">
      <alignment horizontal="center"/>
    </xf>
    <xf numFmtId="173" fontId="6" fillId="2" borderId="0" xfId="42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vertical="center" wrapText="1"/>
    </xf>
    <xf numFmtId="173" fontId="1" fillId="7" borderId="0" xfId="42" applyNumberFormat="1" applyFont="1" applyFill="1" applyBorder="1" applyAlignment="1">
      <alignment horizontal="center" vertical="center" wrapText="1"/>
    </xf>
    <xf numFmtId="0" fontId="1" fillId="7" borderId="0" xfId="52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173" fontId="23" fillId="0" borderId="0" xfId="42" applyNumberFormat="1" applyFont="1" applyFill="1" applyBorder="1" applyAlignment="1">
      <alignment horizontal="center" vertical="center" wrapText="1"/>
    </xf>
    <xf numFmtId="0" fontId="23" fillId="0" borderId="0" xfId="52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173" fontId="28" fillId="0" borderId="0" xfId="42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" fillId="0" borderId="0" xfId="51" applyFont="1" applyFill="1" applyBorder="1" applyAlignment="1">
      <alignment horizontal="center"/>
    </xf>
    <xf numFmtId="173" fontId="7" fillId="28" borderId="0" xfId="42" applyNumberFormat="1" applyFont="1" applyFill="1" applyBorder="1" applyAlignment="1">
      <alignment horizontal="center" vertical="center" wrapText="1"/>
    </xf>
    <xf numFmtId="0" fontId="7" fillId="28" borderId="0" xfId="52" applyFont="1" applyFill="1" applyBorder="1" applyAlignment="1">
      <alignment vertical="center" wrapText="1"/>
    </xf>
    <xf numFmtId="0" fontId="6" fillId="0" borderId="0" xfId="0" applyFont="1" applyBorder="1" applyAlignment="1">
      <alignment horizontal="left" indent="2"/>
    </xf>
    <xf numFmtId="0" fontId="30" fillId="0" borderId="0" xfId="0" applyFont="1" applyBorder="1" applyAlignment="1">
      <alignment horizontal="left" indent="2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1" fontId="7" fillId="2" borderId="0" xfId="19" applyNumberFormat="1" applyFont="1" applyFill="1" applyBorder="1" applyAlignment="1">
      <alignment horizontal="center"/>
    </xf>
    <xf numFmtId="1" fontId="16" fillId="0" borderId="0" xfId="19" applyNumberFormat="1" applyFont="1" applyFill="1" applyBorder="1" applyAlignment="1">
      <alignment horizontal="center"/>
    </xf>
    <xf numFmtId="1" fontId="6" fillId="0" borderId="0" xfId="42" applyNumberFormat="1" applyFont="1" applyFill="1" applyBorder="1" applyAlignment="1">
      <alignment horizontal="center"/>
    </xf>
    <xf numFmtId="1" fontId="7" fillId="6" borderId="0" xfId="19" applyNumberFormat="1" applyFont="1" applyBorder="1" applyAlignment="1">
      <alignment horizontal="center"/>
    </xf>
    <xf numFmtId="0" fontId="27" fillId="25" borderId="0" xfId="48" applyFont="1" applyFill="1" applyBorder="1" applyAlignment="1">
      <alignment horizontal="left"/>
    </xf>
    <xf numFmtId="0" fontId="6" fillId="0" borderId="68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173" fontId="25" fillId="0" borderId="39" xfId="42" applyNumberFormat="1" applyFont="1" applyFill="1" applyBorder="1" applyAlignment="1">
      <alignment horizontal="center"/>
    </xf>
    <xf numFmtId="173" fontId="1" fillId="0" borderId="10" xfId="42" applyNumberFormat="1" applyFont="1" applyFill="1" applyBorder="1" applyAlignment="1">
      <alignment horizontal="center"/>
    </xf>
    <xf numFmtId="173" fontId="1" fillId="0" borderId="0" xfId="42" applyNumberFormat="1" applyFont="1" applyFill="1" applyBorder="1" applyAlignment="1">
      <alignment horizontal="center"/>
    </xf>
    <xf numFmtId="173" fontId="0" fillId="0" borderId="10" xfId="42" applyNumberFormat="1" applyFont="1" applyBorder="1" applyAlignment="1">
      <alignment horizontal="center"/>
    </xf>
    <xf numFmtId="173" fontId="3" fillId="0" borderId="0" xfId="42" applyNumberFormat="1" applyFont="1" applyFill="1" applyBorder="1" applyAlignment="1">
      <alignment horizontal="center"/>
    </xf>
    <xf numFmtId="173" fontId="1" fillId="0" borderId="10" xfId="42" applyNumberFormat="1" applyFont="1" applyFill="1" applyBorder="1" applyAlignment="1" quotePrefix="1">
      <alignment horizontal="center"/>
    </xf>
    <xf numFmtId="173" fontId="1" fillId="0" borderId="23" xfId="42" applyNumberFormat="1" applyFont="1" applyFill="1" applyBorder="1" applyAlignment="1">
      <alignment horizontal="center"/>
    </xf>
    <xf numFmtId="173" fontId="2" fillId="0" borderId="0" xfId="42" applyNumberFormat="1" applyFont="1" applyFill="1" applyBorder="1" applyAlignment="1" quotePrefix="1">
      <alignment horizontal="center"/>
    </xf>
    <xf numFmtId="173" fontId="2" fillId="0" borderId="0" xfId="42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0" xfId="42" applyNumberFormat="1" applyFont="1" applyFill="1" applyBorder="1" applyAlignment="1">
      <alignment horizontal="center"/>
    </xf>
    <xf numFmtId="173" fontId="7" fillId="23" borderId="10" xfId="42" applyNumberFormat="1" applyFont="1" applyFill="1" applyBorder="1" applyAlignment="1">
      <alignment horizontal="center"/>
    </xf>
    <xf numFmtId="173" fontId="20" fillId="23" borderId="10" xfId="42" applyNumberFormat="1" applyFont="1" applyFill="1" applyBorder="1" applyAlignment="1">
      <alignment horizontal="center"/>
    </xf>
    <xf numFmtId="173" fontId="20" fillId="4" borderId="23" xfId="42" applyNumberFormat="1" applyFont="1" applyFill="1" applyBorder="1" applyAlignment="1">
      <alignment horizontal="center"/>
    </xf>
    <xf numFmtId="173" fontId="7" fillId="0" borderId="10" xfId="42" applyNumberFormat="1" applyFont="1" applyFill="1" applyBorder="1" applyAlignment="1">
      <alignment horizontal="center"/>
    </xf>
    <xf numFmtId="0" fontId="6" fillId="23" borderId="17" xfId="0" applyFont="1" applyFill="1" applyBorder="1" applyAlignment="1">
      <alignment/>
    </xf>
    <xf numFmtId="173" fontId="7" fillId="4" borderId="10" xfId="42" applyNumberFormat="1" applyFont="1" applyFill="1" applyBorder="1" applyAlignment="1">
      <alignment horizontal="center"/>
    </xf>
    <xf numFmtId="173" fontId="7" fillId="4" borderId="10" xfId="42" applyNumberFormat="1" applyFont="1" applyFill="1" applyBorder="1" applyAlignment="1">
      <alignment horizontal="center"/>
    </xf>
    <xf numFmtId="173" fontId="7" fillId="23" borderId="10" xfId="0" applyNumberFormat="1" applyFont="1" applyFill="1" applyBorder="1" applyAlignment="1">
      <alignment horizontal="center"/>
    </xf>
    <xf numFmtId="173" fontId="7" fillId="4" borderId="23" xfId="0" applyNumberFormat="1" applyFont="1" applyFill="1" applyBorder="1" applyAlignment="1">
      <alignment horizontal="center"/>
    </xf>
    <xf numFmtId="173" fontId="6" fillId="0" borderId="0" xfId="0" applyNumberFormat="1" applyFont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73" fontId="6" fillId="0" borderId="70" xfId="42" applyNumberFormat="1" applyFont="1" applyBorder="1" applyAlignment="1">
      <alignment horizontal="center"/>
    </xf>
    <xf numFmtId="173" fontId="6" fillId="0" borderId="68" xfId="42" applyNumberFormat="1" applyFont="1" applyBorder="1" applyAlignment="1">
      <alignment horizontal="center"/>
    </xf>
    <xf numFmtId="173" fontId="6" fillId="0" borderId="68" xfId="42" applyNumberFormat="1" applyFont="1" applyBorder="1" applyAlignment="1" quotePrefix="1">
      <alignment horizontal="center"/>
    </xf>
    <xf numFmtId="173" fontId="6" fillId="0" borderId="71" xfId="42" applyNumberFormat="1" applyFont="1" applyBorder="1" applyAlignment="1">
      <alignment horizontal="center"/>
    </xf>
    <xf numFmtId="173" fontId="0" fillId="0" borderId="0" xfId="42" applyNumberFormat="1" applyFont="1" applyAlignment="1">
      <alignment horizontal="center"/>
    </xf>
    <xf numFmtId="173" fontId="6" fillId="0" borderId="72" xfId="42" applyNumberFormat="1" applyFont="1" applyBorder="1" applyAlignment="1">
      <alignment horizontal="center"/>
    </xf>
    <xf numFmtId="173" fontId="6" fillId="0" borderId="73" xfId="42" applyNumberFormat="1" applyFont="1" applyBorder="1" applyAlignment="1">
      <alignment horizontal="center"/>
    </xf>
    <xf numFmtId="173" fontId="20" fillId="0" borderId="74" xfId="42" applyNumberFormat="1" applyFont="1" applyBorder="1" applyAlignment="1">
      <alignment horizontal="center"/>
    </xf>
    <xf numFmtId="173" fontId="6" fillId="0" borderId="74" xfId="42" applyNumberFormat="1" applyFont="1" applyBorder="1" applyAlignment="1">
      <alignment horizontal="center"/>
    </xf>
    <xf numFmtId="173" fontId="6" fillId="0" borderId="75" xfId="42" applyNumberFormat="1" applyFont="1" applyBorder="1" applyAlignment="1">
      <alignment horizontal="center"/>
    </xf>
    <xf numFmtId="173" fontId="7" fillId="0" borderId="74" xfId="42" applyNumberFormat="1" applyFont="1" applyBorder="1" applyAlignment="1">
      <alignment horizontal="center"/>
    </xf>
    <xf numFmtId="173" fontId="7" fillId="0" borderId="75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7" fillId="25" borderId="0" xfId="48" applyFont="1" applyFill="1" applyAlignment="1">
      <alignment horizontal="left"/>
    </xf>
    <xf numFmtId="0" fontId="27" fillId="25" borderId="76" xfId="48" applyFont="1" applyFill="1" applyBorder="1" applyAlignment="1">
      <alignment horizontal="left"/>
    </xf>
    <xf numFmtId="49" fontId="31" fillId="2" borderId="0" xfId="0" applyNumberFormat="1" applyFont="1" applyFill="1" applyAlignment="1">
      <alignment horizontal="left"/>
    </xf>
    <xf numFmtId="49" fontId="13" fillId="2" borderId="0" xfId="0" applyNumberFormat="1" applyFont="1" applyFill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12" fillId="2" borderId="0" xfId="50" applyFont="1" applyFill="1" applyBorder="1" applyAlignment="1">
      <alignment horizontal="left"/>
    </xf>
    <xf numFmtId="49" fontId="24" fillId="2" borderId="0" xfId="51" applyNumberFormat="1" applyFont="1" applyFill="1" applyBorder="1" applyAlignment="1">
      <alignment horizontal="left"/>
    </xf>
    <xf numFmtId="0" fontId="24" fillId="2" borderId="0" xfId="5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209550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77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182</xdr:row>
      <xdr:rowOff>47625</xdr:rowOff>
    </xdr:from>
    <xdr:to>
      <xdr:col>7</xdr:col>
      <xdr:colOff>0</xdr:colOff>
      <xdr:row>182</xdr:row>
      <xdr:rowOff>133350</xdr:rowOff>
    </xdr:to>
    <xdr:sp>
      <xdr:nvSpPr>
        <xdr:cNvPr id="1" name="Striped Right Arrow 1"/>
        <xdr:cNvSpPr>
          <a:spLocks/>
        </xdr:cNvSpPr>
      </xdr:nvSpPr>
      <xdr:spPr>
        <a:xfrm>
          <a:off x="6553200" y="20059650"/>
          <a:ext cx="714375" cy="85725"/>
        </a:xfrm>
        <a:custGeom>
          <a:pathLst>
            <a:path h="45719" w="1362074">
              <a:moveTo>
                <a:pt x="0" y="11430"/>
              </a:moveTo>
              <a:lnTo>
                <a:pt x="1429" y="11430"/>
              </a:lnTo>
              <a:lnTo>
                <a:pt x="1429" y="34289"/>
              </a:lnTo>
              <a:lnTo>
                <a:pt x="0" y="34289"/>
              </a:lnTo>
              <a:close/>
              <a:moveTo>
                <a:pt x="0" y="34289"/>
              </a:moveTo>
              <a:lnTo>
                <a:pt x="2857" y="11430"/>
              </a:lnTo>
              <a:lnTo>
                <a:pt x="5715" y="11430"/>
              </a:lnTo>
              <a:lnTo>
                <a:pt x="5715" y="34289"/>
              </a:lnTo>
              <a:close/>
              <a:moveTo>
                <a:pt x="5715" y="34289"/>
              </a:moveTo>
              <a:lnTo>
                <a:pt x="2857" y="34289"/>
              </a:lnTo>
              <a:lnTo>
                <a:pt x="7144" y="11430"/>
              </a:lnTo>
              <a:lnTo>
                <a:pt x="1339215" y="11430"/>
              </a:lnTo>
              <a:lnTo>
                <a:pt x="1339215" y="0"/>
              </a:lnTo>
              <a:lnTo>
                <a:pt x="1362074" y="22860"/>
              </a:lnTo>
              <a:lnTo>
                <a:pt x="1339215" y="45719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136</xdr:row>
      <xdr:rowOff>66675</xdr:rowOff>
    </xdr:from>
    <xdr:to>
      <xdr:col>6</xdr:col>
      <xdr:colOff>542925</xdr:colOff>
      <xdr:row>137</xdr:row>
      <xdr:rowOff>0</xdr:rowOff>
    </xdr:to>
    <xdr:sp>
      <xdr:nvSpPr>
        <xdr:cNvPr id="2" name="Striped Right Arrow 2"/>
        <xdr:cNvSpPr>
          <a:spLocks/>
        </xdr:cNvSpPr>
      </xdr:nvSpPr>
      <xdr:spPr>
        <a:xfrm>
          <a:off x="6534150" y="13115925"/>
          <a:ext cx="514350" cy="76200"/>
        </a:xfrm>
        <a:custGeom>
          <a:pathLst>
            <a:path h="85725" w="514351">
              <a:moveTo>
                <a:pt x="0" y="21431"/>
              </a:moveTo>
              <a:lnTo>
                <a:pt x="2679" y="21431"/>
              </a:lnTo>
              <a:lnTo>
                <a:pt x="2679" y="64294"/>
              </a:lnTo>
              <a:lnTo>
                <a:pt x="0" y="64294"/>
              </a:lnTo>
              <a:close/>
              <a:moveTo>
                <a:pt x="0" y="64294"/>
              </a:moveTo>
              <a:lnTo>
                <a:pt x="5358" y="21431"/>
              </a:lnTo>
              <a:lnTo>
                <a:pt x="10716" y="21431"/>
              </a:lnTo>
              <a:lnTo>
                <a:pt x="10716" y="64294"/>
              </a:lnTo>
              <a:close/>
              <a:moveTo>
                <a:pt x="10716" y="64294"/>
              </a:moveTo>
              <a:lnTo>
                <a:pt x="5358" y="64294"/>
              </a:lnTo>
              <a:lnTo>
                <a:pt x="13395" y="21431"/>
              </a:lnTo>
              <a:lnTo>
                <a:pt x="471489" y="21431"/>
              </a:lnTo>
              <a:lnTo>
                <a:pt x="471489" y="0"/>
              </a:lnTo>
              <a:lnTo>
                <a:pt x="514351" y="42863"/>
              </a:lnTo>
              <a:lnTo>
                <a:pt x="471489" y="85725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118</xdr:row>
      <xdr:rowOff>0</xdr:rowOff>
    </xdr:from>
    <xdr:to>
      <xdr:col>6</xdr:col>
      <xdr:colOff>638175</xdr:colOff>
      <xdr:row>118</xdr:row>
      <xdr:rowOff>76200</xdr:rowOff>
    </xdr:to>
    <xdr:sp>
      <xdr:nvSpPr>
        <xdr:cNvPr id="3" name="Striped Right Arrow 3"/>
        <xdr:cNvSpPr>
          <a:spLocks/>
        </xdr:cNvSpPr>
      </xdr:nvSpPr>
      <xdr:spPr>
        <a:xfrm>
          <a:off x="6524625" y="10477500"/>
          <a:ext cx="619125" cy="76200"/>
        </a:xfrm>
        <a:custGeom>
          <a:pathLst>
            <a:path h="76200" w="619126">
              <a:moveTo>
                <a:pt x="0" y="19050"/>
              </a:moveTo>
              <a:lnTo>
                <a:pt x="2381" y="19050"/>
              </a:lnTo>
              <a:lnTo>
                <a:pt x="2381" y="57150"/>
              </a:lnTo>
              <a:lnTo>
                <a:pt x="0" y="57150"/>
              </a:lnTo>
              <a:close/>
              <a:moveTo>
                <a:pt x="0" y="57150"/>
              </a:moveTo>
              <a:lnTo>
                <a:pt x="4763" y="19050"/>
              </a:lnTo>
              <a:lnTo>
                <a:pt x="9525" y="19050"/>
              </a:lnTo>
              <a:lnTo>
                <a:pt x="9525" y="57150"/>
              </a:lnTo>
              <a:close/>
              <a:moveTo>
                <a:pt x="9525" y="57150"/>
              </a:moveTo>
              <a:lnTo>
                <a:pt x="4763" y="57150"/>
              </a:lnTo>
              <a:lnTo>
                <a:pt x="11906" y="19050"/>
              </a:lnTo>
              <a:lnTo>
                <a:pt x="581026" y="19050"/>
              </a:lnTo>
              <a:lnTo>
                <a:pt x="581026" y="0"/>
              </a:lnTo>
              <a:lnTo>
                <a:pt x="619126" y="38100"/>
              </a:lnTo>
              <a:lnTo>
                <a:pt x="581026" y="7620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206</xdr:row>
      <xdr:rowOff>28575</xdr:rowOff>
    </xdr:from>
    <xdr:to>
      <xdr:col>6</xdr:col>
      <xdr:colOff>561975</xdr:colOff>
      <xdr:row>207</xdr:row>
      <xdr:rowOff>0</xdr:rowOff>
    </xdr:to>
    <xdr:sp>
      <xdr:nvSpPr>
        <xdr:cNvPr id="4" name="Striped Right Arrow 4"/>
        <xdr:cNvSpPr>
          <a:spLocks/>
        </xdr:cNvSpPr>
      </xdr:nvSpPr>
      <xdr:spPr>
        <a:xfrm>
          <a:off x="6534150" y="23841075"/>
          <a:ext cx="533400" cy="114300"/>
        </a:xfrm>
        <a:custGeom>
          <a:pathLst>
            <a:path h="114300" w="533400">
              <a:moveTo>
                <a:pt x="0" y="28575"/>
              </a:moveTo>
              <a:lnTo>
                <a:pt x="3572" y="28575"/>
              </a:lnTo>
              <a:lnTo>
                <a:pt x="3572" y="85725"/>
              </a:lnTo>
              <a:lnTo>
                <a:pt x="0" y="85725"/>
              </a:lnTo>
              <a:close/>
              <a:moveTo>
                <a:pt x="0" y="85725"/>
              </a:moveTo>
              <a:lnTo>
                <a:pt x="7144" y="28575"/>
              </a:lnTo>
              <a:lnTo>
                <a:pt x="14288" y="28575"/>
              </a:lnTo>
              <a:lnTo>
                <a:pt x="14288" y="85725"/>
              </a:lnTo>
              <a:close/>
              <a:moveTo>
                <a:pt x="14288" y="85725"/>
              </a:moveTo>
              <a:lnTo>
                <a:pt x="7144" y="85725"/>
              </a:lnTo>
              <a:lnTo>
                <a:pt x="17859" y="28575"/>
              </a:lnTo>
              <a:lnTo>
                <a:pt x="476250" y="28575"/>
              </a:lnTo>
              <a:lnTo>
                <a:pt x="476250" y="0"/>
              </a:lnTo>
              <a:lnTo>
                <a:pt x="533400" y="57150"/>
              </a:lnTo>
              <a:lnTo>
                <a:pt x="476250" y="114300"/>
              </a:lnTo>
              <a:close/>
            </a:path>
          </a:pathLst>
        </a:cu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87</xdr:row>
      <xdr:rowOff>76200</xdr:rowOff>
    </xdr:from>
    <xdr:to>
      <xdr:col>6</xdr:col>
      <xdr:colOff>571500</xdr:colOff>
      <xdr:row>88</xdr:row>
      <xdr:rowOff>38100</xdr:rowOff>
    </xdr:to>
    <xdr:sp>
      <xdr:nvSpPr>
        <xdr:cNvPr id="5" name="Striped Right Arrow 5"/>
        <xdr:cNvSpPr>
          <a:spLocks/>
        </xdr:cNvSpPr>
      </xdr:nvSpPr>
      <xdr:spPr>
        <a:xfrm>
          <a:off x="6515100" y="5838825"/>
          <a:ext cx="561975" cy="104775"/>
        </a:xfrm>
        <a:custGeom>
          <a:pathLst>
            <a:path h="104774" w="561975">
              <a:moveTo>
                <a:pt x="0" y="26194"/>
              </a:moveTo>
              <a:lnTo>
                <a:pt x="3274" y="26194"/>
              </a:lnTo>
              <a:lnTo>
                <a:pt x="3274" y="78581"/>
              </a:lnTo>
              <a:lnTo>
                <a:pt x="0" y="78581"/>
              </a:lnTo>
              <a:close/>
              <a:moveTo>
                <a:pt x="0" y="78581"/>
              </a:moveTo>
              <a:lnTo>
                <a:pt x="6548" y="26194"/>
              </a:lnTo>
              <a:lnTo>
                <a:pt x="13097" y="26194"/>
              </a:lnTo>
              <a:lnTo>
                <a:pt x="13097" y="78581"/>
              </a:lnTo>
              <a:close/>
              <a:moveTo>
                <a:pt x="13097" y="78581"/>
              </a:moveTo>
              <a:lnTo>
                <a:pt x="6548" y="78581"/>
              </a:lnTo>
              <a:lnTo>
                <a:pt x="16371" y="26194"/>
              </a:lnTo>
              <a:lnTo>
                <a:pt x="509588" y="26194"/>
              </a:lnTo>
              <a:lnTo>
                <a:pt x="509588" y="0"/>
              </a:lnTo>
              <a:lnTo>
                <a:pt x="561975" y="52387"/>
              </a:lnTo>
              <a:lnTo>
                <a:pt x="509588" y="104774"/>
              </a:lnTo>
              <a:close/>
            </a:path>
          </a:pathLst>
        </a:custGeom>
        <a:solidFill>
          <a:srgbClr val="FFC0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189</xdr:row>
      <xdr:rowOff>57150</xdr:rowOff>
    </xdr:from>
    <xdr:to>
      <xdr:col>7</xdr:col>
      <xdr:colOff>0</xdr:colOff>
      <xdr:row>189</xdr:row>
      <xdr:rowOff>142875</xdr:rowOff>
    </xdr:to>
    <xdr:sp>
      <xdr:nvSpPr>
        <xdr:cNvPr id="6" name="Striped Right Arrow 9"/>
        <xdr:cNvSpPr>
          <a:spLocks/>
        </xdr:cNvSpPr>
      </xdr:nvSpPr>
      <xdr:spPr>
        <a:xfrm rot="793258">
          <a:off x="6543675" y="21069300"/>
          <a:ext cx="723900" cy="85725"/>
        </a:xfrm>
        <a:custGeom>
          <a:pathLst>
            <a:path h="159141" w="1420703">
              <a:moveTo>
                <a:pt x="0" y="39785"/>
              </a:moveTo>
              <a:lnTo>
                <a:pt x="4973" y="39785"/>
              </a:lnTo>
              <a:lnTo>
                <a:pt x="4973" y="119356"/>
              </a:lnTo>
              <a:lnTo>
                <a:pt x="0" y="119356"/>
              </a:lnTo>
              <a:close/>
              <a:moveTo>
                <a:pt x="0" y="119356"/>
              </a:moveTo>
              <a:lnTo>
                <a:pt x="9946" y="39785"/>
              </a:lnTo>
              <a:lnTo>
                <a:pt x="19893" y="39785"/>
              </a:lnTo>
              <a:lnTo>
                <a:pt x="19893" y="119356"/>
              </a:lnTo>
              <a:close/>
              <a:moveTo>
                <a:pt x="19893" y="119356"/>
              </a:moveTo>
              <a:lnTo>
                <a:pt x="9946" y="119356"/>
              </a:lnTo>
              <a:lnTo>
                <a:pt x="24866" y="39785"/>
              </a:lnTo>
              <a:lnTo>
                <a:pt x="1341133" y="39785"/>
              </a:lnTo>
              <a:lnTo>
                <a:pt x="1341133" y="0"/>
              </a:lnTo>
              <a:lnTo>
                <a:pt x="1420703" y="79571"/>
              </a:lnTo>
              <a:lnTo>
                <a:pt x="1341133" y="159141"/>
              </a:lnTo>
              <a:close/>
            </a:path>
          </a:pathLst>
        </a:cu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146</xdr:row>
      <xdr:rowOff>133350</xdr:rowOff>
    </xdr:from>
    <xdr:to>
      <xdr:col>7</xdr:col>
      <xdr:colOff>0</xdr:colOff>
      <xdr:row>147</xdr:row>
      <xdr:rowOff>76200</xdr:rowOff>
    </xdr:to>
    <xdr:sp>
      <xdr:nvSpPr>
        <xdr:cNvPr id="7" name="Striped Right Arrow 10"/>
        <xdr:cNvSpPr>
          <a:spLocks/>
        </xdr:cNvSpPr>
      </xdr:nvSpPr>
      <xdr:spPr>
        <a:xfrm>
          <a:off x="6800850" y="14611350"/>
          <a:ext cx="466725" cy="85725"/>
        </a:xfrm>
        <a:custGeom>
          <a:pathLst>
            <a:path h="85725" w="990600">
              <a:moveTo>
                <a:pt x="0" y="21431"/>
              </a:moveTo>
              <a:lnTo>
                <a:pt x="2679" y="21431"/>
              </a:lnTo>
              <a:lnTo>
                <a:pt x="2679" y="64294"/>
              </a:lnTo>
              <a:lnTo>
                <a:pt x="0" y="64294"/>
              </a:lnTo>
              <a:close/>
              <a:moveTo>
                <a:pt x="0" y="64294"/>
              </a:moveTo>
              <a:lnTo>
                <a:pt x="5358" y="21431"/>
              </a:lnTo>
              <a:lnTo>
                <a:pt x="10716" y="21431"/>
              </a:lnTo>
              <a:lnTo>
                <a:pt x="10716" y="64294"/>
              </a:lnTo>
              <a:close/>
              <a:moveTo>
                <a:pt x="10716" y="64294"/>
              </a:moveTo>
              <a:lnTo>
                <a:pt x="5358" y="64294"/>
              </a:lnTo>
              <a:lnTo>
                <a:pt x="13395" y="21431"/>
              </a:lnTo>
              <a:lnTo>
                <a:pt x="947738" y="21431"/>
              </a:lnTo>
              <a:lnTo>
                <a:pt x="947738" y="0"/>
              </a:lnTo>
              <a:lnTo>
                <a:pt x="990600" y="42863"/>
              </a:lnTo>
              <a:lnTo>
                <a:pt x="947738" y="85725"/>
              </a:lnTo>
              <a:close/>
            </a:path>
          </a:pathLst>
        </a:cu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124</xdr:row>
      <xdr:rowOff>66675</xdr:rowOff>
    </xdr:from>
    <xdr:to>
      <xdr:col>6</xdr:col>
      <xdr:colOff>762000</xdr:colOff>
      <xdr:row>125</xdr:row>
      <xdr:rowOff>38100</xdr:rowOff>
    </xdr:to>
    <xdr:sp>
      <xdr:nvSpPr>
        <xdr:cNvPr id="8" name="Striped Right Arrow 2"/>
        <xdr:cNvSpPr>
          <a:spLocks/>
        </xdr:cNvSpPr>
      </xdr:nvSpPr>
      <xdr:spPr>
        <a:xfrm>
          <a:off x="6534150" y="11401425"/>
          <a:ext cx="733425" cy="114300"/>
        </a:xfrm>
        <a:custGeom>
          <a:pathLst>
            <a:path h="85725" w="514351">
              <a:moveTo>
                <a:pt x="0" y="21431"/>
              </a:moveTo>
              <a:lnTo>
                <a:pt x="2679" y="21431"/>
              </a:lnTo>
              <a:lnTo>
                <a:pt x="2679" y="64294"/>
              </a:lnTo>
              <a:lnTo>
                <a:pt x="0" y="64294"/>
              </a:lnTo>
              <a:close/>
              <a:moveTo>
                <a:pt x="0" y="64294"/>
              </a:moveTo>
              <a:lnTo>
                <a:pt x="5358" y="21431"/>
              </a:lnTo>
              <a:lnTo>
                <a:pt x="10716" y="21431"/>
              </a:lnTo>
              <a:lnTo>
                <a:pt x="10716" y="64294"/>
              </a:lnTo>
              <a:close/>
              <a:moveTo>
                <a:pt x="10716" y="64294"/>
              </a:moveTo>
              <a:lnTo>
                <a:pt x="5358" y="64294"/>
              </a:lnTo>
              <a:lnTo>
                <a:pt x="13395" y="21431"/>
              </a:lnTo>
              <a:lnTo>
                <a:pt x="471489" y="21431"/>
              </a:lnTo>
              <a:lnTo>
                <a:pt x="471489" y="0"/>
              </a:lnTo>
              <a:lnTo>
                <a:pt x="514351" y="42863"/>
              </a:lnTo>
              <a:lnTo>
                <a:pt x="471489" y="85725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5.140625" style="0" customWidth="1"/>
    <col min="2" max="2" width="32.28125" style="0" customWidth="1"/>
    <col min="3" max="3" width="12.28125" style="0" customWidth="1"/>
    <col min="4" max="4" width="9.8515625" style="0" customWidth="1"/>
    <col min="5" max="5" width="11.421875" style="0" customWidth="1"/>
    <col min="6" max="6" width="13.00390625" style="0" customWidth="1"/>
    <col min="7" max="7" width="12.421875" style="0" customWidth="1"/>
    <col min="8" max="8" width="12.57421875" style="0" bestFit="1" customWidth="1"/>
  </cols>
  <sheetData>
    <row r="3" spans="1:7" ht="15.75">
      <c r="A3" s="283"/>
      <c r="B3" s="379" t="s">
        <v>263</v>
      </c>
      <c r="C3" s="380"/>
      <c r="D3" s="380"/>
      <c r="E3" s="380"/>
      <c r="F3" s="380"/>
      <c r="G3" s="380"/>
    </row>
    <row r="4" spans="2:7" ht="15">
      <c r="B4" s="300"/>
      <c r="C4" s="300"/>
      <c r="D4" s="300"/>
      <c r="E4" s="300"/>
      <c r="F4" s="300"/>
      <c r="G4" s="300"/>
    </row>
    <row r="5" spans="2:7" ht="15">
      <c r="B5" s="301" t="s">
        <v>233</v>
      </c>
      <c r="C5" s="300"/>
      <c r="D5" s="300"/>
      <c r="E5" s="300"/>
      <c r="F5" s="300"/>
      <c r="G5" s="300"/>
    </row>
    <row r="6" ht="15.75" thickBot="1"/>
    <row r="7" spans="1:7" ht="24.75" thickTop="1">
      <c r="A7" s="296"/>
      <c r="B7" s="297"/>
      <c r="C7" s="298" t="s">
        <v>234</v>
      </c>
      <c r="D7" s="298" t="s">
        <v>235</v>
      </c>
      <c r="E7" s="298" t="s">
        <v>236</v>
      </c>
      <c r="F7" s="298" t="s">
        <v>237</v>
      </c>
      <c r="G7" s="299" t="s">
        <v>238</v>
      </c>
    </row>
    <row r="8" spans="1:7" ht="15">
      <c r="A8" s="284" t="s">
        <v>2</v>
      </c>
      <c r="B8" s="285" t="s">
        <v>247</v>
      </c>
      <c r="C8" s="292">
        <v>43000000</v>
      </c>
      <c r="D8" s="292"/>
      <c r="E8" s="292">
        <v>533500</v>
      </c>
      <c r="F8" s="292">
        <v>73457679</v>
      </c>
      <c r="G8" s="287">
        <f>SUM(C8:F8)</f>
        <v>116991179</v>
      </c>
    </row>
    <row r="9" spans="1:7" ht="15">
      <c r="A9" s="288" t="s">
        <v>0</v>
      </c>
      <c r="B9" s="289" t="s">
        <v>239</v>
      </c>
      <c r="C9" s="286"/>
      <c r="D9" s="286"/>
      <c r="E9" s="286"/>
      <c r="F9" s="286"/>
      <c r="G9" s="287"/>
    </row>
    <row r="10" spans="1:7" ht="15">
      <c r="A10" s="284" t="s">
        <v>11</v>
      </c>
      <c r="B10" s="285" t="s">
        <v>240</v>
      </c>
      <c r="C10" s="286"/>
      <c r="D10" s="286"/>
      <c r="E10" s="286"/>
      <c r="F10" s="286"/>
      <c r="G10" s="287">
        <f>+C10+E10+F10</f>
        <v>0</v>
      </c>
    </row>
    <row r="11" spans="1:7" ht="15">
      <c r="A11" s="290">
        <v>1</v>
      </c>
      <c r="B11" s="291" t="s">
        <v>241</v>
      </c>
      <c r="C11" s="292"/>
      <c r="D11" s="292"/>
      <c r="E11" s="292"/>
      <c r="F11" s="292">
        <v>17144975</v>
      </c>
      <c r="G11" s="293"/>
    </row>
    <row r="12" spans="1:7" ht="15">
      <c r="A12" s="290">
        <v>2</v>
      </c>
      <c r="B12" s="291" t="s">
        <v>242</v>
      </c>
      <c r="C12" s="292"/>
      <c r="D12" s="292"/>
      <c r="E12" s="292"/>
      <c r="F12" s="292">
        <v>-30222850</v>
      </c>
      <c r="G12" s="293">
        <f>SUM(F12)</f>
        <v>-30222850</v>
      </c>
    </row>
    <row r="13" spans="1:7" ht="15">
      <c r="A13" s="290">
        <v>3</v>
      </c>
      <c r="B13" s="291" t="s">
        <v>243</v>
      </c>
      <c r="C13" s="292">
        <v>36400000</v>
      </c>
      <c r="D13" s="292"/>
      <c r="E13" s="292"/>
      <c r="F13" s="292">
        <f>-C13</f>
        <v>-36400000</v>
      </c>
      <c r="G13" s="293">
        <v>0</v>
      </c>
    </row>
    <row r="14" spans="1:7" ht="15">
      <c r="A14" s="290">
        <v>4</v>
      </c>
      <c r="B14" s="291" t="s">
        <v>244</v>
      </c>
      <c r="C14" s="292"/>
      <c r="D14" s="292"/>
      <c r="E14" s="292">
        <v>6834828</v>
      </c>
      <c r="F14" s="292">
        <v>-6834828</v>
      </c>
      <c r="G14" s="293"/>
    </row>
    <row r="15" spans="1:8" ht="15">
      <c r="A15" s="284" t="s">
        <v>8</v>
      </c>
      <c r="B15" s="309" t="s">
        <v>253</v>
      </c>
      <c r="C15" s="310">
        <f>SUM(C8:C14)</f>
        <v>79400000</v>
      </c>
      <c r="D15" s="310">
        <f>SUM(D8:D14)</f>
        <v>0</v>
      </c>
      <c r="E15" s="310">
        <f>SUM(E8:E14)</f>
        <v>7368328</v>
      </c>
      <c r="F15" s="310">
        <f>F11</f>
        <v>17144975</v>
      </c>
      <c r="G15" s="292">
        <f>SUM(C15:F15)</f>
        <v>103913303</v>
      </c>
      <c r="H15" s="378"/>
    </row>
    <row r="16" spans="1:7" ht="15">
      <c r="A16" s="288">
        <v>1</v>
      </c>
      <c r="B16" s="291" t="s">
        <v>241</v>
      </c>
      <c r="C16" s="311"/>
      <c r="D16" s="311"/>
      <c r="E16" s="311"/>
      <c r="F16" s="311">
        <f>'2t shpk'!E157</f>
        <v>77837005.6</v>
      </c>
      <c r="G16" s="292">
        <f>SUM(C16:F16)</f>
        <v>77837005.6</v>
      </c>
    </row>
    <row r="17" spans="1:7" ht="15">
      <c r="A17" s="288">
        <v>2</v>
      </c>
      <c r="B17" s="291" t="s">
        <v>242</v>
      </c>
      <c r="C17" s="311"/>
      <c r="D17" s="311"/>
      <c r="E17" s="311"/>
      <c r="F17" s="311"/>
      <c r="G17" s="292">
        <f>SUM(E17:F17)</f>
        <v>0</v>
      </c>
    </row>
    <row r="18" spans="1:7" ht="15">
      <c r="A18" s="290">
        <v>3</v>
      </c>
      <c r="B18" s="291" t="s">
        <v>243</v>
      </c>
      <c r="C18" s="311"/>
      <c r="D18" s="311"/>
      <c r="E18" s="311"/>
      <c r="F18" s="311"/>
      <c r="G18" s="292"/>
    </row>
    <row r="19" spans="1:7" ht="15">
      <c r="A19" s="288">
        <v>4</v>
      </c>
      <c r="B19" s="291" t="s">
        <v>245</v>
      </c>
      <c r="C19" s="311"/>
      <c r="D19" s="311"/>
      <c r="E19" s="311"/>
      <c r="F19" s="311"/>
      <c r="G19" s="292"/>
    </row>
    <row r="20" spans="1:7" ht="15">
      <c r="A20" s="288">
        <v>5</v>
      </c>
      <c r="B20" s="291" t="s">
        <v>246</v>
      </c>
      <c r="C20" s="311"/>
      <c r="D20" s="311"/>
      <c r="E20" s="311"/>
      <c r="F20" s="311"/>
      <c r="G20" s="292"/>
    </row>
    <row r="21" spans="1:7" ht="15.75" thickBot="1">
      <c r="A21" s="294" t="s">
        <v>18</v>
      </c>
      <c r="B21" s="295" t="s">
        <v>262</v>
      </c>
      <c r="C21" s="312">
        <f>SUM(C15:C20)</f>
        <v>79400000</v>
      </c>
      <c r="D21" s="312">
        <f>+D15</f>
        <v>0</v>
      </c>
      <c r="E21" s="312">
        <f>SUM(E15:E20)</f>
        <v>7368328</v>
      </c>
      <c r="F21" s="312">
        <f>SUM(F15:F20)</f>
        <v>94981980.6</v>
      </c>
      <c r="G21" s="312">
        <f>SUM(C21:F21)</f>
        <v>181750308.6</v>
      </c>
    </row>
    <row r="22" ht="15.75" thickTop="1"/>
  </sheetData>
  <sheetProtection/>
  <mergeCells count="1">
    <mergeCell ref="B3:G3"/>
  </mergeCells>
  <printOptions/>
  <pageMargins left="0.2" right="0.22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5"/>
  <sheetViews>
    <sheetView zoomScalePageLayoutView="0" workbookViewId="0" topLeftCell="A4">
      <selection activeCell="I18" sqref="I18"/>
    </sheetView>
  </sheetViews>
  <sheetFormatPr defaultColWidth="9.140625" defaultRowHeight="15"/>
  <cols>
    <col min="2" max="2" width="24.00390625" style="0" customWidth="1"/>
    <col min="5" max="5" width="11.00390625" style="0" customWidth="1"/>
    <col min="7" max="7" width="11.421875" style="0" customWidth="1"/>
  </cols>
  <sheetData>
    <row r="3" spans="1:7" ht="15">
      <c r="A3" s="381" t="s">
        <v>182</v>
      </c>
      <c r="B3" s="381"/>
      <c r="C3" s="381"/>
      <c r="D3" s="381"/>
      <c r="E3" s="381"/>
      <c r="F3" s="381"/>
      <c r="G3" s="381"/>
    </row>
    <row r="4" spans="1:7" ht="15">
      <c r="A4" s="28"/>
      <c r="B4" s="29"/>
      <c r="C4" s="29"/>
      <c r="D4" s="29"/>
      <c r="E4" s="29"/>
      <c r="F4" s="29"/>
      <c r="G4" s="33"/>
    </row>
    <row r="5" spans="1:7" ht="15">
      <c r="A5" s="28"/>
      <c r="B5" s="29"/>
      <c r="C5" s="29"/>
      <c r="D5" s="29"/>
      <c r="E5" s="29"/>
      <c r="F5" s="29"/>
      <c r="G5" s="33"/>
    </row>
    <row r="6" spans="1:7" ht="15.75" thickBot="1">
      <c r="A6" s="143"/>
      <c r="B6" s="143"/>
      <c r="C6" s="143"/>
      <c r="D6" s="143"/>
      <c r="E6" s="143"/>
      <c r="F6" s="143"/>
      <c r="G6" s="143"/>
    </row>
    <row r="7" spans="1:7" ht="46.5" thickBot="1" thickTop="1">
      <c r="A7" s="8"/>
      <c r="B7" s="9" t="s">
        <v>165</v>
      </c>
      <c r="C7" s="30" t="s">
        <v>166</v>
      </c>
      <c r="D7" s="30" t="s">
        <v>231</v>
      </c>
      <c r="E7" s="30" t="s">
        <v>181</v>
      </c>
      <c r="F7" s="30" t="s">
        <v>183</v>
      </c>
      <c r="G7" s="31" t="s">
        <v>3</v>
      </c>
    </row>
    <row r="8" spans="1:7" ht="15.75" thickTop="1">
      <c r="A8" s="10" t="s">
        <v>0</v>
      </c>
      <c r="B8" s="11" t="s">
        <v>258</v>
      </c>
      <c r="C8" s="12">
        <v>0</v>
      </c>
      <c r="D8" s="12"/>
      <c r="E8" s="277">
        <v>8960965</v>
      </c>
      <c r="F8" s="277">
        <v>3546877</v>
      </c>
      <c r="G8" s="266">
        <f>SUM(C8:F8)</f>
        <v>12507842</v>
      </c>
    </row>
    <row r="9" spans="1:7" ht="15">
      <c r="A9" s="13"/>
      <c r="B9" s="14" t="s">
        <v>177</v>
      </c>
      <c r="C9" s="15">
        <v>0</v>
      </c>
      <c r="D9" s="267"/>
      <c r="E9" s="278">
        <v>20707840</v>
      </c>
      <c r="F9" s="278">
        <f>2758000+192584</f>
        <v>2950584</v>
      </c>
      <c r="G9" s="269">
        <f>SUM(E9:F9)</f>
        <v>23658424</v>
      </c>
    </row>
    <row r="10" spans="1:7" ht="15">
      <c r="A10" s="13"/>
      <c r="B10" s="14" t="s">
        <v>178</v>
      </c>
      <c r="C10" s="15">
        <v>0</v>
      </c>
      <c r="D10" s="267">
        <v>0</v>
      </c>
      <c r="E10" s="278"/>
      <c r="F10" s="278"/>
      <c r="G10" s="269"/>
    </row>
    <row r="11" spans="1:7" ht="15">
      <c r="A11" s="54"/>
      <c r="B11" s="359" t="s">
        <v>259</v>
      </c>
      <c r="C11" s="55">
        <f>C8+C9-C10</f>
        <v>0</v>
      </c>
      <c r="D11" s="270">
        <f>SUM(D8:D10)</f>
        <v>0</v>
      </c>
      <c r="E11" s="279">
        <f>+E8+E9-E10</f>
        <v>29668805</v>
      </c>
      <c r="F11" s="270">
        <f>SUM(F8:F10)</f>
        <v>6497461</v>
      </c>
      <c r="G11" s="270">
        <f>SUM(G8:G10)</f>
        <v>36166266</v>
      </c>
    </row>
    <row r="12" spans="1:7" ht="15">
      <c r="A12" s="155"/>
      <c r="B12" s="156"/>
      <c r="C12" s="156"/>
      <c r="D12" s="271"/>
      <c r="E12" s="280"/>
      <c r="F12" s="280"/>
      <c r="G12" s="272"/>
    </row>
    <row r="13" spans="1:7" ht="15">
      <c r="A13" s="13" t="s">
        <v>11</v>
      </c>
      <c r="B13" s="14" t="s">
        <v>260</v>
      </c>
      <c r="C13" s="15">
        <v>0</v>
      </c>
      <c r="D13" s="267"/>
      <c r="E13" s="268"/>
      <c r="F13" s="278"/>
      <c r="G13" s="269">
        <f>SUM(C13:F13)</f>
        <v>0</v>
      </c>
    </row>
    <row r="14" spans="1:7" ht="15">
      <c r="A14" s="155"/>
      <c r="B14" s="157" t="s">
        <v>216</v>
      </c>
      <c r="C14" s="157"/>
      <c r="D14" s="273"/>
      <c r="E14" s="281">
        <v>3758919</v>
      </c>
      <c r="F14" s="281">
        <v>831450</v>
      </c>
      <c r="G14" s="269">
        <v>4590370</v>
      </c>
    </row>
    <row r="15" spans="1:7" ht="15">
      <c r="A15" s="13"/>
      <c r="B15" s="14" t="s">
        <v>180</v>
      </c>
      <c r="C15" s="15">
        <v>0</v>
      </c>
      <c r="D15" s="267">
        <v>0</v>
      </c>
      <c r="E15" s="278">
        <v>0</v>
      </c>
      <c r="F15" s="278"/>
      <c r="G15" s="269">
        <f>SUM(C15:F15)</f>
        <v>0</v>
      </c>
    </row>
    <row r="16" spans="1:7" ht="15">
      <c r="A16" s="54"/>
      <c r="B16" s="56" t="s">
        <v>261</v>
      </c>
      <c r="C16" s="55">
        <f>SUM(C13:C15)</f>
        <v>0</v>
      </c>
      <c r="D16" s="270">
        <f>SUM(D13:D15)</f>
        <v>0</v>
      </c>
      <c r="E16" s="279">
        <f>SUM(E14:E15)</f>
        <v>3758919</v>
      </c>
      <c r="F16" s="279">
        <f>SUM(F14:F15)</f>
        <v>831450</v>
      </c>
      <c r="G16" s="270">
        <f>SUM(G13:G15)</f>
        <v>4590370</v>
      </c>
    </row>
    <row r="17" spans="1:7" ht="15">
      <c r="A17" s="13"/>
      <c r="B17" s="157"/>
      <c r="C17" s="15"/>
      <c r="D17" s="267"/>
      <c r="E17" s="268"/>
      <c r="F17" s="268"/>
      <c r="G17" s="269">
        <f>SUM(C17:F17)</f>
        <v>0</v>
      </c>
    </row>
    <row r="18" spans="1:7" ht="15">
      <c r="A18" s="13" t="s">
        <v>167</v>
      </c>
      <c r="B18" s="14" t="s">
        <v>248</v>
      </c>
      <c r="C18" s="15">
        <v>0</v>
      </c>
      <c r="D18" s="267"/>
      <c r="E18" s="268">
        <v>0</v>
      </c>
      <c r="F18" s="268">
        <v>0</v>
      </c>
      <c r="G18" s="269">
        <f>SUM(C18:F18)</f>
        <v>0</v>
      </c>
    </row>
    <row r="19" spans="1:7" ht="15">
      <c r="A19" s="13"/>
      <c r="B19" s="14" t="s">
        <v>177</v>
      </c>
      <c r="C19" s="15">
        <v>0</v>
      </c>
      <c r="D19" s="267"/>
      <c r="E19" s="268"/>
      <c r="F19" s="268">
        <v>0</v>
      </c>
      <c r="G19" s="269">
        <f>SUM(C19:F19)</f>
        <v>0</v>
      </c>
    </row>
    <row r="20" spans="1:7" ht="15">
      <c r="A20" s="13"/>
      <c r="B20" s="14" t="s">
        <v>178</v>
      </c>
      <c r="C20" s="15">
        <v>0</v>
      </c>
      <c r="D20" s="267">
        <v>0</v>
      </c>
      <c r="E20" s="268">
        <v>0</v>
      </c>
      <c r="F20" s="268">
        <v>0</v>
      </c>
      <c r="G20" s="269">
        <f>SUM(C20:F20)</f>
        <v>0</v>
      </c>
    </row>
    <row r="21" spans="1:7" ht="15">
      <c r="A21" s="54"/>
      <c r="B21" s="56" t="s">
        <v>249</v>
      </c>
      <c r="C21" s="55">
        <f>C18+C19-C20</f>
        <v>0</v>
      </c>
      <c r="D21" s="270">
        <f>D18+D19-D20</f>
        <v>0</v>
      </c>
      <c r="E21" s="270">
        <f>E18+E19-E20</f>
        <v>0</v>
      </c>
      <c r="F21" s="270">
        <f>F18+F19-F20</f>
        <v>0</v>
      </c>
      <c r="G21" s="274">
        <f>G18+G19-G20</f>
        <v>0</v>
      </c>
    </row>
    <row r="22" spans="1:7" ht="15">
      <c r="A22" s="155"/>
      <c r="B22" s="157"/>
      <c r="C22" s="157"/>
      <c r="D22" s="273"/>
      <c r="E22" s="273"/>
      <c r="F22" s="273"/>
      <c r="G22" s="272"/>
    </row>
    <row r="23" spans="1:7" ht="15">
      <c r="A23" s="54" t="s">
        <v>179</v>
      </c>
      <c r="B23" s="56" t="s">
        <v>250</v>
      </c>
      <c r="C23" s="57">
        <f>C8-C13-C18</f>
        <v>0</v>
      </c>
      <c r="D23" s="275">
        <f>D8-D13-D18</f>
        <v>0</v>
      </c>
      <c r="E23" s="275">
        <f>+E11-E16</f>
        <v>25909886</v>
      </c>
      <c r="F23" s="275">
        <f>+F11-F16</f>
        <v>5666011</v>
      </c>
      <c r="G23" s="276">
        <f>G11-G16</f>
        <v>31575896</v>
      </c>
    </row>
    <row r="24" spans="1:7" ht="15">
      <c r="A24" s="13"/>
      <c r="B24" s="157"/>
      <c r="C24" s="15"/>
      <c r="D24" s="15"/>
      <c r="E24" s="16"/>
      <c r="F24" s="16"/>
      <c r="G24" s="17">
        <f>SUM(C24:F24)</f>
        <v>0</v>
      </c>
    </row>
    <row r="25" spans="1:7" ht="15.75" thickBot="1">
      <c r="A25" s="58"/>
      <c r="B25" s="59" t="s">
        <v>251</v>
      </c>
      <c r="C25" s="60">
        <f>C11-C16-C21</f>
        <v>0</v>
      </c>
      <c r="D25" s="60">
        <f>D11-D16-D21</f>
        <v>0</v>
      </c>
      <c r="E25" s="60">
        <f>E11-E16-E21</f>
        <v>25909886</v>
      </c>
      <c r="F25" s="60">
        <f>F11-F16-F21</f>
        <v>5666011</v>
      </c>
      <c r="G25" s="61">
        <f>G11-G16-G21</f>
        <v>31575896</v>
      </c>
    </row>
    <row r="26" spans="1:7" ht="15.75" thickTop="1">
      <c r="A26" s="94"/>
      <c r="B26" s="94"/>
      <c r="C26" s="94"/>
      <c r="D26" s="94"/>
      <c r="E26" s="94"/>
      <c r="F26" s="94"/>
      <c r="G26" s="94"/>
    </row>
    <row r="27" spans="1:7" ht="15.75" thickBot="1">
      <c r="A27" s="32"/>
      <c r="B27" s="33"/>
      <c r="C27" s="33"/>
      <c r="D27" s="33"/>
      <c r="E27" s="33"/>
      <c r="F27" s="33"/>
      <c r="G27" s="33"/>
    </row>
    <row r="28" spans="1:7" ht="15.75" thickTop="1">
      <c r="A28" s="164"/>
      <c r="B28" s="18"/>
      <c r="C28" s="18"/>
      <c r="D28" s="267"/>
      <c r="E28" s="268"/>
      <c r="F28" s="278"/>
      <c r="G28" s="19"/>
    </row>
    <row r="29" spans="1:7" ht="15">
      <c r="A29" s="166"/>
      <c r="B29" s="20"/>
      <c r="C29" s="20"/>
      <c r="D29" s="21"/>
      <c r="E29" s="21"/>
      <c r="F29" s="21"/>
      <c r="G29" s="17"/>
    </row>
    <row r="30" spans="1:7" ht="15">
      <c r="A30" s="166"/>
      <c r="B30" s="20"/>
      <c r="C30" s="20"/>
      <c r="D30" s="21"/>
      <c r="E30" s="21"/>
      <c r="F30" s="21"/>
      <c r="G30" s="17"/>
    </row>
    <row r="31" spans="1:7" ht="15">
      <c r="A31" s="166"/>
      <c r="B31" s="20"/>
      <c r="C31" s="20"/>
      <c r="D31" s="21"/>
      <c r="E31" s="21"/>
      <c r="F31" s="21"/>
      <c r="G31" s="17"/>
    </row>
    <row r="32" spans="1:7" ht="15">
      <c r="A32" s="166"/>
      <c r="B32" s="20"/>
      <c r="C32" s="20"/>
      <c r="D32" s="21"/>
      <c r="E32" s="21"/>
      <c r="F32" s="21"/>
      <c r="G32" s="17"/>
    </row>
    <row r="33" spans="1:7" ht="15">
      <c r="A33" s="166"/>
      <c r="B33" s="20"/>
      <c r="C33" s="20"/>
      <c r="D33" s="21"/>
      <c r="E33" s="21"/>
      <c r="F33" s="21"/>
      <c r="G33" s="17"/>
    </row>
    <row r="34" spans="1:7" ht="15">
      <c r="A34" s="166"/>
      <c r="B34" s="20"/>
      <c r="C34" s="20"/>
      <c r="D34" s="21"/>
      <c r="E34" s="21"/>
      <c r="F34" s="21"/>
      <c r="G34" s="17"/>
    </row>
    <row r="35" spans="1:7" ht="15">
      <c r="A35" s="155"/>
      <c r="B35" s="20"/>
      <c r="C35" s="20"/>
      <c r="D35" s="273"/>
      <c r="E35" s="281"/>
      <c r="F35" s="281"/>
      <c r="G35" s="17"/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K504"/>
  <sheetViews>
    <sheetView tabSelected="1" zoomScalePageLayoutView="0" workbookViewId="0" topLeftCell="A199">
      <selection activeCell="A176" sqref="A176:F211"/>
    </sheetView>
  </sheetViews>
  <sheetFormatPr defaultColWidth="9.140625" defaultRowHeight="15" outlineLevelRow="1"/>
  <cols>
    <col min="1" max="1" width="4.421875" style="94" customWidth="1"/>
    <col min="2" max="2" width="5.28125" style="94" customWidth="1"/>
    <col min="3" max="3" width="47.57421875" style="94" customWidth="1"/>
    <col min="4" max="4" width="11.28125" style="98" customWidth="1"/>
    <col min="5" max="5" width="13.57421875" style="98" customWidth="1"/>
    <col min="6" max="6" width="15.421875" style="94" customWidth="1"/>
    <col min="7" max="7" width="11.421875" style="95" customWidth="1"/>
    <col min="8" max="8" width="11.421875" style="94" customWidth="1"/>
    <col min="9" max="9" width="31.00390625" style="94" customWidth="1"/>
    <col min="10" max="10" width="9.140625" style="94" customWidth="1"/>
    <col min="11" max="11" width="10.7109375" style="94" customWidth="1"/>
    <col min="12" max="12" width="10.421875" style="94" customWidth="1"/>
    <col min="13" max="14" width="12.140625" style="94" customWidth="1"/>
    <col min="15" max="15" width="11.140625" style="94" bestFit="1" customWidth="1"/>
    <col min="16" max="18" width="9.140625" style="94" customWidth="1"/>
    <col min="19" max="19" width="9.140625" style="95" customWidth="1"/>
    <col min="20" max="16384" width="9.140625" style="94" customWidth="1"/>
  </cols>
  <sheetData>
    <row r="1" ht="11.25">
      <c r="G1" s="198"/>
    </row>
    <row r="2" spans="2:19" ht="15.75">
      <c r="B2" s="386" t="s">
        <v>254</v>
      </c>
      <c r="C2" s="386"/>
      <c r="D2" s="386"/>
      <c r="E2" s="386"/>
      <c r="F2" s="386"/>
      <c r="G2" s="198"/>
      <c r="I2" s="95"/>
      <c r="S2" s="94"/>
    </row>
    <row r="3" spans="2:19" ht="14.25">
      <c r="B3" s="385" t="s">
        <v>255</v>
      </c>
      <c r="C3" s="385"/>
      <c r="D3" s="385"/>
      <c r="E3" s="385"/>
      <c r="F3" s="385"/>
      <c r="G3" s="198"/>
      <c r="I3" s="95"/>
      <c r="S3" s="94"/>
    </row>
    <row r="4" spans="3:19" ht="11.25" hidden="1" outlineLevel="1">
      <c r="C4" s="97"/>
      <c r="G4" s="198"/>
      <c r="I4" s="95"/>
      <c r="S4" s="94"/>
    </row>
    <row r="5" spans="2:19" ht="24" customHeight="1" hidden="1" outlineLevel="1" thickBot="1" thickTop="1">
      <c r="B5" s="99"/>
      <c r="C5" s="100"/>
      <c r="D5" s="100" t="s">
        <v>192</v>
      </c>
      <c r="E5" s="100"/>
      <c r="F5" s="100" t="s">
        <v>206</v>
      </c>
      <c r="G5" s="198"/>
      <c r="I5" s="95"/>
      <c r="S5" s="94"/>
    </row>
    <row r="6" spans="2:19" ht="11.25" hidden="1" outlineLevel="1">
      <c r="B6" s="48" t="s">
        <v>0</v>
      </c>
      <c r="C6" s="101" t="s">
        <v>1</v>
      </c>
      <c r="D6" s="102"/>
      <c r="E6" s="102"/>
      <c r="F6" s="103"/>
      <c r="G6" s="198"/>
      <c r="I6" s="95"/>
      <c r="S6" s="94"/>
    </row>
    <row r="7" spans="2:19" ht="11.25" hidden="1" outlineLevel="1">
      <c r="B7" s="49" t="s">
        <v>2</v>
      </c>
      <c r="C7" s="49" t="s">
        <v>197</v>
      </c>
      <c r="D7" s="104"/>
      <c r="E7" s="104"/>
      <c r="F7" s="105"/>
      <c r="G7" s="198"/>
      <c r="I7" s="95"/>
      <c r="S7" s="94"/>
    </row>
    <row r="8" spans="2:19" ht="11.25" hidden="1" outlineLevel="1">
      <c r="B8" s="4"/>
      <c r="C8" s="4" t="s">
        <v>40</v>
      </c>
      <c r="D8" s="104">
        <v>3</v>
      </c>
      <c r="E8" s="104"/>
      <c r="F8" s="105"/>
      <c r="G8" s="198"/>
      <c r="I8" s="95"/>
      <c r="S8" s="94"/>
    </row>
    <row r="9" spans="2:19" ht="11.25" hidden="1" outlineLevel="1">
      <c r="B9" s="4"/>
      <c r="C9" s="106" t="s">
        <v>41</v>
      </c>
      <c r="D9" s="104"/>
      <c r="E9" s="104"/>
      <c r="F9" s="105"/>
      <c r="G9" s="198"/>
      <c r="I9" s="95"/>
      <c r="S9" s="94"/>
    </row>
    <row r="10" spans="2:19" ht="11.25" hidden="1" outlineLevel="1">
      <c r="B10" s="4"/>
      <c r="C10" s="4" t="s">
        <v>43</v>
      </c>
      <c r="D10" s="104">
        <v>4</v>
      </c>
      <c r="E10" s="104"/>
      <c r="F10" s="105"/>
      <c r="G10" s="198"/>
      <c r="I10" s="95"/>
      <c r="S10" s="94"/>
    </row>
    <row r="11" spans="2:19" ht="11.25" hidden="1" outlineLevel="1">
      <c r="B11" s="4"/>
      <c r="C11" s="4" t="s">
        <v>4</v>
      </c>
      <c r="D11" s="104">
        <v>5</v>
      </c>
      <c r="E11" s="104"/>
      <c r="F11" s="105"/>
      <c r="G11" s="259"/>
      <c r="I11" s="95"/>
      <c r="S11" s="94"/>
    </row>
    <row r="12" spans="2:9" s="96" customFormat="1" ht="11.25" hidden="1" outlineLevel="1">
      <c r="B12" s="4"/>
      <c r="C12" s="4" t="s">
        <v>6</v>
      </c>
      <c r="D12" s="104"/>
      <c r="E12" s="104"/>
      <c r="F12" s="105"/>
      <c r="G12" s="259"/>
      <c r="I12" s="95"/>
    </row>
    <row r="13" spans="2:9" s="96" customFormat="1" ht="11.25" hidden="1" outlineLevel="1">
      <c r="B13" s="4"/>
      <c r="C13" s="4" t="s">
        <v>7</v>
      </c>
      <c r="D13" s="104"/>
      <c r="E13" s="104"/>
      <c r="F13" s="105"/>
      <c r="G13" s="259"/>
      <c r="I13" s="95"/>
    </row>
    <row r="14" spans="2:9" s="96" customFormat="1" ht="11.25" hidden="1" outlineLevel="1">
      <c r="B14" s="50"/>
      <c r="C14" s="51" t="s">
        <v>198</v>
      </c>
      <c r="D14" s="107"/>
      <c r="E14" s="107"/>
      <c r="F14" s="108"/>
      <c r="G14" s="198"/>
      <c r="I14" s="95"/>
    </row>
    <row r="15" spans="2:9" s="96" customFormat="1" ht="11.25" hidden="1" outlineLevel="1">
      <c r="B15" s="49" t="s">
        <v>8</v>
      </c>
      <c r="C15" s="49" t="s">
        <v>199</v>
      </c>
      <c r="D15" s="104"/>
      <c r="E15" s="104"/>
      <c r="F15" s="105"/>
      <c r="G15" s="198"/>
      <c r="I15" s="95"/>
    </row>
    <row r="16" spans="2:9" s="96" customFormat="1" ht="11.25" hidden="1" outlineLevel="1">
      <c r="B16" s="4"/>
      <c r="C16" s="4" t="s">
        <v>9</v>
      </c>
      <c r="D16" s="104"/>
      <c r="E16" s="104"/>
      <c r="F16" s="105"/>
      <c r="G16" s="198"/>
      <c r="I16" s="95"/>
    </row>
    <row r="17" spans="2:9" s="96" customFormat="1" ht="11.25" hidden="1" outlineLevel="1">
      <c r="B17" s="4"/>
      <c r="C17" s="4" t="s">
        <v>47</v>
      </c>
      <c r="D17" s="104">
        <v>6</v>
      </c>
      <c r="E17" s="104"/>
      <c r="F17" s="105"/>
      <c r="G17" s="198"/>
      <c r="I17" s="95"/>
    </row>
    <row r="18" spans="2:9" s="96" customFormat="1" ht="11.25" hidden="1" outlineLevel="1">
      <c r="B18" s="4"/>
      <c r="C18" s="4" t="s">
        <v>10</v>
      </c>
      <c r="D18" s="104"/>
      <c r="E18" s="104"/>
      <c r="F18" s="105"/>
      <c r="G18" s="198"/>
      <c r="I18" s="95"/>
    </row>
    <row r="19" spans="2:9" s="96" customFormat="1" ht="11.25" hidden="1" outlineLevel="1">
      <c r="B19" s="4"/>
      <c r="C19" s="4" t="s">
        <v>49</v>
      </c>
      <c r="D19" s="104"/>
      <c r="E19" s="104"/>
      <c r="F19" s="105"/>
      <c r="G19" s="198"/>
      <c r="I19" s="95"/>
    </row>
    <row r="20" spans="2:9" s="96" customFormat="1" ht="11.25" hidden="1" outlineLevel="1">
      <c r="B20" s="4"/>
      <c r="C20" s="4" t="s">
        <v>50</v>
      </c>
      <c r="D20" s="104"/>
      <c r="E20" s="104"/>
      <c r="F20" s="105"/>
      <c r="G20" s="198"/>
      <c r="I20" s="95"/>
    </row>
    <row r="21" spans="2:9" s="96" customFormat="1" ht="11.25" hidden="1" outlineLevel="1">
      <c r="B21" s="50"/>
      <c r="C21" s="51" t="s">
        <v>200</v>
      </c>
      <c r="D21" s="110"/>
      <c r="E21" s="110"/>
      <c r="F21" s="108"/>
      <c r="G21" s="198"/>
      <c r="I21" s="95"/>
    </row>
    <row r="22" spans="2:9" s="96" customFormat="1" ht="12" hidden="1" outlineLevel="1" thickBot="1">
      <c r="B22" s="111"/>
      <c r="C22" s="111" t="s">
        <v>52</v>
      </c>
      <c r="D22" s="112"/>
      <c r="E22" s="336"/>
      <c r="F22" s="113"/>
      <c r="G22" s="198"/>
      <c r="I22" s="95"/>
    </row>
    <row r="23" spans="2:9" s="96" customFormat="1" ht="11.25" hidden="1" outlineLevel="1">
      <c r="B23" s="114"/>
      <c r="C23" s="114"/>
      <c r="D23" s="115"/>
      <c r="E23" s="337"/>
      <c r="F23" s="116"/>
      <c r="G23" s="198"/>
      <c r="I23" s="95"/>
    </row>
    <row r="24" spans="1:10" s="96" customFormat="1" ht="11.25" hidden="1" outlineLevel="1">
      <c r="A24" s="94"/>
      <c r="B24" s="37" t="s">
        <v>11</v>
      </c>
      <c r="C24" s="117" t="s">
        <v>53</v>
      </c>
      <c r="D24" s="104"/>
      <c r="E24" s="104"/>
      <c r="F24" s="105"/>
      <c r="G24" s="198"/>
      <c r="H24" s="94"/>
      <c r="I24" s="95"/>
      <c r="J24" s="94"/>
    </row>
    <row r="25" spans="1:10" s="96" customFormat="1" ht="11.25" hidden="1" outlineLevel="1">
      <c r="A25" s="94"/>
      <c r="B25" s="49" t="s">
        <v>2</v>
      </c>
      <c r="C25" s="49" t="s">
        <v>201</v>
      </c>
      <c r="D25" s="104"/>
      <c r="E25" s="104"/>
      <c r="F25" s="105"/>
      <c r="G25" s="198"/>
      <c r="H25" s="94"/>
      <c r="I25" s="95"/>
      <c r="J25" s="94"/>
    </row>
    <row r="26" spans="1:10" s="96" customFormat="1" ht="11.25" hidden="1" outlineLevel="1">
      <c r="A26" s="94"/>
      <c r="B26" s="4"/>
      <c r="C26" s="4" t="s">
        <v>13</v>
      </c>
      <c r="D26" s="104">
        <v>7</v>
      </c>
      <c r="E26" s="104"/>
      <c r="F26" s="105"/>
      <c r="G26" s="198"/>
      <c r="H26" s="94"/>
      <c r="I26" s="95"/>
      <c r="J26" s="94"/>
    </row>
    <row r="27" spans="1:10" s="96" customFormat="1" ht="11.25" hidden="1" outlineLevel="1">
      <c r="A27" s="94"/>
      <c r="B27" s="4"/>
      <c r="C27" s="4" t="s">
        <v>55</v>
      </c>
      <c r="D27" s="104">
        <v>8</v>
      </c>
      <c r="E27" s="104"/>
      <c r="F27" s="105"/>
      <c r="G27" s="198"/>
      <c r="H27" s="94"/>
      <c r="I27" s="95"/>
      <c r="J27" s="94"/>
    </row>
    <row r="28" spans="1:10" s="96" customFormat="1" ht="11.25" hidden="1" outlineLevel="1">
      <c r="A28" s="94"/>
      <c r="B28" s="4"/>
      <c r="C28" s="4" t="s">
        <v>14</v>
      </c>
      <c r="D28" s="104"/>
      <c r="E28" s="104"/>
      <c r="F28" s="105"/>
      <c r="G28" s="198"/>
      <c r="H28" s="94"/>
      <c r="I28" s="95"/>
      <c r="J28" s="94"/>
    </row>
    <row r="29" spans="1:10" s="96" customFormat="1" ht="11.25" hidden="1" outlineLevel="1">
      <c r="A29" s="94"/>
      <c r="B29" s="4"/>
      <c r="C29" s="4" t="s">
        <v>15</v>
      </c>
      <c r="D29" s="104"/>
      <c r="E29" s="104"/>
      <c r="F29" s="105">
        <f>F130</f>
        <v>0</v>
      </c>
      <c r="G29" s="198"/>
      <c r="H29" s="94"/>
      <c r="I29" s="95"/>
      <c r="J29" s="94"/>
    </row>
    <row r="30" spans="1:10" s="96" customFormat="1" ht="11.25" hidden="1" outlineLevel="1">
      <c r="A30" s="94"/>
      <c r="B30" s="50"/>
      <c r="C30" s="51" t="s">
        <v>202</v>
      </c>
      <c r="D30" s="110"/>
      <c r="E30" s="110"/>
      <c r="F30" s="108">
        <f>SUM(F26:F29)</f>
        <v>0</v>
      </c>
      <c r="G30" s="198"/>
      <c r="H30" s="94"/>
      <c r="I30" s="95"/>
      <c r="J30" s="94"/>
    </row>
    <row r="31" spans="1:10" s="96" customFormat="1" ht="11.25" hidden="1" outlineLevel="1">
      <c r="A31" s="94"/>
      <c r="B31" s="49" t="s">
        <v>8</v>
      </c>
      <c r="C31" s="49" t="s">
        <v>203</v>
      </c>
      <c r="D31" s="104"/>
      <c r="E31" s="104"/>
      <c r="F31" s="105"/>
      <c r="G31" s="198"/>
      <c r="H31" s="94"/>
      <c r="I31" s="95"/>
      <c r="J31" s="94"/>
    </row>
    <row r="32" spans="1:10" s="96" customFormat="1" ht="11.25" hidden="1" outlineLevel="1">
      <c r="A32" s="94"/>
      <c r="B32" s="4"/>
      <c r="C32" s="4" t="s">
        <v>58</v>
      </c>
      <c r="D32" s="104">
        <v>9</v>
      </c>
      <c r="E32" s="104"/>
      <c r="F32" s="105">
        <f>F139</f>
        <v>0</v>
      </c>
      <c r="G32" s="198"/>
      <c r="H32" s="94"/>
      <c r="I32" s="95"/>
      <c r="J32" s="94"/>
    </row>
    <row r="33" spans="1:10" s="96" customFormat="1" ht="11.25" hidden="1" outlineLevel="1">
      <c r="A33" s="94"/>
      <c r="B33" s="4"/>
      <c r="C33" s="4" t="s">
        <v>16</v>
      </c>
      <c r="D33" s="104"/>
      <c r="E33" s="104"/>
      <c r="F33" s="105">
        <v>0</v>
      </c>
      <c r="G33" s="198"/>
      <c r="H33" s="94"/>
      <c r="I33" s="95"/>
      <c r="J33" s="94"/>
    </row>
    <row r="34" spans="1:10" s="96" customFormat="1" ht="11.25" hidden="1" outlineLevel="1">
      <c r="A34" s="94"/>
      <c r="B34" s="4"/>
      <c r="C34" s="4" t="s">
        <v>17</v>
      </c>
      <c r="D34" s="104"/>
      <c r="E34" s="104"/>
      <c r="F34" s="105">
        <v>0</v>
      </c>
      <c r="G34" s="198"/>
      <c r="H34" s="94"/>
      <c r="I34" s="95"/>
      <c r="J34" s="94"/>
    </row>
    <row r="35" spans="1:10" s="96" customFormat="1" ht="11.25" hidden="1" outlineLevel="1">
      <c r="A35" s="94"/>
      <c r="B35" s="4"/>
      <c r="C35" s="4" t="s">
        <v>14</v>
      </c>
      <c r="D35" s="104"/>
      <c r="E35" s="104"/>
      <c r="F35" s="105"/>
      <c r="G35" s="198"/>
      <c r="H35" s="94"/>
      <c r="I35" s="95"/>
      <c r="J35" s="94"/>
    </row>
    <row r="36" spans="1:10" s="96" customFormat="1" ht="11.25" hidden="1" outlineLevel="1">
      <c r="A36" s="94"/>
      <c r="B36" s="50"/>
      <c r="C36" s="51" t="s">
        <v>204</v>
      </c>
      <c r="D36" s="110"/>
      <c r="E36" s="110"/>
      <c r="F36" s="108">
        <f>SUM(F32:F35)</f>
        <v>0</v>
      </c>
      <c r="G36" s="198"/>
      <c r="H36" s="94"/>
      <c r="I36" s="95"/>
      <c r="J36" s="94"/>
    </row>
    <row r="37" spans="1:10" s="96" customFormat="1" ht="11.25" hidden="1" outlineLevel="1">
      <c r="A37" s="94"/>
      <c r="B37" s="50"/>
      <c r="C37" s="50" t="s">
        <v>205</v>
      </c>
      <c r="D37" s="110"/>
      <c r="E37" s="110"/>
      <c r="F37" s="108">
        <f>F30+F36</f>
        <v>0</v>
      </c>
      <c r="G37" s="198"/>
      <c r="H37" s="94"/>
      <c r="I37" s="95"/>
      <c r="J37" s="94"/>
    </row>
    <row r="38" spans="1:10" s="96" customFormat="1" ht="11.25" hidden="1" outlineLevel="1">
      <c r="A38" s="94"/>
      <c r="B38" s="49" t="s">
        <v>18</v>
      </c>
      <c r="C38" s="49" t="s">
        <v>19</v>
      </c>
      <c r="D38" s="104"/>
      <c r="E38" s="104"/>
      <c r="F38" s="105"/>
      <c r="G38" s="198"/>
      <c r="H38" s="94"/>
      <c r="I38" s="95"/>
      <c r="J38" s="94"/>
    </row>
    <row r="39" spans="1:10" s="96" customFormat="1" ht="11.25" hidden="1" outlineLevel="1">
      <c r="A39" s="94"/>
      <c r="B39" s="4"/>
      <c r="C39" s="4" t="s">
        <v>213</v>
      </c>
      <c r="D39" s="104">
        <v>10</v>
      </c>
      <c r="E39" s="104"/>
      <c r="F39" s="105"/>
      <c r="G39" s="198"/>
      <c r="H39" s="94"/>
      <c r="I39" s="95"/>
      <c r="J39" s="94"/>
    </row>
    <row r="40" spans="1:10" s="96" customFormat="1" ht="11.25" hidden="1" outlineLevel="1">
      <c r="A40" s="94"/>
      <c r="B40" s="4"/>
      <c r="C40" s="4" t="s">
        <v>20</v>
      </c>
      <c r="D40" s="104"/>
      <c r="E40" s="104"/>
      <c r="F40" s="105">
        <f>F151</f>
        <v>0</v>
      </c>
      <c r="G40" s="198"/>
      <c r="H40" s="94"/>
      <c r="I40" s="95"/>
      <c r="J40" s="94"/>
    </row>
    <row r="41" spans="1:10" s="96" customFormat="1" ht="11.25" hidden="1" outlineLevel="1">
      <c r="A41" s="94"/>
      <c r="B41" s="4"/>
      <c r="C41" s="4" t="s">
        <v>62</v>
      </c>
      <c r="D41" s="104"/>
      <c r="E41" s="104"/>
      <c r="F41" s="105">
        <v>0</v>
      </c>
      <c r="G41" s="198"/>
      <c r="H41" s="94"/>
      <c r="I41" s="95"/>
      <c r="J41" s="94"/>
    </row>
    <row r="42" spans="1:10" s="96" customFormat="1" ht="11.25" hidden="1" outlineLevel="1">
      <c r="A42" s="94"/>
      <c r="B42" s="4"/>
      <c r="C42" s="4" t="s">
        <v>63</v>
      </c>
      <c r="D42" s="104"/>
      <c r="E42" s="104"/>
      <c r="F42" s="105">
        <f>F153</f>
        <v>0</v>
      </c>
      <c r="G42" s="198"/>
      <c r="H42" s="94"/>
      <c r="I42" s="95"/>
      <c r="J42" s="94"/>
    </row>
    <row r="43" spans="1:10" s="96" customFormat="1" ht="11.25" hidden="1" outlineLevel="1">
      <c r="A43" s="94"/>
      <c r="B43" s="4"/>
      <c r="C43" s="4" t="s">
        <v>21</v>
      </c>
      <c r="D43" s="104">
        <v>10</v>
      </c>
      <c r="E43" s="104"/>
      <c r="F43" s="105">
        <f>F154</f>
        <v>266750</v>
      </c>
      <c r="G43" s="198"/>
      <c r="H43" s="94"/>
      <c r="I43" s="95"/>
      <c r="J43" s="94"/>
    </row>
    <row r="44" spans="1:10" s="96" customFormat="1" ht="11.25" hidden="1" outlineLevel="1">
      <c r="A44" s="94"/>
      <c r="B44" s="4"/>
      <c r="C44" s="4" t="s">
        <v>22</v>
      </c>
      <c r="D44" s="104">
        <v>10</v>
      </c>
      <c r="E44" s="104"/>
      <c r="F44" s="105"/>
      <c r="G44" s="198"/>
      <c r="H44" s="94"/>
      <c r="I44" s="95"/>
      <c r="J44" s="94"/>
    </row>
    <row r="45" spans="1:10" s="96" customFormat="1" ht="11.25" hidden="1" outlineLevel="1">
      <c r="A45" s="94"/>
      <c r="B45" s="4"/>
      <c r="C45" s="4" t="s">
        <v>214</v>
      </c>
      <c r="D45" s="104"/>
      <c r="E45" s="104"/>
      <c r="F45" s="105" t="e">
        <f>#REF!</f>
        <v>#REF!</v>
      </c>
      <c r="G45" s="198"/>
      <c r="H45" s="94"/>
      <c r="I45" s="95"/>
      <c r="J45" s="94"/>
    </row>
    <row r="46" spans="1:10" s="96" customFormat="1" ht="11.25" hidden="1" outlineLevel="1">
      <c r="A46" s="94"/>
      <c r="B46" s="4"/>
      <c r="C46" s="4" t="s">
        <v>23</v>
      </c>
      <c r="D46" s="104">
        <v>11</v>
      </c>
      <c r="E46" s="104"/>
      <c r="F46" s="105"/>
      <c r="G46" s="198"/>
      <c r="H46" s="94"/>
      <c r="I46" s="95"/>
      <c r="J46" s="94"/>
    </row>
    <row r="47" spans="2:19" ht="11.25" hidden="1" outlineLevel="1">
      <c r="B47" s="50"/>
      <c r="C47" s="51" t="s">
        <v>188</v>
      </c>
      <c r="D47" s="110"/>
      <c r="E47" s="110"/>
      <c r="F47" s="108" t="e">
        <f>SUM(F39:F46)</f>
        <v>#REF!</v>
      </c>
      <c r="G47" s="198"/>
      <c r="I47" s="95"/>
      <c r="S47" s="94"/>
    </row>
    <row r="48" spans="2:9" s="96" customFormat="1" ht="11.25" hidden="1" outlineLevel="1">
      <c r="B48" s="52"/>
      <c r="C48" s="53"/>
      <c r="D48" s="120"/>
      <c r="E48" s="338"/>
      <c r="F48" s="121"/>
      <c r="G48" s="198"/>
      <c r="I48" s="95"/>
    </row>
    <row r="49" spans="2:19" ht="12" hidden="1" outlineLevel="1" thickBot="1">
      <c r="B49" s="122"/>
      <c r="C49" s="122" t="s">
        <v>191</v>
      </c>
      <c r="D49" s="123"/>
      <c r="E49" s="339"/>
      <c r="F49" s="124" t="e">
        <f>F37+F47</f>
        <v>#REF!</v>
      </c>
      <c r="G49" s="198"/>
      <c r="I49" s="95"/>
      <c r="S49" s="94"/>
    </row>
    <row r="50" spans="7:9" ht="15" hidden="1" outlineLevel="1">
      <c r="G50" s="260"/>
      <c r="I50" s="125"/>
    </row>
    <row r="51" spans="3:9" ht="16.5" hidden="1" outlineLevel="1" thickBot="1" thickTop="1">
      <c r="C51" s="126" t="s">
        <v>224</v>
      </c>
      <c r="D51" s="127"/>
      <c r="E51" s="127"/>
      <c r="F51" s="128" t="e">
        <f>IF(F49=F22,"OK","Nuk Kuadron!")</f>
        <v>#REF!</v>
      </c>
      <c r="G51" s="260"/>
      <c r="I51" s="125"/>
    </row>
    <row r="52" spans="4:9" ht="15" hidden="1" outlineLevel="1">
      <c r="D52" s="129" t="s">
        <v>226</v>
      </c>
      <c r="E52" s="129"/>
      <c r="F52" s="130" t="e">
        <f>F22-F49</f>
        <v>#REF!</v>
      </c>
      <c r="G52" s="260"/>
      <c r="I52" s="125"/>
    </row>
    <row r="53" spans="2:19" ht="12" collapsed="1" thickBot="1">
      <c r="B53" s="131"/>
      <c r="C53" s="132"/>
      <c r="D53" s="133"/>
      <c r="E53" s="133"/>
      <c r="F53" s="131"/>
      <c r="G53" s="198"/>
      <c r="I53" s="95"/>
      <c r="S53" s="94"/>
    </row>
    <row r="54" spans="2:19" ht="24" outlineLevel="1" thickBot="1" thickTop="1">
      <c r="B54" s="135" t="s">
        <v>0</v>
      </c>
      <c r="C54" s="136" t="s">
        <v>207</v>
      </c>
      <c r="D54" s="135" t="s">
        <v>192</v>
      </c>
      <c r="E54" s="303" t="s">
        <v>256</v>
      </c>
      <c r="F54" s="302" t="s">
        <v>257</v>
      </c>
      <c r="G54" s="198"/>
      <c r="I54" s="95"/>
      <c r="S54" s="94"/>
    </row>
    <row r="55" spans="2:19" ht="12" outlineLevel="1" thickTop="1">
      <c r="B55" s="137"/>
      <c r="C55" s="137"/>
      <c r="D55" s="138"/>
      <c r="E55" s="138"/>
      <c r="F55" s="139"/>
      <c r="G55" s="198"/>
      <c r="I55" s="95"/>
      <c r="S55" s="94"/>
    </row>
    <row r="56" spans="2:19" ht="11.25" outlineLevel="1">
      <c r="B56" s="140" t="s">
        <v>2</v>
      </c>
      <c r="C56" s="140" t="s">
        <v>39</v>
      </c>
      <c r="D56" s="141"/>
      <c r="E56" s="354"/>
      <c r="F56" s="105"/>
      <c r="G56" s="198"/>
      <c r="I56" s="95"/>
      <c r="S56" s="94"/>
    </row>
    <row r="57" spans="2:19" ht="11.25" outlineLevel="1">
      <c r="B57" s="106">
        <v>1</v>
      </c>
      <c r="C57" s="140" t="s">
        <v>40</v>
      </c>
      <c r="D57" s="141"/>
      <c r="E57" s="354">
        <f>22262578+56544</f>
        <v>22319122</v>
      </c>
      <c r="F57" s="105">
        <v>25209691</v>
      </c>
      <c r="G57" s="198"/>
      <c r="I57" s="95"/>
      <c r="S57" s="94"/>
    </row>
    <row r="58" spans="2:19" ht="11.25" outlineLevel="1">
      <c r="B58" s="106">
        <v>2</v>
      </c>
      <c r="C58" s="106" t="s">
        <v>41</v>
      </c>
      <c r="D58" s="141"/>
      <c r="E58" s="354"/>
      <c r="F58" s="105">
        <v>0</v>
      </c>
      <c r="G58" s="198"/>
      <c r="I58" s="95"/>
      <c r="S58" s="94"/>
    </row>
    <row r="59" spans="2:245" ht="11.25" outlineLevel="1">
      <c r="B59" s="106"/>
      <c r="C59" s="142" t="s">
        <v>184</v>
      </c>
      <c r="D59" s="141"/>
      <c r="E59" s="354"/>
      <c r="F59" s="105">
        <v>0</v>
      </c>
      <c r="G59" s="198"/>
      <c r="I59" s="95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</row>
    <row r="60" spans="1:245" s="143" customFormat="1" ht="11.25" outlineLevel="1">
      <c r="A60" s="94"/>
      <c r="B60" s="106"/>
      <c r="C60" s="142" t="s">
        <v>185</v>
      </c>
      <c r="D60" s="141"/>
      <c r="E60" s="354"/>
      <c r="F60" s="105">
        <v>0</v>
      </c>
      <c r="G60" s="198"/>
      <c r="H60" s="94"/>
      <c r="I60" s="95"/>
      <c r="J60" s="94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</row>
    <row r="61" spans="1:245" s="143" customFormat="1" ht="11.25" outlineLevel="1">
      <c r="A61" s="94"/>
      <c r="B61" s="144"/>
      <c r="C61" s="145" t="s">
        <v>42</v>
      </c>
      <c r="D61" s="146"/>
      <c r="E61" s="355">
        <f>SUM(E57:E60)</f>
        <v>22319122</v>
      </c>
      <c r="F61" s="147">
        <f>SUM(F57:F60)</f>
        <v>25209691</v>
      </c>
      <c r="G61" s="198"/>
      <c r="H61" s="94"/>
      <c r="I61" s="95"/>
      <c r="J61" s="94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</row>
    <row r="62" spans="1:245" s="143" customFormat="1" ht="11.25" outlineLevel="1">
      <c r="A62" s="94"/>
      <c r="B62" s="106">
        <v>3</v>
      </c>
      <c r="C62" s="140" t="s">
        <v>43</v>
      </c>
      <c r="D62" s="141"/>
      <c r="E62" s="354"/>
      <c r="F62" s="105"/>
      <c r="G62" s="198"/>
      <c r="H62" s="94"/>
      <c r="I62" s="95"/>
      <c r="J62" s="94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</row>
    <row r="63" spans="1:245" s="143" customFormat="1" ht="11.25" outlineLevel="1">
      <c r="A63" s="94"/>
      <c r="B63" s="106"/>
      <c r="C63" s="142" t="s">
        <v>65</v>
      </c>
      <c r="D63" s="141"/>
      <c r="E63" s="354">
        <v>509793031</v>
      </c>
      <c r="F63" s="105">
        <v>458551311</v>
      </c>
      <c r="G63" s="198"/>
      <c r="H63" s="94"/>
      <c r="I63" s="95"/>
      <c r="J63" s="94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</row>
    <row r="64" spans="1:245" s="143" customFormat="1" ht="11.25" outlineLevel="1">
      <c r="A64" s="94"/>
      <c r="B64" s="106"/>
      <c r="C64" s="142" t="s">
        <v>66</v>
      </c>
      <c r="D64" s="141"/>
      <c r="E64" s="354"/>
      <c r="F64" s="105"/>
      <c r="G64" s="198"/>
      <c r="H64" s="94"/>
      <c r="I64" s="95"/>
      <c r="J64" s="94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</row>
    <row r="65" spans="1:245" s="143" customFormat="1" ht="11.25" outlineLevel="1">
      <c r="A65" s="94"/>
      <c r="B65" s="106"/>
      <c r="C65" s="142" t="s">
        <v>67</v>
      </c>
      <c r="D65" s="141"/>
      <c r="E65" s="354">
        <v>6000000</v>
      </c>
      <c r="F65" s="105">
        <v>0</v>
      </c>
      <c r="G65" s="198"/>
      <c r="H65" s="94"/>
      <c r="I65" s="95"/>
      <c r="J65" s="94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</row>
    <row r="66" spans="1:245" s="143" customFormat="1" ht="11.25" outlineLevel="1">
      <c r="A66" s="94"/>
      <c r="B66" s="106"/>
      <c r="C66" s="142" t="s">
        <v>68</v>
      </c>
      <c r="D66" s="141"/>
      <c r="E66" s="354"/>
      <c r="F66" s="105">
        <v>0</v>
      </c>
      <c r="G66" s="198"/>
      <c r="H66" s="94"/>
      <c r="I66" s="95"/>
      <c r="J66" s="94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</row>
    <row r="67" spans="1:245" s="143" customFormat="1" ht="11.25" outlineLevel="1">
      <c r="A67" s="94"/>
      <c r="B67" s="144"/>
      <c r="C67" s="145" t="s">
        <v>44</v>
      </c>
      <c r="D67" s="146"/>
      <c r="E67" s="355">
        <f>SUM(E62:E66)</f>
        <v>515793031</v>
      </c>
      <c r="F67" s="147">
        <f>SUM(F63:F66)</f>
        <v>458551311</v>
      </c>
      <c r="G67" s="198"/>
      <c r="H67" s="94"/>
      <c r="I67" s="95"/>
      <c r="J67" s="94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</row>
    <row r="68" spans="1:245" s="143" customFormat="1" ht="11.25" outlineLevel="1">
      <c r="A68" s="94"/>
      <c r="B68" s="106">
        <v>4</v>
      </c>
      <c r="C68" s="140" t="s">
        <v>4</v>
      </c>
      <c r="D68" s="141"/>
      <c r="E68" s="354"/>
      <c r="F68" s="105"/>
      <c r="G68" s="198"/>
      <c r="H68" s="94"/>
      <c r="I68" s="95"/>
      <c r="J68" s="94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</row>
    <row r="69" spans="1:245" s="143" customFormat="1" ht="11.25" outlineLevel="1">
      <c r="A69" s="94"/>
      <c r="B69" s="106"/>
      <c r="C69" s="142" t="s">
        <v>69</v>
      </c>
      <c r="D69" s="141"/>
      <c r="E69" s="354">
        <v>3120180</v>
      </c>
      <c r="F69" s="105">
        <v>3120180</v>
      </c>
      <c r="G69" s="198"/>
      <c r="H69" s="94"/>
      <c r="I69" s="95"/>
      <c r="J69" s="94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</row>
    <row r="70" spans="1:245" s="143" customFormat="1" ht="11.25" outlineLevel="1">
      <c r="A70" s="94"/>
      <c r="B70" s="106"/>
      <c r="C70" s="142" t="s">
        <v>70</v>
      </c>
      <c r="D70" s="141"/>
      <c r="E70" s="354"/>
      <c r="F70" s="105">
        <v>0</v>
      </c>
      <c r="G70" s="198"/>
      <c r="H70" s="94"/>
      <c r="I70" s="95"/>
      <c r="J70" s="94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</row>
    <row r="71" spans="1:245" s="143" customFormat="1" ht="11.25" outlineLevel="1">
      <c r="A71" s="94"/>
      <c r="B71" s="106"/>
      <c r="C71" s="142" t="s">
        <v>71</v>
      </c>
      <c r="D71" s="141"/>
      <c r="E71" s="354"/>
      <c r="F71" s="105">
        <v>0</v>
      </c>
      <c r="G71" s="198"/>
      <c r="H71" s="94"/>
      <c r="I71" s="95"/>
      <c r="J71" s="94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</row>
    <row r="72" spans="1:245" s="143" customFormat="1" ht="11.25" outlineLevel="1">
      <c r="A72" s="94"/>
      <c r="B72" s="106"/>
      <c r="C72" s="142" t="s">
        <v>72</v>
      </c>
      <c r="D72" s="141"/>
      <c r="E72" s="354"/>
      <c r="F72" s="105">
        <v>0</v>
      </c>
      <c r="G72" s="198"/>
      <c r="H72" s="94"/>
      <c r="I72" s="95"/>
      <c r="J72" s="94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</row>
    <row r="73" spans="1:245" s="143" customFormat="1" ht="11.25" outlineLevel="1">
      <c r="A73" s="94"/>
      <c r="B73" s="106"/>
      <c r="C73" s="142" t="s">
        <v>73</v>
      </c>
      <c r="D73" s="141"/>
      <c r="E73" s="354"/>
      <c r="F73" s="105">
        <v>0</v>
      </c>
      <c r="G73" s="198"/>
      <c r="H73" s="94"/>
      <c r="I73" s="95"/>
      <c r="J73" s="94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</row>
    <row r="74" spans="1:245" s="143" customFormat="1" ht="11.25" outlineLevel="1">
      <c r="A74" s="94"/>
      <c r="B74" s="144"/>
      <c r="C74" s="145" t="s">
        <v>45</v>
      </c>
      <c r="D74" s="146"/>
      <c r="E74" s="355">
        <f>SUM(E68:E73)</f>
        <v>3120180</v>
      </c>
      <c r="F74" s="147">
        <f>SUM(F69:F73)</f>
        <v>3120180</v>
      </c>
      <c r="G74" s="198"/>
      <c r="H74" s="94"/>
      <c r="I74" s="95"/>
      <c r="J74" s="94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</row>
    <row r="75" spans="1:245" s="143" customFormat="1" ht="11.25" outlineLevel="1">
      <c r="A75" s="94"/>
      <c r="B75" s="106">
        <v>5</v>
      </c>
      <c r="C75" s="140" t="s">
        <v>5</v>
      </c>
      <c r="D75" s="141"/>
      <c r="E75" s="354"/>
      <c r="F75" s="105">
        <v>0</v>
      </c>
      <c r="G75" s="198"/>
      <c r="H75" s="94"/>
      <c r="I75" s="95"/>
      <c r="J75" s="94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</row>
    <row r="76" spans="1:245" s="143" customFormat="1" ht="11.25" outlineLevel="1">
      <c r="A76" s="94"/>
      <c r="B76" s="106">
        <v>6</v>
      </c>
      <c r="C76" s="140" t="s">
        <v>6</v>
      </c>
      <c r="D76" s="141"/>
      <c r="E76" s="354"/>
      <c r="F76" s="105">
        <v>0</v>
      </c>
      <c r="G76" s="198"/>
      <c r="H76" s="94"/>
      <c r="I76" s="95"/>
      <c r="J76" s="94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</row>
    <row r="77" spans="1:245" s="143" customFormat="1" ht="11.25" outlineLevel="1">
      <c r="A77" s="94"/>
      <c r="B77" s="106">
        <v>7</v>
      </c>
      <c r="C77" s="140" t="s">
        <v>7</v>
      </c>
      <c r="D77" s="141"/>
      <c r="E77" s="358">
        <f>F77+292542381</f>
        <v>701458117</v>
      </c>
      <c r="F77" s="308">
        <v>408915736</v>
      </c>
      <c r="G77" s="198"/>
      <c r="H77" s="94"/>
      <c r="I77" s="95"/>
      <c r="J77" s="94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96"/>
      <c r="GU77" s="96"/>
      <c r="GV77" s="96"/>
      <c r="GW77" s="96"/>
      <c r="GX77" s="96"/>
      <c r="GY77" s="96"/>
      <c r="GZ77" s="96"/>
      <c r="HA77" s="96"/>
      <c r="HB77" s="96"/>
      <c r="HC77" s="96"/>
      <c r="HD77" s="96"/>
      <c r="HE77" s="96"/>
      <c r="HF77" s="96"/>
      <c r="HG77" s="96"/>
      <c r="HH77" s="96"/>
      <c r="HI77" s="96"/>
      <c r="HJ77" s="96"/>
      <c r="HK77" s="96"/>
      <c r="HL77" s="96"/>
      <c r="HM77" s="96"/>
      <c r="HN77" s="96"/>
      <c r="HO77" s="96"/>
      <c r="HP77" s="96"/>
      <c r="HQ77" s="96"/>
      <c r="HR77" s="96"/>
      <c r="HS77" s="96"/>
      <c r="HT77" s="96"/>
      <c r="HU77" s="96"/>
      <c r="HV77" s="96"/>
      <c r="HW77" s="96"/>
      <c r="HX77" s="96"/>
      <c r="HY77" s="96"/>
      <c r="HZ77" s="96"/>
      <c r="IA77" s="96"/>
      <c r="IB77" s="96"/>
      <c r="IC77" s="96"/>
      <c r="ID77" s="96"/>
      <c r="IE77" s="96"/>
      <c r="IF77" s="96"/>
      <c r="IG77" s="96"/>
      <c r="IH77" s="96"/>
      <c r="II77" s="96"/>
      <c r="IJ77" s="96"/>
      <c r="IK77" s="96"/>
    </row>
    <row r="78" spans="1:245" s="143" customFormat="1" ht="11.25" outlineLevel="1">
      <c r="A78" s="94"/>
      <c r="B78" s="106"/>
      <c r="C78" s="140"/>
      <c r="D78" s="141"/>
      <c r="E78" s="354"/>
      <c r="F78" s="105"/>
      <c r="G78" s="198"/>
      <c r="H78" s="94"/>
      <c r="I78" s="95"/>
      <c r="J78" s="94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  <c r="HR78" s="96"/>
      <c r="HS78" s="96"/>
      <c r="HT78" s="96"/>
      <c r="HU78" s="96"/>
      <c r="HV78" s="96"/>
      <c r="HW78" s="96"/>
      <c r="HX78" s="96"/>
      <c r="HY78" s="96"/>
      <c r="HZ78" s="96"/>
      <c r="IA78" s="96"/>
      <c r="IB78" s="96"/>
      <c r="IC78" s="96"/>
      <c r="ID78" s="96"/>
      <c r="IE78" s="96"/>
      <c r="IF78" s="96"/>
      <c r="IG78" s="96"/>
      <c r="IH78" s="96"/>
      <c r="II78" s="96"/>
      <c r="IJ78" s="96"/>
      <c r="IK78" s="96"/>
    </row>
    <row r="79" spans="1:245" s="143" customFormat="1" ht="12" outlineLevel="1">
      <c r="A79" s="94"/>
      <c r="B79" s="150"/>
      <c r="C79" s="151" t="s">
        <v>74</v>
      </c>
      <c r="D79" s="152"/>
      <c r="E79" s="356">
        <f>E77+E74+E67+E61</f>
        <v>1242690450</v>
      </c>
      <c r="F79" s="153">
        <f>+F61+F67+F74+F77</f>
        <v>895796918</v>
      </c>
      <c r="G79" s="261"/>
      <c r="H79" s="94"/>
      <c r="I79" s="95"/>
      <c r="J79" s="94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  <c r="IE79" s="96"/>
      <c r="IF79" s="96"/>
      <c r="IG79" s="96"/>
      <c r="IH79" s="96"/>
      <c r="II79" s="96"/>
      <c r="IJ79" s="96"/>
      <c r="IK79" s="96"/>
    </row>
    <row r="80" spans="2:9" s="96" customFormat="1" ht="11.25" outlineLevel="1">
      <c r="B80" s="106"/>
      <c r="C80" s="154"/>
      <c r="D80" s="141"/>
      <c r="E80" s="354"/>
      <c r="F80" s="105"/>
      <c r="G80" s="198"/>
      <c r="I80" s="95"/>
    </row>
    <row r="81" spans="1:245" s="143" customFormat="1" ht="11.25" outlineLevel="1">
      <c r="A81" s="94"/>
      <c r="B81" s="140" t="s">
        <v>8</v>
      </c>
      <c r="C81" s="140" t="s">
        <v>75</v>
      </c>
      <c r="D81" s="141"/>
      <c r="E81" s="354"/>
      <c r="F81" s="105"/>
      <c r="G81" s="198"/>
      <c r="H81" s="94"/>
      <c r="I81" s="95"/>
      <c r="J81" s="94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96"/>
      <c r="GT81" s="96"/>
      <c r="GU81" s="96"/>
      <c r="GV81" s="96"/>
      <c r="GW81" s="96"/>
      <c r="GX81" s="96"/>
      <c r="GY81" s="96"/>
      <c r="GZ81" s="96"/>
      <c r="HA81" s="96"/>
      <c r="HB81" s="96"/>
      <c r="HC81" s="96"/>
      <c r="HD81" s="96"/>
      <c r="HE81" s="96"/>
      <c r="HF81" s="96"/>
      <c r="HG81" s="96"/>
      <c r="HH81" s="96"/>
      <c r="HI81" s="96"/>
      <c r="HJ81" s="96"/>
      <c r="HK81" s="96"/>
      <c r="HL81" s="96"/>
      <c r="HM81" s="96"/>
      <c r="HN81" s="96"/>
      <c r="HO81" s="96"/>
      <c r="HP81" s="96"/>
      <c r="HQ81" s="96"/>
      <c r="HR81" s="96"/>
      <c r="HS81" s="96"/>
      <c r="HT81" s="96"/>
      <c r="HU81" s="96"/>
      <c r="HV81" s="96"/>
      <c r="HW81" s="96"/>
      <c r="HX81" s="96"/>
      <c r="HY81" s="96"/>
      <c r="HZ81" s="96"/>
      <c r="IA81" s="96"/>
      <c r="IB81" s="96"/>
      <c r="IC81" s="96"/>
      <c r="ID81" s="96"/>
      <c r="IE81" s="96"/>
      <c r="IF81" s="96"/>
      <c r="IG81" s="96"/>
      <c r="IH81" s="96"/>
      <c r="II81" s="96"/>
      <c r="IJ81" s="96"/>
      <c r="IK81" s="96"/>
    </row>
    <row r="82" spans="1:245" s="143" customFormat="1" ht="12" customHeight="1" outlineLevel="1">
      <c r="A82" s="94"/>
      <c r="B82" s="106">
        <v>1</v>
      </c>
      <c r="C82" s="140" t="s">
        <v>9</v>
      </c>
      <c r="D82" s="141"/>
      <c r="E82" s="354"/>
      <c r="F82" s="105"/>
      <c r="G82" s="198"/>
      <c r="H82" s="94"/>
      <c r="I82" s="95"/>
      <c r="J82" s="94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  <c r="FZ82" s="96"/>
      <c r="GA82" s="96"/>
      <c r="GB82" s="96"/>
      <c r="GC82" s="96"/>
      <c r="GD82" s="96"/>
      <c r="GE82" s="96"/>
      <c r="GF82" s="96"/>
      <c r="GG82" s="96"/>
      <c r="GH82" s="96"/>
      <c r="GI82" s="96"/>
      <c r="GJ82" s="96"/>
      <c r="GK82" s="96"/>
      <c r="GL82" s="96"/>
      <c r="GM82" s="96"/>
      <c r="GN82" s="96"/>
      <c r="GO82" s="96"/>
      <c r="GP82" s="96"/>
      <c r="GQ82" s="96"/>
      <c r="GR82" s="96"/>
      <c r="GS82" s="96"/>
      <c r="GT82" s="96"/>
      <c r="GU82" s="96"/>
      <c r="GV82" s="96"/>
      <c r="GW82" s="96"/>
      <c r="GX82" s="96"/>
      <c r="GY82" s="96"/>
      <c r="GZ82" s="96"/>
      <c r="HA82" s="96"/>
      <c r="HB82" s="96"/>
      <c r="HC82" s="96"/>
      <c r="HD82" s="96"/>
      <c r="HE82" s="96"/>
      <c r="HF82" s="96"/>
      <c r="HG82" s="96"/>
      <c r="HH82" s="96"/>
      <c r="HI82" s="96"/>
      <c r="HJ82" s="96"/>
      <c r="HK82" s="96"/>
      <c r="HL82" s="96"/>
      <c r="HM82" s="96"/>
      <c r="HN82" s="96"/>
      <c r="HO82" s="96"/>
      <c r="HP82" s="96"/>
      <c r="HQ82" s="96"/>
      <c r="HR82" s="96"/>
      <c r="HS82" s="96"/>
      <c r="HT82" s="96"/>
      <c r="HU82" s="96"/>
      <c r="HV82" s="96"/>
      <c r="HW82" s="96"/>
      <c r="HX82" s="96"/>
      <c r="HY82" s="96"/>
      <c r="HZ82" s="96"/>
      <c r="IA82" s="96"/>
      <c r="IB82" s="96"/>
      <c r="IC82" s="96"/>
      <c r="ID82" s="96"/>
      <c r="IE82" s="96"/>
      <c r="IF82" s="96"/>
      <c r="IG82" s="96"/>
      <c r="IH82" s="96"/>
      <c r="II82" s="96"/>
      <c r="IJ82" s="96"/>
      <c r="IK82" s="96"/>
    </row>
    <row r="83" spans="1:245" s="143" customFormat="1" ht="14.25" customHeight="1" outlineLevel="1">
      <c r="A83" s="94"/>
      <c r="B83" s="106"/>
      <c r="C83" s="142" t="s">
        <v>186</v>
      </c>
      <c r="D83" s="141"/>
      <c r="E83" s="354">
        <v>11129787</v>
      </c>
      <c r="F83" s="105">
        <v>5000</v>
      </c>
      <c r="G83" s="198"/>
      <c r="H83" s="94"/>
      <c r="I83" s="95"/>
      <c r="J83" s="94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  <c r="FZ83" s="96"/>
      <c r="GA83" s="96"/>
      <c r="GB83" s="96"/>
      <c r="GC83" s="96"/>
      <c r="GD83" s="96"/>
      <c r="GE83" s="96"/>
      <c r="GF83" s="96"/>
      <c r="GG83" s="96"/>
      <c r="GH83" s="96"/>
      <c r="GI83" s="96"/>
      <c r="GJ83" s="96"/>
      <c r="GK83" s="96"/>
      <c r="GL83" s="96"/>
      <c r="GM83" s="96"/>
      <c r="GN83" s="96"/>
      <c r="GO83" s="96"/>
      <c r="GP83" s="96"/>
      <c r="GQ83" s="96"/>
      <c r="GR83" s="96"/>
      <c r="GS83" s="96"/>
      <c r="GT83" s="96"/>
      <c r="GU83" s="96"/>
      <c r="GV83" s="96"/>
      <c r="GW83" s="96"/>
      <c r="GX83" s="96"/>
      <c r="GY83" s="96"/>
      <c r="GZ83" s="96"/>
      <c r="HA83" s="96"/>
      <c r="HB83" s="96"/>
      <c r="HC83" s="96"/>
      <c r="HD83" s="96"/>
      <c r="HE83" s="96"/>
      <c r="HF83" s="96"/>
      <c r="HG83" s="96"/>
      <c r="HH83" s="96"/>
      <c r="HI83" s="96"/>
      <c r="HJ83" s="96"/>
      <c r="HK83" s="96"/>
      <c r="HL83" s="96"/>
      <c r="HM83" s="96"/>
      <c r="HN83" s="96"/>
      <c r="HO83" s="96"/>
      <c r="HP83" s="96"/>
      <c r="HQ83" s="96"/>
      <c r="HR83" s="96"/>
      <c r="HS83" s="96"/>
      <c r="HT83" s="96"/>
      <c r="HU83" s="96"/>
      <c r="HV83" s="96"/>
      <c r="HW83" s="96"/>
      <c r="HX83" s="96"/>
      <c r="HY83" s="96"/>
      <c r="HZ83" s="96"/>
      <c r="IA83" s="96"/>
      <c r="IB83" s="96"/>
      <c r="IC83" s="96"/>
      <c r="ID83" s="96"/>
      <c r="IE83" s="96"/>
      <c r="IF83" s="96"/>
      <c r="IG83" s="96"/>
      <c r="IH83" s="96"/>
      <c r="II83" s="96"/>
      <c r="IJ83" s="96"/>
      <c r="IK83" s="96"/>
    </row>
    <row r="84" spans="1:245" s="143" customFormat="1" ht="11.25" outlineLevel="1">
      <c r="A84" s="94"/>
      <c r="B84" s="106"/>
      <c r="C84" s="142" t="s">
        <v>76</v>
      </c>
      <c r="D84" s="141"/>
      <c r="E84" s="354"/>
      <c r="F84" s="105">
        <v>0</v>
      </c>
      <c r="G84" s="198"/>
      <c r="H84" s="94"/>
      <c r="I84" s="95"/>
      <c r="J84" s="94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  <c r="FZ84" s="96"/>
      <c r="GA84" s="96"/>
      <c r="GB84" s="96"/>
      <c r="GC84" s="96"/>
      <c r="GD84" s="96"/>
      <c r="GE84" s="96"/>
      <c r="GF84" s="96"/>
      <c r="GG84" s="96"/>
      <c r="GH84" s="96"/>
      <c r="GI84" s="96"/>
      <c r="GJ84" s="96"/>
      <c r="GK84" s="96"/>
      <c r="GL84" s="96"/>
      <c r="GM84" s="96"/>
      <c r="GN84" s="96"/>
      <c r="GO84" s="96"/>
      <c r="GP84" s="96"/>
      <c r="GQ84" s="96"/>
      <c r="GR84" s="96"/>
      <c r="GS84" s="96"/>
      <c r="GT84" s="96"/>
      <c r="GU84" s="96"/>
      <c r="GV84" s="96"/>
      <c r="GW84" s="96"/>
      <c r="GX84" s="96"/>
      <c r="GY84" s="96"/>
      <c r="GZ84" s="96"/>
      <c r="HA84" s="96"/>
      <c r="HB84" s="96"/>
      <c r="HC84" s="96"/>
      <c r="HD84" s="96"/>
      <c r="HE84" s="96"/>
      <c r="HF84" s="96"/>
      <c r="HG84" s="96"/>
      <c r="HH84" s="96"/>
      <c r="HI84" s="96"/>
      <c r="HJ84" s="96"/>
      <c r="HK84" s="96"/>
      <c r="HL84" s="96"/>
      <c r="HM84" s="96"/>
      <c r="HN84" s="96"/>
      <c r="HO84" s="96"/>
      <c r="HP84" s="96"/>
      <c r="HQ84" s="96"/>
      <c r="HR84" s="96"/>
      <c r="HS84" s="96"/>
      <c r="HT84" s="96"/>
      <c r="HU84" s="96"/>
      <c r="HV84" s="96"/>
      <c r="HW84" s="96"/>
      <c r="HX84" s="96"/>
      <c r="HY84" s="96"/>
      <c r="HZ84" s="96"/>
      <c r="IA84" s="96"/>
      <c r="IB84" s="96"/>
      <c r="IC84" s="96"/>
      <c r="ID84" s="96"/>
      <c r="IE84" s="96"/>
      <c r="IF84" s="96"/>
      <c r="IG84" s="96"/>
      <c r="IH84" s="96"/>
      <c r="II84" s="96"/>
      <c r="IJ84" s="96"/>
      <c r="IK84" s="96"/>
    </row>
    <row r="85" spans="1:245" s="143" customFormat="1" ht="11.25" outlineLevel="1">
      <c r="A85" s="94"/>
      <c r="B85" s="106"/>
      <c r="C85" s="142" t="s">
        <v>77</v>
      </c>
      <c r="D85" s="141"/>
      <c r="E85" s="354"/>
      <c r="F85" s="105">
        <v>0</v>
      </c>
      <c r="G85" s="198"/>
      <c r="H85" s="94"/>
      <c r="I85" s="95"/>
      <c r="J85" s="94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  <c r="FZ85" s="96"/>
      <c r="GA85" s="96"/>
      <c r="GB85" s="96"/>
      <c r="GC85" s="96"/>
      <c r="GD85" s="96"/>
      <c r="GE85" s="96"/>
      <c r="GF85" s="96"/>
      <c r="GG85" s="96"/>
      <c r="GH85" s="96"/>
      <c r="GI85" s="96"/>
      <c r="GJ85" s="96"/>
      <c r="GK85" s="96"/>
      <c r="GL85" s="96"/>
      <c r="GM85" s="96"/>
      <c r="GN85" s="96"/>
      <c r="GO85" s="96"/>
      <c r="GP85" s="96"/>
      <c r="GQ85" s="96"/>
      <c r="GR85" s="96"/>
      <c r="GS85" s="96"/>
      <c r="GT85" s="96"/>
      <c r="GU85" s="96"/>
      <c r="GV85" s="96"/>
      <c r="GW85" s="96"/>
      <c r="GX85" s="96"/>
      <c r="GY85" s="96"/>
      <c r="GZ85" s="96"/>
      <c r="HA85" s="96"/>
      <c r="HB85" s="96"/>
      <c r="HC85" s="96"/>
      <c r="HD85" s="96"/>
      <c r="HE85" s="96"/>
      <c r="HF85" s="96"/>
      <c r="HG85" s="96"/>
      <c r="HH85" s="96"/>
      <c r="HI85" s="96"/>
      <c r="HJ85" s="96"/>
      <c r="HK85" s="96"/>
      <c r="HL85" s="96"/>
      <c r="HM85" s="96"/>
      <c r="HN85" s="96"/>
      <c r="HO85" s="96"/>
      <c r="HP85" s="96"/>
      <c r="HQ85" s="96"/>
      <c r="HR85" s="96"/>
      <c r="HS85" s="96"/>
      <c r="HT85" s="96"/>
      <c r="HU85" s="96"/>
      <c r="HV85" s="96"/>
      <c r="HW85" s="96"/>
      <c r="HX85" s="96"/>
      <c r="HY85" s="96"/>
      <c r="HZ85" s="96"/>
      <c r="IA85" s="96"/>
      <c r="IB85" s="96"/>
      <c r="IC85" s="96"/>
      <c r="ID85" s="96"/>
      <c r="IE85" s="96"/>
      <c r="IF85" s="96"/>
      <c r="IG85" s="96"/>
      <c r="IH85" s="96"/>
      <c r="II85" s="96"/>
      <c r="IJ85" s="96"/>
      <c r="IK85" s="96"/>
    </row>
    <row r="86" spans="1:245" s="143" customFormat="1" ht="11.25" outlineLevel="1">
      <c r="A86" s="94"/>
      <c r="B86" s="106"/>
      <c r="C86" s="142" t="s">
        <v>78</v>
      </c>
      <c r="D86" s="141"/>
      <c r="E86" s="354"/>
      <c r="F86" s="105">
        <v>0</v>
      </c>
      <c r="G86" s="198"/>
      <c r="H86" s="94"/>
      <c r="I86" s="95"/>
      <c r="J86" s="94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  <c r="FZ86" s="96"/>
      <c r="GA86" s="96"/>
      <c r="GB86" s="96"/>
      <c r="GC86" s="96"/>
      <c r="GD86" s="96"/>
      <c r="GE86" s="96"/>
      <c r="GF86" s="96"/>
      <c r="GG86" s="96"/>
      <c r="GH86" s="96"/>
      <c r="GI86" s="96"/>
      <c r="GJ86" s="96"/>
      <c r="GK86" s="96"/>
      <c r="GL86" s="96"/>
      <c r="GM86" s="96"/>
      <c r="GN86" s="96"/>
      <c r="GO86" s="96"/>
      <c r="GP86" s="96"/>
      <c r="GQ86" s="96"/>
      <c r="GR86" s="96"/>
      <c r="GS86" s="96"/>
      <c r="GT86" s="96"/>
      <c r="GU86" s="96"/>
      <c r="GV86" s="96"/>
      <c r="GW86" s="96"/>
      <c r="GX86" s="96"/>
      <c r="GY86" s="96"/>
      <c r="GZ86" s="96"/>
      <c r="HA86" s="96"/>
      <c r="HB86" s="96"/>
      <c r="HC86" s="96"/>
      <c r="HD86" s="96"/>
      <c r="HE86" s="96"/>
      <c r="HF86" s="96"/>
      <c r="HG86" s="96"/>
      <c r="HH86" s="96"/>
      <c r="HI86" s="96"/>
      <c r="HJ86" s="96"/>
      <c r="HK86" s="96"/>
      <c r="HL86" s="96"/>
      <c r="HM86" s="96"/>
      <c r="HN86" s="96"/>
      <c r="HO86" s="96"/>
      <c r="HP86" s="96"/>
      <c r="HQ86" s="96"/>
      <c r="HR86" s="96"/>
      <c r="HS86" s="96"/>
      <c r="HT86" s="96"/>
      <c r="HU86" s="96"/>
      <c r="HV86" s="96"/>
      <c r="HW86" s="96"/>
      <c r="HX86" s="96"/>
      <c r="HY86" s="96"/>
      <c r="HZ86" s="96"/>
      <c r="IA86" s="96"/>
      <c r="IB86" s="96"/>
      <c r="IC86" s="96"/>
      <c r="ID86" s="96"/>
      <c r="IE86" s="96"/>
      <c r="IF86" s="96"/>
      <c r="IG86" s="96"/>
      <c r="IH86" s="96"/>
      <c r="II86" s="96"/>
      <c r="IJ86" s="96"/>
      <c r="IK86" s="96"/>
    </row>
    <row r="87" spans="1:245" s="143" customFormat="1" ht="11.25" outlineLevel="1">
      <c r="A87" s="94"/>
      <c r="B87" s="144"/>
      <c r="C87" s="145" t="s">
        <v>46</v>
      </c>
      <c r="D87" s="146"/>
      <c r="E87" s="355">
        <f>SUM(E83:E86)</f>
        <v>11129787</v>
      </c>
      <c r="F87" s="147">
        <f>SUM(F83:F86)</f>
        <v>5000</v>
      </c>
      <c r="G87" s="198"/>
      <c r="H87" s="94"/>
      <c r="I87" s="95"/>
      <c r="J87" s="94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  <c r="FZ87" s="96"/>
      <c r="GA87" s="96"/>
      <c r="GB87" s="96"/>
      <c r="GC87" s="96"/>
      <c r="GD87" s="96"/>
      <c r="GE87" s="96"/>
      <c r="GF87" s="96"/>
      <c r="GG87" s="96"/>
      <c r="GH87" s="96"/>
      <c r="GI87" s="96"/>
      <c r="GJ87" s="96"/>
      <c r="GK87" s="96"/>
      <c r="GL87" s="96"/>
      <c r="GM87" s="96"/>
      <c r="GN87" s="96"/>
      <c r="GO87" s="96"/>
      <c r="GP87" s="96"/>
      <c r="GQ87" s="96"/>
      <c r="GR87" s="96"/>
      <c r="GS87" s="96"/>
      <c r="GT87" s="96"/>
      <c r="GU87" s="96"/>
      <c r="GV87" s="96"/>
      <c r="GW87" s="96"/>
      <c r="GX87" s="96"/>
      <c r="GY87" s="96"/>
      <c r="GZ87" s="96"/>
      <c r="HA87" s="96"/>
      <c r="HB87" s="96"/>
      <c r="HC87" s="96"/>
      <c r="HD87" s="96"/>
      <c r="HE87" s="96"/>
      <c r="HF87" s="96"/>
      <c r="HG87" s="96"/>
      <c r="HH87" s="96"/>
      <c r="HI87" s="96"/>
      <c r="HJ87" s="96"/>
      <c r="HK87" s="96"/>
      <c r="HL87" s="96"/>
      <c r="HM87" s="96"/>
      <c r="HN87" s="96"/>
      <c r="HO87" s="96"/>
      <c r="HP87" s="96"/>
      <c r="HQ87" s="96"/>
      <c r="HR87" s="96"/>
      <c r="HS87" s="96"/>
      <c r="HT87" s="96"/>
      <c r="HU87" s="96"/>
      <c r="HV87" s="96"/>
      <c r="HW87" s="96"/>
      <c r="HX87" s="96"/>
      <c r="HY87" s="96"/>
      <c r="HZ87" s="96"/>
      <c r="IA87" s="96"/>
      <c r="IB87" s="96"/>
      <c r="IC87" s="96"/>
      <c r="ID87" s="96"/>
      <c r="IE87" s="96"/>
      <c r="IF87" s="96"/>
      <c r="IG87" s="96"/>
      <c r="IH87" s="96"/>
      <c r="II87" s="96"/>
      <c r="IJ87" s="96"/>
      <c r="IK87" s="96"/>
    </row>
    <row r="88" spans="1:245" s="143" customFormat="1" ht="11.25" outlineLevel="1">
      <c r="A88" s="94"/>
      <c r="B88" s="106">
        <v>2</v>
      </c>
      <c r="C88" s="140" t="s">
        <v>47</v>
      </c>
      <c r="D88" s="141"/>
      <c r="E88" s="354"/>
      <c r="F88" s="105"/>
      <c r="G88" s="198"/>
      <c r="H88" s="94"/>
      <c r="I88" s="95"/>
      <c r="J88" s="94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  <c r="FZ88" s="96"/>
      <c r="GA88" s="96"/>
      <c r="GB88" s="96"/>
      <c r="GC88" s="96"/>
      <c r="GD88" s="96"/>
      <c r="GE88" s="96"/>
      <c r="GF88" s="96"/>
      <c r="GG88" s="96"/>
      <c r="GH88" s="96"/>
      <c r="GI88" s="96"/>
      <c r="GJ88" s="96"/>
      <c r="GK88" s="96"/>
      <c r="GL88" s="96"/>
      <c r="GM88" s="96"/>
      <c r="GN88" s="96"/>
      <c r="GO88" s="96"/>
      <c r="GP88" s="96"/>
      <c r="GQ88" s="96"/>
      <c r="GR88" s="96"/>
      <c r="GS88" s="96"/>
      <c r="GT88" s="96"/>
      <c r="GU88" s="96"/>
      <c r="GV88" s="96"/>
      <c r="GW88" s="96"/>
      <c r="GX88" s="96"/>
      <c r="GY88" s="96"/>
      <c r="GZ88" s="96"/>
      <c r="HA88" s="96"/>
      <c r="HB88" s="96"/>
      <c r="HC88" s="96"/>
      <c r="HD88" s="96"/>
      <c r="HE88" s="96"/>
      <c r="HF88" s="96"/>
      <c r="HG88" s="96"/>
      <c r="HH88" s="96"/>
      <c r="HI88" s="96"/>
      <c r="HJ88" s="96"/>
      <c r="HK88" s="96"/>
      <c r="HL88" s="96"/>
      <c r="HM88" s="96"/>
      <c r="HN88" s="96"/>
      <c r="HO88" s="96"/>
      <c r="HP88" s="96"/>
      <c r="HQ88" s="96"/>
      <c r="HR88" s="96"/>
      <c r="HS88" s="96"/>
      <c r="HT88" s="96"/>
      <c r="HU88" s="96"/>
      <c r="HV88" s="96"/>
      <c r="HW88" s="96"/>
      <c r="HX88" s="96"/>
      <c r="HY88" s="96"/>
      <c r="HZ88" s="96"/>
      <c r="IA88" s="96"/>
      <c r="IB88" s="96"/>
      <c r="IC88" s="96"/>
      <c r="ID88" s="96"/>
      <c r="IE88" s="96"/>
      <c r="IF88" s="96"/>
      <c r="IG88" s="96"/>
      <c r="IH88" s="96"/>
      <c r="II88" s="96"/>
      <c r="IJ88" s="96"/>
      <c r="IK88" s="96"/>
    </row>
    <row r="89" spans="1:245" s="143" customFormat="1" ht="11.25" outlineLevel="1">
      <c r="A89" s="94"/>
      <c r="B89" s="106"/>
      <c r="C89" s="142" t="s">
        <v>79</v>
      </c>
      <c r="D89" s="141"/>
      <c r="E89" s="354"/>
      <c r="F89" s="105">
        <v>0</v>
      </c>
      <c r="G89" s="198"/>
      <c r="H89" s="94"/>
      <c r="I89" s="95"/>
      <c r="J89" s="94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  <c r="FZ89" s="96"/>
      <c r="GA89" s="96"/>
      <c r="GB89" s="96"/>
      <c r="GC89" s="96"/>
      <c r="GD89" s="96"/>
      <c r="GE89" s="96"/>
      <c r="GF89" s="96"/>
      <c r="GG89" s="96"/>
      <c r="GH89" s="96"/>
      <c r="GI89" s="96"/>
      <c r="GJ89" s="96"/>
      <c r="GK89" s="96"/>
      <c r="GL89" s="96"/>
      <c r="GM89" s="96"/>
      <c r="GN89" s="96"/>
      <c r="GO89" s="96"/>
      <c r="GP89" s="96"/>
      <c r="GQ89" s="96"/>
      <c r="GR89" s="96"/>
      <c r="GS89" s="96"/>
      <c r="GT89" s="96"/>
      <c r="GU89" s="96"/>
      <c r="GV89" s="96"/>
      <c r="GW89" s="96"/>
      <c r="GX89" s="96"/>
      <c r="GY89" s="96"/>
      <c r="GZ89" s="96"/>
      <c r="HA89" s="96"/>
      <c r="HB89" s="96"/>
      <c r="HC89" s="96"/>
      <c r="HD89" s="96"/>
      <c r="HE89" s="96"/>
      <c r="HF89" s="96"/>
      <c r="HG89" s="96"/>
      <c r="HH89" s="96"/>
      <c r="HI89" s="96"/>
      <c r="HJ89" s="96"/>
      <c r="HK89" s="96"/>
      <c r="HL89" s="96"/>
      <c r="HM89" s="96"/>
      <c r="HN89" s="96"/>
      <c r="HO89" s="96"/>
      <c r="HP89" s="96"/>
      <c r="HQ89" s="96"/>
      <c r="HR89" s="96"/>
      <c r="HS89" s="96"/>
      <c r="HT89" s="96"/>
      <c r="HU89" s="96"/>
      <c r="HV89" s="96"/>
      <c r="HW89" s="96"/>
      <c r="HX89" s="96"/>
      <c r="HY89" s="96"/>
      <c r="HZ89" s="96"/>
      <c r="IA89" s="96"/>
      <c r="IB89" s="96"/>
      <c r="IC89" s="96"/>
      <c r="ID89" s="96"/>
      <c r="IE89" s="96"/>
      <c r="IF89" s="96"/>
      <c r="IG89" s="96"/>
      <c r="IH89" s="96"/>
      <c r="II89" s="96"/>
      <c r="IJ89" s="96"/>
      <c r="IK89" s="96"/>
    </row>
    <row r="90" spans="1:245" s="143" customFormat="1" ht="13.5" customHeight="1" outlineLevel="1">
      <c r="A90" s="94"/>
      <c r="B90" s="106"/>
      <c r="C90" s="142" t="s">
        <v>80</v>
      </c>
      <c r="D90" s="141"/>
      <c r="E90" s="354"/>
      <c r="F90" s="105">
        <v>0</v>
      </c>
      <c r="G90" s="198"/>
      <c r="H90" s="94"/>
      <c r="I90" s="95"/>
      <c r="J90" s="94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  <c r="FZ90" s="96"/>
      <c r="GA90" s="96"/>
      <c r="GB90" s="96"/>
      <c r="GC90" s="96"/>
      <c r="GD90" s="96"/>
      <c r="GE90" s="96"/>
      <c r="GF90" s="96"/>
      <c r="GG90" s="96"/>
      <c r="GH90" s="96"/>
      <c r="GI90" s="96"/>
      <c r="GJ90" s="96"/>
      <c r="GK90" s="96"/>
      <c r="GL90" s="96"/>
      <c r="GM90" s="96"/>
      <c r="GN90" s="96"/>
      <c r="GO90" s="96"/>
      <c r="GP90" s="96"/>
      <c r="GQ90" s="96"/>
      <c r="GR90" s="96"/>
      <c r="GS90" s="96"/>
      <c r="GT90" s="96"/>
      <c r="GU90" s="96"/>
      <c r="GV90" s="96"/>
      <c r="GW90" s="96"/>
      <c r="GX90" s="96"/>
      <c r="GY90" s="96"/>
      <c r="GZ90" s="96"/>
      <c r="HA90" s="96"/>
      <c r="HB90" s="96"/>
      <c r="HC90" s="96"/>
      <c r="HD90" s="96"/>
      <c r="HE90" s="96"/>
      <c r="HF90" s="96"/>
      <c r="HG90" s="96"/>
      <c r="HH90" s="96"/>
      <c r="HI90" s="96"/>
      <c r="HJ90" s="96"/>
      <c r="HK90" s="96"/>
      <c r="HL90" s="96"/>
      <c r="HM90" s="96"/>
      <c r="HN90" s="96"/>
      <c r="HO90" s="96"/>
      <c r="HP90" s="96"/>
      <c r="HQ90" s="96"/>
      <c r="HR90" s="96"/>
      <c r="HS90" s="96"/>
      <c r="HT90" s="96"/>
      <c r="HU90" s="96"/>
      <c r="HV90" s="96"/>
      <c r="HW90" s="96"/>
      <c r="HX90" s="96"/>
      <c r="HY90" s="96"/>
      <c r="HZ90" s="96"/>
      <c r="IA90" s="96"/>
      <c r="IB90" s="96"/>
      <c r="IC90" s="96"/>
      <c r="ID90" s="96"/>
      <c r="IE90" s="96"/>
      <c r="IF90" s="96"/>
      <c r="IG90" s="96"/>
      <c r="IH90" s="96"/>
      <c r="II90" s="96"/>
      <c r="IJ90" s="96"/>
      <c r="IK90" s="96"/>
    </row>
    <row r="91" spans="1:245" s="143" customFormat="1" ht="11.25" outlineLevel="1">
      <c r="A91" s="94"/>
      <c r="B91" s="106"/>
      <c r="C91" s="142" t="s">
        <v>81</v>
      </c>
      <c r="D91" s="141"/>
      <c r="E91" s="354">
        <f>AAM!E23</f>
        <v>25909886</v>
      </c>
      <c r="F91" s="105">
        <v>8960965</v>
      </c>
      <c r="G91" s="198"/>
      <c r="H91" s="94"/>
      <c r="I91" s="95"/>
      <c r="J91" s="94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96"/>
      <c r="GI91" s="96"/>
      <c r="GJ91" s="96"/>
      <c r="GK91" s="96"/>
      <c r="GL91" s="96"/>
      <c r="GM91" s="96"/>
      <c r="GN91" s="96"/>
      <c r="GO91" s="96"/>
      <c r="GP91" s="96"/>
      <c r="GQ91" s="96"/>
      <c r="GR91" s="96"/>
      <c r="GS91" s="96"/>
      <c r="GT91" s="96"/>
      <c r="GU91" s="96"/>
      <c r="GV91" s="96"/>
      <c r="GW91" s="96"/>
      <c r="GX91" s="96"/>
      <c r="GY91" s="96"/>
      <c r="GZ91" s="96"/>
      <c r="HA91" s="96"/>
      <c r="HB91" s="96"/>
      <c r="HC91" s="96"/>
      <c r="HD91" s="96"/>
      <c r="HE91" s="96"/>
      <c r="HF91" s="96"/>
      <c r="HG91" s="96"/>
      <c r="HH91" s="96"/>
      <c r="HI91" s="96"/>
      <c r="HJ91" s="96"/>
      <c r="HK91" s="96"/>
      <c r="HL91" s="96"/>
      <c r="HM91" s="96"/>
      <c r="HN91" s="96"/>
      <c r="HO91" s="96"/>
      <c r="HP91" s="96"/>
      <c r="HQ91" s="96"/>
      <c r="HR91" s="96"/>
      <c r="HS91" s="96"/>
      <c r="HT91" s="96"/>
      <c r="HU91" s="96"/>
      <c r="HV91" s="96"/>
      <c r="HW91" s="96"/>
      <c r="HX91" s="96"/>
      <c r="HY91" s="96"/>
      <c r="HZ91" s="96"/>
      <c r="IA91" s="96"/>
      <c r="IB91" s="96"/>
      <c r="IC91" s="96"/>
      <c r="ID91" s="96"/>
      <c r="IE91" s="96"/>
      <c r="IF91" s="96"/>
      <c r="IG91" s="96"/>
      <c r="IH91" s="96"/>
      <c r="II91" s="96"/>
      <c r="IJ91" s="96"/>
      <c r="IK91" s="96"/>
    </row>
    <row r="92" spans="1:245" s="143" customFormat="1" ht="11.25" outlineLevel="1">
      <c r="A92" s="94"/>
      <c r="B92" s="106"/>
      <c r="C92" s="142" t="s">
        <v>82</v>
      </c>
      <c r="D92" s="141"/>
      <c r="E92" s="354">
        <f>AAM!F23</f>
        <v>5666011</v>
      </c>
      <c r="F92" s="105">
        <v>3546877</v>
      </c>
      <c r="G92" s="105"/>
      <c r="H92" s="94"/>
      <c r="I92" s="95"/>
      <c r="J92" s="94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6"/>
      <c r="GI92" s="96"/>
      <c r="GJ92" s="96"/>
      <c r="GK92" s="96"/>
      <c r="GL92" s="96"/>
      <c r="GM92" s="96"/>
      <c r="GN92" s="96"/>
      <c r="GO92" s="96"/>
      <c r="GP92" s="96"/>
      <c r="GQ92" s="96"/>
      <c r="GR92" s="96"/>
      <c r="GS92" s="96"/>
      <c r="GT92" s="96"/>
      <c r="GU92" s="96"/>
      <c r="GV92" s="96"/>
      <c r="GW92" s="96"/>
      <c r="GX92" s="96"/>
      <c r="GY92" s="96"/>
      <c r="GZ92" s="96"/>
      <c r="HA92" s="96"/>
      <c r="HB92" s="96"/>
      <c r="HC92" s="96"/>
      <c r="HD92" s="96"/>
      <c r="HE92" s="96"/>
      <c r="HF92" s="96"/>
      <c r="HG92" s="96"/>
      <c r="HH92" s="96"/>
      <c r="HI92" s="96"/>
      <c r="HJ92" s="96"/>
      <c r="HK92" s="96"/>
      <c r="HL92" s="96"/>
      <c r="HM92" s="96"/>
      <c r="HN92" s="96"/>
      <c r="HO92" s="96"/>
      <c r="HP92" s="96"/>
      <c r="HQ92" s="96"/>
      <c r="HR92" s="96"/>
      <c r="HS92" s="96"/>
      <c r="HT92" s="96"/>
      <c r="HU92" s="96"/>
      <c r="HV92" s="96"/>
      <c r="HW92" s="96"/>
      <c r="HX92" s="96"/>
      <c r="HY92" s="96"/>
      <c r="HZ92" s="96"/>
      <c r="IA92" s="96"/>
      <c r="IB92" s="96"/>
      <c r="IC92" s="96"/>
      <c r="ID92" s="96"/>
      <c r="IE92" s="96"/>
      <c r="IF92" s="96"/>
      <c r="IG92" s="96"/>
      <c r="IH92" s="96"/>
      <c r="II92" s="96"/>
      <c r="IJ92" s="96"/>
      <c r="IK92" s="96"/>
    </row>
    <row r="93" spans="1:245" s="143" customFormat="1" ht="11.25" outlineLevel="1">
      <c r="A93" s="94"/>
      <c r="B93" s="144"/>
      <c r="C93" s="145" t="s">
        <v>42</v>
      </c>
      <c r="D93" s="146"/>
      <c r="E93" s="355">
        <f>SUM(E91:E92)</f>
        <v>31575897</v>
      </c>
      <c r="F93" s="147">
        <f>SUM(F89:F92)</f>
        <v>12507842</v>
      </c>
      <c r="G93" s="198"/>
      <c r="H93" s="94"/>
      <c r="I93" s="95"/>
      <c r="J93" s="94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  <c r="FZ93" s="96"/>
      <c r="GA93" s="96"/>
      <c r="GB93" s="96"/>
      <c r="GC93" s="96"/>
      <c r="GD93" s="96"/>
      <c r="GE93" s="96"/>
      <c r="GF93" s="96"/>
      <c r="GG93" s="96"/>
      <c r="GH93" s="96"/>
      <c r="GI93" s="96"/>
      <c r="GJ93" s="96"/>
      <c r="GK93" s="96"/>
      <c r="GL93" s="96"/>
      <c r="GM93" s="96"/>
      <c r="GN93" s="96"/>
      <c r="GO93" s="96"/>
      <c r="GP93" s="96"/>
      <c r="GQ93" s="96"/>
      <c r="GR93" s="96"/>
      <c r="GS93" s="96"/>
      <c r="GT93" s="96"/>
      <c r="GU93" s="96"/>
      <c r="GV93" s="96"/>
      <c r="GW93" s="96"/>
      <c r="GX93" s="96"/>
      <c r="GY93" s="96"/>
      <c r="GZ93" s="96"/>
      <c r="HA93" s="96"/>
      <c r="HB93" s="96"/>
      <c r="HC93" s="96"/>
      <c r="HD93" s="96"/>
      <c r="HE93" s="96"/>
      <c r="HF93" s="96"/>
      <c r="HG93" s="96"/>
      <c r="HH93" s="96"/>
      <c r="HI93" s="96"/>
      <c r="HJ93" s="96"/>
      <c r="HK93" s="96"/>
      <c r="HL93" s="96"/>
      <c r="HM93" s="96"/>
      <c r="HN93" s="96"/>
      <c r="HO93" s="96"/>
      <c r="HP93" s="96"/>
      <c r="HQ93" s="96"/>
      <c r="HR93" s="96"/>
      <c r="HS93" s="96"/>
      <c r="HT93" s="96"/>
      <c r="HU93" s="96"/>
      <c r="HV93" s="96"/>
      <c r="HW93" s="96"/>
      <c r="HX93" s="96"/>
      <c r="HY93" s="96"/>
      <c r="HZ93" s="96"/>
      <c r="IA93" s="96"/>
      <c r="IB93" s="96"/>
      <c r="IC93" s="96"/>
      <c r="ID93" s="96"/>
      <c r="IE93" s="96"/>
      <c r="IF93" s="96"/>
      <c r="IG93" s="96"/>
      <c r="IH93" s="96"/>
      <c r="II93" s="96"/>
      <c r="IJ93" s="96"/>
      <c r="IK93" s="96"/>
    </row>
    <row r="94" spans="1:245" s="143" customFormat="1" ht="11.25" outlineLevel="1">
      <c r="A94" s="94"/>
      <c r="B94" s="106">
        <v>3</v>
      </c>
      <c r="C94" s="140" t="s">
        <v>48</v>
      </c>
      <c r="D94" s="141"/>
      <c r="E94" s="354"/>
      <c r="F94" s="105">
        <v>0</v>
      </c>
      <c r="G94" s="198"/>
      <c r="H94" s="94"/>
      <c r="I94" s="95"/>
      <c r="J94" s="94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  <c r="FZ94" s="96"/>
      <c r="GA94" s="96"/>
      <c r="GB94" s="96"/>
      <c r="GC94" s="96"/>
      <c r="GD94" s="96"/>
      <c r="GE94" s="96"/>
      <c r="GF94" s="96"/>
      <c r="GG94" s="96"/>
      <c r="GH94" s="96"/>
      <c r="GI94" s="96"/>
      <c r="GJ94" s="96"/>
      <c r="GK94" s="96"/>
      <c r="GL94" s="96"/>
      <c r="GM94" s="96"/>
      <c r="GN94" s="96"/>
      <c r="GO94" s="96"/>
      <c r="GP94" s="96"/>
      <c r="GQ94" s="96"/>
      <c r="GR94" s="96"/>
      <c r="GS94" s="96"/>
      <c r="GT94" s="96"/>
      <c r="GU94" s="96"/>
      <c r="GV94" s="96"/>
      <c r="GW94" s="96"/>
      <c r="GX94" s="96"/>
      <c r="GY94" s="96"/>
      <c r="GZ94" s="96"/>
      <c r="HA94" s="96"/>
      <c r="HB94" s="96"/>
      <c r="HC94" s="96"/>
      <c r="HD94" s="96"/>
      <c r="HE94" s="96"/>
      <c r="HF94" s="96"/>
      <c r="HG94" s="96"/>
      <c r="HH94" s="96"/>
      <c r="HI94" s="96"/>
      <c r="HJ94" s="96"/>
      <c r="HK94" s="96"/>
      <c r="HL94" s="96"/>
      <c r="HM94" s="96"/>
      <c r="HN94" s="96"/>
      <c r="HO94" s="96"/>
      <c r="HP94" s="96"/>
      <c r="HQ94" s="96"/>
      <c r="HR94" s="96"/>
      <c r="HS94" s="96"/>
      <c r="HT94" s="96"/>
      <c r="HU94" s="96"/>
      <c r="HV94" s="96"/>
      <c r="HW94" s="96"/>
      <c r="HX94" s="96"/>
      <c r="HY94" s="96"/>
      <c r="HZ94" s="96"/>
      <c r="IA94" s="96"/>
      <c r="IB94" s="96"/>
      <c r="IC94" s="96"/>
      <c r="ID94" s="96"/>
      <c r="IE94" s="96"/>
      <c r="IF94" s="96"/>
      <c r="IG94" s="96"/>
      <c r="IH94" s="96"/>
      <c r="II94" s="96"/>
      <c r="IJ94" s="96"/>
      <c r="IK94" s="96"/>
    </row>
    <row r="95" spans="1:245" s="143" customFormat="1" ht="11.25" outlineLevel="1">
      <c r="A95" s="94"/>
      <c r="B95" s="106">
        <v>4</v>
      </c>
      <c r="C95" s="140" t="s">
        <v>10</v>
      </c>
      <c r="D95" s="141"/>
      <c r="E95" s="354"/>
      <c r="F95" s="105"/>
      <c r="G95" s="198"/>
      <c r="H95" s="94"/>
      <c r="I95" s="95"/>
      <c r="J95" s="94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6"/>
      <c r="FV95" s="96"/>
      <c r="FW95" s="96"/>
      <c r="FX95" s="96"/>
      <c r="FY95" s="96"/>
      <c r="FZ95" s="96"/>
      <c r="GA95" s="96"/>
      <c r="GB95" s="96"/>
      <c r="GC95" s="96"/>
      <c r="GD95" s="96"/>
      <c r="GE95" s="96"/>
      <c r="GF95" s="96"/>
      <c r="GG95" s="96"/>
      <c r="GH95" s="96"/>
      <c r="GI95" s="96"/>
      <c r="GJ95" s="96"/>
      <c r="GK95" s="96"/>
      <c r="GL95" s="96"/>
      <c r="GM95" s="96"/>
      <c r="GN95" s="96"/>
      <c r="GO95" s="96"/>
      <c r="GP95" s="96"/>
      <c r="GQ95" s="96"/>
      <c r="GR95" s="96"/>
      <c r="GS95" s="96"/>
      <c r="GT95" s="96"/>
      <c r="GU95" s="96"/>
      <c r="GV95" s="96"/>
      <c r="GW95" s="96"/>
      <c r="GX95" s="96"/>
      <c r="GY95" s="96"/>
      <c r="GZ95" s="96"/>
      <c r="HA95" s="96"/>
      <c r="HB95" s="96"/>
      <c r="HC95" s="96"/>
      <c r="HD95" s="96"/>
      <c r="HE95" s="96"/>
      <c r="HF95" s="96"/>
      <c r="HG95" s="96"/>
      <c r="HH95" s="96"/>
      <c r="HI95" s="96"/>
      <c r="HJ95" s="96"/>
      <c r="HK95" s="96"/>
      <c r="HL95" s="96"/>
      <c r="HM95" s="96"/>
      <c r="HN95" s="96"/>
      <c r="HO95" s="96"/>
      <c r="HP95" s="96"/>
      <c r="HQ95" s="96"/>
      <c r="HR95" s="96"/>
      <c r="HS95" s="96"/>
      <c r="HT95" s="96"/>
      <c r="HU95" s="96"/>
      <c r="HV95" s="96"/>
      <c r="HW95" s="96"/>
      <c r="HX95" s="96"/>
      <c r="HY95" s="96"/>
      <c r="HZ95" s="96"/>
      <c r="IA95" s="96"/>
      <c r="IB95" s="96"/>
      <c r="IC95" s="96"/>
      <c r="ID95" s="96"/>
      <c r="IE95" s="96"/>
      <c r="IF95" s="96"/>
      <c r="IG95" s="96"/>
      <c r="IH95" s="96"/>
      <c r="II95" s="96"/>
      <c r="IJ95" s="96"/>
      <c r="IK95" s="96"/>
    </row>
    <row r="96" spans="1:245" s="143" customFormat="1" ht="11.25" outlineLevel="1">
      <c r="A96" s="94"/>
      <c r="B96" s="106"/>
      <c r="C96" s="142" t="s">
        <v>83</v>
      </c>
      <c r="D96" s="141"/>
      <c r="E96" s="354"/>
      <c r="F96" s="105">
        <v>0</v>
      </c>
      <c r="G96" s="198"/>
      <c r="H96" s="94"/>
      <c r="I96" s="95"/>
      <c r="J96" s="94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  <c r="IE96" s="96"/>
      <c r="IF96" s="96"/>
      <c r="IG96" s="96"/>
      <c r="IH96" s="96"/>
      <c r="II96" s="96"/>
      <c r="IJ96" s="96"/>
      <c r="IK96" s="96"/>
    </row>
    <row r="97" spans="1:245" s="143" customFormat="1" ht="11.25" outlineLevel="1">
      <c r="A97" s="94"/>
      <c r="B97" s="106"/>
      <c r="C97" s="142" t="s">
        <v>84</v>
      </c>
      <c r="D97" s="141"/>
      <c r="E97" s="354"/>
      <c r="F97" s="105">
        <v>0</v>
      </c>
      <c r="G97" s="198"/>
      <c r="H97" s="94"/>
      <c r="I97" s="95"/>
      <c r="J97" s="94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6"/>
      <c r="FK97" s="96"/>
      <c r="FL97" s="96"/>
      <c r="FM97" s="96"/>
      <c r="FN97" s="96"/>
      <c r="FO97" s="96"/>
      <c r="FP97" s="96"/>
      <c r="FQ97" s="96"/>
      <c r="FR97" s="96"/>
      <c r="FS97" s="96"/>
      <c r="FT97" s="96"/>
      <c r="FU97" s="96"/>
      <c r="FV97" s="96"/>
      <c r="FW97" s="96"/>
      <c r="FX97" s="96"/>
      <c r="FY97" s="96"/>
      <c r="FZ97" s="96"/>
      <c r="GA97" s="96"/>
      <c r="GB97" s="96"/>
      <c r="GC97" s="96"/>
      <c r="GD97" s="96"/>
      <c r="GE97" s="96"/>
      <c r="GF97" s="96"/>
      <c r="GG97" s="96"/>
      <c r="GH97" s="96"/>
      <c r="GI97" s="96"/>
      <c r="GJ97" s="96"/>
      <c r="GK97" s="96"/>
      <c r="GL97" s="96"/>
      <c r="GM97" s="96"/>
      <c r="GN97" s="96"/>
      <c r="GO97" s="96"/>
      <c r="GP97" s="96"/>
      <c r="GQ97" s="96"/>
      <c r="GR97" s="96"/>
      <c r="GS97" s="96"/>
      <c r="GT97" s="96"/>
      <c r="GU97" s="96"/>
      <c r="GV97" s="96"/>
      <c r="GW97" s="96"/>
      <c r="GX97" s="96"/>
      <c r="GY97" s="96"/>
      <c r="GZ97" s="96"/>
      <c r="HA97" s="96"/>
      <c r="HB97" s="96"/>
      <c r="HC97" s="96"/>
      <c r="HD97" s="96"/>
      <c r="HE97" s="96"/>
      <c r="HF97" s="96"/>
      <c r="HG97" s="96"/>
      <c r="HH97" s="96"/>
      <c r="HI97" s="96"/>
      <c r="HJ97" s="96"/>
      <c r="HK97" s="96"/>
      <c r="HL97" s="96"/>
      <c r="HM97" s="96"/>
      <c r="HN97" s="96"/>
      <c r="HO97" s="96"/>
      <c r="HP97" s="96"/>
      <c r="HQ97" s="96"/>
      <c r="HR97" s="96"/>
      <c r="HS97" s="96"/>
      <c r="HT97" s="96"/>
      <c r="HU97" s="96"/>
      <c r="HV97" s="96"/>
      <c r="HW97" s="96"/>
      <c r="HX97" s="96"/>
      <c r="HY97" s="96"/>
      <c r="HZ97" s="96"/>
      <c r="IA97" s="96"/>
      <c r="IB97" s="96"/>
      <c r="IC97" s="96"/>
      <c r="ID97" s="96"/>
      <c r="IE97" s="96"/>
      <c r="IF97" s="96"/>
      <c r="IG97" s="96"/>
      <c r="IH97" s="96"/>
      <c r="II97" s="96"/>
      <c r="IJ97" s="96"/>
      <c r="IK97" s="96"/>
    </row>
    <row r="98" spans="1:245" s="143" customFormat="1" ht="11.25" outlineLevel="1">
      <c r="A98" s="94"/>
      <c r="B98" s="106"/>
      <c r="C98" s="142" t="s">
        <v>85</v>
      </c>
      <c r="D98" s="141"/>
      <c r="E98" s="354"/>
      <c r="F98" s="105"/>
      <c r="G98" s="198"/>
      <c r="H98" s="94"/>
      <c r="I98" s="95"/>
      <c r="J98" s="94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6"/>
      <c r="FT98" s="96"/>
      <c r="FU98" s="96"/>
      <c r="FV98" s="96"/>
      <c r="FW98" s="96"/>
      <c r="FX98" s="96"/>
      <c r="FY98" s="96"/>
      <c r="FZ98" s="96"/>
      <c r="GA98" s="96"/>
      <c r="GB98" s="96"/>
      <c r="GC98" s="96"/>
      <c r="GD98" s="96"/>
      <c r="GE98" s="96"/>
      <c r="GF98" s="96"/>
      <c r="GG98" s="96"/>
      <c r="GH98" s="96"/>
      <c r="GI98" s="96"/>
      <c r="GJ98" s="96"/>
      <c r="GK98" s="96"/>
      <c r="GL98" s="96"/>
      <c r="GM98" s="96"/>
      <c r="GN98" s="96"/>
      <c r="GO98" s="96"/>
      <c r="GP98" s="96"/>
      <c r="GQ98" s="96"/>
      <c r="GR98" s="96"/>
      <c r="GS98" s="96"/>
      <c r="GT98" s="96"/>
      <c r="GU98" s="96"/>
      <c r="GV98" s="96"/>
      <c r="GW98" s="96"/>
      <c r="GX98" s="96"/>
      <c r="GY98" s="96"/>
      <c r="GZ98" s="96"/>
      <c r="HA98" s="96"/>
      <c r="HB98" s="96"/>
      <c r="HC98" s="96"/>
      <c r="HD98" s="96"/>
      <c r="HE98" s="96"/>
      <c r="HF98" s="96"/>
      <c r="HG98" s="96"/>
      <c r="HH98" s="96"/>
      <c r="HI98" s="96"/>
      <c r="HJ98" s="96"/>
      <c r="HK98" s="96"/>
      <c r="HL98" s="96"/>
      <c r="HM98" s="96"/>
      <c r="HN98" s="96"/>
      <c r="HO98" s="96"/>
      <c r="HP98" s="96"/>
      <c r="HQ98" s="96"/>
      <c r="HR98" s="96"/>
      <c r="HS98" s="96"/>
      <c r="HT98" s="96"/>
      <c r="HU98" s="96"/>
      <c r="HV98" s="96"/>
      <c r="HW98" s="96"/>
      <c r="HX98" s="96"/>
      <c r="HY98" s="96"/>
      <c r="HZ98" s="96"/>
      <c r="IA98" s="96"/>
      <c r="IB98" s="96"/>
      <c r="IC98" s="96"/>
      <c r="ID98" s="96"/>
      <c r="IE98" s="96"/>
      <c r="IF98" s="96"/>
      <c r="IG98" s="96"/>
      <c r="IH98" s="96"/>
      <c r="II98" s="96"/>
      <c r="IJ98" s="96"/>
      <c r="IK98" s="96"/>
    </row>
    <row r="99" spans="1:245" s="143" customFormat="1" ht="11.25" outlineLevel="1">
      <c r="A99" s="94"/>
      <c r="B99" s="144"/>
      <c r="C99" s="145" t="s">
        <v>45</v>
      </c>
      <c r="D99" s="146"/>
      <c r="E99" s="355"/>
      <c r="F99" s="147">
        <f>SUM(F96:F98)</f>
        <v>0</v>
      </c>
      <c r="G99" s="198"/>
      <c r="H99" s="94"/>
      <c r="I99" s="95"/>
      <c r="J99" s="94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  <c r="FZ99" s="96"/>
      <c r="GA99" s="96"/>
      <c r="GB99" s="96"/>
      <c r="GC99" s="96"/>
      <c r="GD99" s="96"/>
      <c r="GE99" s="96"/>
      <c r="GF99" s="96"/>
      <c r="GG99" s="96"/>
      <c r="GH99" s="96"/>
      <c r="GI99" s="96"/>
      <c r="GJ99" s="96"/>
      <c r="GK99" s="96"/>
      <c r="GL99" s="96"/>
      <c r="GM99" s="96"/>
      <c r="GN99" s="96"/>
      <c r="GO99" s="96"/>
      <c r="GP99" s="96"/>
      <c r="GQ99" s="96"/>
      <c r="GR99" s="96"/>
      <c r="GS99" s="96"/>
      <c r="GT99" s="96"/>
      <c r="GU99" s="96"/>
      <c r="GV99" s="96"/>
      <c r="GW99" s="96"/>
      <c r="GX99" s="96"/>
      <c r="GY99" s="96"/>
      <c r="GZ99" s="96"/>
      <c r="HA99" s="96"/>
      <c r="HB99" s="96"/>
      <c r="HC99" s="96"/>
      <c r="HD99" s="96"/>
      <c r="HE99" s="96"/>
      <c r="HF99" s="96"/>
      <c r="HG99" s="96"/>
      <c r="HH99" s="96"/>
      <c r="HI99" s="96"/>
      <c r="HJ99" s="96"/>
      <c r="HK99" s="96"/>
      <c r="HL99" s="96"/>
      <c r="HM99" s="96"/>
      <c r="HN99" s="96"/>
      <c r="HO99" s="96"/>
      <c r="HP99" s="96"/>
      <c r="HQ99" s="96"/>
      <c r="HR99" s="96"/>
      <c r="HS99" s="96"/>
      <c r="HT99" s="96"/>
      <c r="HU99" s="96"/>
      <c r="HV99" s="96"/>
      <c r="HW99" s="96"/>
      <c r="HX99" s="96"/>
      <c r="HY99" s="96"/>
      <c r="HZ99" s="96"/>
      <c r="IA99" s="96"/>
      <c r="IB99" s="96"/>
      <c r="IC99" s="96"/>
      <c r="ID99" s="96"/>
      <c r="IE99" s="96"/>
      <c r="IF99" s="96"/>
      <c r="IG99" s="96"/>
      <c r="IH99" s="96"/>
      <c r="II99" s="96"/>
      <c r="IJ99" s="96"/>
      <c r="IK99" s="96"/>
    </row>
    <row r="100" spans="1:245" s="143" customFormat="1" ht="11.25" outlineLevel="1">
      <c r="A100" s="94"/>
      <c r="B100" s="106">
        <v>5</v>
      </c>
      <c r="C100" s="140" t="s">
        <v>49</v>
      </c>
      <c r="D100" s="141"/>
      <c r="E100" s="354"/>
      <c r="F100" s="105">
        <v>0</v>
      </c>
      <c r="G100" s="198"/>
      <c r="H100" s="94"/>
      <c r="I100" s="95"/>
      <c r="J100" s="94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6"/>
      <c r="FZ100" s="96"/>
      <c r="GA100" s="96"/>
      <c r="GB100" s="96"/>
      <c r="GC100" s="96"/>
      <c r="GD100" s="96"/>
      <c r="GE100" s="96"/>
      <c r="GF100" s="96"/>
      <c r="GG100" s="96"/>
      <c r="GH100" s="96"/>
      <c r="GI100" s="96"/>
      <c r="GJ100" s="96"/>
      <c r="GK100" s="96"/>
      <c r="GL100" s="96"/>
      <c r="GM100" s="96"/>
      <c r="GN100" s="96"/>
      <c r="GO100" s="96"/>
      <c r="GP100" s="96"/>
      <c r="GQ100" s="96"/>
      <c r="GR100" s="96"/>
      <c r="GS100" s="96"/>
      <c r="GT100" s="96"/>
      <c r="GU100" s="96"/>
      <c r="GV100" s="96"/>
      <c r="GW100" s="96"/>
      <c r="GX100" s="96"/>
      <c r="GY100" s="96"/>
      <c r="GZ100" s="96"/>
      <c r="HA100" s="96"/>
      <c r="HB100" s="96"/>
      <c r="HC100" s="96"/>
      <c r="HD100" s="96"/>
      <c r="HE100" s="96"/>
      <c r="HF100" s="96"/>
      <c r="HG100" s="96"/>
      <c r="HH100" s="96"/>
      <c r="HI100" s="96"/>
      <c r="HJ100" s="96"/>
      <c r="HK100" s="96"/>
      <c r="HL100" s="96"/>
      <c r="HM100" s="96"/>
      <c r="HN100" s="96"/>
      <c r="HO100" s="96"/>
      <c r="HP100" s="96"/>
      <c r="HQ100" s="96"/>
      <c r="HR100" s="96"/>
      <c r="HS100" s="96"/>
      <c r="HT100" s="96"/>
      <c r="HU100" s="96"/>
      <c r="HV100" s="96"/>
      <c r="HW100" s="96"/>
      <c r="HX100" s="96"/>
      <c r="HY100" s="96"/>
      <c r="HZ100" s="96"/>
      <c r="IA100" s="96"/>
      <c r="IB100" s="96"/>
      <c r="IC100" s="96"/>
      <c r="ID100" s="96"/>
      <c r="IE100" s="96"/>
      <c r="IF100" s="96"/>
      <c r="IG100" s="96"/>
      <c r="IH100" s="96"/>
      <c r="II100" s="96"/>
      <c r="IJ100" s="96"/>
      <c r="IK100" s="96"/>
    </row>
    <row r="101" spans="1:245" s="143" customFormat="1" ht="11.25" outlineLevel="1">
      <c r="A101" s="94"/>
      <c r="B101" s="106">
        <v>6</v>
      </c>
      <c r="C101" s="140" t="s">
        <v>50</v>
      </c>
      <c r="D101" s="141"/>
      <c r="E101" s="354"/>
      <c r="F101" s="105">
        <v>0</v>
      </c>
      <c r="G101" s="198"/>
      <c r="H101" s="94"/>
      <c r="I101" s="95"/>
      <c r="J101" s="94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L101" s="96"/>
      <c r="FM101" s="96"/>
      <c r="FN101" s="96"/>
      <c r="FO101" s="96"/>
      <c r="FP101" s="96"/>
      <c r="FQ101" s="96"/>
      <c r="FR101" s="96"/>
      <c r="FS101" s="96"/>
      <c r="FT101" s="96"/>
      <c r="FU101" s="96"/>
      <c r="FV101" s="96"/>
      <c r="FW101" s="96"/>
      <c r="FX101" s="96"/>
      <c r="FY101" s="96"/>
      <c r="FZ101" s="96"/>
      <c r="GA101" s="96"/>
      <c r="GB101" s="96"/>
      <c r="GC101" s="96"/>
      <c r="GD101" s="96"/>
      <c r="GE101" s="96"/>
      <c r="GF101" s="96"/>
      <c r="GG101" s="96"/>
      <c r="GH101" s="96"/>
      <c r="GI101" s="96"/>
      <c r="GJ101" s="96"/>
      <c r="GK101" s="96"/>
      <c r="GL101" s="96"/>
      <c r="GM101" s="96"/>
      <c r="GN101" s="96"/>
      <c r="GO101" s="96"/>
      <c r="GP101" s="96"/>
      <c r="GQ101" s="96"/>
      <c r="GR101" s="96"/>
      <c r="GS101" s="96"/>
      <c r="GT101" s="96"/>
      <c r="GU101" s="96"/>
      <c r="GV101" s="96"/>
      <c r="GW101" s="96"/>
      <c r="GX101" s="96"/>
      <c r="GY101" s="96"/>
      <c r="GZ101" s="96"/>
      <c r="HA101" s="96"/>
      <c r="HB101" s="96"/>
      <c r="HC101" s="96"/>
      <c r="HD101" s="96"/>
      <c r="HE101" s="96"/>
      <c r="HF101" s="96"/>
      <c r="HG101" s="96"/>
      <c r="HH101" s="96"/>
      <c r="HI101" s="96"/>
      <c r="HJ101" s="96"/>
      <c r="HK101" s="96"/>
      <c r="HL101" s="96"/>
      <c r="HM101" s="96"/>
      <c r="HN101" s="96"/>
      <c r="HO101" s="96"/>
      <c r="HP101" s="96"/>
      <c r="HQ101" s="96"/>
      <c r="HR101" s="96"/>
      <c r="HS101" s="96"/>
      <c r="HT101" s="96"/>
      <c r="HU101" s="96"/>
      <c r="HV101" s="96"/>
      <c r="HW101" s="96"/>
      <c r="HX101" s="96"/>
      <c r="HY101" s="96"/>
      <c r="HZ101" s="96"/>
      <c r="IA101" s="96"/>
      <c r="IB101" s="96"/>
      <c r="IC101" s="96"/>
      <c r="ID101" s="96"/>
      <c r="IE101" s="96"/>
      <c r="IF101" s="96"/>
      <c r="IG101" s="96"/>
      <c r="IH101" s="96"/>
      <c r="II101" s="96"/>
      <c r="IJ101" s="96"/>
      <c r="IK101" s="96"/>
    </row>
    <row r="102" spans="1:245" s="143" customFormat="1" ht="11.25" outlineLevel="1">
      <c r="A102" s="94"/>
      <c r="B102" s="158"/>
      <c r="C102" s="159" t="s">
        <v>51</v>
      </c>
      <c r="D102" s="160"/>
      <c r="E102" s="360">
        <f>E93+E87</f>
        <v>42705684</v>
      </c>
      <c r="F102" s="307">
        <f>F87+F93+F99+F100+F101</f>
        <v>12512842</v>
      </c>
      <c r="G102" s="261"/>
      <c r="H102" s="94"/>
      <c r="I102" s="95"/>
      <c r="J102" s="94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  <c r="FM102" s="96"/>
      <c r="FN102" s="96"/>
      <c r="FO102" s="96"/>
      <c r="FP102" s="96"/>
      <c r="FQ102" s="96"/>
      <c r="FR102" s="96"/>
      <c r="FS102" s="96"/>
      <c r="FT102" s="96"/>
      <c r="FU102" s="96"/>
      <c r="FV102" s="96"/>
      <c r="FW102" s="96"/>
      <c r="FX102" s="96"/>
      <c r="FY102" s="96"/>
      <c r="FZ102" s="96"/>
      <c r="GA102" s="96"/>
      <c r="GB102" s="96"/>
      <c r="GC102" s="96"/>
      <c r="GD102" s="96"/>
      <c r="GE102" s="96"/>
      <c r="GF102" s="96"/>
      <c r="GG102" s="96"/>
      <c r="GH102" s="96"/>
      <c r="GI102" s="96"/>
      <c r="GJ102" s="96"/>
      <c r="GK102" s="96"/>
      <c r="GL102" s="96"/>
      <c r="GM102" s="96"/>
      <c r="GN102" s="96"/>
      <c r="GO102" s="96"/>
      <c r="GP102" s="96"/>
      <c r="GQ102" s="96"/>
      <c r="GR102" s="96"/>
      <c r="GS102" s="96"/>
      <c r="GT102" s="96"/>
      <c r="GU102" s="96"/>
      <c r="GV102" s="96"/>
      <c r="GW102" s="96"/>
      <c r="GX102" s="96"/>
      <c r="GY102" s="96"/>
      <c r="GZ102" s="96"/>
      <c r="HA102" s="96"/>
      <c r="HB102" s="96"/>
      <c r="HC102" s="96"/>
      <c r="HD102" s="96"/>
      <c r="HE102" s="96"/>
      <c r="HF102" s="96"/>
      <c r="HG102" s="96"/>
      <c r="HH102" s="96"/>
      <c r="HI102" s="96"/>
      <c r="HJ102" s="96"/>
      <c r="HK102" s="96"/>
      <c r="HL102" s="96"/>
      <c r="HM102" s="96"/>
      <c r="HN102" s="96"/>
      <c r="HO102" s="96"/>
      <c r="HP102" s="96"/>
      <c r="HQ102" s="96"/>
      <c r="HR102" s="96"/>
      <c r="HS102" s="96"/>
      <c r="HT102" s="96"/>
      <c r="HU102" s="96"/>
      <c r="HV102" s="96"/>
      <c r="HW102" s="96"/>
      <c r="HX102" s="96"/>
      <c r="HY102" s="96"/>
      <c r="HZ102" s="96"/>
      <c r="IA102" s="96"/>
      <c r="IB102" s="96"/>
      <c r="IC102" s="96"/>
      <c r="ID102" s="96"/>
      <c r="IE102" s="96"/>
      <c r="IF102" s="96"/>
      <c r="IG102" s="96"/>
      <c r="IH102" s="96"/>
      <c r="II102" s="96"/>
      <c r="IJ102" s="96"/>
      <c r="IK102" s="96"/>
    </row>
    <row r="103" spans="1:245" s="143" customFormat="1" ht="11.25" outlineLevel="1">
      <c r="A103" s="94"/>
      <c r="B103" s="106"/>
      <c r="C103" s="154"/>
      <c r="D103" s="141"/>
      <c r="E103" s="354"/>
      <c r="F103" s="105"/>
      <c r="G103" s="198"/>
      <c r="H103" s="94"/>
      <c r="I103" s="95"/>
      <c r="J103" s="94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L103" s="96"/>
      <c r="FM103" s="96"/>
      <c r="FN103" s="96"/>
      <c r="FO103" s="96"/>
      <c r="FP103" s="96"/>
      <c r="FQ103" s="96"/>
      <c r="FR103" s="96"/>
      <c r="FS103" s="96"/>
      <c r="FT103" s="96"/>
      <c r="FU103" s="96"/>
      <c r="FV103" s="96"/>
      <c r="FW103" s="96"/>
      <c r="FX103" s="96"/>
      <c r="FY103" s="96"/>
      <c r="FZ103" s="96"/>
      <c r="GA103" s="96"/>
      <c r="GB103" s="96"/>
      <c r="GC103" s="96"/>
      <c r="GD103" s="96"/>
      <c r="GE103" s="96"/>
      <c r="GF103" s="96"/>
      <c r="GG103" s="96"/>
      <c r="GH103" s="96"/>
      <c r="GI103" s="96"/>
      <c r="GJ103" s="96"/>
      <c r="GK103" s="96"/>
      <c r="GL103" s="96"/>
      <c r="GM103" s="96"/>
      <c r="GN103" s="96"/>
      <c r="GO103" s="96"/>
      <c r="GP103" s="96"/>
      <c r="GQ103" s="96"/>
      <c r="GR103" s="96"/>
      <c r="GS103" s="96"/>
      <c r="GT103" s="96"/>
      <c r="GU103" s="96"/>
      <c r="GV103" s="96"/>
      <c r="GW103" s="96"/>
      <c r="GX103" s="96"/>
      <c r="GY103" s="96"/>
      <c r="GZ103" s="96"/>
      <c r="HA103" s="96"/>
      <c r="HB103" s="96"/>
      <c r="HC103" s="96"/>
      <c r="HD103" s="96"/>
      <c r="HE103" s="96"/>
      <c r="HF103" s="96"/>
      <c r="HG103" s="96"/>
      <c r="HH103" s="96"/>
      <c r="HI103" s="96"/>
      <c r="HJ103" s="96"/>
      <c r="HK103" s="96"/>
      <c r="HL103" s="96"/>
      <c r="HM103" s="96"/>
      <c r="HN103" s="96"/>
      <c r="HO103" s="96"/>
      <c r="HP103" s="96"/>
      <c r="HQ103" s="96"/>
      <c r="HR103" s="96"/>
      <c r="HS103" s="96"/>
      <c r="HT103" s="96"/>
      <c r="HU103" s="96"/>
      <c r="HV103" s="96"/>
      <c r="HW103" s="96"/>
      <c r="HX103" s="96"/>
      <c r="HY103" s="96"/>
      <c r="HZ103" s="96"/>
      <c r="IA103" s="96"/>
      <c r="IB103" s="96"/>
      <c r="IC103" s="96"/>
      <c r="ID103" s="96"/>
      <c r="IE103" s="96"/>
      <c r="IF103" s="96"/>
      <c r="IG103" s="96"/>
      <c r="IH103" s="96"/>
      <c r="II103" s="96"/>
      <c r="IJ103" s="96"/>
      <c r="IK103" s="96"/>
    </row>
    <row r="104" spans="1:245" s="143" customFormat="1" ht="12.75" outlineLevel="1" thickBot="1">
      <c r="A104" s="94"/>
      <c r="B104" s="161"/>
      <c r="C104" s="161" t="s">
        <v>52</v>
      </c>
      <c r="D104" s="162"/>
      <c r="E104" s="357">
        <f>E102+E79</f>
        <v>1285396134</v>
      </c>
      <c r="F104" s="163">
        <f>+F102+F79</f>
        <v>908309760</v>
      </c>
      <c r="G104" s="198"/>
      <c r="H104" s="94"/>
      <c r="I104" s="95"/>
      <c r="J104" s="94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96"/>
      <c r="FL104" s="96"/>
      <c r="FM104" s="96"/>
      <c r="FN104" s="96"/>
      <c r="FO104" s="96"/>
      <c r="FP104" s="96"/>
      <c r="FQ104" s="96"/>
      <c r="FR104" s="96"/>
      <c r="FS104" s="96"/>
      <c r="FT104" s="96"/>
      <c r="FU104" s="96"/>
      <c r="FV104" s="96"/>
      <c r="FW104" s="96"/>
      <c r="FX104" s="96"/>
      <c r="FY104" s="96"/>
      <c r="FZ104" s="96"/>
      <c r="GA104" s="96"/>
      <c r="GB104" s="96"/>
      <c r="GC104" s="96"/>
      <c r="GD104" s="96"/>
      <c r="GE104" s="96"/>
      <c r="GF104" s="96"/>
      <c r="GG104" s="96"/>
      <c r="GH104" s="96"/>
      <c r="GI104" s="96"/>
      <c r="GJ104" s="96"/>
      <c r="GK104" s="96"/>
      <c r="GL104" s="96"/>
      <c r="GM104" s="96"/>
      <c r="GN104" s="96"/>
      <c r="GO104" s="96"/>
      <c r="GP104" s="96"/>
      <c r="GQ104" s="96"/>
      <c r="GR104" s="96"/>
      <c r="GS104" s="96"/>
      <c r="GT104" s="96"/>
      <c r="GU104" s="96"/>
      <c r="GV104" s="96"/>
      <c r="GW104" s="96"/>
      <c r="GX104" s="96"/>
      <c r="GY104" s="96"/>
      <c r="GZ104" s="96"/>
      <c r="HA104" s="96"/>
      <c r="HB104" s="96"/>
      <c r="HC104" s="96"/>
      <c r="HD104" s="96"/>
      <c r="HE104" s="96"/>
      <c r="HF104" s="96"/>
      <c r="HG104" s="96"/>
      <c r="HH104" s="96"/>
      <c r="HI104" s="96"/>
      <c r="HJ104" s="96"/>
      <c r="HK104" s="96"/>
      <c r="HL104" s="96"/>
      <c r="HM104" s="96"/>
      <c r="HN104" s="96"/>
      <c r="HO104" s="96"/>
      <c r="HP104" s="96"/>
      <c r="HQ104" s="96"/>
      <c r="HR104" s="96"/>
      <c r="HS104" s="96"/>
      <c r="HT104" s="96"/>
      <c r="HU104" s="96"/>
      <c r="HV104" s="96"/>
      <c r="HW104" s="96"/>
      <c r="HX104" s="96"/>
      <c r="HY104" s="96"/>
      <c r="HZ104" s="96"/>
      <c r="IA104" s="96"/>
      <c r="IB104" s="96"/>
      <c r="IC104" s="96"/>
      <c r="ID104" s="96"/>
      <c r="IE104" s="96"/>
      <c r="IF104" s="96"/>
      <c r="IG104" s="96"/>
      <c r="IH104" s="96"/>
      <c r="II104" s="96"/>
      <c r="IJ104" s="96"/>
      <c r="IK104" s="96"/>
    </row>
    <row r="105" spans="2:9" s="96" customFormat="1" ht="12" outlineLevel="1" thickTop="1">
      <c r="B105" s="131"/>
      <c r="C105" s="132"/>
      <c r="D105" s="133"/>
      <c r="E105" s="365">
        <f>E104-E160</f>
        <v>0.09999990463256836</v>
      </c>
      <c r="F105" s="165"/>
      <c r="G105" s="198"/>
      <c r="I105" s="95"/>
    </row>
    <row r="106" spans="2:9" s="96" customFormat="1" ht="11.25" outlineLevel="1">
      <c r="B106" s="131"/>
      <c r="C106" s="132"/>
      <c r="D106" s="133"/>
      <c r="E106" s="133"/>
      <c r="F106" s="165"/>
      <c r="G106" s="198"/>
      <c r="I106" s="95"/>
    </row>
    <row r="107" spans="2:9" s="96" customFormat="1" ht="11.25" outlineLevel="1">
      <c r="B107" s="131"/>
      <c r="C107" s="306"/>
      <c r="D107" s="133"/>
      <c r="E107" s="133"/>
      <c r="F107" s="165"/>
      <c r="G107" s="198"/>
      <c r="I107" s="95"/>
    </row>
    <row r="108" spans="2:9" s="96" customFormat="1" ht="11.25" outlineLevel="1">
      <c r="B108" s="131"/>
      <c r="C108" s="132"/>
      <c r="D108" s="133"/>
      <c r="E108" s="133"/>
      <c r="F108" s="165"/>
      <c r="G108" s="198"/>
      <c r="I108" s="95"/>
    </row>
    <row r="109" spans="2:9" s="96" customFormat="1" ht="11.25" outlineLevel="1">
      <c r="B109" s="131"/>
      <c r="C109" s="132"/>
      <c r="D109" s="133"/>
      <c r="E109" s="133"/>
      <c r="F109" s="165"/>
      <c r="G109" s="198"/>
      <c r="I109" s="95"/>
    </row>
    <row r="110" spans="2:9" s="96" customFormat="1" ht="11.25" outlineLevel="1">
      <c r="B110" s="131"/>
      <c r="C110" s="132"/>
      <c r="D110" s="133"/>
      <c r="E110" s="133"/>
      <c r="F110" s="165"/>
      <c r="G110" s="198"/>
      <c r="I110" s="95"/>
    </row>
    <row r="111" spans="1:245" s="143" customFormat="1" ht="12" outlineLevel="1" thickBot="1">
      <c r="A111" s="94"/>
      <c r="B111" s="131"/>
      <c r="C111" s="132"/>
      <c r="D111" s="133"/>
      <c r="E111" s="133"/>
      <c r="F111" s="165"/>
      <c r="G111" s="198"/>
      <c r="H111" s="94"/>
      <c r="I111" s="95"/>
      <c r="J111" s="94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  <c r="FZ111" s="96"/>
      <c r="GA111" s="96"/>
      <c r="GB111" s="96"/>
      <c r="GC111" s="96"/>
      <c r="GD111" s="96"/>
      <c r="GE111" s="96"/>
      <c r="GF111" s="96"/>
      <c r="GG111" s="96"/>
      <c r="GH111" s="96"/>
      <c r="GI111" s="96"/>
      <c r="GJ111" s="96"/>
      <c r="GK111" s="96"/>
      <c r="GL111" s="96"/>
      <c r="GM111" s="96"/>
      <c r="GN111" s="96"/>
      <c r="GO111" s="96"/>
      <c r="GP111" s="96"/>
      <c r="GQ111" s="96"/>
      <c r="GR111" s="96"/>
      <c r="GS111" s="96"/>
      <c r="GT111" s="96"/>
      <c r="GU111" s="96"/>
      <c r="GV111" s="96"/>
      <c r="GW111" s="96"/>
      <c r="GX111" s="96"/>
      <c r="GY111" s="96"/>
      <c r="GZ111" s="96"/>
      <c r="HA111" s="96"/>
      <c r="HB111" s="96"/>
      <c r="HC111" s="96"/>
      <c r="HD111" s="96"/>
      <c r="HE111" s="96"/>
      <c r="HF111" s="96"/>
      <c r="HG111" s="96"/>
      <c r="HH111" s="96"/>
      <c r="HI111" s="96"/>
      <c r="HJ111" s="96"/>
      <c r="HK111" s="96"/>
      <c r="HL111" s="96"/>
      <c r="HM111" s="96"/>
      <c r="HN111" s="96"/>
      <c r="HO111" s="96"/>
      <c r="HP111" s="96"/>
      <c r="HQ111" s="96"/>
      <c r="HR111" s="96"/>
      <c r="HS111" s="96"/>
      <c r="HT111" s="96"/>
      <c r="HU111" s="96"/>
      <c r="HV111" s="96"/>
      <c r="HW111" s="96"/>
      <c r="HX111" s="96"/>
      <c r="HY111" s="96"/>
      <c r="HZ111" s="96"/>
      <c r="IA111" s="96"/>
      <c r="IB111" s="96"/>
      <c r="IC111" s="96"/>
      <c r="ID111" s="96"/>
      <c r="IE111" s="96"/>
      <c r="IF111" s="96"/>
      <c r="IG111" s="96"/>
      <c r="IH111" s="96"/>
      <c r="II111" s="96"/>
      <c r="IJ111" s="96"/>
      <c r="IK111" s="96"/>
    </row>
    <row r="112" spans="1:245" s="143" customFormat="1" ht="27.75" customHeight="1" outlineLevel="1" thickBot="1" thickTop="1">
      <c r="A112" s="94"/>
      <c r="B112" s="135" t="s">
        <v>11</v>
      </c>
      <c r="C112" s="84" t="s">
        <v>210</v>
      </c>
      <c r="D112" s="135" t="s">
        <v>192</v>
      </c>
      <c r="E112" s="304" t="s">
        <v>256</v>
      </c>
      <c r="F112" s="304" t="s">
        <v>257</v>
      </c>
      <c r="G112" s="198"/>
      <c r="H112" s="94"/>
      <c r="I112" s="95"/>
      <c r="J112" s="94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6"/>
      <c r="FL112" s="96"/>
      <c r="FM112" s="96"/>
      <c r="FN112" s="96"/>
      <c r="FO112" s="96"/>
      <c r="FP112" s="96"/>
      <c r="FQ112" s="96"/>
      <c r="FR112" s="96"/>
      <c r="FS112" s="96"/>
      <c r="FT112" s="96"/>
      <c r="FU112" s="96"/>
      <c r="FV112" s="96"/>
      <c r="FW112" s="96"/>
      <c r="FX112" s="96"/>
      <c r="FY112" s="96"/>
      <c r="FZ112" s="96"/>
      <c r="GA112" s="96"/>
      <c r="GB112" s="96"/>
      <c r="GC112" s="96"/>
      <c r="GD112" s="96"/>
      <c r="GE112" s="96"/>
      <c r="GF112" s="96"/>
      <c r="GG112" s="96"/>
      <c r="GH112" s="96"/>
      <c r="GI112" s="96"/>
      <c r="GJ112" s="96"/>
      <c r="GK112" s="96"/>
      <c r="GL112" s="96"/>
      <c r="GM112" s="96"/>
      <c r="GN112" s="96"/>
      <c r="GO112" s="96"/>
      <c r="GP112" s="96"/>
      <c r="GQ112" s="96"/>
      <c r="GR112" s="96"/>
      <c r="GS112" s="96"/>
      <c r="GT112" s="96"/>
      <c r="GU112" s="96"/>
      <c r="GV112" s="96"/>
      <c r="GW112" s="96"/>
      <c r="GX112" s="96"/>
      <c r="GY112" s="96"/>
      <c r="GZ112" s="96"/>
      <c r="HA112" s="96"/>
      <c r="HB112" s="96"/>
      <c r="HC112" s="96"/>
      <c r="HD112" s="96"/>
      <c r="HE112" s="96"/>
      <c r="HF112" s="96"/>
      <c r="HG112" s="96"/>
      <c r="HH112" s="96"/>
      <c r="HI112" s="96"/>
      <c r="HJ112" s="96"/>
      <c r="HK112" s="96"/>
      <c r="HL112" s="96"/>
      <c r="HM112" s="96"/>
      <c r="HN112" s="96"/>
      <c r="HO112" s="96"/>
      <c r="HP112" s="96"/>
      <c r="HQ112" s="96"/>
      <c r="HR112" s="96"/>
      <c r="HS112" s="96"/>
      <c r="HT112" s="96"/>
      <c r="HU112" s="96"/>
      <c r="HV112" s="96"/>
      <c r="HW112" s="96"/>
      <c r="HX112" s="96"/>
      <c r="HY112" s="96"/>
      <c r="HZ112" s="96"/>
      <c r="IA112" s="96"/>
      <c r="IB112" s="96"/>
      <c r="IC112" s="96"/>
      <c r="ID112" s="96"/>
      <c r="IE112" s="96"/>
      <c r="IF112" s="96"/>
      <c r="IG112" s="96"/>
      <c r="IH112" s="96"/>
      <c r="II112" s="96"/>
      <c r="IJ112" s="96"/>
      <c r="IK112" s="96"/>
    </row>
    <row r="113" spans="1:245" s="143" customFormat="1" ht="12" outlineLevel="1" thickTop="1">
      <c r="A113" s="94"/>
      <c r="B113" s="139"/>
      <c r="C113" s="137"/>
      <c r="D113" s="138"/>
      <c r="E113" s="138"/>
      <c r="F113" s="167"/>
      <c r="G113" s="198"/>
      <c r="H113" s="94"/>
      <c r="I113" s="95"/>
      <c r="J113" s="94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  <c r="FZ113" s="96"/>
      <c r="GA113" s="96"/>
      <c r="GB113" s="96"/>
      <c r="GC113" s="96"/>
      <c r="GD113" s="96"/>
      <c r="GE113" s="96"/>
      <c r="GF113" s="96"/>
      <c r="GG113" s="96"/>
      <c r="GH113" s="96"/>
      <c r="GI113" s="96"/>
      <c r="GJ113" s="96"/>
      <c r="GK113" s="96"/>
      <c r="GL113" s="96"/>
      <c r="GM113" s="96"/>
      <c r="GN113" s="96"/>
      <c r="GO113" s="96"/>
      <c r="GP113" s="96"/>
      <c r="GQ113" s="96"/>
      <c r="GR113" s="96"/>
      <c r="GS113" s="96"/>
      <c r="GT113" s="96"/>
      <c r="GU113" s="96"/>
      <c r="GV113" s="96"/>
      <c r="GW113" s="96"/>
      <c r="GX113" s="96"/>
      <c r="GY113" s="96"/>
      <c r="GZ113" s="96"/>
      <c r="HA113" s="96"/>
      <c r="HB113" s="96"/>
      <c r="HC113" s="96"/>
      <c r="HD113" s="96"/>
      <c r="HE113" s="96"/>
      <c r="HF113" s="96"/>
      <c r="HG113" s="96"/>
      <c r="HH113" s="96"/>
      <c r="HI113" s="96"/>
      <c r="HJ113" s="96"/>
      <c r="HK113" s="96"/>
      <c r="HL113" s="96"/>
      <c r="HM113" s="96"/>
      <c r="HN113" s="96"/>
      <c r="HO113" s="96"/>
      <c r="HP113" s="96"/>
      <c r="HQ113" s="96"/>
      <c r="HR113" s="96"/>
      <c r="HS113" s="96"/>
      <c r="HT113" s="96"/>
      <c r="HU113" s="96"/>
      <c r="HV113" s="96"/>
      <c r="HW113" s="96"/>
      <c r="HX113" s="96"/>
      <c r="HY113" s="96"/>
      <c r="HZ113" s="96"/>
      <c r="IA113" s="96"/>
      <c r="IB113" s="96"/>
      <c r="IC113" s="96"/>
      <c r="ID113" s="96"/>
      <c r="IE113" s="96"/>
      <c r="IF113" s="96"/>
      <c r="IG113" s="96"/>
      <c r="IH113" s="96"/>
      <c r="II113" s="96"/>
      <c r="IJ113" s="96"/>
      <c r="IK113" s="96"/>
    </row>
    <row r="114" spans="1:245" s="143" customFormat="1" ht="11.25" outlineLevel="1">
      <c r="A114" s="94"/>
      <c r="B114" s="34"/>
      <c r="C114" s="35" t="s">
        <v>53</v>
      </c>
      <c r="D114" s="141"/>
      <c r="E114" s="141"/>
      <c r="F114" s="105"/>
      <c r="G114" s="198"/>
      <c r="H114" s="94"/>
      <c r="I114" s="95"/>
      <c r="J114" s="94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  <c r="FZ114" s="96"/>
      <c r="GA114" s="96"/>
      <c r="GB114" s="96"/>
      <c r="GC114" s="96"/>
      <c r="GD114" s="96"/>
      <c r="GE114" s="96"/>
      <c r="GF114" s="96"/>
      <c r="GG114" s="96"/>
      <c r="GH114" s="96"/>
      <c r="GI114" s="96"/>
      <c r="GJ114" s="96"/>
      <c r="GK114" s="96"/>
      <c r="GL114" s="96"/>
      <c r="GM114" s="96"/>
      <c r="GN114" s="96"/>
      <c r="GO114" s="96"/>
      <c r="GP114" s="96"/>
      <c r="GQ114" s="96"/>
      <c r="GR114" s="96"/>
      <c r="GS114" s="96"/>
      <c r="GT114" s="96"/>
      <c r="GU114" s="96"/>
      <c r="GV114" s="96"/>
      <c r="GW114" s="96"/>
      <c r="GX114" s="96"/>
      <c r="GY114" s="96"/>
      <c r="GZ114" s="96"/>
      <c r="HA114" s="96"/>
      <c r="HB114" s="96"/>
      <c r="HC114" s="96"/>
      <c r="HD114" s="96"/>
      <c r="HE114" s="96"/>
      <c r="HF114" s="96"/>
      <c r="HG114" s="96"/>
      <c r="HH114" s="96"/>
      <c r="HI114" s="96"/>
      <c r="HJ114" s="96"/>
      <c r="HK114" s="96"/>
      <c r="HL114" s="96"/>
      <c r="HM114" s="96"/>
      <c r="HN114" s="96"/>
      <c r="HO114" s="96"/>
      <c r="HP114" s="96"/>
      <c r="HQ114" s="96"/>
      <c r="HR114" s="96"/>
      <c r="HS114" s="96"/>
      <c r="HT114" s="96"/>
      <c r="HU114" s="96"/>
      <c r="HV114" s="96"/>
      <c r="HW114" s="96"/>
      <c r="HX114" s="96"/>
      <c r="HY114" s="96"/>
      <c r="HZ114" s="96"/>
      <c r="IA114" s="96"/>
      <c r="IB114" s="96"/>
      <c r="IC114" s="96"/>
      <c r="ID114" s="96"/>
      <c r="IE114" s="96"/>
      <c r="IF114" s="96"/>
      <c r="IG114" s="96"/>
      <c r="IH114" s="96"/>
      <c r="II114" s="96"/>
      <c r="IJ114" s="96"/>
      <c r="IK114" s="96"/>
    </row>
    <row r="115" spans="1:245" s="143" customFormat="1" ht="11.25" outlineLevel="1">
      <c r="A115" s="94"/>
      <c r="B115" s="140" t="s">
        <v>2</v>
      </c>
      <c r="C115" s="140" t="s">
        <v>54</v>
      </c>
      <c r="D115" s="141"/>
      <c r="E115" s="141"/>
      <c r="F115" s="105"/>
      <c r="G115" s="198"/>
      <c r="H115" s="94"/>
      <c r="I115" s="95"/>
      <c r="J115" s="94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6"/>
      <c r="FK115" s="96"/>
      <c r="FL115" s="96"/>
      <c r="FM115" s="96"/>
      <c r="FN115" s="96"/>
      <c r="FO115" s="96"/>
      <c r="FP115" s="96"/>
      <c r="FQ115" s="96"/>
      <c r="FR115" s="96"/>
      <c r="FS115" s="96"/>
      <c r="FT115" s="96"/>
      <c r="FU115" s="96"/>
      <c r="FV115" s="96"/>
      <c r="FW115" s="96"/>
      <c r="FX115" s="96"/>
      <c r="FY115" s="96"/>
      <c r="FZ115" s="96"/>
      <c r="GA115" s="96"/>
      <c r="GB115" s="96"/>
      <c r="GC115" s="96"/>
      <c r="GD115" s="96"/>
      <c r="GE115" s="96"/>
      <c r="GF115" s="96"/>
      <c r="GG115" s="96"/>
      <c r="GH115" s="96"/>
      <c r="GI115" s="96"/>
      <c r="GJ115" s="96"/>
      <c r="GK115" s="96"/>
      <c r="GL115" s="96"/>
      <c r="GM115" s="96"/>
      <c r="GN115" s="96"/>
      <c r="GO115" s="96"/>
      <c r="GP115" s="96"/>
      <c r="GQ115" s="96"/>
      <c r="GR115" s="96"/>
      <c r="GS115" s="96"/>
      <c r="GT115" s="96"/>
      <c r="GU115" s="96"/>
      <c r="GV115" s="96"/>
      <c r="GW115" s="96"/>
      <c r="GX115" s="96"/>
      <c r="GY115" s="96"/>
      <c r="GZ115" s="96"/>
      <c r="HA115" s="96"/>
      <c r="HB115" s="96"/>
      <c r="HC115" s="96"/>
      <c r="HD115" s="96"/>
      <c r="HE115" s="96"/>
      <c r="HF115" s="96"/>
      <c r="HG115" s="96"/>
      <c r="HH115" s="96"/>
      <c r="HI115" s="96"/>
      <c r="HJ115" s="96"/>
      <c r="HK115" s="96"/>
      <c r="HL115" s="96"/>
      <c r="HM115" s="96"/>
      <c r="HN115" s="96"/>
      <c r="HO115" s="96"/>
      <c r="HP115" s="96"/>
      <c r="HQ115" s="96"/>
      <c r="HR115" s="96"/>
      <c r="HS115" s="96"/>
      <c r="HT115" s="96"/>
      <c r="HU115" s="96"/>
      <c r="HV115" s="96"/>
      <c r="HW115" s="96"/>
      <c r="HX115" s="96"/>
      <c r="HY115" s="96"/>
      <c r="HZ115" s="96"/>
      <c r="IA115" s="96"/>
      <c r="IB115" s="96"/>
      <c r="IC115" s="96"/>
      <c r="ID115" s="96"/>
      <c r="IE115" s="96"/>
      <c r="IF115" s="96"/>
      <c r="IG115" s="96"/>
      <c r="IH115" s="96"/>
      <c r="II115" s="96"/>
      <c r="IJ115" s="96"/>
      <c r="IK115" s="96"/>
    </row>
    <row r="116" spans="1:245" s="143" customFormat="1" ht="11.25" outlineLevel="1">
      <c r="A116" s="94"/>
      <c r="B116" s="106">
        <v>1</v>
      </c>
      <c r="C116" s="140" t="s">
        <v>12</v>
      </c>
      <c r="D116" s="141"/>
      <c r="E116" s="141"/>
      <c r="F116" s="105">
        <v>0</v>
      </c>
      <c r="G116" s="198"/>
      <c r="H116" s="94"/>
      <c r="I116" s="95"/>
      <c r="J116" s="94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  <c r="FF116" s="96"/>
      <c r="FG116" s="96"/>
      <c r="FH116" s="96"/>
      <c r="FI116" s="96"/>
      <c r="FJ116" s="96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  <c r="FZ116" s="96"/>
      <c r="GA116" s="96"/>
      <c r="GB116" s="96"/>
      <c r="GC116" s="96"/>
      <c r="GD116" s="96"/>
      <c r="GE116" s="96"/>
      <c r="GF116" s="96"/>
      <c r="GG116" s="96"/>
      <c r="GH116" s="96"/>
      <c r="GI116" s="96"/>
      <c r="GJ116" s="96"/>
      <c r="GK116" s="96"/>
      <c r="GL116" s="96"/>
      <c r="GM116" s="96"/>
      <c r="GN116" s="96"/>
      <c r="GO116" s="96"/>
      <c r="GP116" s="96"/>
      <c r="GQ116" s="96"/>
      <c r="GR116" s="96"/>
      <c r="GS116" s="96"/>
      <c r="GT116" s="96"/>
      <c r="GU116" s="96"/>
      <c r="GV116" s="96"/>
      <c r="GW116" s="96"/>
      <c r="GX116" s="96"/>
      <c r="GY116" s="96"/>
      <c r="GZ116" s="96"/>
      <c r="HA116" s="96"/>
      <c r="HB116" s="96"/>
      <c r="HC116" s="96"/>
      <c r="HD116" s="96"/>
      <c r="HE116" s="96"/>
      <c r="HF116" s="96"/>
      <c r="HG116" s="96"/>
      <c r="HH116" s="96"/>
      <c r="HI116" s="96"/>
      <c r="HJ116" s="96"/>
      <c r="HK116" s="96"/>
      <c r="HL116" s="96"/>
      <c r="HM116" s="96"/>
      <c r="HN116" s="96"/>
      <c r="HO116" s="96"/>
      <c r="HP116" s="96"/>
      <c r="HQ116" s="96"/>
      <c r="HR116" s="96"/>
      <c r="HS116" s="96"/>
      <c r="HT116" s="96"/>
      <c r="HU116" s="96"/>
      <c r="HV116" s="96"/>
      <c r="HW116" s="96"/>
      <c r="HX116" s="96"/>
      <c r="HY116" s="96"/>
      <c r="HZ116" s="96"/>
      <c r="IA116" s="96"/>
      <c r="IB116" s="96"/>
      <c r="IC116" s="96"/>
      <c r="ID116" s="96"/>
      <c r="IE116" s="96"/>
      <c r="IF116" s="96"/>
      <c r="IG116" s="96"/>
      <c r="IH116" s="96"/>
      <c r="II116" s="96"/>
      <c r="IJ116" s="96"/>
      <c r="IK116" s="96"/>
    </row>
    <row r="117" spans="1:245" s="143" customFormat="1" ht="11.25" outlineLevel="1">
      <c r="A117" s="94"/>
      <c r="B117" s="106">
        <v>2</v>
      </c>
      <c r="C117" s="140" t="s">
        <v>13</v>
      </c>
      <c r="D117" s="141"/>
      <c r="E117" s="141"/>
      <c r="F117" s="105"/>
      <c r="G117" s="198"/>
      <c r="H117" s="94"/>
      <c r="I117" s="95"/>
      <c r="J117" s="94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  <c r="FN117" s="96"/>
      <c r="FO117" s="96"/>
      <c r="FP117" s="96"/>
      <c r="FQ117" s="96"/>
      <c r="FR117" s="96"/>
      <c r="FS117" s="96"/>
      <c r="FT117" s="96"/>
      <c r="FU117" s="96"/>
      <c r="FV117" s="96"/>
      <c r="FW117" s="96"/>
      <c r="FX117" s="96"/>
      <c r="FY117" s="96"/>
      <c r="FZ117" s="96"/>
      <c r="GA117" s="96"/>
      <c r="GB117" s="96"/>
      <c r="GC117" s="96"/>
      <c r="GD117" s="96"/>
      <c r="GE117" s="96"/>
      <c r="GF117" s="96"/>
      <c r="GG117" s="96"/>
      <c r="GH117" s="96"/>
      <c r="GI117" s="96"/>
      <c r="GJ117" s="96"/>
      <c r="GK117" s="96"/>
      <c r="GL117" s="96"/>
      <c r="GM117" s="96"/>
      <c r="GN117" s="96"/>
      <c r="GO117" s="96"/>
      <c r="GP117" s="96"/>
      <c r="GQ117" s="96"/>
      <c r="GR117" s="96"/>
      <c r="GS117" s="96"/>
      <c r="GT117" s="96"/>
      <c r="GU117" s="96"/>
      <c r="GV117" s="96"/>
      <c r="GW117" s="96"/>
      <c r="GX117" s="96"/>
      <c r="GY117" s="96"/>
      <c r="GZ117" s="96"/>
      <c r="HA117" s="96"/>
      <c r="HB117" s="96"/>
      <c r="HC117" s="96"/>
      <c r="HD117" s="96"/>
      <c r="HE117" s="96"/>
      <c r="HF117" s="96"/>
      <c r="HG117" s="96"/>
      <c r="HH117" s="96"/>
      <c r="HI117" s="96"/>
      <c r="HJ117" s="96"/>
      <c r="HK117" s="96"/>
      <c r="HL117" s="96"/>
      <c r="HM117" s="96"/>
      <c r="HN117" s="96"/>
      <c r="HO117" s="96"/>
      <c r="HP117" s="96"/>
      <c r="HQ117" s="96"/>
      <c r="HR117" s="96"/>
      <c r="HS117" s="96"/>
      <c r="HT117" s="96"/>
      <c r="HU117" s="96"/>
      <c r="HV117" s="96"/>
      <c r="HW117" s="96"/>
      <c r="HX117" s="96"/>
      <c r="HY117" s="96"/>
      <c r="HZ117" s="96"/>
      <c r="IA117" s="96"/>
      <c r="IB117" s="96"/>
      <c r="IC117" s="96"/>
      <c r="ID117" s="96"/>
      <c r="IE117" s="96"/>
      <c r="IF117" s="96"/>
      <c r="IG117" s="96"/>
      <c r="IH117" s="96"/>
      <c r="II117" s="96"/>
      <c r="IJ117" s="96"/>
      <c r="IK117" s="96"/>
    </row>
    <row r="118" spans="1:245" s="143" customFormat="1" ht="11.25" outlineLevel="1">
      <c r="A118" s="94"/>
      <c r="B118" s="106"/>
      <c r="C118" s="142" t="s">
        <v>86</v>
      </c>
      <c r="D118" s="141"/>
      <c r="E118" s="141"/>
      <c r="F118" s="105"/>
      <c r="G118" s="198"/>
      <c r="H118" s="94"/>
      <c r="I118" s="95"/>
      <c r="J118" s="94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  <c r="FZ118" s="96"/>
      <c r="GA118" s="96"/>
      <c r="GB118" s="96"/>
      <c r="GC118" s="96"/>
      <c r="GD118" s="96"/>
      <c r="GE118" s="96"/>
      <c r="GF118" s="96"/>
      <c r="GG118" s="96"/>
      <c r="GH118" s="96"/>
      <c r="GI118" s="96"/>
      <c r="GJ118" s="96"/>
      <c r="GK118" s="96"/>
      <c r="GL118" s="96"/>
      <c r="GM118" s="96"/>
      <c r="GN118" s="96"/>
      <c r="GO118" s="96"/>
      <c r="GP118" s="96"/>
      <c r="GQ118" s="96"/>
      <c r="GR118" s="96"/>
      <c r="GS118" s="96"/>
      <c r="GT118" s="96"/>
      <c r="GU118" s="96"/>
      <c r="GV118" s="96"/>
      <c r="GW118" s="96"/>
      <c r="GX118" s="96"/>
      <c r="GY118" s="96"/>
      <c r="GZ118" s="96"/>
      <c r="HA118" s="96"/>
      <c r="HB118" s="96"/>
      <c r="HC118" s="96"/>
      <c r="HD118" s="96"/>
      <c r="HE118" s="96"/>
      <c r="HF118" s="96"/>
      <c r="HG118" s="96"/>
      <c r="HH118" s="96"/>
      <c r="HI118" s="96"/>
      <c r="HJ118" s="96"/>
      <c r="HK118" s="96"/>
      <c r="HL118" s="96"/>
      <c r="HM118" s="96"/>
      <c r="HN118" s="96"/>
      <c r="HO118" s="96"/>
      <c r="HP118" s="96"/>
      <c r="HQ118" s="96"/>
      <c r="HR118" s="96"/>
      <c r="HS118" s="96"/>
      <c r="HT118" s="96"/>
      <c r="HU118" s="96"/>
      <c r="HV118" s="96"/>
      <c r="HW118" s="96"/>
      <c r="HX118" s="96"/>
      <c r="HY118" s="96"/>
      <c r="HZ118" s="96"/>
      <c r="IA118" s="96"/>
      <c r="IB118" s="96"/>
      <c r="IC118" s="96"/>
      <c r="ID118" s="96"/>
      <c r="IE118" s="96"/>
      <c r="IF118" s="96"/>
      <c r="IG118" s="96"/>
      <c r="IH118" s="96"/>
      <c r="II118" s="96"/>
      <c r="IJ118" s="96"/>
      <c r="IK118" s="96"/>
    </row>
    <row r="119" spans="1:245" s="143" customFormat="1" ht="11.25" outlineLevel="1">
      <c r="A119" s="94"/>
      <c r="B119" s="106"/>
      <c r="C119" s="142" t="s">
        <v>87</v>
      </c>
      <c r="D119" s="141"/>
      <c r="E119" s="141"/>
      <c r="F119" s="105">
        <v>0</v>
      </c>
      <c r="G119" s="198"/>
      <c r="H119" s="94"/>
      <c r="I119" s="95"/>
      <c r="J119" s="94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96"/>
      <c r="GT119" s="96"/>
      <c r="GU119" s="96"/>
      <c r="GV119" s="96"/>
      <c r="GW119" s="96"/>
      <c r="GX119" s="96"/>
      <c r="GY119" s="96"/>
      <c r="GZ119" s="96"/>
      <c r="HA119" s="96"/>
      <c r="HB119" s="96"/>
      <c r="HC119" s="96"/>
      <c r="HD119" s="96"/>
      <c r="HE119" s="96"/>
      <c r="HF119" s="96"/>
      <c r="HG119" s="96"/>
      <c r="HH119" s="96"/>
      <c r="HI119" s="96"/>
      <c r="HJ119" s="96"/>
      <c r="HK119" s="96"/>
      <c r="HL119" s="96"/>
      <c r="HM119" s="96"/>
      <c r="HN119" s="96"/>
      <c r="HO119" s="96"/>
      <c r="HP119" s="96"/>
      <c r="HQ119" s="96"/>
      <c r="HR119" s="96"/>
      <c r="HS119" s="96"/>
      <c r="HT119" s="96"/>
      <c r="HU119" s="96"/>
      <c r="HV119" s="96"/>
      <c r="HW119" s="96"/>
      <c r="HX119" s="96"/>
      <c r="HY119" s="96"/>
      <c r="HZ119" s="96"/>
      <c r="IA119" s="96"/>
      <c r="IB119" s="96"/>
      <c r="IC119" s="96"/>
      <c r="ID119" s="96"/>
      <c r="IE119" s="96"/>
      <c r="IF119" s="96"/>
      <c r="IG119" s="96"/>
      <c r="IH119" s="96"/>
      <c r="II119" s="96"/>
      <c r="IJ119" s="96"/>
      <c r="IK119" s="96"/>
    </row>
    <row r="120" spans="1:245" s="143" customFormat="1" ht="11.25" outlineLevel="1">
      <c r="A120" s="94"/>
      <c r="B120" s="106"/>
      <c r="C120" s="142" t="s">
        <v>88</v>
      </c>
      <c r="D120" s="141"/>
      <c r="E120" s="141"/>
      <c r="F120" s="105">
        <v>0</v>
      </c>
      <c r="G120" s="198"/>
      <c r="H120" s="94"/>
      <c r="I120" s="95"/>
      <c r="J120" s="94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  <c r="FF120" s="96"/>
      <c r="FG120" s="96"/>
      <c r="FH120" s="96"/>
      <c r="FI120" s="96"/>
      <c r="FJ120" s="96"/>
      <c r="FK120" s="96"/>
      <c r="FL120" s="96"/>
      <c r="FM120" s="96"/>
      <c r="FN120" s="96"/>
      <c r="FO120" s="96"/>
      <c r="FP120" s="96"/>
      <c r="FQ120" s="96"/>
      <c r="FR120" s="96"/>
      <c r="FS120" s="96"/>
      <c r="FT120" s="96"/>
      <c r="FU120" s="96"/>
      <c r="FV120" s="96"/>
      <c r="FW120" s="96"/>
      <c r="FX120" s="96"/>
      <c r="FY120" s="96"/>
      <c r="FZ120" s="96"/>
      <c r="GA120" s="96"/>
      <c r="GB120" s="96"/>
      <c r="GC120" s="96"/>
      <c r="GD120" s="96"/>
      <c r="GE120" s="96"/>
      <c r="GF120" s="96"/>
      <c r="GG120" s="96"/>
      <c r="GH120" s="96"/>
      <c r="GI120" s="96"/>
      <c r="GJ120" s="96"/>
      <c r="GK120" s="96"/>
      <c r="GL120" s="96"/>
      <c r="GM120" s="96"/>
      <c r="GN120" s="96"/>
      <c r="GO120" s="96"/>
      <c r="GP120" s="96"/>
      <c r="GQ120" s="96"/>
      <c r="GR120" s="96"/>
      <c r="GS120" s="96"/>
      <c r="GT120" s="96"/>
      <c r="GU120" s="96"/>
      <c r="GV120" s="96"/>
      <c r="GW120" s="96"/>
      <c r="GX120" s="96"/>
      <c r="GY120" s="96"/>
      <c r="GZ120" s="96"/>
      <c r="HA120" s="96"/>
      <c r="HB120" s="96"/>
      <c r="HC120" s="96"/>
      <c r="HD120" s="96"/>
      <c r="HE120" s="96"/>
      <c r="HF120" s="96"/>
      <c r="HG120" s="96"/>
      <c r="HH120" s="96"/>
      <c r="HI120" s="96"/>
      <c r="HJ120" s="96"/>
      <c r="HK120" s="96"/>
      <c r="HL120" s="96"/>
      <c r="HM120" s="96"/>
      <c r="HN120" s="96"/>
      <c r="HO120" s="96"/>
      <c r="HP120" s="96"/>
      <c r="HQ120" s="96"/>
      <c r="HR120" s="96"/>
      <c r="HS120" s="96"/>
      <c r="HT120" s="96"/>
      <c r="HU120" s="96"/>
      <c r="HV120" s="96"/>
      <c r="HW120" s="96"/>
      <c r="HX120" s="96"/>
      <c r="HY120" s="96"/>
      <c r="HZ120" s="96"/>
      <c r="IA120" s="96"/>
      <c r="IB120" s="96"/>
      <c r="IC120" s="96"/>
      <c r="ID120" s="96"/>
      <c r="IE120" s="96"/>
      <c r="IF120" s="96"/>
      <c r="IG120" s="96"/>
      <c r="IH120" s="96"/>
      <c r="II120" s="96"/>
      <c r="IJ120" s="96"/>
      <c r="IK120" s="96"/>
    </row>
    <row r="121" spans="1:245" s="143" customFormat="1" ht="11.25" outlineLevel="1">
      <c r="A121" s="94"/>
      <c r="B121" s="144"/>
      <c r="C121" s="145" t="s">
        <v>42</v>
      </c>
      <c r="D121" s="146"/>
      <c r="E121" s="146"/>
      <c r="F121" s="147">
        <f>SUM(F118:F120)</f>
        <v>0</v>
      </c>
      <c r="G121" s="198"/>
      <c r="H121" s="94"/>
      <c r="I121" s="95"/>
      <c r="J121" s="94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6"/>
      <c r="FK121" s="96"/>
      <c r="FL121" s="96"/>
      <c r="FM121" s="96"/>
      <c r="FN121" s="96"/>
      <c r="FO121" s="96"/>
      <c r="FP121" s="96"/>
      <c r="FQ121" s="96"/>
      <c r="FR121" s="96"/>
      <c r="FS121" s="96"/>
      <c r="FT121" s="96"/>
      <c r="FU121" s="96"/>
      <c r="FV121" s="96"/>
      <c r="FW121" s="96"/>
      <c r="FX121" s="96"/>
      <c r="FY121" s="96"/>
      <c r="FZ121" s="96"/>
      <c r="GA121" s="96"/>
      <c r="GB121" s="96"/>
      <c r="GC121" s="96"/>
      <c r="GD121" s="96"/>
      <c r="GE121" s="96"/>
      <c r="GF121" s="96"/>
      <c r="GG121" s="96"/>
      <c r="GH121" s="96"/>
      <c r="GI121" s="96"/>
      <c r="GJ121" s="96"/>
      <c r="GK121" s="96"/>
      <c r="GL121" s="96"/>
      <c r="GM121" s="96"/>
      <c r="GN121" s="96"/>
      <c r="GO121" s="96"/>
      <c r="GP121" s="96"/>
      <c r="GQ121" s="96"/>
      <c r="GR121" s="96"/>
      <c r="GS121" s="96"/>
      <c r="GT121" s="96"/>
      <c r="GU121" s="96"/>
      <c r="GV121" s="96"/>
      <c r="GW121" s="96"/>
      <c r="GX121" s="96"/>
      <c r="GY121" s="96"/>
      <c r="GZ121" s="96"/>
      <c r="HA121" s="96"/>
      <c r="HB121" s="96"/>
      <c r="HC121" s="96"/>
      <c r="HD121" s="96"/>
      <c r="HE121" s="96"/>
      <c r="HF121" s="96"/>
      <c r="HG121" s="96"/>
      <c r="HH121" s="96"/>
      <c r="HI121" s="96"/>
      <c r="HJ121" s="96"/>
      <c r="HK121" s="96"/>
      <c r="HL121" s="96"/>
      <c r="HM121" s="96"/>
      <c r="HN121" s="96"/>
      <c r="HO121" s="96"/>
      <c r="HP121" s="96"/>
      <c r="HQ121" s="96"/>
      <c r="HR121" s="96"/>
      <c r="HS121" s="96"/>
      <c r="HT121" s="96"/>
      <c r="HU121" s="96"/>
      <c r="HV121" s="96"/>
      <c r="HW121" s="96"/>
      <c r="HX121" s="96"/>
      <c r="HY121" s="96"/>
      <c r="HZ121" s="96"/>
      <c r="IA121" s="96"/>
      <c r="IB121" s="96"/>
      <c r="IC121" s="96"/>
      <c r="ID121" s="96"/>
      <c r="IE121" s="96"/>
      <c r="IF121" s="96"/>
      <c r="IG121" s="96"/>
      <c r="IH121" s="96"/>
      <c r="II121" s="96"/>
      <c r="IJ121" s="96"/>
      <c r="IK121" s="96"/>
    </row>
    <row r="122" spans="1:245" s="143" customFormat="1" ht="11.25" outlineLevel="1">
      <c r="A122" s="94"/>
      <c r="B122" s="106">
        <v>3</v>
      </c>
      <c r="C122" s="140" t="s">
        <v>55</v>
      </c>
      <c r="D122" s="141"/>
      <c r="E122" s="354"/>
      <c r="F122" s="105"/>
      <c r="G122" s="198"/>
      <c r="H122" s="94"/>
      <c r="I122" s="95"/>
      <c r="J122" s="94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  <c r="FF122" s="96"/>
      <c r="FG122" s="96"/>
      <c r="FH122" s="96"/>
      <c r="FI122" s="96"/>
      <c r="FJ122" s="96"/>
      <c r="FK122" s="96"/>
      <c r="FL122" s="96"/>
      <c r="FM122" s="96"/>
      <c r="FN122" s="96"/>
      <c r="FO122" s="96"/>
      <c r="FP122" s="96"/>
      <c r="FQ122" s="96"/>
      <c r="FR122" s="96"/>
      <c r="FS122" s="96"/>
      <c r="FT122" s="96"/>
      <c r="FU122" s="96"/>
      <c r="FV122" s="96"/>
      <c r="FW122" s="96"/>
      <c r="FX122" s="96"/>
      <c r="FY122" s="96"/>
      <c r="FZ122" s="96"/>
      <c r="GA122" s="96"/>
      <c r="GB122" s="96"/>
      <c r="GC122" s="96"/>
      <c r="GD122" s="96"/>
      <c r="GE122" s="96"/>
      <c r="GF122" s="96"/>
      <c r="GG122" s="96"/>
      <c r="GH122" s="96"/>
      <c r="GI122" s="96"/>
      <c r="GJ122" s="96"/>
      <c r="GK122" s="96"/>
      <c r="GL122" s="96"/>
      <c r="GM122" s="96"/>
      <c r="GN122" s="96"/>
      <c r="GO122" s="96"/>
      <c r="GP122" s="96"/>
      <c r="GQ122" s="96"/>
      <c r="GR122" s="96"/>
      <c r="GS122" s="96"/>
      <c r="GT122" s="96"/>
      <c r="GU122" s="96"/>
      <c r="GV122" s="96"/>
      <c r="GW122" s="96"/>
      <c r="GX122" s="96"/>
      <c r="GY122" s="96"/>
      <c r="GZ122" s="96"/>
      <c r="HA122" s="96"/>
      <c r="HB122" s="96"/>
      <c r="HC122" s="96"/>
      <c r="HD122" s="96"/>
      <c r="HE122" s="96"/>
      <c r="HF122" s="96"/>
      <c r="HG122" s="96"/>
      <c r="HH122" s="96"/>
      <c r="HI122" s="96"/>
      <c r="HJ122" s="96"/>
      <c r="HK122" s="96"/>
      <c r="HL122" s="96"/>
      <c r="HM122" s="96"/>
      <c r="HN122" s="96"/>
      <c r="HO122" s="96"/>
      <c r="HP122" s="96"/>
      <c r="HQ122" s="96"/>
      <c r="HR122" s="96"/>
      <c r="HS122" s="96"/>
      <c r="HT122" s="96"/>
      <c r="HU122" s="96"/>
      <c r="HV122" s="96"/>
      <c r="HW122" s="96"/>
      <c r="HX122" s="96"/>
      <c r="HY122" s="96"/>
      <c r="HZ122" s="96"/>
      <c r="IA122" s="96"/>
      <c r="IB122" s="96"/>
      <c r="IC122" s="96"/>
      <c r="ID122" s="96"/>
      <c r="IE122" s="96"/>
      <c r="IF122" s="96"/>
      <c r="IG122" s="96"/>
      <c r="IH122" s="96"/>
      <c r="II122" s="96"/>
      <c r="IJ122" s="96"/>
      <c r="IK122" s="96"/>
    </row>
    <row r="123" spans="1:245" s="143" customFormat="1" ht="11.25" outlineLevel="1">
      <c r="A123" s="94"/>
      <c r="B123" s="106"/>
      <c r="C123" s="142" t="s">
        <v>89</v>
      </c>
      <c r="D123" s="141"/>
      <c r="E123" s="354">
        <v>507738144</v>
      </c>
      <c r="F123" s="105">
        <v>409313085</v>
      </c>
      <c r="G123" s="261"/>
      <c r="H123" s="94"/>
      <c r="I123" s="95"/>
      <c r="J123" s="94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6"/>
      <c r="FF123" s="96"/>
      <c r="FG123" s="96"/>
      <c r="FH123" s="96"/>
      <c r="FI123" s="96"/>
      <c r="FJ123" s="96"/>
      <c r="FK123" s="96"/>
      <c r="FL123" s="96"/>
      <c r="FM123" s="96"/>
      <c r="FN123" s="96"/>
      <c r="FO123" s="96"/>
      <c r="FP123" s="96"/>
      <c r="FQ123" s="96"/>
      <c r="FR123" s="96"/>
      <c r="FS123" s="96"/>
      <c r="FT123" s="96"/>
      <c r="FU123" s="96"/>
      <c r="FV123" s="96"/>
      <c r="FW123" s="96"/>
      <c r="FX123" s="96"/>
      <c r="FY123" s="96"/>
      <c r="FZ123" s="96"/>
      <c r="GA123" s="96"/>
      <c r="GB123" s="96"/>
      <c r="GC123" s="96"/>
      <c r="GD123" s="96"/>
      <c r="GE123" s="96"/>
      <c r="GF123" s="96"/>
      <c r="GG123" s="96"/>
      <c r="GH123" s="96"/>
      <c r="GI123" s="96"/>
      <c r="GJ123" s="96"/>
      <c r="GK123" s="96"/>
      <c r="GL123" s="96"/>
      <c r="GM123" s="96"/>
      <c r="GN123" s="96"/>
      <c r="GO123" s="96"/>
      <c r="GP123" s="96"/>
      <c r="GQ123" s="96"/>
      <c r="GR123" s="96"/>
      <c r="GS123" s="96"/>
      <c r="GT123" s="96"/>
      <c r="GU123" s="96"/>
      <c r="GV123" s="96"/>
      <c r="GW123" s="96"/>
      <c r="GX123" s="96"/>
      <c r="GY123" s="96"/>
      <c r="GZ123" s="96"/>
      <c r="HA123" s="96"/>
      <c r="HB123" s="96"/>
      <c r="HC123" s="96"/>
      <c r="HD123" s="96"/>
      <c r="HE123" s="96"/>
      <c r="HF123" s="96"/>
      <c r="HG123" s="96"/>
      <c r="HH123" s="96"/>
      <c r="HI123" s="96"/>
      <c r="HJ123" s="96"/>
      <c r="HK123" s="96"/>
      <c r="HL123" s="96"/>
      <c r="HM123" s="96"/>
      <c r="HN123" s="96"/>
      <c r="HO123" s="96"/>
      <c r="HP123" s="96"/>
      <c r="HQ123" s="96"/>
      <c r="HR123" s="96"/>
      <c r="HS123" s="96"/>
      <c r="HT123" s="96"/>
      <c r="HU123" s="96"/>
      <c r="HV123" s="96"/>
      <c r="HW123" s="96"/>
      <c r="HX123" s="96"/>
      <c r="HY123" s="96"/>
      <c r="HZ123" s="96"/>
      <c r="IA123" s="96"/>
      <c r="IB123" s="96"/>
      <c r="IC123" s="96"/>
      <c r="ID123" s="96"/>
      <c r="IE123" s="96"/>
      <c r="IF123" s="96"/>
      <c r="IG123" s="96"/>
      <c r="IH123" s="96"/>
      <c r="II123" s="96"/>
      <c r="IJ123" s="96"/>
      <c r="IK123" s="96"/>
    </row>
    <row r="124" spans="1:245" s="143" customFormat="1" ht="11.25" outlineLevel="1">
      <c r="A124" s="94"/>
      <c r="B124" s="106"/>
      <c r="C124" s="142" t="s">
        <v>90</v>
      </c>
      <c r="D124" s="141"/>
      <c r="E124" s="354">
        <v>8300989</v>
      </c>
      <c r="F124" s="105">
        <v>5586990</v>
      </c>
      <c r="G124" s="261"/>
      <c r="H124" s="94"/>
      <c r="I124" s="95"/>
      <c r="J124" s="94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  <c r="EX124" s="96"/>
      <c r="EY124" s="96"/>
      <c r="EZ124" s="96"/>
      <c r="FA124" s="96"/>
      <c r="FB124" s="96"/>
      <c r="FC124" s="96"/>
      <c r="FD124" s="96"/>
      <c r="FE124" s="96"/>
      <c r="FF124" s="96"/>
      <c r="FG124" s="96"/>
      <c r="FH124" s="96"/>
      <c r="FI124" s="96"/>
      <c r="FJ124" s="96"/>
      <c r="FK124" s="96"/>
      <c r="FL124" s="96"/>
      <c r="FM124" s="96"/>
      <c r="FN124" s="96"/>
      <c r="FO124" s="96"/>
      <c r="FP124" s="96"/>
      <c r="FQ124" s="96"/>
      <c r="FR124" s="96"/>
      <c r="FS124" s="96"/>
      <c r="FT124" s="96"/>
      <c r="FU124" s="96"/>
      <c r="FV124" s="96"/>
      <c r="FW124" s="96"/>
      <c r="FX124" s="96"/>
      <c r="FY124" s="96"/>
      <c r="FZ124" s="96"/>
      <c r="GA124" s="96"/>
      <c r="GB124" s="96"/>
      <c r="GC124" s="96"/>
      <c r="GD124" s="96"/>
      <c r="GE124" s="96"/>
      <c r="GF124" s="96"/>
      <c r="GG124" s="96"/>
      <c r="GH124" s="96"/>
      <c r="GI124" s="96"/>
      <c r="GJ124" s="96"/>
      <c r="GK124" s="96"/>
      <c r="GL124" s="96"/>
      <c r="GM124" s="96"/>
      <c r="GN124" s="96"/>
      <c r="GO124" s="96"/>
      <c r="GP124" s="96"/>
      <c r="GQ124" s="96"/>
      <c r="GR124" s="96"/>
      <c r="GS124" s="96"/>
      <c r="GT124" s="96"/>
      <c r="GU124" s="96"/>
      <c r="GV124" s="96"/>
      <c r="GW124" s="96"/>
      <c r="GX124" s="96"/>
      <c r="GY124" s="96"/>
      <c r="GZ124" s="96"/>
      <c r="HA124" s="96"/>
      <c r="HB124" s="96"/>
      <c r="HC124" s="96"/>
      <c r="HD124" s="96"/>
      <c r="HE124" s="96"/>
      <c r="HF124" s="96"/>
      <c r="HG124" s="96"/>
      <c r="HH124" s="96"/>
      <c r="HI124" s="96"/>
      <c r="HJ124" s="96"/>
      <c r="HK124" s="96"/>
      <c r="HL124" s="96"/>
      <c r="HM124" s="96"/>
      <c r="HN124" s="96"/>
      <c r="HO124" s="96"/>
      <c r="HP124" s="96"/>
      <c r="HQ124" s="96"/>
      <c r="HR124" s="96"/>
      <c r="HS124" s="96"/>
      <c r="HT124" s="96"/>
      <c r="HU124" s="96"/>
      <c r="HV124" s="96"/>
      <c r="HW124" s="96"/>
      <c r="HX124" s="96"/>
      <c r="HY124" s="96"/>
      <c r="HZ124" s="96"/>
      <c r="IA124" s="96"/>
      <c r="IB124" s="96"/>
      <c r="IC124" s="96"/>
      <c r="ID124" s="96"/>
      <c r="IE124" s="96"/>
      <c r="IF124" s="96"/>
      <c r="IG124" s="96"/>
      <c r="IH124" s="96"/>
      <c r="II124" s="96"/>
      <c r="IJ124" s="96"/>
      <c r="IK124" s="96"/>
    </row>
    <row r="125" spans="1:245" s="143" customFormat="1" ht="11.25" outlineLevel="1">
      <c r="A125" s="94"/>
      <c r="B125" s="106"/>
      <c r="C125" s="142" t="s">
        <v>209</v>
      </c>
      <c r="D125" s="141"/>
      <c r="E125" s="354">
        <v>9426655</v>
      </c>
      <c r="F125" s="105">
        <v>5025328</v>
      </c>
      <c r="G125" s="261"/>
      <c r="H125" s="94"/>
      <c r="I125" s="95"/>
      <c r="J125" s="94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96"/>
      <c r="CB125" s="96"/>
      <c r="CC125" s="96"/>
      <c r="CD125" s="96"/>
      <c r="CE125" s="96"/>
      <c r="CF125" s="96"/>
      <c r="CG125" s="96"/>
      <c r="CH125" s="96"/>
      <c r="CI125" s="96"/>
      <c r="CJ125" s="96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6"/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96"/>
      <c r="EY125" s="96"/>
      <c r="EZ125" s="96"/>
      <c r="FA125" s="96"/>
      <c r="FB125" s="96"/>
      <c r="FC125" s="96"/>
      <c r="FD125" s="96"/>
      <c r="FE125" s="96"/>
      <c r="FF125" s="96"/>
      <c r="FG125" s="96"/>
      <c r="FH125" s="96"/>
      <c r="FI125" s="96"/>
      <c r="FJ125" s="96"/>
      <c r="FK125" s="96"/>
      <c r="FL125" s="96"/>
      <c r="FM125" s="96"/>
      <c r="FN125" s="96"/>
      <c r="FO125" s="96"/>
      <c r="FP125" s="96"/>
      <c r="FQ125" s="96"/>
      <c r="FR125" s="96"/>
      <c r="FS125" s="96"/>
      <c r="FT125" s="96"/>
      <c r="FU125" s="96"/>
      <c r="FV125" s="96"/>
      <c r="FW125" s="96"/>
      <c r="FX125" s="96"/>
      <c r="FY125" s="96"/>
      <c r="FZ125" s="96"/>
      <c r="GA125" s="96"/>
      <c r="GB125" s="96"/>
      <c r="GC125" s="96"/>
      <c r="GD125" s="96"/>
      <c r="GE125" s="96"/>
      <c r="GF125" s="96"/>
      <c r="GG125" s="96"/>
      <c r="GH125" s="96"/>
      <c r="GI125" s="96"/>
      <c r="GJ125" s="96"/>
      <c r="GK125" s="96"/>
      <c r="GL125" s="96"/>
      <c r="GM125" s="96"/>
      <c r="GN125" s="96"/>
      <c r="GO125" s="96"/>
      <c r="GP125" s="96"/>
      <c r="GQ125" s="96"/>
      <c r="GR125" s="96"/>
      <c r="GS125" s="96"/>
      <c r="GT125" s="96"/>
      <c r="GU125" s="96"/>
      <c r="GV125" s="96"/>
      <c r="GW125" s="96"/>
      <c r="GX125" s="96"/>
      <c r="GY125" s="96"/>
      <c r="GZ125" s="96"/>
      <c r="HA125" s="96"/>
      <c r="HB125" s="96"/>
      <c r="HC125" s="96"/>
      <c r="HD125" s="96"/>
      <c r="HE125" s="96"/>
      <c r="HF125" s="96"/>
      <c r="HG125" s="96"/>
      <c r="HH125" s="96"/>
      <c r="HI125" s="96"/>
      <c r="HJ125" s="96"/>
      <c r="HK125" s="96"/>
      <c r="HL125" s="96"/>
      <c r="HM125" s="96"/>
      <c r="HN125" s="96"/>
      <c r="HO125" s="96"/>
      <c r="HP125" s="96"/>
      <c r="HQ125" s="96"/>
      <c r="HR125" s="96"/>
      <c r="HS125" s="96"/>
      <c r="HT125" s="96"/>
      <c r="HU125" s="96"/>
      <c r="HV125" s="96"/>
      <c r="HW125" s="96"/>
      <c r="HX125" s="96"/>
      <c r="HY125" s="96"/>
      <c r="HZ125" s="96"/>
      <c r="IA125" s="96"/>
      <c r="IB125" s="96"/>
      <c r="IC125" s="96"/>
      <c r="ID125" s="96"/>
      <c r="IE125" s="96"/>
      <c r="IF125" s="96"/>
      <c r="IG125" s="96"/>
      <c r="IH125" s="96"/>
      <c r="II125" s="96"/>
      <c r="IJ125" s="96"/>
      <c r="IK125" s="96"/>
    </row>
    <row r="126" spans="1:245" s="143" customFormat="1" ht="11.25" outlineLevel="1">
      <c r="A126" s="94"/>
      <c r="B126" s="106"/>
      <c r="C126" s="142" t="s">
        <v>91</v>
      </c>
      <c r="D126" s="141"/>
      <c r="E126" s="354">
        <f>F126</f>
        <v>121693410</v>
      </c>
      <c r="F126" s="105">
        <v>121693410</v>
      </c>
      <c r="G126" s="261"/>
      <c r="H126" s="94"/>
      <c r="I126" s="95"/>
      <c r="J126" s="94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96"/>
      <c r="GT126" s="96"/>
      <c r="GU126" s="96"/>
      <c r="GV126" s="96"/>
      <c r="GW126" s="96"/>
      <c r="GX126" s="96"/>
      <c r="GY126" s="96"/>
      <c r="GZ126" s="96"/>
      <c r="HA126" s="96"/>
      <c r="HB126" s="96"/>
      <c r="HC126" s="96"/>
      <c r="HD126" s="96"/>
      <c r="HE126" s="96"/>
      <c r="HF126" s="96"/>
      <c r="HG126" s="96"/>
      <c r="HH126" s="96"/>
      <c r="HI126" s="96"/>
      <c r="HJ126" s="96"/>
      <c r="HK126" s="96"/>
      <c r="HL126" s="96"/>
      <c r="HM126" s="96"/>
      <c r="HN126" s="96"/>
      <c r="HO126" s="96"/>
      <c r="HP126" s="96"/>
      <c r="HQ126" s="96"/>
      <c r="HR126" s="96"/>
      <c r="HS126" s="96"/>
      <c r="HT126" s="96"/>
      <c r="HU126" s="96"/>
      <c r="HV126" s="96"/>
      <c r="HW126" s="96"/>
      <c r="HX126" s="96"/>
      <c r="HY126" s="96"/>
      <c r="HZ126" s="96"/>
      <c r="IA126" s="96"/>
      <c r="IB126" s="96"/>
      <c r="IC126" s="96"/>
      <c r="ID126" s="96"/>
      <c r="IE126" s="96"/>
      <c r="IF126" s="96"/>
      <c r="IG126" s="96"/>
      <c r="IH126" s="96"/>
      <c r="II126" s="96"/>
      <c r="IJ126" s="96"/>
      <c r="IK126" s="96"/>
    </row>
    <row r="127" spans="1:245" s="143" customFormat="1" ht="11.25" outlineLevel="1">
      <c r="A127" s="94"/>
      <c r="B127" s="106"/>
      <c r="C127" s="142" t="s">
        <v>92</v>
      </c>
      <c r="D127" s="141"/>
      <c r="E127" s="354">
        <v>386222538</v>
      </c>
      <c r="F127" s="105">
        <v>168917272</v>
      </c>
      <c r="G127" s="261"/>
      <c r="H127" s="94"/>
      <c r="I127" s="95"/>
      <c r="J127" s="94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  <c r="FH127" s="96"/>
      <c r="FI127" s="96"/>
      <c r="FJ127" s="96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  <c r="FZ127" s="96"/>
      <c r="GA127" s="96"/>
      <c r="GB127" s="96"/>
      <c r="GC127" s="96"/>
      <c r="GD127" s="96"/>
      <c r="GE127" s="96"/>
      <c r="GF127" s="96"/>
      <c r="GG127" s="96"/>
      <c r="GH127" s="96"/>
      <c r="GI127" s="96"/>
      <c r="GJ127" s="96"/>
      <c r="GK127" s="96"/>
      <c r="GL127" s="96"/>
      <c r="GM127" s="96"/>
      <c r="GN127" s="96"/>
      <c r="GO127" s="96"/>
      <c r="GP127" s="96"/>
      <c r="GQ127" s="96"/>
      <c r="GR127" s="96"/>
      <c r="GS127" s="96"/>
      <c r="GT127" s="96"/>
      <c r="GU127" s="96"/>
      <c r="GV127" s="96"/>
      <c r="GW127" s="96"/>
      <c r="GX127" s="96"/>
      <c r="GY127" s="96"/>
      <c r="GZ127" s="96"/>
      <c r="HA127" s="96"/>
      <c r="HB127" s="96"/>
      <c r="HC127" s="96"/>
      <c r="HD127" s="96"/>
      <c r="HE127" s="96"/>
      <c r="HF127" s="96"/>
      <c r="HG127" s="96"/>
      <c r="HH127" s="96"/>
      <c r="HI127" s="96"/>
      <c r="HJ127" s="96"/>
      <c r="HK127" s="96"/>
      <c r="HL127" s="96"/>
      <c r="HM127" s="96"/>
      <c r="HN127" s="96"/>
      <c r="HO127" s="96"/>
      <c r="HP127" s="96"/>
      <c r="HQ127" s="96"/>
      <c r="HR127" s="96"/>
      <c r="HS127" s="96"/>
      <c r="HT127" s="96"/>
      <c r="HU127" s="96"/>
      <c r="HV127" s="96"/>
      <c r="HW127" s="96"/>
      <c r="HX127" s="96"/>
      <c r="HY127" s="96"/>
      <c r="HZ127" s="96"/>
      <c r="IA127" s="96"/>
      <c r="IB127" s="96"/>
      <c r="IC127" s="96"/>
      <c r="ID127" s="96"/>
      <c r="IE127" s="96"/>
      <c r="IF127" s="96"/>
      <c r="IG127" s="96"/>
      <c r="IH127" s="96"/>
      <c r="II127" s="96"/>
      <c r="IJ127" s="96"/>
      <c r="IK127" s="96"/>
    </row>
    <row r="128" spans="1:245" s="143" customFormat="1" ht="11.25" outlineLevel="1">
      <c r="A128" s="94"/>
      <c r="B128" s="144"/>
      <c r="C128" s="145" t="s">
        <v>44</v>
      </c>
      <c r="D128" s="146"/>
      <c r="E128" s="355">
        <f>SUM(E122:E127)</f>
        <v>1033381736</v>
      </c>
      <c r="F128" s="147">
        <f>SUM(F123:F127)</f>
        <v>710536085</v>
      </c>
      <c r="G128" s="261"/>
      <c r="H128" s="94"/>
      <c r="I128" s="95"/>
      <c r="J128" s="94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6"/>
      <c r="FH128" s="96"/>
      <c r="FI128" s="96"/>
      <c r="FJ128" s="96"/>
      <c r="FK128" s="96"/>
      <c r="FL128" s="96"/>
      <c r="FM128" s="96"/>
      <c r="FN128" s="96"/>
      <c r="FO128" s="96"/>
      <c r="FP128" s="96"/>
      <c r="FQ128" s="96"/>
      <c r="FR128" s="96"/>
      <c r="FS128" s="96"/>
      <c r="FT128" s="96"/>
      <c r="FU128" s="96"/>
      <c r="FV128" s="96"/>
      <c r="FW128" s="96"/>
      <c r="FX128" s="96"/>
      <c r="FY128" s="96"/>
      <c r="FZ128" s="96"/>
      <c r="GA128" s="96"/>
      <c r="GB128" s="96"/>
      <c r="GC128" s="96"/>
      <c r="GD128" s="96"/>
      <c r="GE128" s="96"/>
      <c r="GF128" s="96"/>
      <c r="GG128" s="96"/>
      <c r="GH128" s="96"/>
      <c r="GI128" s="96"/>
      <c r="GJ128" s="96"/>
      <c r="GK128" s="96"/>
      <c r="GL128" s="96"/>
      <c r="GM128" s="96"/>
      <c r="GN128" s="96"/>
      <c r="GO128" s="96"/>
      <c r="GP128" s="96"/>
      <c r="GQ128" s="96"/>
      <c r="GR128" s="96"/>
      <c r="GS128" s="96"/>
      <c r="GT128" s="96"/>
      <c r="GU128" s="96"/>
      <c r="GV128" s="96"/>
      <c r="GW128" s="96"/>
      <c r="GX128" s="96"/>
      <c r="GY128" s="96"/>
      <c r="GZ128" s="96"/>
      <c r="HA128" s="96"/>
      <c r="HB128" s="96"/>
      <c r="HC128" s="96"/>
      <c r="HD128" s="96"/>
      <c r="HE128" s="96"/>
      <c r="HF128" s="96"/>
      <c r="HG128" s="96"/>
      <c r="HH128" s="96"/>
      <c r="HI128" s="96"/>
      <c r="HJ128" s="96"/>
      <c r="HK128" s="96"/>
      <c r="HL128" s="96"/>
      <c r="HM128" s="96"/>
      <c r="HN128" s="96"/>
      <c r="HO128" s="96"/>
      <c r="HP128" s="96"/>
      <c r="HQ128" s="96"/>
      <c r="HR128" s="96"/>
      <c r="HS128" s="96"/>
      <c r="HT128" s="96"/>
      <c r="HU128" s="96"/>
      <c r="HV128" s="96"/>
      <c r="HW128" s="96"/>
      <c r="HX128" s="96"/>
      <c r="HY128" s="96"/>
      <c r="HZ128" s="96"/>
      <c r="IA128" s="96"/>
      <c r="IB128" s="96"/>
      <c r="IC128" s="96"/>
      <c r="ID128" s="96"/>
      <c r="IE128" s="96"/>
      <c r="IF128" s="96"/>
      <c r="IG128" s="96"/>
      <c r="IH128" s="96"/>
      <c r="II128" s="96"/>
      <c r="IJ128" s="96"/>
      <c r="IK128" s="96"/>
    </row>
    <row r="129" spans="1:245" s="143" customFormat="1" ht="11.25" outlineLevel="1">
      <c r="A129" s="94"/>
      <c r="B129" s="106">
        <v>4</v>
      </c>
      <c r="C129" s="140" t="s">
        <v>14</v>
      </c>
      <c r="D129" s="141"/>
      <c r="E129" s="141"/>
      <c r="F129" s="105">
        <v>0</v>
      </c>
      <c r="G129" s="198"/>
      <c r="H129" s="94"/>
      <c r="I129" s="95"/>
      <c r="J129" s="94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  <c r="FZ129" s="96"/>
      <c r="GA129" s="96"/>
      <c r="GB129" s="96"/>
      <c r="GC129" s="96"/>
      <c r="GD129" s="96"/>
      <c r="GE129" s="96"/>
      <c r="GF129" s="96"/>
      <c r="GG129" s="96"/>
      <c r="GH129" s="96"/>
      <c r="GI129" s="96"/>
      <c r="GJ129" s="96"/>
      <c r="GK129" s="96"/>
      <c r="GL129" s="96"/>
      <c r="GM129" s="96"/>
      <c r="GN129" s="96"/>
      <c r="GO129" s="96"/>
      <c r="GP129" s="96"/>
      <c r="GQ129" s="96"/>
      <c r="GR129" s="96"/>
      <c r="GS129" s="96"/>
      <c r="GT129" s="96"/>
      <c r="GU129" s="96"/>
      <c r="GV129" s="96"/>
      <c r="GW129" s="96"/>
      <c r="GX129" s="96"/>
      <c r="GY129" s="96"/>
      <c r="GZ129" s="96"/>
      <c r="HA129" s="96"/>
      <c r="HB129" s="96"/>
      <c r="HC129" s="96"/>
      <c r="HD129" s="96"/>
      <c r="HE129" s="96"/>
      <c r="HF129" s="96"/>
      <c r="HG129" s="96"/>
      <c r="HH129" s="96"/>
      <c r="HI129" s="96"/>
      <c r="HJ129" s="96"/>
      <c r="HK129" s="96"/>
      <c r="HL129" s="96"/>
      <c r="HM129" s="96"/>
      <c r="HN129" s="96"/>
      <c r="HO129" s="96"/>
      <c r="HP129" s="96"/>
      <c r="HQ129" s="96"/>
      <c r="HR129" s="96"/>
      <c r="HS129" s="96"/>
      <c r="HT129" s="96"/>
      <c r="HU129" s="96"/>
      <c r="HV129" s="96"/>
      <c r="HW129" s="96"/>
      <c r="HX129" s="96"/>
      <c r="HY129" s="96"/>
      <c r="HZ129" s="96"/>
      <c r="IA129" s="96"/>
      <c r="IB129" s="96"/>
      <c r="IC129" s="96"/>
      <c r="ID129" s="96"/>
      <c r="IE129" s="96"/>
      <c r="IF129" s="96"/>
      <c r="IG129" s="96"/>
      <c r="IH129" s="96"/>
      <c r="II129" s="96"/>
      <c r="IJ129" s="96"/>
      <c r="IK129" s="96"/>
    </row>
    <row r="130" spans="1:245" s="143" customFormat="1" ht="11.25" outlineLevel="1">
      <c r="A130" s="94"/>
      <c r="B130" s="106">
        <v>5</v>
      </c>
      <c r="C130" s="140" t="s">
        <v>15</v>
      </c>
      <c r="D130" s="141"/>
      <c r="E130" s="141"/>
      <c r="F130" s="105">
        <v>0</v>
      </c>
      <c r="G130" s="198"/>
      <c r="H130" s="94"/>
      <c r="I130" s="95"/>
      <c r="J130" s="94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  <c r="FN130" s="96"/>
      <c r="FO130" s="96"/>
      <c r="FP130" s="96"/>
      <c r="FQ130" s="96"/>
      <c r="FR130" s="96"/>
      <c r="FS130" s="96"/>
      <c r="FT130" s="96"/>
      <c r="FU130" s="96"/>
      <c r="FV130" s="96"/>
      <c r="FW130" s="96"/>
      <c r="FX130" s="96"/>
      <c r="FY130" s="96"/>
      <c r="FZ130" s="96"/>
      <c r="GA130" s="96"/>
      <c r="GB130" s="96"/>
      <c r="GC130" s="96"/>
      <c r="GD130" s="96"/>
      <c r="GE130" s="96"/>
      <c r="GF130" s="96"/>
      <c r="GG130" s="96"/>
      <c r="GH130" s="96"/>
      <c r="GI130" s="96"/>
      <c r="GJ130" s="96"/>
      <c r="GK130" s="96"/>
      <c r="GL130" s="96"/>
      <c r="GM130" s="96"/>
      <c r="GN130" s="96"/>
      <c r="GO130" s="96"/>
      <c r="GP130" s="96"/>
      <c r="GQ130" s="96"/>
      <c r="GR130" s="96"/>
      <c r="GS130" s="96"/>
      <c r="GT130" s="96"/>
      <c r="GU130" s="96"/>
      <c r="GV130" s="96"/>
      <c r="GW130" s="96"/>
      <c r="GX130" s="96"/>
      <c r="GY130" s="96"/>
      <c r="GZ130" s="96"/>
      <c r="HA130" s="96"/>
      <c r="HB130" s="96"/>
      <c r="HC130" s="96"/>
      <c r="HD130" s="96"/>
      <c r="HE130" s="96"/>
      <c r="HF130" s="96"/>
      <c r="HG130" s="96"/>
      <c r="HH130" s="96"/>
      <c r="HI130" s="96"/>
      <c r="HJ130" s="96"/>
      <c r="HK130" s="96"/>
      <c r="HL130" s="96"/>
      <c r="HM130" s="96"/>
      <c r="HN130" s="96"/>
      <c r="HO130" s="96"/>
      <c r="HP130" s="96"/>
      <c r="HQ130" s="96"/>
      <c r="HR130" s="96"/>
      <c r="HS130" s="96"/>
      <c r="HT130" s="96"/>
      <c r="HU130" s="96"/>
      <c r="HV130" s="96"/>
      <c r="HW130" s="96"/>
      <c r="HX130" s="96"/>
      <c r="HY130" s="96"/>
      <c r="HZ130" s="96"/>
      <c r="IA130" s="96"/>
      <c r="IB130" s="96"/>
      <c r="IC130" s="96"/>
      <c r="ID130" s="96"/>
      <c r="IE130" s="96"/>
      <c r="IF130" s="96"/>
      <c r="IG130" s="96"/>
      <c r="IH130" s="96"/>
      <c r="II130" s="96"/>
      <c r="IJ130" s="96"/>
      <c r="IK130" s="96"/>
    </row>
    <row r="131" spans="1:245" s="143" customFormat="1" ht="11.25" outlineLevel="1">
      <c r="A131" s="94"/>
      <c r="B131" s="106"/>
      <c r="C131" s="140"/>
      <c r="D131" s="141"/>
      <c r="E131" s="141"/>
      <c r="F131" s="105"/>
      <c r="G131" s="198"/>
      <c r="H131" s="94"/>
      <c r="I131" s="95"/>
      <c r="J131" s="94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  <c r="FF131" s="96"/>
      <c r="FG131" s="96"/>
      <c r="FH131" s="96"/>
      <c r="FI131" s="96"/>
      <c r="FJ131" s="96"/>
      <c r="FK131" s="96"/>
      <c r="FL131" s="96"/>
      <c r="FM131" s="96"/>
      <c r="FN131" s="96"/>
      <c r="FO131" s="96"/>
      <c r="FP131" s="96"/>
      <c r="FQ131" s="96"/>
      <c r="FR131" s="96"/>
      <c r="FS131" s="96"/>
      <c r="FT131" s="96"/>
      <c r="FU131" s="96"/>
      <c r="FV131" s="96"/>
      <c r="FW131" s="96"/>
      <c r="FX131" s="96"/>
      <c r="FY131" s="96"/>
      <c r="FZ131" s="96"/>
      <c r="GA131" s="96"/>
      <c r="GB131" s="96"/>
      <c r="GC131" s="96"/>
      <c r="GD131" s="96"/>
      <c r="GE131" s="96"/>
      <c r="GF131" s="96"/>
      <c r="GG131" s="96"/>
      <c r="GH131" s="96"/>
      <c r="GI131" s="96"/>
      <c r="GJ131" s="96"/>
      <c r="GK131" s="96"/>
      <c r="GL131" s="96"/>
      <c r="GM131" s="96"/>
      <c r="GN131" s="96"/>
      <c r="GO131" s="96"/>
      <c r="GP131" s="96"/>
      <c r="GQ131" s="96"/>
      <c r="GR131" s="96"/>
      <c r="GS131" s="96"/>
      <c r="GT131" s="96"/>
      <c r="GU131" s="96"/>
      <c r="GV131" s="96"/>
      <c r="GW131" s="96"/>
      <c r="GX131" s="96"/>
      <c r="GY131" s="96"/>
      <c r="GZ131" s="96"/>
      <c r="HA131" s="96"/>
      <c r="HB131" s="96"/>
      <c r="HC131" s="96"/>
      <c r="HD131" s="96"/>
      <c r="HE131" s="96"/>
      <c r="HF131" s="96"/>
      <c r="HG131" s="96"/>
      <c r="HH131" s="96"/>
      <c r="HI131" s="96"/>
      <c r="HJ131" s="96"/>
      <c r="HK131" s="96"/>
      <c r="HL131" s="96"/>
      <c r="HM131" s="96"/>
      <c r="HN131" s="96"/>
      <c r="HO131" s="96"/>
      <c r="HP131" s="96"/>
      <c r="HQ131" s="96"/>
      <c r="HR131" s="96"/>
      <c r="HS131" s="96"/>
      <c r="HT131" s="96"/>
      <c r="HU131" s="96"/>
      <c r="HV131" s="96"/>
      <c r="HW131" s="96"/>
      <c r="HX131" s="96"/>
      <c r="HY131" s="96"/>
      <c r="HZ131" s="96"/>
      <c r="IA131" s="96"/>
      <c r="IB131" s="96"/>
      <c r="IC131" s="96"/>
      <c r="ID131" s="96"/>
      <c r="IE131" s="96"/>
      <c r="IF131" s="96"/>
      <c r="IG131" s="96"/>
      <c r="IH131" s="96"/>
      <c r="II131" s="96"/>
      <c r="IJ131" s="96"/>
      <c r="IK131" s="96"/>
    </row>
    <row r="132" spans="2:19" ht="11.25" outlineLevel="1">
      <c r="B132" s="144"/>
      <c r="C132" s="144" t="s">
        <v>56</v>
      </c>
      <c r="D132" s="146"/>
      <c r="E132" s="362">
        <f>E128</f>
        <v>1033381736</v>
      </c>
      <c r="F132" s="147">
        <f>F116+F121+F128+F129+F130</f>
        <v>710536085</v>
      </c>
      <c r="G132" s="261"/>
      <c r="I132" s="95"/>
      <c r="S132" s="94"/>
    </row>
    <row r="133" spans="2:9" s="96" customFormat="1" ht="11.25" outlineLevel="1">
      <c r="B133" s="106"/>
      <c r="C133" s="140"/>
      <c r="D133" s="141"/>
      <c r="E133" s="141"/>
      <c r="F133" s="105"/>
      <c r="G133" s="198"/>
      <c r="I133" s="95"/>
    </row>
    <row r="134" spans="2:19" ht="11.25" outlineLevel="1">
      <c r="B134" s="140" t="s">
        <v>8</v>
      </c>
      <c r="C134" s="140" t="s">
        <v>57</v>
      </c>
      <c r="D134" s="141"/>
      <c r="E134" s="141"/>
      <c r="F134" s="105"/>
      <c r="G134" s="198"/>
      <c r="I134" s="95"/>
      <c r="S134" s="94"/>
    </row>
    <row r="135" spans="2:19" ht="11.25" outlineLevel="1">
      <c r="B135" s="140"/>
      <c r="C135" s="140"/>
      <c r="D135" s="141"/>
      <c r="E135" s="141"/>
      <c r="F135" s="105"/>
      <c r="G135" s="198"/>
      <c r="I135" s="95"/>
      <c r="S135" s="94"/>
    </row>
    <row r="136" spans="2:19" ht="11.25" outlineLevel="1">
      <c r="B136" s="106">
        <v>1</v>
      </c>
      <c r="C136" s="140" t="s">
        <v>58</v>
      </c>
      <c r="D136" s="141"/>
      <c r="E136" s="141"/>
      <c r="F136" s="105"/>
      <c r="G136" s="198"/>
      <c r="I136" s="95"/>
      <c r="S136" s="94"/>
    </row>
    <row r="137" spans="2:19" ht="11.25" outlineLevel="1">
      <c r="B137" s="106"/>
      <c r="C137" s="142" t="s">
        <v>93</v>
      </c>
      <c r="D137" s="141"/>
      <c r="E137" s="141"/>
      <c r="F137" s="105">
        <v>0</v>
      </c>
      <c r="G137" s="198"/>
      <c r="I137" s="95"/>
      <c r="S137" s="94"/>
    </row>
    <row r="138" spans="2:19" ht="11.25" outlineLevel="1">
      <c r="B138" s="106"/>
      <c r="C138" s="142" t="s">
        <v>94</v>
      </c>
      <c r="D138" s="141"/>
      <c r="E138" s="141"/>
      <c r="F138" s="105">
        <v>0</v>
      </c>
      <c r="G138" s="198"/>
      <c r="I138" s="95"/>
      <c r="S138" s="94"/>
    </row>
    <row r="139" spans="2:19" ht="11.25" outlineLevel="1">
      <c r="B139" s="144"/>
      <c r="C139" s="145" t="s">
        <v>59</v>
      </c>
      <c r="D139" s="146"/>
      <c r="E139" s="146"/>
      <c r="F139" s="147">
        <f>SUM(F137:F138)</f>
        <v>0</v>
      </c>
      <c r="G139" s="198"/>
      <c r="I139" s="95"/>
      <c r="S139" s="94"/>
    </row>
    <row r="140" spans="2:19" ht="11.25" outlineLevel="1">
      <c r="B140" s="106">
        <v>2</v>
      </c>
      <c r="C140" s="140" t="s">
        <v>16</v>
      </c>
      <c r="D140" s="141"/>
      <c r="E140" s="354">
        <v>70264089</v>
      </c>
      <c r="F140" s="105">
        <v>93860372</v>
      </c>
      <c r="G140" s="261"/>
      <c r="I140" s="95"/>
      <c r="S140" s="94"/>
    </row>
    <row r="141" spans="2:19" ht="11.25" outlineLevel="1">
      <c r="B141" s="106">
        <v>3</v>
      </c>
      <c r="C141" s="140" t="s">
        <v>17</v>
      </c>
      <c r="D141" s="141"/>
      <c r="E141" s="141"/>
      <c r="F141" s="105">
        <v>0</v>
      </c>
      <c r="G141" s="198"/>
      <c r="I141" s="95"/>
      <c r="S141" s="94"/>
    </row>
    <row r="142" spans="2:19" ht="11.25" outlineLevel="1">
      <c r="B142" s="106">
        <v>4</v>
      </c>
      <c r="C142" s="140" t="s">
        <v>14</v>
      </c>
      <c r="D142" s="141"/>
      <c r="E142" s="141"/>
      <c r="F142" s="105">
        <v>0</v>
      </c>
      <c r="G142" s="198"/>
      <c r="I142" s="95"/>
      <c r="S142" s="94"/>
    </row>
    <row r="143" spans="2:19" ht="11.25" outlineLevel="1">
      <c r="B143" s="106"/>
      <c r="C143" s="140"/>
      <c r="D143" s="141"/>
      <c r="E143" s="141"/>
      <c r="F143" s="105">
        <v>0</v>
      </c>
      <c r="G143" s="198"/>
      <c r="I143" s="95"/>
      <c r="S143" s="94"/>
    </row>
    <row r="144" spans="2:19" ht="11.25" outlineLevel="1">
      <c r="B144" s="144"/>
      <c r="C144" s="144" t="s">
        <v>60</v>
      </c>
      <c r="D144" s="146"/>
      <c r="E144" s="362">
        <f>SUM(E140:E143)</f>
        <v>70264089</v>
      </c>
      <c r="F144" s="147">
        <f>F139+F140+F141+F142</f>
        <v>93860372</v>
      </c>
      <c r="G144" s="198"/>
      <c r="I144" s="95"/>
      <c r="S144" s="94"/>
    </row>
    <row r="145" spans="2:19" ht="11.25" outlineLevel="1">
      <c r="B145" s="106"/>
      <c r="C145" s="140"/>
      <c r="D145" s="141"/>
      <c r="E145" s="141"/>
      <c r="F145" s="105"/>
      <c r="G145" s="198"/>
      <c r="I145" s="95"/>
      <c r="S145" s="94"/>
    </row>
    <row r="146" spans="2:19" ht="11.25" outlineLevel="1">
      <c r="B146" s="106"/>
      <c r="C146" s="140" t="s">
        <v>61</v>
      </c>
      <c r="D146" s="141"/>
      <c r="E146" s="141"/>
      <c r="F146" s="105"/>
      <c r="G146" s="198"/>
      <c r="I146" s="95"/>
      <c r="S146" s="94"/>
    </row>
    <row r="147" spans="2:19" ht="11.25" outlineLevel="1">
      <c r="B147" s="106" t="s">
        <v>18</v>
      </c>
      <c r="C147" s="140" t="s">
        <v>95</v>
      </c>
      <c r="D147" s="141"/>
      <c r="E147" s="141"/>
      <c r="F147" s="105"/>
      <c r="G147" s="198"/>
      <c r="I147" s="95"/>
      <c r="S147" s="94"/>
    </row>
    <row r="148" spans="2:19" ht="11.25" outlineLevel="1">
      <c r="B148" s="106">
        <v>1</v>
      </c>
      <c r="C148" s="106" t="s">
        <v>98</v>
      </c>
      <c r="D148" s="172" t="s">
        <v>217</v>
      </c>
      <c r="E148" s="172"/>
      <c r="F148" s="105">
        <v>0</v>
      </c>
      <c r="G148" s="198"/>
      <c r="I148" s="95"/>
      <c r="S148" s="94"/>
    </row>
    <row r="149" spans="2:19" ht="11.25" outlineLevel="1">
      <c r="B149" s="106">
        <v>2</v>
      </c>
      <c r="C149" s="106" t="s">
        <v>97</v>
      </c>
      <c r="D149" s="172" t="s">
        <v>217</v>
      </c>
      <c r="E149" s="172"/>
      <c r="F149" s="105">
        <v>0</v>
      </c>
      <c r="G149" s="198"/>
      <c r="I149" s="95"/>
      <c r="S149" s="94"/>
    </row>
    <row r="150" spans="2:19" ht="11.25" outlineLevel="1">
      <c r="B150" s="106">
        <v>3</v>
      </c>
      <c r="C150" s="106" t="s">
        <v>208</v>
      </c>
      <c r="D150" s="141"/>
      <c r="E150" s="353">
        <f>F150</f>
        <v>79400000</v>
      </c>
      <c r="F150" s="105">
        <v>79400000</v>
      </c>
      <c r="G150" s="198"/>
      <c r="I150" s="95"/>
      <c r="S150" s="94"/>
    </row>
    <row r="151" spans="2:19" ht="11.25" outlineLevel="1">
      <c r="B151" s="106">
        <v>4</v>
      </c>
      <c r="C151" s="106" t="s">
        <v>20</v>
      </c>
      <c r="D151" s="141"/>
      <c r="E151" s="141"/>
      <c r="F151" s="105">
        <v>0</v>
      </c>
      <c r="G151" s="198"/>
      <c r="I151" s="95"/>
      <c r="S151" s="94"/>
    </row>
    <row r="152" spans="2:19" ht="11.25" outlineLevel="1">
      <c r="B152" s="106">
        <v>5</v>
      </c>
      <c r="C152" s="106" t="s">
        <v>62</v>
      </c>
      <c r="D152" s="141"/>
      <c r="E152" s="141"/>
      <c r="F152" s="105">
        <v>0</v>
      </c>
      <c r="G152" s="198"/>
      <c r="I152" s="95"/>
      <c r="S152" s="94"/>
    </row>
    <row r="153" spans="2:19" ht="11.25" outlineLevel="1">
      <c r="B153" s="106">
        <v>6</v>
      </c>
      <c r="C153" s="106" t="s">
        <v>63</v>
      </c>
      <c r="D153" s="141"/>
      <c r="E153" s="141"/>
      <c r="F153" s="105"/>
      <c r="G153" s="198"/>
      <c r="I153" s="95"/>
      <c r="S153" s="94"/>
    </row>
    <row r="154" spans="2:19" ht="11.25" outlineLevel="1">
      <c r="B154" s="106">
        <v>7</v>
      </c>
      <c r="C154" s="106" t="s">
        <v>21</v>
      </c>
      <c r="D154" s="141"/>
      <c r="E154" s="353">
        <f>F156+F154</f>
        <v>7101578</v>
      </c>
      <c r="F154" s="105">
        <v>266750</v>
      </c>
      <c r="G154" s="198"/>
      <c r="I154" s="95"/>
      <c r="S154" s="94"/>
    </row>
    <row r="155" spans="2:19" ht="11.25" outlineLevel="1">
      <c r="B155" s="106">
        <v>8</v>
      </c>
      <c r="C155" s="106" t="s">
        <v>22</v>
      </c>
      <c r="D155" s="141"/>
      <c r="E155" s="353">
        <f>F155</f>
        <v>266750</v>
      </c>
      <c r="F155" s="105">
        <v>266750</v>
      </c>
      <c r="G155" s="198"/>
      <c r="I155" s="95"/>
      <c r="S155" s="94"/>
    </row>
    <row r="156" spans="2:19" ht="11.25" outlineLevel="1">
      <c r="B156" s="106">
        <v>9</v>
      </c>
      <c r="C156" s="106" t="s">
        <v>187</v>
      </c>
      <c r="D156" s="141"/>
      <c r="E156" s="353">
        <f>F157</f>
        <v>17144975.3</v>
      </c>
      <c r="F156" s="105">
        <v>6834828</v>
      </c>
      <c r="G156" s="198"/>
      <c r="I156" s="95"/>
      <c r="S156" s="94"/>
    </row>
    <row r="157" spans="2:19" ht="11.25" outlineLevel="1">
      <c r="B157" s="106">
        <v>10</v>
      </c>
      <c r="C157" s="106" t="s">
        <v>23</v>
      </c>
      <c r="D157" s="141"/>
      <c r="E157" s="353">
        <f>E209</f>
        <v>77837005.6</v>
      </c>
      <c r="F157" s="171">
        <f>+F209</f>
        <v>17144975.3</v>
      </c>
      <c r="G157" s="198"/>
      <c r="I157" s="95"/>
      <c r="S157" s="94"/>
    </row>
    <row r="158" spans="2:19" ht="11.25" outlineLevel="1">
      <c r="B158" s="173"/>
      <c r="C158" s="173" t="s">
        <v>64</v>
      </c>
      <c r="D158" s="174"/>
      <c r="E158" s="361">
        <f>SUM(E145:E157)</f>
        <v>181750308.89999998</v>
      </c>
      <c r="F158" s="175">
        <f>SUM(F150:F157)</f>
        <v>103913303.3</v>
      </c>
      <c r="G158" s="261"/>
      <c r="I158" s="95"/>
      <c r="S158" s="94"/>
    </row>
    <row r="159" spans="2:19" ht="11.25" outlineLevel="1">
      <c r="B159" s="176"/>
      <c r="C159" s="177"/>
      <c r="D159" s="178"/>
      <c r="E159" s="141"/>
      <c r="F159" s="105"/>
      <c r="G159" s="198"/>
      <c r="I159" s="95"/>
      <c r="S159" s="94"/>
    </row>
    <row r="160" spans="2:19" ht="12" outlineLevel="1" thickBot="1">
      <c r="B160" s="179"/>
      <c r="C160" s="179" t="s">
        <v>96</v>
      </c>
      <c r="D160" s="180"/>
      <c r="E160" s="363">
        <f>E158+E144+E132</f>
        <v>1285396133.9</v>
      </c>
      <c r="F160" s="181">
        <f>F132+F144+F158</f>
        <v>908309760.3</v>
      </c>
      <c r="G160" s="198"/>
      <c r="I160" s="95"/>
      <c r="S160" s="94"/>
    </row>
    <row r="161" spans="5:19" ht="12.75" outlineLevel="1" thickBot="1" thickTop="1">
      <c r="E161" s="364"/>
      <c r="G161" s="198"/>
      <c r="I161" s="95"/>
      <c r="S161" s="94"/>
    </row>
    <row r="162" spans="3:19" ht="16.5" outlineLevel="1" thickBot="1" thickTop="1">
      <c r="C162" s="262"/>
      <c r="D162" s="263"/>
      <c r="E162" s="263"/>
      <c r="F162" s="264"/>
      <c r="G162" s="198"/>
      <c r="I162" s="95"/>
      <c r="S162" s="94"/>
    </row>
    <row r="163" spans="3:19" ht="12" outlineLevel="1" thickTop="1">
      <c r="C163" s="258"/>
      <c r="D163" s="263"/>
      <c r="E163" s="263"/>
      <c r="F163" s="182"/>
      <c r="G163" s="198"/>
      <c r="I163" s="95"/>
      <c r="S163" s="94"/>
    </row>
    <row r="164" spans="3:19" ht="11.25">
      <c r="C164" s="96"/>
      <c r="D164" s="134"/>
      <c r="E164" s="134"/>
      <c r="F164" s="109"/>
      <c r="G164" s="198"/>
      <c r="I164" s="95"/>
      <c r="S164" s="94"/>
    </row>
    <row r="165" spans="3:19" ht="11.25">
      <c r="C165" s="96"/>
      <c r="D165" s="134"/>
      <c r="E165" s="134"/>
      <c r="F165" s="109"/>
      <c r="G165" s="198"/>
      <c r="I165" s="95"/>
      <c r="S165" s="94"/>
    </row>
    <row r="166" spans="3:19" ht="11.25">
      <c r="C166" s="96"/>
      <c r="D166" s="134"/>
      <c r="E166" s="134"/>
      <c r="F166" s="109"/>
      <c r="G166" s="198"/>
      <c r="I166" s="95"/>
      <c r="S166" s="94"/>
    </row>
    <row r="167" spans="3:19" ht="11.25">
      <c r="C167" s="96"/>
      <c r="D167" s="134"/>
      <c r="E167" s="134"/>
      <c r="F167" s="109"/>
      <c r="G167" s="198"/>
      <c r="I167" s="95"/>
      <c r="S167" s="94"/>
    </row>
    <row r="168" spans="3:19" ht="11.25">
      <c r="C168" s="96"/>
      <c r="D168" s="134"/>
      <c r="E168" s="134"/>
      <c r="F168" s="109"/>
      <c r="G168" s="198"/>
      <c r="I168" s="95"/>
      <c r="S168" s="94"/>
    </row>
    <row r="169" spans="3:19" ht="11.25">
      <c r="C169" s="96"/>
      <c r="D169" s="134"/>
      <c r="E169" s="134"/>
      <c r="F169" s="109"/>
      <c r="G169" s="198"/>
      <c r="I169" s="95"/>
      <c r="S169" s="94"/>
    </row>
    <row r="170" spans="3:19" ht="11.25">
      <c r="C170" s="96"/>
      <c r="D170" s="134"/>
      <c r="E170" s="134"/>
      <c r="F170" s="109"/>
      <c r="G170" s="198"/>
      <c r="I170" s="95"/>
      <c r="S170" s="94"/>
    </row>
    <row r="171" spans="3:19" ht="11.25">
      <c r="C171" s="96"/>
      <c r="D171" s="134"/>
      <c r="E171" s="134"/>
      <c r="F171" s="109"/>
      <c r="G171" s="198"/>
      <c r="I171" s="95"/>
      <c r="S171" s="94"/>
    </row>
    <row r="172" spans="3:19" ht="11.25">
      <c r="C172" s="96"/>
      <c r="D172" s="134"/>
      <c r="E172" s="134"/>
      <c r="F172" s="109"/>
      <c r="G172" s="198"/>
      <c r="I172" s="95"/>
      <c r="S172" s="94"/>
    </row>
    <row r="173" spans="3:19" ht="11.25">
      <c r="C173" s="96"/>
      <c r="D173" s="134"/>
      <c r="E173" s="134"/>
      <c r="F173" s="109"/>
      <c r="G173" s="198"/>
      <c r="I173" s="95"/>
      <c r="S173" s="94"/>
    </row>
    <row r="174" spans="3:19" ht="11.25">
      <c r="C174" s="96"/>
      <c r="D174" s="134"/>
      <c r="E174" s="134"/>
      <c r="F174" s="109"/>
      <c r="G174" s="198"/>
      <c r="I174" s="95"/>
      <c r="S174" s="94"/>
    </row>
    <row r="175" spans="3:19" ht="11.25">
      <c r="C175" s="96"/>
      <c r="D175" s="134"/>
      <c r="E175" s="134"/>
      <c r="F175" s="109"/>
      <c r="G175" s="198"/>
      <c r="I175" s="95"/>
      <c r="S175" s="94"/>
    </row>
    <row r="176" spans="2:19" ht="15.75">
      <c r="B176" s="387" t="s">
        <v>99</v>
      </c>
      <c r="C176" s="387"/>
      <c r="D176" s="387"/>
      <c r="E176" s="387"/>
      <c r="F176" s="387"/>
      <c r="G176" s="198"/>
      <c r="I176" s="95"/>
      <c r="S176" s="94"/>
    </row>
    <row r="177" spans="1:10" s="96" customFormat="1" ht="11.25">
      <c r="A177" s="94"/>
      <c r="B177" s="183" t="s">
        <v>100</v>
      </c>
      <c r="C177" s="183"/>
      <c r="D177" s="98"/>
      <c r="E177" s="98"/>
      <c r="F177" s="94"/>
      <c r="G177" s="198"/>
      <c r="H177" s="94"/>
      <c r="I177" s="95"/>
      <c r="J177" s="94"/>
    </row>
    <row r="178" spans="1:10" s="96" customFormat="1" ht="11.25">
      <c r="A178" s="94"/>
      <c r="B178" s="184"/>
      <c r="C178" s="184"/>
      <c r="D178" s="98"/>
      <c r="E178" s="98"/>
      <c r="F178" s="94"/>
      <c r="G178" s="198"/>
      <c r="H178" s="94"/>
      <c r="I178" s="95"/>
      <c r="J178" s="94"/>
    </row>
    <row r="179" spans="1:10" s="96" customFormat="1" ht="15">
      <c r="A179" s="94"/>
      <c r="B179" s="388" t="str">
        <f>B3</f>
        <v>Shoqeria tregtare: " 2T " SHPK. PF-  2010</v>
      </c>
      <c r="C179" s="389"/>
      <c r="D179" s="389"/>
      <c r="E179" s="389"/>
      <c r="F179" s="389"/>
      <c r="G179" s="198"/>
      <c r="H179" s="94"/>
      <c r="I179" s="95"/>
      <c r="J179" s="94"/>
    </row>
    <row r="180" spans="1:10" s="96" customFormat="1" ht="12" thickBot="1">
      <c r="A180" s="94"/>
      <c r="B180" s="184"/>
      <c r="C180" s="184"/>
      <c r="D180" s="98"/>
      <c r="E180" s="98"/>
      <c r="F180" s="94"/>
      <c r="G180" s="198"/>
      <c r="H180" s="94"/>
      <c r="I180" s="95"/>
      <c r="J180" s="94"/>
    </row>
    <row r="181" spans="1:10" s="96" customFormat="1" ht="24" thickBot="1" thickTop="1">
      <c r="A181" s="94"/>
      <c r="B181" s="185"/>
      <c r="C181" s="186" t="s">
        <v>101</v>
      </c>
      <c r="D181" s="187" t="s">
        <v>192</v>
      </c>
      <c r="E181" s="304" t="s">
        <v>256</v>
      </c>
      <c r="F181" s="304" t="s">
        <v>257</v>
      </c>
      <c r="G181" s="198"/>
      <c r="H181" s="94"/>
      <c r="I181" s="95"/>
      <c r="J181" s="94"/>
    </row>
    <row r="182" spans="1:10" s="96" customFormat="1" ht="12" thickTop="1">
      <c r="A182" s="94"/>
      <c r="B182" s="188"/>
      <c r="C182" s="188"/>
      <c r="D182" s="189"/>
      <c r="E182" s="344"/>
      <c r="F182" s="188"/>
      <c r="G182" s="198"/>
      <c r="H182" s="94"/>
      <c r="I182" s="95"/>
      <c r="J182" s="94"/>
    </row>
    <row r="183" spans="1:10" s="96" customFormat="1" ht="11.25">
      <c r="A183" s="94"/>
      <c r="B183" s="4">
        <v>1</v>
      </c>
      <c r="C183" s="4" t="s">
        <v>24</v>
      </c>
      <c r="D183" s="24"/>
      <c r="E183" s="345">
        <v>390643010</v>
      </c>
      <c r="F183" s="26">
        <v>198161079</v>
      </c>
      <c r="G183" s="198"/>
      <c r="H183" s="94"/>
      <c r="I183" s="95"/>
      <c r="J183" s="94"/>
    </row>
    <row r="184" spans="1:10" s="96" customFormat="1" ht="11.25">
      <c r="A184" s="94"/>
      <c r="B184" s="4">
        <v>2</v>
      </c>
      <c r="C184" s="4" t="s">
        <v>211</v>
      </c>
      <c r="D184" s="24" t="s">
        <v>212</v>
      </c>
      <c r="E184" s="345"/>
      <c r="F184" s="26"/>
      <c r="G184" s="198"/>
      <c r="H184" s="94"/>
      <c r="I184" s="95"/>
      <c r="J184" s="94"/>
    </row>
    <row r="185" spans="1:10" s="96" customFormat="1" ht="11.25">
      <c r="A185" s="94"/>
      <c r="B185" s="4">
        <v>3</v>
      </c>
      <c r="C185" s="4" t="s">
        <v>102</v>
      </c>
      <c r="D185" s="24" t="s">
        <v>212</v>
      </c>
      <c r="E185" s="345"/>
      <c r="F185" s="26">
        <v>344000</v>
      </c>
      <c r="G185" s="198"/>
      <c r="H185" s="94"/>
      <c r="I185" s="95"/>
      <c r="J185" s="94"/>
    </row>
    <row r="186" spans="1:10" s="96" customFormat="1" ht="11.25">
      <c r="A186" s="94"/>
      <c r="B186" s="4">
        <v>4</v>
      </c>
      <c r="C186" s="4" t="s">
        <v>230</v>
      </c>
      <c r="D186" s="24"/>
      <c r="E186" s="345">
        <v>-187666659</v>
      </c>
      <c r="F186" s="26">
        <v>-115154897</v>
      </c>
      <c r="G186" s="198"/>
      <c r="H186" s="94"/>
      <c r="I186" s="95"/>
      <c r="J186" s="94"/>
    </row>
    <row r="187" spans="1:10" s="96" customFormat="1" ht="11.25">
      <c r="A187" s="94"/>
      <c r="B187" s="4">
        <v>5</v>
      </c>
      <c r="C187" s="4" t="s">
        <v>103</v>
      </c>
      <c r="D187" s="24"/>
      <c r="E187" s="345"/>
      <c r="F187" s="26"/>
      <c r="G187" s="198"/>
      <c r="H187" s="94"/>
      <c r="I187" s="95"/>
      <c r="J187" s="94"/>
    </row>
    <row r="188" spans="1:10" s="96" customFormat="1" ht="11.25">
      <c r="A188" s="94"/>
      <c r="B188" s="4"/>
      <c r="C188" s="36" t="s">
        <v>189</v>
      </c>
      <c r="D188" s="24"/>
      <c r="E188" s="345">
        <v>-22710010</v>
      </c>
      <c r="F188" s="26">
        <v>-18468140</v>
      </c>
      <c r="G188" s="198"/>
      <c r="H188" s="94"/>
      <c r="I188" s="95"/>
      <c r="J188" s="94"/>
    </row>
    <row r="189" spans="1:10" s="96" customFormat="1" ht="11.25" customHeight="1">
      <c r="A189" s="94"/>
      <c r="B189" s="4"/>
      <c r="C189" s="36" t="s">
        <v>190</v>
      </c>
      <c r="D189" s="24"/>
      <c r="E189" s="345">
        <v>-3215824</v>
      </c>
      <c r="F189" s="26">
        <v>-2659105</v>
      </c>
      <c r="G189" s="198"/>
      <c r="H189" s="94"/>
      <c r="I189" s="95"/>
      <c r="J189" s="94"/>
    </row>
    <row r="190" spans="1:10" s="96" customFormat="1" ht="11.25">
      <c r="A190" s="94"/>
      <c r="B190" s="4">
        <v>6</v>
      </c>
      <c r="C190" s="4" t="s">
        <v>104</v>
      </c>
      <c r="D190" s="24"/>
      <c r="E190" s="345">
        <v>-4590370</v>
      </c>
      <c r="F190" s="26">
        <v>-2788978</v>
      </c>
      <c r="G190" s="198"/>
      <c r="H190" s="94"/>
      <c r="I190" s="95"/>
      <c r="J190" s="94"/>
    </row>
    <row r="191" spans="1:10" s="96" customFormat="1" ht="11.25">
      <c r="A191" s="94"/>
      <c r="B191" s="4">
        <v>7</v>
      </c>
      <c r="C191" s="4" t="s">
        <v>105</v>
      </c>
      <c r="D191" s="24"/>
      <c r="E191" s="345">
        <v>-81586603</v>
      </c>
      <c r="F191" s="26">
        <v>-39442174</v>
      </c>
      <c r="G191" s="198"/>
      <c r="H191" s="94"/>
      <c r="I191" s="95"/>
      <c r="J191" s="94"/>
    </row>
    <row r="192" spans="1:10" s="96" customFormat="1" ht="15">
      <c r="A192" s="94"/>
      <c r="B192" s="42">
        <v>8</v>
      </c>
      <c r="C192" s="43" t="s">
        <v>106</v>
      </c>
      <c r="D192" s="25"/>
      <c r="E192" s="348">
        <f>SUM(E186:E191)</f>
        <v>-299769466</v>
      </c>
      <c r="F192" s="190">
        <f>SUM(F186:F191)</f>
        <v>-178513294</v>
      </c>
      <c r="G192" s="198"/>
      <c r="H192" s="94"/>
      <c r="I192" s="95"/>
      <c r="J192" s="94"/>
    </row>
    <row r="193" spans="1:10" s="96" customFormat="1" ht="15">
      <c r="A193"/>
      <c r="B193" s="44"/>
      <c r="C193" s="44"/>
      <c r="D193" s="86"/>
      <c r="E193" s="347"/>
      <c r="F193" s="44"/>
      <c r="G193" s="198"/>
      <c r="H193" s="94"/>
      <c r="I193" s="95"/>
      <c r="J193" s="94"/>
    </row>
    <row r="194" spans="1:10" s="96" customFormat="1" ht="15.75" thickBot="1">
      <c r="A194" s="94"/>
      <c r="B194" s="4">
        <v>9</v>
      </c>
      <c r="C194" s="34" t="s">
        <v>107</v>
      </c>
      <c r="D194" s="87">
        <f>F194/F183</f>
        <v>0.1008865368562108</v>
      </c>
      <c r="E194" s="348">
        <f>E183+E192</f>
        <v>90873544</v>
      </c>
      <c r="F194" s="192">
        <f>SUM(F183:F191)</f>
        <v>19991785</v>
      </c>
      <c r="G194" s="198"/>
      <c r="H194" s="94"/>
      <c r="I194" s="95"/>
      <c r="J194" s="94"/>
    </row>
    <row r="195" spans="1:10" s="96" customFormat="1" ht="12" thickTop="1">
      <c r="A195" s="94"/>
      <c r="B195" s="4"/>
      <c r="C195" s="34"/>
      <c r="D195" s="24"/>
      <c r="E195" s="345"/>
      <c r="F195" s="26"/>
      <c r="G195" s="198"/>
      <c r="H195" s="94"/>
      <c r="I195" s="95"/>
      <c r="J195" s="94"/>
    </row>
    <row r="196" spans="1:10" s="96" customFormat="1" ht="11.25">
      <c r="A196" s="94"/>
      <c r="B196" s="4">
        <v>10</v>
      </c>
      <c r="C196" s="4" t="s">
        <v>108</v>
      </c>
      <c r="D196" s="24"/>
      <c r="E196" s="345"/>
      <c r="F196" s="26">
        <v>0</v>
      </c>
      <c r="G196" s="198"/>
      <c r="H196" s="94"/>
      <c r="I196" s="95"/>
      <c r="J196" s="94"/>
    </row>
    <row r="197" spans="1:10" s="96" customFormat="1" ht="11.25">
      <c r="A197" s="94"/>
      <c r="B197" s="4">
        <v>11</v>
      </c>
      <c r="C197" s="4" t="s">
        <v>109</v>
      </c>
      <c r="D197" s="24"/>
      <c r="E197" s="345"/>
      <c r="F197" s="26">
        <v>0</v>
      </c>
      <c r="G197" s="198"/>
      <c r="H197" s="94"/>
      <c r="I197" s="95"/>
      <c r="J197" s="94"/>
    </row>
    <row r="198" spans="1:10" s="96" customFormat="1" ht="11.25">
      <c r="A198" s="94"/>
      <c r="B198" s="4">
        <v>12</v>
      </c>
      <c r="C198" s="4" t="s">
        <v>110</v>
      </c>
      <c r="D198" s="24"/>
      <c r="E198" s="345">
        <v>44166</v>
      </c>
      <c r="F198" s="26">
        <v>0</v>
      </c>
      <c r="G198" s="198"/>
      <c r="H198" s="94"/>
      <c r="I198" s="95"/>
      <c r="J198" s="94"/>
    </row>
    <row r="199" spans="2:19" ht="11.25">
      <c r="B199" s="4"/>
      <c r="C199" s="4" t="s">
        <v>111</v>
      </c>
      <c r="D199" s="88" t="s">
        <v>217</v>
      </c>
      <c r="E199" s="349"/>
      <c r="F199" s="26">
        <v>4380</v>
      </c>
      <c r="G199" s="198"/>
      <c r="I199" s="95"/>
      <c r="S199" s="94"/>
    </row>
    <row r="200" spans="2:17" ht="15.75">
      <c r="B200" s="4"/>
      <c r="C200" s="4" t="s">
        <v>112</v>
      </c>
      <c r="D200" s="24"/>
      <c r="E200" s="345">
        <v>-413878</v>
      </c>
      <c r="F200" s="26">
        <v>-1482987</v>
      </c>
      <c r="G200" s="198"/>
      <c r="H200" s="305" t="s">
        <v>229</v>
      </c>
      <c r="I200" s="305"/>
      <c r="J200" s="305"/>
      <c r="K200" s="305"/>
      <c r="L200" s="305"/>
      <c r="M200" s="305"/>
      <c r="N200" s="193"/>
      <c r="O200" s="96"/>
      <c r="P200" s="194"/>
      <c r="Q200" s="96"/>
    </row>
    <row r="201" spans="2:17" ht="12" thickBot="1">
      <c r="B201" s="4"/>
      <c r="C201" s="4" t="s">
        <v>113</v>
      </c>
      <c r="D201" s="24"/>
      <c r="E201" s="345">
        <v>-3805082</v>
      </c>
      <c r="F201" s="26">
        <v>233440</v>
      </c>
      <c r="G201" s="198"/>
      <c r="H201" s="29"/>
      <c r="J201" s="195"/>
      <c r="M201" s="68" t="s">
        <v>168</v>
      </c>
      <c r="N201" s="71"/>
      <c r="O201" s="96"/>
      <c r="P201" s="96"/>
      <c r="Q201" s="96"/>
    </row>
    <row r="202" spans="2:17" ht="12" thickTop="1">
      <c r="B202" s="4"/>
      <c r="C202" s="4" t="s">
        <v>252</v>
      </c>
      <c r="D202" s="24"/>
      <c r="E202" s="345"/>
      <c r="F202" s="26">
        <v>670077</v>
      </c>
      <c r="G202" s="261"/>
      <c r="H202" s="73" t="s">
        <v>2</v>
      </c>
      <c r="I202" s="74" t="s">
        <v>169</v>
      </c>
      <c r="J202" s="22"/>
      <c r="K202" s="23">
        <f>E205</f>
        <v>86698750</v>
      </c>
      <c r="L202" s="23">
        <f>F205</f>
        <v>19416695</v>
      </c>
      <c r="M202" s="69"/>
      <c r="N202" s="72"/>
      <c r="O202" s="96"/>
      <c r="P202" s="96"/>
      <c r="Q202" s="96"/>
    </row>
    <row r="203" spans="2:17" ht="15.75" thickBot="1">
      <c r="B203" s="4">
        <v>13</v>
      </c>
      <c r="C203" s="4" t="s">
        <v>114</v>
      </c>
      <c r="D203" s="88" t="s">
        <v>217</v>
      </c>
      <c r="E203" s="351">
        <f>SUM(E196:E202)</f>
        <v>-4174794</v>
      </c>
      <c r="F203" s="41">
        <f>SUM(F199:F202)</f>
        <v>-575090</v>
      </c>
      <c r="G203" s="198"/>
      <c r="H203" s="75" t="s">
        <v>8</v>
      </c>
      <c r="I203" s="65" t="s">
        <v>170</v>
      </c>
      <c r="J203" s="24"/>
      <c r="K203" s="5"/>
      <c r="L203" s="5"/>
      <c r="M203" s="70"/>
      <c r="N203" s="39"/>
      <c r="O203" s="96"/>
      <c r="P203" s="96"/>
      <c r="Q203" s="96"/>
    </row>
    <row r="204" spans="2:17" ht="12" thickTop="1">
      <c r="B204" s="4"/>
      <c r="C204" s="4"/>
      <c r="D204" s="24"/>
      <c r="E204" s="345"/>
      <c r="F204" s="26"/>
      <c r="G204" s="198"/>
      <c r="H204" s="76">
        <v>1</v>
      </c>
      <c r="I204" s="66" t="s">
        <v>171</v>
      </c>
      <c r="J204" s="24"/>
      <c r="K204" s="5"/>
      <c r="L204" s="6">
        <v>0</v>
      </c>
      <c r="M204" s="68"/>
      <c r="N204" s="71"/>
      <c r="O204" s="96"/>
      <c r="P204" s="96"/>
      <c r="Q204" s="96"/>
    </row>
    <row r="205" spans="2:17" ht="15.75" thickBot="1">
      <c r="B205" s="4">
        <v>14</v>
      </c>
      <c r="C205" s="34" t="s">
        <v>115</v>
      </c>
      <c r="D205" s="89">
        <f>F205/F183</f>
        <v>0.09798440288064843</v>
      </c>
      <c r="E205" s="352">
        <f>E194+E203</f>
        <v>86698750</v>
      </c>
      <c r="F205" s="41">
        <f>+F194+F203</f>
        <v>19416695</v>
      </c>
      <c r="G205" s="261"/>
      <c r="H205" s="76">
        <v>2</v>
      </c>
      <c r="I205" s="66" t="s">
        <v>172</v>
      </c>
      <c r="J205" s="24"/>
      <c r="K205" s="5"/>
      <c r="L205" s="6">
        <v>0</v>
      </c>
      <c r="M205" s="68"/>
      <c r="N205" s="71"/>
      <c r="O205" s="96"/>
      <c r="P205" s="96"/>
      <c r="Q205" s="96"/>
    </row>
    <row r="206" spans="2:17" ht="12" thickTop="1">
      <c r="B206" s="4"/>
      <c r="C206" s="34"/>
      <c r="D206" s="24"/>
      <c r="E206" s="345"/>
      <c r="F206" s="26"/>
      <c r="G206" s="198"/>
      <c r="H206" s="76">
        <v>3</v>
      </c>
      <c r="I206" s="66" t="s">
        <v>173</v>
      </c>
      <c r="J206" s="24"/>
      <c r="K206" s="94">
        <v>1918694</v>
      </c>
      <c r="L206" s="5">
        <v>3300502</v>
      </c>
      <c r="M206" s="68"/>
      <c r="N206" s="71"/>
      <c r="O206" s="96"/>
      <c r="P206" s="96"/>
      <c r="Q206" s="96"/>
    </row>
    <row r="207" spans="2:17" ht="11.25">
      <c r="B207" s="4">
        <v>15</v>
      </c>
      <c r="C207" s="34" t="s">
        <v>116</v>
      </c>
      <c r="D207" s="24">
        <v>12</v>
      </c>
      <c r="E207" s="345">
        <f>K215</f>
        <v>8861744.4</v>
      </c>
      <c r="F207" s="26">
        <f>L215</f>
        <v>2271719.7</v>
      </c>
      <c r="G207" s="198"/>
      <c r="H207" s="76">
        <v>4</v>
      </c>
      <c r="I207" s="66" t="s">
        <v>174</v>
      </c>
      <c r="J207" s="24"/>
      <c r="K207" s="5"/>
      <c r="L207" s="6">
        <v>0</v>
      </c>
      <c r="M207" s="68"/>
      <c r="N207" s="71"/>
      <c r="O207" s="96"/>
      <c r="P207" s="96"/>
      <c r="Q207" s="96"/>
    </row>
    <row r="208" spans="2:17" ht="11.25">
      <c r="B208" s="4"/>
      <c r="C208" s="34"/>
      <c r="D208" s="24"/>
      <c r="E208" s="345"/>
      <c r="F208" s="26"/>
      <c r="G208" s="198"/>
      <c r="H208" s="76">
        <v>5</v>
      </c>
      <c r="I208" s="66" t="s">
        <v>175</v>
      </c>
      <c r="J208" s="24"/>
      <c r="K208" s="5"/>
      <c r="L208" s="6"/>
      <c r="M208" s="68"/>
      <c r="N208" s="71"/>
      <c r="O208" s="96"/>
      <c r="P208" s="96"/>
      <c r="Q208" s="96"/>
    </row>
    <row r="209" spans="2:17" ht="15.75" thickBot="1">
      <c r="B209" s="4">
        <v>16</v>
      </c>
      <c r="C209" s="34" t="s">
        <v>117</v>
      </c>
      <c r="D209" s="24">
        <v>11</v>
      </c>
      <c r="E209" s="346">
        <f>E205-E207</f>
        <v>77837005.6</v>
      </c>
      <c r="F209" s="41">
        <f>+F205-F207</f>
        <v>17144975.3</v>
      </c>
      <c r="G209" s="261"/>
      <c r="H209" s="76">
        <v>6</v>
      </c>
      <c r="I209" s="65" t="s">
        <v>225</v>
      </c>
      <c r="J209" s="24"/>
      <c r="K209" s="5"/>
      <c r="L209" s="6">
        <v>0</v>
      </c>
      <c r="M209" s="68"/>
      <c r="N209" s="71"/>
      <c r="O209" s="96"/>
      <c r="P209" s="96"/>
      <c r="Q209" s="96"/>
    </row>
    <row r="210" spans="2:17" ht="12" thickTop="1">
      <c r="B210" s="4"/>
      <c r="C210" s="4"/>
      <c r="D210" s="24"/>
      <c r="E210" s="345"/>
      <c r="F210" s="26"/>
      <c r="G210" s="198"/>
      <c r="H210" s="196"/>
      <c r="I210" s="106"/>
      <c r="J210" s="106"/>
      <c r="K210" s="106"/>
      <c r="L210" s="197"/>
      <c r="M210" s="198"/>
      <c r="N210" s="96"/>
      <c r="O210" s="96"/>
      <c r="P210" s="96"/>
      <c r="Q210" s="96"/>
    </row>
    <row r="211" spans="2:17" ht="12" thickBot="1">
      <c r="B211" s="45">
        <v>17</v>
      </c>
      <c r="C211" s="46" t="s">
        <v>118</v>
      </c>
      <c r="D211" s="90"/>
      <c r="E211" s="350"/>
      <c r="F211" s="47">
        <v>0</v>
      </c>
      <c r="G211" s="198"/>
      <c r="H211" s="75" t="s">
        <v>18</v>
      </c>
      <c r="I211" s="65" t="s">
        <v>176</v>
      </c>
      <c r="J211" s="24"/>
      <c r="K211" s="26"/>
      <c r="L211" s="6">
        <v>0</v>
      </c>
      <c r="M211" s="68"/>
      <c r="N211" s="71"/>
      <c r="O211" s="96"/>
      <c r="P211" s="96"/>
      <c r="Q211" s="96"/>
    </row>
    <row r="212" spans="2:17" ht="12" thickTop="1">
      <c r="B212" s="3"/>
      <c r="C212" s="40"/>
      <c r="D212" s="2"/>
      <c r="E212" s="2"/>
      <c r="F212" s="38"/>
      <c r="G212" s="198"/>
      <c r="H212" s="196"/>
      <c r="I212" s="106"/>
      <c r="J212" s="106"/>
      <c r="K212" s="106"/>
      <c r="L212" s="197"/>
      <c r="M212" s="198"/>
      <c r="N212" s="96"/>
      <c r="O212" s="96"/>
      <c r="P212" s="96"/>
      <c r="Q212" s="96"/>
    </row>
    <row r="213" spans="2:17" ht="12" thickBot="1">
      <c r="B213" s="3"/>
      <c r="C213" s="40"/>
      <c r="D213" s="2"/>
      <c r="E213" s="2"/>
      <c r="F213" s="38"/>
      <c r="G213" s="198"/>
      <c r="H213" s="75" t="s">
        <v>219</v>
      </c>
      <c r="I213" s="65" t="s">
        <v>222</v>
      </c>
      <c r="J213" s="63"/>
      <c r="K213" s="27">
        <f>SUM(K202:K212)</f>
        <v>88617444</v>
      </c>
      <c r="L213" s="77">
        <f>SUM(L202:L212)</f>
        <v>22717197</v>
      </c>
      <c r="M213" s="69"/>
      <c r="N213" s="72"/>
      <c r="O213" s="96"/>
      <c r="P213" s="96"/>
      <c r="Q213" s="96"/>
    </row>
    <row r="214" spans="2:17" ht="16.5" thickBot="1" thickTop="1">
      <c r="B214" s="3"/>
      <c r="C214" s="382" t="s">
        <v>215</v>
      </c>
      <c r="D214" s="383"/>
      <c r="E214" s="340"/>
      <c r="F214" s="128"/>
      <c r="G214" s="198"/>
      <c r="H214" s="196"/>
      <c r="I214" s="106"/>
      <c r="J214" s="106"/>
      <c r="K214" s="106"/>
      <c r="L214" s="197"/>
      <c r="M214" s="69"/>
      <c r="N214" s="72"/>
      <c r="O214" s="96"/>
      <c r="P214" s="96"/>
      <c r="Q214" s="96"/>
    </row>
    <row r="215" spans="2:17" ht="12" thickTop="1">
      <c r="B215" s="3"/>
      <c r="C215" s="40"/>
      <c r="D215" s="91" t="s">
        <v>226</v>
      </c>
      <c r="E215" s="91"/>
      <c r="F215" s="85">
        <f>+F209-F157</f>
        <v>0</v>
      </c>
      <c r="G215" s="198"/>
      <c r="H215" s="75" t="s">
        <v>220</v>
      </c>
      <c r="I215" s="65" t="s">
        <v>218</v>
      </c>
      <c r="J215" s="141"/>
      <c r="K215" s="27">
        <f>+K213*0.1</f>
        <v>8861744.4</v>
      </c>
      <c r="L215" s="77">
        <f>+L213*0.1</f>
        <v>2271719.7</v>
      </c>
      <c r="M215" s="198"/>
      <c r="N215" s="206"/>
      <c r="O215" s="96"/>
      <c r="P215" s="96"/>
      <c r="Q215" s="96"/>
    </row>
    <row r="216" spans="2:17" ht="12" thickBot="1">
      <c r="B216" s="3"/>
      <c r="C216" s="40"/>
      <c r="D216" s="2"/>
      <c r="E216" s="2"/>
      <c r="F216" s="38"/>
      <c r="G216" s="198"/>
      <c r="H216" s="75"/>
      <c r="I216" s="169"/>
      <c r="J216" s="191"/>
      <c r="K216" s="169"/>
      <c r="L216" s="199"/>
      <c r="M216" s="198"/>
      <c r="N216" s="96"/>
      <c r="O216" s="96"/>
      <c r="P216" s="96"/>
      <c r="Q216" s="96"/>
    </row>
    <row r="217" spans="2:17" ht="16.5" thickBot="1" thickTop="1">
      <c r="B217" s="3"/>
      <c r="C217" s="40"/>
      <c r="D217" s="2"/>
      <c r="E217" s="2"/>
      <c r="F217" s="38"/>
      <c r="G217" s="198"/>
      <c r="H217" s="78" t="s">
        <v>221</v>
      </c>
      <c r="I217" s="67" t="s">
        <v>223</v>
      </c>
      <c r="J217" s="200"/>
      <c r="K217" s="64">
        <f>+K202-K215</f>
        <v>77837005.6</v>
      </c>
      <c r="L217" s="79">
        <f>L202-L215</f>
        <v>17144975.3</v>
      </c>
      <c r="M217" s="201"/>
      <c r="N217" s="202"/>
      <c r="O217" s="96"/>
      <c r="P217" s="96"/>
      <c r="Q217" s="96"/>
    </row>
    <row r="218" spans="2:17" ht="12.75" thickBot="1" thickTop="1">
      <c r="B218" s="118"/>
      <c r="C218" s="118"/>
      <c r="D218" s="317"/>
      <c r="E218" s="317"/>
      <c r="F218" s="119"/>
      <c r="G218" s="198"/>
      <c r="H218" s="96"/>
      <c r="K218" s="203"/>
      <c r="L218" s="204" t="s">
        <v>226</v>
      </c>
      <c r="M218" s="205"/>
      <c r="N218" s="205"/>
      <c r="O218" s="168"/>
      <c r="P218" s="168"/>
      <c r="Q218" s="168"/>
    </row>
    <row r="219" spans="2:17" ht="11.25">
      <c r="B219" s="118"/>
      <c r="C219" s="118"/>
      <c r="D219" s="317"/>
      <c r="E219" s="317"/>
      <c r="F219" s="118"/>
      <c r="G219" s="198"/>
      <c r="H219" s="96"/>
      <c r="K219" s="206"/>
      <c r="L219" s="96"/>
      <c r="M219" s="194"/>
      <c r="N219" s="194"/>
      <c r="O219" s="194"/>
      <c r="P219" s="194"/>
      <c r="Q219" s="194"/>
    </row>
    <row r="220" spans="2:6" s="198" customFormat="1" ht="11.25">
      <c r="B220" s="313"/>
      <c r="C220" s="313"/>
      <c r="D220" s="318"/>
      <c r="E220" s="318"/>
      <c r="F220" s="313"/>
    </row>
    <row r="221" spans="2:7" ht="11.25">
      <c r="B221" s="314"/>
      <c r="C221" s="315" t="s">
        <v>119</v>
      </c>
      <c r="D221" s="317"/>
      <c r="E221" s="317"/>
      <c r="F221" s="118"/>
      <c r="G221" s="198"/>
    </row>
    <row r="222" spans="2:9" ht="11.25">
      <c r="B222" s="314"/>
      <c r="C222" s="315" t="s">
        <v>120</v>
      </c>
      <c r="D222" s="317"/>
      <c r="E222" s="317"/>
      <c r="F222" s="118"/>
      <c r="G222" s="198"/>
      <c r="I222" s="149"/>
    </row>
    <row r="223" spans="2:7" ht="11.25" hidden="1" outlineLevel="1">
      <c r="B223" s="319" t="s">
        <v>121</v>
      </c>
      <c r="C223" s="319" t="s">
        <v>101</v>
      </c>
      <c r="D223" s="320"/>
      <c r="E223" s="320"/>
      <c r="F223" s="321"/>
      <c r="G223" s="198"/>
    </row>
    <row r="224" spans="2:7" ht="11.25" hidden="1" outlineLevel="1">
      <c r="B224" s="322"/>
      <c r="C224" s="323"/>
      <c r="D224" s="324"/>
      <c r="E224" s="324"/>
      <c r="F224" s="325"/>
      <c r="G224" s="198"/>
    </row>
    <row r="225" spans="2:7" ht="11.25" hidden="1" outlineLevel="1">
      <c r="B225" s="326">
        <v>1</v>
      </c>
      <c r="C225" s="40" t="s">
        <v>122</v>
      </c>
      <c r="D225" s="327"/>
      <c r="E225" s="327"/>
      <c r="F225" s="328"/>
      <c r="G225" s="198"/>
    </row>
    <row r="226" spans="2:7" ht="11.25" hidden="1" outlineLevel="1">
      <c r="B226" s="326">
        <v>2</v>
      </c>
      <c r="C226" s="40" t="s">
        <v>123</v>
      </c>
      <c r="D226" s="327"/>
      <c r="E226" s="327"/>
      <c r="F226" s="328"/>
      <c r="G226" s="198"/>
    </row>
    <row r="227" spans="2:7" ht="11.25" hidden="1" outlineLevel="1">
      <c r="B227" s="326"/>
      <c r="C227" s="40"/>
      <c r="D227" s="327"/>
      <c r="E227" s="327"/>
      <c r="F227" s="328"/>
      <c r="G227" s="198"/>
    </row>
    <row r="228" spans="2:7" ht="11.25" hidden="1" outlineLevel="1">
      <c r="B228" s="329">
        <v>3</v>
      </c>
      <c r="C228" s="48" t="s">
        <v>124</v>
      </c>
      <c r="D228" s="327"/>
      <c r="E228" s="327"/>
      <c r="F228" s="328"/>
      <c r="G228" s="198"/>
    </row>
    <row r="229" spans="2:7" ht="11.25" hidden="1" outlineLevel="1">
      <c r="B229" s="326"/>
      <c r="C229" s="40"/>
      <c r="D229" s="327"/>
      <c r="E229" s="327"/>
      <c r="F229" s="328"/>
      <c r="G229" s="198"/>
    </row>
    <row r="230" spans="2:7" ht="11.25" hidden="1" outlineLevel="1">
      <c r="B230" s="326">
        <v>4</v>
      </c>
      <c r="C230" s="40" t="s">
        <v>125</v>
      </c>
      <c r="D230" s="327"/>
      <c r="E230" s="327"/>
      <c r="F230" s="328"/>
      <c r="G230" s="198"/>
    </row>
    <row r="231" spans="2:7" ht="11.25" hidden="1" outlineLevel="1">
      <c r="B231" s="326">
        <v>5</v>
      </c>
      <c r="C231" s="40" t="s">
        <v>126</v>
      </c>
      <c r="D231" s="327"/>
      <c r="E231" s="327"/>
      <c r="F231" s="328"/>
      <c r="G231" s="198"/>
    </row>
    <row r="232" spans="2:7" ht="11.25" hidden="1" outlineLevel="1">
      <c r="B232" s="326">
        <v>6</v>
      </c>
      <c r="C232" s="40" t="s">
        <v>127</v>
      </c>
      <c r="D232" s="327"/>
      <c r="E232" s="327"/>
      <c r="F232" s="328"/>
      <c r="G232" s="198"/>
    </row>
    <row r="233" spans="2:7" ht="11.25" hidden="1" outlineLevel="1">
      <c r="B233" s="326">
        <v>7</v>
      </c>
      <c r="C233" s="40" t="s">
        <v>128</v>
      </c>
      <c r="D233" s="327"/>
      <c r="E233" s="327"/>
      <c r="F233" s="328"/>
      <c r="G233" s="198"/>
    </row>
    <row r="234" spans="2:7" ht="11.25" hidden="1" outlineLevel="1">
      <c r="B234" s="326">
        <v>8</v>
      </c>
      <c r="C234" s="40" t="s">
        <v>129</v>
      </c>
      <c r="D234" s="327"/>
      <c r="E234" s="327"/>
      <c r="F234" s="328"/>
      <c r="G234" s="198"/>
    </row>
    <row r="235" spans="2:7" ht="11.25" hidden="1" outlineLevel="1">
      <c r="B235" s="326">
        <v>9</v>
      </c>
      <c r="C235" s="40" t="s">
        <v>130</v>
      </c>
      <c r="D235" s="327"/>
      <c r="E235" s="327"/>
      <c r="F235" s="328"/>
      <c r="G235" s="198"/>
    </row>
    <row r="236" spans="2:7" ht="11.25" hidden="1" outlineLevel="1">
      <c r="B236" s="326">
        <v>10</v>
      </c>
      <c r="C236" s="40" t="s">
        <v>131</v>
      </c>
      <c r="D236" s="327"/>
      <c r="E236" s="327"/>
      <c r="F236" s="328"/>
      <c r="G236" s="198"/>
    </row>
    <row r="237" spans="2:7" ht="11.25" hidden="1" outlineLevel="1">
      <c r="B237" s="326">
        <v>11</v>
      </c>
      <c r="C237" s="40" t="s">
        <v>110</v>
      </c>
      <c r="D237" s="327"/>
      <c r="E237" s="327"/>
      <c r="F237" s="328"/>
      <c r="G237" s="198"/>
    </row>
    <row r="238" spans="2:7" ht="11.25" hidden="1" outlineLevel="1">
      <c r="B238" s="326"/>
      <c r="C238" s="40" t="s">
        <v>132</v>
      </c>
      <c r="D238" s="327"/>
      <c r="E238" s="327"/>
      <c r="F238" s="328"/>
      <c r="G238" s="198"/>
    </row>
    <row r="239" spans="2:7" ht="11.25" hidden="1" outlineLevel="1">
      <c r="B239" s="326"/>
      <c r="C239" s="40" t="s">
        <v>133</v>
      </c>
      <c r="D239" s="327"/>
      <c r="E239" s="327"/>
      <c r="F239" s="328"/>
      <c r="G239" s="198"/>
    </row>
    <row r="240" spans="2:7" ht="11.25" hidden="1" outlineLevel="1">
      <c r="B240" s="326"/>
      <c r="C240" s="40" t="s">
        <v>134</v>
      </c>
      <c r="D240" s="327"/>
      <c r="E240" s="327"/>
      <c r="F240" s="328"/>
      <c r="G240" s="198"/>
    </row>
    <row r="241" spans="2:7" ht="11.25" hidden="1" outlineLevel="1">
      <c r="B241" s="326"/>
      <c r="C241" s="40" t="s">
        <v>135</v>
      </c>
      <c r="D241" s="327"/>
      <c r="E241" s="327"/>
      <c r="F241" s="328"/>
      <c r="G241" s="198"/>
    </row>
    <row r="242" spans="2:7" ht="11.25" hidden="1" outlineLevel="1">
      <c r="B242" s="326"/>
      <c r="C242" s="40"/>
      <c r="D242" s="327"/>
      <c r="E242" s="327"/>
      <c r="F242" s="328"/>
      <c r="G242" s="198"/>
    </row>
    <row r="243" spans="2:7" ht="11.25" hidden="1" outlineLevel="1">
      <c r="B243" s="326">
        <v>12</v>
      </c>
      <c r="C243" s="48" t="s">
        <v>136</v>
      </c>
      <c r="D243" s="327"/>
      <c r="E243" s="327"/>
      <c r="F243" s="328"/>
      <c r="G243" s="198"/>
    </row>
    <row r="244" spans="2:7" ht="11.25" hidden="1" outlineLevel="1">
      <c r="B244" s="326"/>
      <c r="C244" s="48"/>
      <c r="D244" s="327"/>
      <c r="E244" s="327"/>
      <c r="F244" s="328"/>
      <c r="G244" s="198"/>
    </row>
    <row r="245" spans="2:7" ht="11.25" hidden="1" outlineLevel="1">
      <c r="B245" s="326">
        <v>13</v>
      </c>
      <c r="C245" s="48" t="s">
        <v>137</v>
      </c>
      <c r="D245" s="327"/>
      <c r="E245" s="327"/>
      <c r="F245" s="328"/>
      <c r="G245" s="198"/>
    </row>
    <row r="246" spans="2:7" ht="11.25" hidden="1" outlineLevel="1">
      <c r="B246" s="326">
        <v>14</v>
      </c>
      <c r="C246" s="48" t="s">
        <v>138</v>
      </c>
      <c r="D246" s="327"/>
      <c r="E246" s="327"/>
      <c r="F246" s="328"/>
      <c r="G246" s="198"/>
    </row>
    <row r="247" spans="2:7" ht="11.25" hidden="1" outlineLevel="1">
      <c r="B247" s="326">
        <v>15</v>
      </c>
      <c r="C247" s="48" t="s">
        <v>139</v>
      </c>
      <c r="D247" s="327"/>
      <c r="E247" s="327"/>
      <c r="F247" s="328"/>
      <c r="G247" s="198"/>
    </row>
    <row r="248" spans="2:7" ht="11.25" hidden="1" outlineLevel="1">
      <c r="B248" s="326"/>
      <c r="C248" s="40"/>
      <c r="D248" s="327"/>
      <c r="E248" s="327"/>
      <c r="F248" s="328"/>
      <c r="G248" s="198"/>
    </row>
    <row r="249" spans="2:7" ht="11.25" hidden="1" outlineLevel="1">
      <c r="B249" s="326">
        <v>16</v>
      </c>
      <c r="C249" s="40" t="s">
        <v>118</v>
      </c>
      <c r="D249" s="327"/>
      <c r="E249" s="327"/>
      <c r="F249" s="328"/>
      <c r="G249" s="198"/>
    </row>
    <row r="250" spans="2:7" ht="11.25" hidden="1" outlineLevel="1">
      <c r="B250" s="314"/>
      <c r="C250" s="118"/>
      <c r="D250" s="317"/>
      <c r="E250" s="317"/>
      <c r="F250" s="118"/>
      <c r="G250" s="198"/>
    </row>
    <row r="251" spans="2:6" s="198" customFormat="1" ht="11.25" hidden="1" outlineLevel="1">
      <c r="B251" s="313"/>
      <c r="C251" s="313"/>
      <c r="D251" s="318"/>
      <c r="E251" s="318"/>
      <c r="F251" s="313"/>
    </row>
    <row r="252" spans="2:7" ht="11.25" hidden="1" outlineLevel="1">
      <c r="B252" s="118"/>
      <c r="C252" s="118"/>
      <c r="D252" s="317"/>
      <c r="E252" s="317"/>
      <c r="F252" s="118"/>
      <c r="G252" s="198"/>
    </row>
    <row r="253" spans="2:7" ht="11.25" hidden="1" outlineLevel="1">
      <c r="B253" s="265" t="s">
        <v>121</v>
      </c>
      <c r="C253" s="265" t="s">
        <v>140</v>
      </c>
      <c r="D253" s="330"/>
      <c r="E253" s="330"/>
      <c r="F253" s="331"/>
      <c r="G253" s="198"/>
    </row>
    <row r="254" spans="2:7" ht="11.25" hidden="1" outlineLevel="1">
      <c r="B254" s="118"/>
      <c r="C254" s="118"/>
      <c r="D254" s="317"/>
      <c r="E254" s="317"/>
      <c r="F254" s="118"/>
      <c r="G254" s="198"/>
    </row>
    <row r="255" spans="2:7" ht="11.25" hidden="1" outlineLevel="1">
      <c r="B255" s="118" t="s">
        <v>2</v>
      </c>
      <c r="C255" s="238" t="s">
        <v>141</v>
      </c>
      <c r="D255" s="317"/>
      <c r="E255" s="317"/>
      <c r="F255" s="118"/>
      <c r="G255" s="198"/>
    </row>
    <row r="256" spans="2:7" ht="11.25" hidden="1" outlineLevel="1">
      <c r="B256" s="118"/>
      <c r="C256" s="332" t="s">
        <v>142</v>
      </c>
      <c r="D256" s="317"/>
      <c r="E256" s="317"/>
      <c r="F256" s="118"/>
      <c r="G256" s="198"/>
    </row>
    <row r="257" spans="2:7" ht="11.25" hidden="1" outlineLevel="1">
      <c r="B257" s="118"/>
      <c r="C257" s="332" t="s">
        <v>143</v>
      </c>
      <c r="D257" s="317"/>
      <c r="E257" s="317"/>
      <c r="F257" s="118"/>
      <c r="G257" s="198"/>
    </row>
    <row r="258" spans="2:7" ht="11.25" hidden="1" outlineLevel="1">
      <c r="B258" s="118"/>
      <c r="C258" s="333" t="s">
        <v>144</v>
      </c>
      <c r="D258" s="317"/>
      <c r="E258" s="317"/>
      <c r="F258" s="118"/>
      <c r="G258" s="198"/>
    </row>
    <row r="259" spans="2:7" ht="11.25" hidden="1" outlineLevel="1">
      <c r="B259" s="118"/>
      <c r="C259" s="333" t="s">
        <v>145</v>
      </c>
      <c r="D259" s="317"/>
      <c r="E259" s="317"/>
      <c r="F259" s="118"/>
      <c r="G259" s="198"/>
    </row>
    <row r="260" spans="2:7" ht="11.25" hidden="1" outlineLevel="1">
      <c r="B260" s="118"/>
      <c r="C260" s="332" t="s">
        <v>146</v>
      </c>
      <c r="D260" s="317"/>
      <c r="E260" s="317"/>
      <c r="F260" s="118"/>
      <c r="G260" s="198"/>
    </row>
    <row r="261" spans="1:7" ht="11.25" hidden="1" outlineLevel="1">
      <c r="A261" s="253"/>
      <c r="B261" s="118"/>
      <c r="C261" s="334" t="s">
        <v>147</v>
      </c>
      <c r="D261" s="317"/>
      <c r="E261" s="317"/>
      <c r="F261" s="118"/>
      <c r="G261" s="198"/>
    </row>
    <row r="262" spans="2:7" ht="11.25" hidden="1" outlineLevel="1">
      <c r="B262" s="118"/>
      <c r="C262" s="118"/>
      <c r="D262" s="317"/>
      <c r="E262" s="317"/>
      <c r="F262" s="118"/>
      <c r="G262" s="198"/>
    </row>
    <row r="263" spans="2:7" ht="11.25" hidden="1" outlineLevel="1">
      <c r="B263" s="118" t="s">
        <v>8</v>
      </c>
      <c r="C263" s="238" t="s">
        <v>148</v>
      </c>
      <c r="D263" s="317"/>
      <c r="E263" s="317"/>
      <c r="F263" s="118"/>
      <c r="G263" s="198"/>
    </row>
    <row r="264" spans="2:7" ht="11.25" hidden="1" outlineLevel="1">
      <c r="B264" s="118"/>
      <c r="C264" s="332" t="s">
        <v>149</v>
      </c>
      <c r="D264" s="317"/>
      <c r="E264" s="317"/>
      <c r="F264" s="118"/>
      <c r="G264" s="198"/>
    </row>
    <row r="265" spans="2:7" ht="11.25" hidden="1" outlineLevel="1">
      <c r="B265" s="118"/>
      <c r="C265" s="332" t="s">
        <v>25</v>
      </c>
      <c r="D265" s="317"/>
      <c r="E265" s="317"/>
      <c r="F265" s="118"/>
      <c r="G265" s="198"/>
    </row>
    <row r="266" spans="2:7" ht="11.25" hidden="1" outlineLevel="1">
      <c r="B266" s="118"/>
      <c r="C266" s="332" t="s">
        <v>150</v>
      </c>
      <c r="D266" s="317"/>
      <c r="E266" s="317"/>
      <c r="F266" s="118"/>
      <c r="G266" s="198"/>
    </row>
    <row r="267" spans="2:7" ht="11.25" hidden="1" outlineLevel="1">
      <c r="B267" s="118"/>
      <c r="C267" s="332" t="s">
        <v>151</v>
      </c>
      <c r="D267" s="317"/>
      <c r="E267" s="317"/>
      <c r="F267" s="118"/>
      <c r="G267" s="198"/>
    </row>
    <row r="268" spans="2:7" ht="11.25" hidden="1" outlineLevel="1">
      <c r="B268" s="118"/>
      <c r="C268" s="332" t="s">
        <v>152</v>
      </c>
      <c r="D268" s="317"/>
      <c r="E268" s="317"/>
      <c r="F268" s="118"/>
      <c r="G268" s="198"/>
    </row>
    <row r="269" spans="2:7" ht="11.25" hidden="1" outlineLevel="1">
      <c r="B269" s="118"/>
      <c r="C269" s="334" t="s">
        <v>153</v>
      </c>
      <c r="D269" s="317"/>
      <c r="E269" s="317"/>
      <c r="F269" s="118"/>
      <c r="G269" s="198"/>
    </row>
    <row r="270" spans="2:7" ht="11.25" hidden="1" outlineLevel="1">
      <c r="B270" s="118" t="s">
        <v>18</v>
      </c>
      <c r="C270" s="238" t="s">
        <v>154</v>
      </c>
      <c r="D270" s="317"/>
      <c r="E270" s="317"/>
      <c r="F270" s="118"/>
      <c r="G270" s="198"/>
    </row>
    <row r="271" spans="2:7" ht="11.25" hidden="1" outlineLevel="1">
      <c r="B271" s="118"/>
      <c r="C271" s="332" t="s">
        <v>26</v>
      </c>
      <c r="D271" s="317"/>
      <c r="E271" s="317"/>
      <c r="F271" s="118"/>
      <c r="G271" s="198"/>
    </row>
    <row r="272" spans="2:7" ht="11.25" hidden="1" outlineLevel="1">
      <c r="B272" s="118"/>
      <c r="C272" s="332" t="s">
        <v>27</v>
      </c>
      <c r="D272" s="317"/>
      <c r="E272" s="317"/>
      <c r="F272" s="118"/>
      <c r="G272" s="198"/>
    </row>
    <row r="273" spans="2:7" ht="11.25" hidden="1" outlineLevel="1">
      <c r="B273" s="118"/>
      <c r="C273" s="332" t="s">
        <v>155</v>
      </c>
      <c r="D273" s="317"/>
      <c r="E273" s="317"/>
      <c r="F273" s="118"/>
      <c r="G273" s="198"/>
    </row>
    <row r="274" spans="2:7" ht="11.25" hidden="1" outlineLevel="1">
      <c r="B274" s="118"/>
      <c r="C274" s="332" t="s">
        <v>156</v>
      </c>
      <c r="D274" s="317"/>
      <c r="E274" s="317"/>
      <c r="F274" s="118"/>
      <c r="G274" s="198"/>
    </row>
    <row r="275" spans="2:7" ht="11.25" hidden="1" outlineLevel="1">
      <c r="B275" s="118"/>
      <c r="C275" s="334" t="s">
        <v>157</v>
      </c>
      <c r="D275" s="317"/>
      <c r="E275" s="317"/>
      <c r="F275" s="118"/>
      <c r="G275" s="198"/>
    </row>
    <row r="276" spans="2:7" ht="11.25" hidden="1" outlineLevel="1">
      <c r="B276" s="118"/>
      <c r="C276" s="335"/>
      <c r="D276" s="317"/>
      <c r="E276" s="317"/>
      <c r="F276" s="118"/>
      <c r="G276" s="198"/>
    </row>
    <row r="277" spans="2:7" ht="11.25" hidden="1" outlineLevel="1">
      <c r="B277" s="118"/>
      <c r="C277" s="315" t="s">
        <v>28</v>
      </c>
      <c r="D277" s="317"/>
      <c r="E277" s="317"/>
      <c r="F277" s="118"/>
      <c r="G277" s="198"/>
    </row>
    <row r="278" spans="2:7" ht="11.25" hidden="1" outlineLevel="1">
      <c r="B278" s="118"/>
      <c r="C278" s="315" t="s">
        <v>29</v>
      </c>
      <c r="D278" s="317"/>
      <c r="E278" s="317"/>
      <c r="F278" s="118"/>
      <c r="G278" s="198"/>
    </row>
    <row r="279" spans="2:7" ht="11.25" hidden="1" outlineLevel="1">
      <c r="B279" s="118"/>
      <c r="C279" s="315" t="s">
        <v>30</v>
      </c>
      <c r="D279" s="317"/>
      <c r="E279" s="317"/>
      <c r="F279" s="118"/>
      <c r="G279" s="198"/>
    </row>
    <row r="280" spans="2:7" ht="11.25" collapsed="1">
      <c r="B280" s="118"/>
      <c r="C280" s="118"/>
      <c r="D280" s="317"/>
      <c r="E280" s="317"/>
      <c r="F280" s="118"/>
      <c r="G280" s="198"/>
    </row>
    <row r="281" spans="2:11" s="198" customFormat="1" ht="11.25">
      <c r="B281" s="313"/>
      <c r="C281" s="313"/>
      <c r="D281" s="318"/>
      <c r="E281" s="318"/>
      <c r="F281" s="313"/>
      <c r="K281" s="261"/>
    </row>
    <row r="282" spans="2:11" s="198" customFormat="1" ht="11.25">
      <c r="B282" s="313"/>
      <c r="C282" s="313"/>
      <c r="D282" s="318"/>
      <c r="E282" s="318"/>
      <c r="F282" s="313"/>
      <c r="K282" s="261"/>
    </row>
    <row r="283" spans="2:11" s="198" customFormat="1" ht="11.25">
      <c r="B283" s="313"/>
      <c r="C283" s="313"/>
      <c r="D283" s="316"/>
      <c r="E283" s="316"/>
      <c r="F283" s="313"/>
      <c r="K283" s="261"/>
    </row>
    <row r="284" spans="2:11" s="198" customFormat="1" ht="11.25">
      <c r="B284" s="313"/>
      <c r="C284" s="313"/>
      <c r="D284" s="316"/>
      <c r="E284" s="316"/>
      <c r="F284" s="313"/>
      <c r="K284" s="261"/>
    </row>
    <row r="285" spans="2:11" s="198" customFormat="1" ht="11.25">
      <c r="B285" s="313"/>
      <c r="C285" s="313"/>
      <c r="D285" s="316"/>
      <c r="E285" s="316"/>
      <c r="F285" s="313"/>
      <c r="K285" s="261"/>
    </row>
    <row r="286" spans="4:11" s="198" customFormat="1" ht="11.25">
      <c r="D286" s="207"/>
      <c r="E286" s="207"/>
      <c r="K286" s="261"/>
    </row>
    <row r="287" spans="4:11" s="198" customFormat="1" ht="11.25">
      <c r="D287" s="207"/>
      <c r="E287" s="207"/>
      <c r="K287" s="261"/>
    </row>
    <row r="288" spans="4:11" s="198" customFormat="1" ht="11.25">
      <c r="D288" s="207"/>
      <c r="E288" s="207"/>
      <c r="K288" s="261"/>
    </row>
    <row r="289" spans="4:19" s="96" customFormat="1" ht="11.25">
      <c r="D289" s="134"/>
      <c r="E289" s="134"/>
      <c r="G289" s="198"/>
      <c r="S289" s="95"/>
    </row>
    <row r="290" spans="2:19" s="96" customFormat="1" ht="14.25">
      <c r="B290" s="384" t="str">
        <f>B3</f>
        <v>Shoqeria tregtare: " 2T " SHPK. PF-  2010</v>
      </c>
      <c r="C290" s="384"/>
      <c r="D290" s="384"/>
      <c r="E290" s="384"/>
      <c r="F290" s="384"/>
      <c r="G290" s="198"/>
      <c r="S290" s="95"/>
    </row>
    <row r="291" ht="12" thickBot="1">
      <c r="G291" s="198"/>
    </row>
    <row r="292" spans="2:7" ht="27" thickBot="1" thickTop="1">
      <c r="B292" s="217"/>
      <c r="C292" s="218" t="s">
        <v>158</v>
      </c>
      <c r="D292" s="219" t="s">
        <v>38</v>
      </c>
      <c r="E292" s="304" t="s">
        <v>256</v>
      </c>
      <c r="F292" s="304" t="s">
        <v>257</v>
      </c>
      <c r="G292" s="198"/>
    </row>
    <row r="293" spans="2:7" ht="12" thickTop="1">
      <c r="B293" s="220"/>
      <c r="C293" s="221"/>
      <c r="D293" s="222"/>
      <c r="E293" s="366"/>
      <c r="F293" s="223"/>
      <c r="G293" s="198"/>
    </row>
    <row r="294" spans="2:7" ht="11.25">
      <c r="B294" s="208"/>
      <c r="C294" s="209" t="s">
        <v>141</v>
      </c>
      <c r="D294" s="210"/>
      <c r="E294" s="367"/>
      <c r="F294" s="212"/>
      <c r="G294" s="198"/>
    </row>
    <row r="295" spans="2:9" ht="11.25">
      <c r="B295" s="208"/>
      <c r="C295" s="224" t="s">
        <v>31</v>
      </c>
      <c r="D295" s="210"/>
      <c r="E295" s="367">
        <f>E205</f>
        <v>86698750</v>
      </c>
      <c r="F295" s="225">
        <f>F205</f>
        <v>19416695</v>
      </c>
      <c r="G295" s="198"/>
      <c r="I295" s="203"/>
    </row>
    <row r="296" spans="2:9" ht="11.25">
      <c r="B296" s="208"/>
      <c r="C296" s="224" t="s">
        <v>32</v>
      </c>
      <c r="D296" s="210"/>
      <c r="E296" s="367"/>
      <c r="F296" s="225"/>
      <c r="G296" s="198"/>
      <c r="I296" s="203"/>
    </row>
    <row r="297" spans="2:7" ht="11.25">
      <c r="B297" s="208"/>
      <c r="C297" s="213" t="s">
        <v>33</v>
      </c>
      <c r="D297" s="210"/>
      <c r="E297" s="367">
        <v>4590370</v>
      </c>
      <c r="F297" s="225">
        <f>-F190</f>
        <v>2788978</v>
      </c>
      <c r="G297" s="198"/>
    </row>
    <row r="298" spans="2:7" ht="11.25">
      <c r="B298" s="208"/>
      <c r="C298" s="213" t="s">
        <v>34</v>
      </c>
      <c r="D298" s="210"/>
      <c r="E298" s="367"/>
      <c r="F298" s="225">
        <v>0</v>
      </c>
      <c r="G298" s="198"/>
    </row>
    <row r="299" spans="2:7" ht="11.25">
      <c r="B299" s="208"/>
      <c r="C299" s="213" t="s">
        <v>35</v>
      </c>
      <c r="D299" s="210"/>
      <c r="E299" s="367"/>
      <c r="F299" s="225"/>
      <c r="G299" s="198"/>
    </row>
    <row r="300" spans="2:9" ht="11.25">
      <c r="B300" s="208"/>
      <c r="C300" s="213" t="s">
        <v>36</v>
      </c>
      <c r="D300" s="210"/>
      <c r="E300" s="367">
        <v>413878</v>
      </c>
      <c r="F300" s="225">
        <v>1482987</v>
      </c>
      <c r="G300" s="198"/>
      <c r="I300" s="203"/>
    </row>
    <row r="301" spans="2:7" ht="11.25">
      <c r="B301" s="208"/>
      <c r="C301" s="211" t="s">
        <v>159</v>
      </c>
      <c r="D301" s="227" t="s">
        <v>217</v>
      </c>
      <c r="E301" s="368">
        <f>F67-E67</f>
        <v>-57241720</v>
      </c>
      <c r="F301" s="225">
        <v>-12360997</v>
      </c>
      <c r="G301" s="198"/>
    </row>
    <row r="302" spans="2:7" ht="11.25">
      <c r="B302" s="208"/>
      <c r="C302" s="211" t="s">
        <v>37</v>
      </c>
      <c r="D302" s="210"/>
      <c r="E302" s="367"/>
      <c r="F302" s="225">
        <v>-344000</v>
      </c>
      <c r="G302" s="198"/>
    </row>
    <row r="303" spans="2:7" ht="11.25">
      <c r="B303" s="208"/>
      <c r="C303" s="211" t="s">
        <v>160</v>
      </c>
      <c r="D303" s="210"/>
      <c r="E303" s="369">
        <f>E132-F132</f>
        <v>322845651</v>
      </c>
      <c r="F303" s="228">
        <v>199852477</v>
      </c>
      <c r="G303" s="198"/>
    </row>
    <row r="304" spans="2:7" ht="12" thickBot="1">
      <c r="B304" s="208"/>
      <c r="C304" s="211" t="s">
        <v>232</v>
      </c>
      <c r="D304" s="210"/>
      <c r="E304" s="371">
        <v>-292542381</v>
      </c>
      <c r="F304" s="226">
        <v>-158739386</v>
      </c>
      <c r="G304" s="198"/>
    </row>
    <row r="305" spans="2:7" ht="15.75" thickBot="1">
      <c r="B305" s="208"/>
      <c r="C305" s="215" t="s">
        <v>193</v>
      </c>
      <c r="D305" s="342"/>
      <c r="E305" s="373">
        <f>SUM(E295:E304)</f>
        <v>64764548</v>
      </c>
      <c r="F305" s="282">
        <f>SUM(F295:F304)</f>
        <v>52096754</v>
      </c>
      <c r="G305" s="198"/>
    </row>
    <row r="306" spans="2:7" ht="11.25">
      <c r="B306" s="208"/>
      <c r="C306" s="211" t="s">
        <v>145</v>
      </c>
      <c r="D306" s="210"/>
      <c r="E306" s="372">
        <f>-E300</f>
        <v>-413878</v>
      </c>
      <c r="F306" s="226">
        <v>-1482987</v>
      </c>
      <c r="G306" s="198"/>
    </row>
    <row r="307" spans="2:9" ht="12" thickBot="1">
      <c r="B307" s="208"/>
      <c r="C307" s="211" t="s">
        <v>146</v>
      </c>
      <c r="D307" s="210"/>
      <c r="E307" s="371">
        <f>-E207</f>
        <v>-8861744.4</v>
      </c>
      <c r="F307" s="226">
        <v>-2271720</v>
      </c>
      <c r="G307" s="198"/>
      <c r="I307" s="148"/>
    </row>
    <row r="308" spans="2:7" ht="15.75" thickBot="1">
      <c r="B308" s="208"/>
      <c r="C308" s="230" t="s">
        <v>194</v>
      </c>
      <c r="D308" s="341"/>
      <c r="E308" s="373">
        <f>SUM(E305:E307)</f>
        <v>55488925.6</v>
      </c>
      <c r="F308" s="282">
        <f>SUM(F305:F307)</f>
        <v>48342047</v>
      </c>
      <c r="G308" s="198"/>
    </row>
    <row r="309" spans="2:9" ht="11.25">
      <c r="B309" s="208"/>
      <c r="C309" s="211"/>
      <c r="D309" s="210"/>
      <c r="E309" s="372"/>
      <c r="F309" s="226"/>
      <c r="G309" s="198"/>
      <c r="I309" s="170"/>
    </row>
    <row r="310" spans="2:7" ht="11.25">
      <c r="B310" s="208"/>
      <c r="C310" s="209" t="s">
        <v>148</v>
      </c>
      <c r="D310" s="210"/>
      <c r="E310" s="367"/>
      <c r="F310" s="225"/>
      <c r="G310" s="198"/>
    </row>
    <row r="311" spans="2:7" ht="11.25">
      <c r="B311" s="208"/>
      <c r="C311" s="232" t="s">
        <v>161</v>
      </c>
      <c r="D311" s="210"/>
      <c r="E311" s="367">
        <v>-11124787</v>
      </c>
      <c r="F311" s="225">
        <v>-5000</v>
      </c>
      <c r="G311" s="198"/>
    </row>
    <row r="312" spans="2:7" ht="11.25">
      <c r="B312" s="208"/>
      <c r="C312" s="232" t="s">
        <v>25</v>
      </c>
      <c r="D312" s="210"/>
      <c r="E312" s="367">
        <v>-23658424</v>
      </c>
      <c r="F312" s="225">
        <v>-4765218</v>
      </c>
      <c r="G312" s="198"/>
    </row>
    <row r="313" spans="2:7" ht="11.25">
      <c r="B313" s="208"/>
      <c r="C313" s="232" t="s">
        <v>162</v>
      </c>
      <c r="D313" s="210"/>
      <c r="E313" s="367"/>
      <c r="F313" s="225">
        <v>0</v>
      </c>
      <c r="G313" s="198"/>
    </row>
    <row r="314" spans="2:8" ht="11.25">
      <c r="B314" s="208"/>
      <c r="C314" s="232" t="s">
        <v>151</v>
      </c>
      <c r="D314" s="210"/>
      <c r="E314" s="367"/>
      <c r="F314" s="225">
        <v>0</v>
      </c>
      <c r="G314" s="198"/>
      <c r="H314" s="203"/>
    </row>
    <row r="315" spans="2:7" ht="12" thickBot="1">
      <c r="B315" s="208"/>
      <c r="C315" s="232" t="s">
        <v>152</v>
      </c>
      <c r="D315" s="210"/>
      <c r="E315" s="369"/>
      <c r="F315" s="225">
        <v>0</v>
      </c>
      <c r="G315" s="198"/>
    </row>
    <row r="316" spans="2:7" ht="15.75" thickBot="1">
      <c r="B316" s="208"/>
      <c r="C316" s="230" t="s">
        <v>195</v>
      </c>
      <c r="D316" s="341"/>
      <c r="E316" s="373">
        <f>SUM(E311:E315)</f>
        <v>-34783211</v>
      </c>
      <c r="F316" s="231">
        <f>SUM(F311:F315)</f>
        <v>-4770218</v>
      </c>
      <c r="G316" s="198"/>
    </row>
    <row r="317" spans="2:7" ht="15">
      <c r="B317" s="208"/>
      <c r="C317"/>
      <c r="D317" s="92"/>
      <c r="E317" s="370"/>
      <c r="F317" s="62"/>
      <c r="G317" s="198"/>
    </row>
    <row r="318" spans="2:7" ht="11.25">
      <c r="B318" s="208"/>
      <c r="C318" s="209" t="s">
        <v>163</v>
      </c>
      <c r="D318" s="210"/>
      <c r="E318" s="367"/>
      <c r="F318" s="225"/>
      <c r="G318" s="198"/>
    </row>
    <row r="319" spans="2:7" ht="11.25">
      <c r="B319" s="208"/>
      <c r="C319" s="211" t="s">
        <v>227</v>
      </c>
      <c r="D319" s="210"/>
      <c r="E319" s="367"/>
      <c r="F319" s="225"/>
      <c r="G319" s="198"/>
    </row>
    <row r="320" spans="2:7" ht="11.25">
      <c r="B320" s="208"/>
      <c r="C320" s="211" t="s">
        <v>228</v>
      </c>
      <c r="D320" s="210"/>
      <c r="E320" s="367">
        <f>E144-F144</f>
        <v>-23596283</v>
      </c>
      <c r="F320" s="225"/>
      <c r="G320" s="198"/>
    </row>
    <row r="321" spans="2:7" ht="11.25">
      <c r="B321" s="208"/>
      <c r="C321" s="211" t="s">
        <v>155</v>
      </c>
      <c r="D321" s="210"/>
      <c r="E321" s="367"/>
      <c r="F321" s="225">
        <v>0</v>
      </c>
      <c r="G321" s="198"/>
    </row>
    <row r="322" spans="2:7" ht="12" thickBot="1">
      <c r="B322" s="208"/>
      <c r="C322" s="211" t="s">
        <v>164</v>
      </c>
      <c r="D322" s="210"/>
      <c r="E322" s="369"/>
      <c r="F322" s="225">
        <f>-30222850</f>
        <v>-30222850</v>
      </c>
      <c r="G322" s="198"/>
    </row>
    <row r="323" spans="2:7" ht="15.75" thickBot="1">
      <c r="B323" s="233"/>
      <c r="C323" s="230" t="s">
        <v>196</v>
      </c>
      <c r="D323" s="341"/>
      <c r="E323" s="374">
        <f>SUM(E320:E322)</f>
        <v>-23596283</v>
      </c>
      <c r="F323" s="231">
        <f>SUM(F319:F322)</f>
        <v>-30222850</v>
      </c>
      <c r="G323" s="198"/>
    </row>
    <row r="324" spans="2:7" ht="12" thickBot="1">
      <c r="B324" s="208"/>
      <c r="C324" s="214"/>
      <c r="D324" s="210"/>
      <c r="E324" s="375"/>
      <c r="F324" s="225"/>
      <c r="G324" s="198"/>
    </row>
    <row r="325" spans="2:7" ht="15.75" thickBot="1">
      <c r="B325" s="208"/>
      <c r="C325" s="209" t="s">
        <v>28</v>
      </c>
      <c r="D325" s="342"/>
      <c r="E325" s="376">
        <f>E308+E316+E323</f>
        <v>-2890568.3999999985</v>
      </c>
      <c r="F325" s="231">
        <f>+F323+F316+F308</f>
        <v>13348979</v>
      </c>
      <c r="G325" s="198"/>
    </row>
    <row r="326" spans="2:7" ht="12" thickBot="1">
      <c r="B326" s="208"/>
      <c r="C326" s="209"/>
      <c r="D326" s="229"/>
      <c r="E326" s="377"/>
      <c r="F326" s="234"/>
      <c r="G326" s="198"/>
    </row>
    <row r="327" spans="2:8" ht="12" thickBot="1">
      <c r="B327" s="208"/>
      <c r="C327" s="209" t="s">
        <v>29</v>
      </c>
      <c r="D327" s="342"/>
      <c r="E327" s="376">
        <v>25209691</v>
      </c>
      <c r="F327" s="235">
        <v>11860712</v>
      </c>
      <c r="G327" s="198"/>
      <c r="H327" s="203"/>
    </row>
    <row r="328" spans="2:8" ht="12" thickBot="1">
      <c r="B328" s="216"/>
      <c r="C328" s="236" t="s">
        <v>30</v>
      </c>
      <c r="D328" s="343"/>
      <c r="E328" s="376">
        <f>E61</f>
        <v>22319122</v>
      </c>
      <c r="F328" s="237">
        <v>25209691</v>
      </c>
      <c r="G328" s="198"/>
      <c r="H328" s="149"/>
    </row>
    <row r="329" spans="2:7" ht="12.75" thickBot="1" thickTop="1">
      <c r="B329" s="118"/>
      <c r="C329" s="238"/>
      <c r="D329" s="239"/>
      <c r="E329" s="239"/>
      <c r="F329" s="240"/>
      <c r="G329" s="198"/>
    </row>
    <row r="330" spans="2:8" ht="16.5" thickBot="1" thickTop="1">
      <c r="B330" s="118"/>
      <c r="C330" s="238"/>
      <c r="D330" s="254"/>
      <c r="E330" s="254"/>
      <c r="F330" s="255"/>
      <c r="G330" s="261"/>
      <c r="H330" s="149"/>
    </row>
    <row r="331" spans="2:7" ht="12" thickTop="1">
      <c r="B331" s="118"/>
      <c r="C331" s="238"/>
      <c r="D331" s="256"/>
      <c r="E331" s="256"/>
      <c r="F331" s="257"/>
      <c r="G331" s="198"/>
    </row>
    <row r="332" spans="4:7" ht="11.25">
      <c r="D332" s="241"/>
      <c r="E332" s="241"/>
      <c r="F332" s="242"/>
      <c r="G332" s="198"/>
    </row>
    <row r="333" spans="4:5" s="198" customFormat="1" ht="11.25">
      <c r="D333" s="207"/>
      <c r="E333" s="207"/>
    </row>
    <row r="334" spans="2:7" ht="15.75">
      <c r="B334" s="83"/>
      <c r="C334" s="82"/>
      <c r="D334" s="247"/>
      <c r="E334" s="247"/>
      <c r="F334" s="248"/>
      <c r="G334" s="1"/>
    </row>
    <row r="335" spans="2:7" ht="15">
      <c r="B335" s="243"/>
      <c r="C335" s="81"/>
      <c r="D335" s="244"/>
      <c r="E335" s="244"/>
      <c r="F335" s="245"/>
      <c r="G335" s="1"/>
    </row>
    <row r="336" spans="2:7" ht="15">
      <c r="B336" s="243"/>
      <c r="C336" s="80"/>
      <c r="D336" s="244"/>
      <c r="E336" s="244"/>
      <c r="F336" s="245"/>
      <c r="G336" s="1"/>
    </row>
    <row r="337" spans="2:7" ht="15">
      <c r="B337" s="243"/>
      <c r="C337" s="246"/>
      <c r="D337" s="244"/>
      <c r="E337" s="244"/>
      <c r="F337" s="245"/>
      <c r="G337" s="1"/>
    </row>
    <row r="338" spans="2:7" ht="15">
      <c r="B338" s="243"/>
      <c r="C338" s="81"/>
      <c r="D338" s="244"/>
      <c r="E338" s="244"/>
      <c r="F338" s="245"/>
      <c r="G338" s="1"/>
    </row>
    <row r="339" spans="2:7" ht="15">
      <c r="B339" s="243"/>
      <c r="C339" s="80"/>
      <c r="D339" s="244"/>
      <c r="E339" s="244"/>
      <c r="F339" s="245"/>
      <c r="G339" s="1"/>
    </row>
    <row r="340" spans="2:7" ht="15">
      <c r="B340" s="243"/>
      <c r="C340" s="246"/>
      <c r="D340" s="244"/>
      <c r="E340" s="244"/>
      <c r="F340" s="245"/>
      <c r="G340" s="1"/>
    </row>
    <row r="341" spans="2:7" ht="15.75" thickBot="1">
      <c r="B341" s="249"/>
      <c r="C341" s="250"/>
      <c r="D341" s="251"/>
      <c r="E341" s="251"/>
      <c r="F341" s="252"/>
      <c r="G341" s="1"/>
    </row>
    <row r="342" spans="2:9" ht="15.75" thickTop="1">
      <c r="B342" s="7"/>
      <c r="C342" s="7"/>
      <c r="D342" s="93"/>
      <c r="E342" s="93"/>
      <c r="F342" s="7"/>
      <c r="G342" s="1"/>
      <c r="H342" s="7"/>
      <c r="I342" s="7"/>
    </row>
    <row r="343" ht="11.25">
      <c r="G343" s="96"/>
    </row>
    <row r="344" ht="11.25">
      <c r="G344" s="96"/>
    </row>
    <row r="345" ht="11.25">
      <c r="G345" s="96"/>
    </row>
    <row r="346" ht="11.25">
      <c r="G346" s="96"/>
    </row>
    <row r="347" ht="11.25">
      <c r="G347" s="96"/>
    </row>
    <row r="348" ht="11.25">
      <c r="G348" s="96"/>
    </row>
    <row r="349" ht="11.25">
      <c r="G349" s="96"/>
    </row>
    <row r="350" ht="11.25">
      <c r="G350" s="96"/>
    </row>
    <row r="351" ht="11.25">
      <c r="G351" s="96"/>
    </row>
    <row r="352" ht="11.25">
      <c r="G352" s="96"/>
    </row>
    <row r="353" ht="11.25">
      <c r="G353" s="96"/>
    </row>
    <row r="354" ht="11.25">
      <c r="G354" s="96"/>
    </row>
    <row r="355" ht="11.25">
      <c r="G355" s="96"/>
    </row>
    <row r="356" ht="11.25">
      <c r="G356" s="96"/>
    </row>
    <row r="357" ht="11.25">
      <c r="G357" s="96"/>
    </row>
    <row r="358" ht="11.25">
      <c r="G358" s="96"/>
    </row>
    <row r="359" ht="11.25">
      <c r="G359" s="96"/>
    </row>
    <row r="360" ht="11.25">
      <c r="G360" s="96"/>
    </row>
    <row r="361" ht="11.25">
      <c r="G361" s="96"/>
    </row>
    <row r="362" ht="11.25">
      <c r="G362" s="96"/>
    </row>
    <row r="363" ht="11.25">
      <c r="G363" s="96"/>
    </row>
    <row r="364" ht="11.25">
      <c r="G364" s="96"/>
    </row>
    <row r="365" ht="11.25">
      <c r="G365" s="96"/>
    </row>
    <row r="366" ht="11.25">
      <c r="G366" s="96"/>
    </row>
    <row r="367" ht="11.25">
      <c r="G367" s="96"/>
    </row>
    <row r="368" ht="11.25">
      <c r="G368" s="96"/>
    </row>
    <row r="369" ht="11.25">
      <c r="G369" s="96"/>
    </row>
    <row r="370" ht="11.25">
      <c r="G370" s="96"/>
    </row>
    <row r="371" ht="11.25">
      <c r="G371" s="96"/>
    </row>
    <row r="372" ht="11.25">
      <c r="G372" s="96"/>
    </row>
    <row r="373" ht="11.25">
      <c r="G373" s="96"/>
    </row>
    <row r="374" ht="11.25">
      <c r="G374" s="96"/>
    </row>
    <row r="375" ht="11.25">
      <c r="G375" s="96"/>
    </row>
    <row r="376" ht="11.25">
      <c r="G376" s="96"/>
    </row>
    <row r="377" ht="11.25">
      <c r="G377" s="96"/>
    </row>
    <row r="378" ht="11.25">
      <c r="G378" s="96"/>
    </row>
    <row r="379" ht="11.25">
      <c r="G379" s="96"/>
    </row>
    <row r="380" ht="11.25">
      <c r="G380" s="96"/>
    </row>
    <row r="381" ht="11.25">
      <c r="G381" s="96"/>
    </row>
    <row r="382" ht="11.25">
      <c r="G382" s="96"/>
    </row>
    <row r="383" ht="11.25">
      <c r="G383" s="96"/>
    </row>
    <row r="384" ht="11.25">
      <c r="G384" s="96"/>
    </row>
    <row r="385" ht="11.25">
      <c r="G385" s="96"/>
    </row>
    <row r="386" ht="11.25">
      <c r="G386" s="96"/>
    </row>
    <row r="387" ht="11.25">
      <c r="G387" s="96"/>
    </row>
    <row r="388" ht="11.25">
      <c r="G388" s="96"/>
    </row>
    <row r="389" ht="11.25">
      <c r="G389" s="96"/>
    </row>
    <row r="390" ht="11.25">
      <c r="G390" s="96"/>
    </row>
    <row r="391" ht="11.25">
      <c r="G391" s="96"/>
    </row>
    <row r="392" ht="11.25">
      <c r="G392" s="96"/>
    </row>
    <row r="393" ht="11.25">
      <c r="G393" s="96"/>
    </row>
    <row r="394" ht="11.25">
      <c r="G394" s="96"/>
    </row>
    <row r="395" ht="11.25">
      <c r="G395" s="96"/>
    </row>
    <row r="396" ht="11.25">
      <c r="G396" s="96"/>
    </row>
    <row r="397" ht="11.25">
      <c r="G397" s="96"/>
    </row>
    <row r="398" ht="11.25">
      <c r="G398" s="96"/>
    </row>
    <row r="399" ht="11.25">
      <c r="G399" s="96"/>
    </row>
    <row r="400" ht="11.25">
      <c r="G400" s="96"/>
    </row>
    <row r="401" ht="11.25">
      <c r="G401" s="96"/>
    </row>
    <row r="402" ht="11.25">
      <c r="G402" s="96"/>
    </row>
    <row r="403" ht="11.25">
      <c r="G403" s="96"/>
    </row>
    <row r="404" ht="11.25">
      <c r="G404" s="96"/>
    </row>
    <row r="405" ht="11.25">
      <c r="G405" s="96"/>
    </row>
    <row r="406" ht="11.25">
      <c r="G406" s="96"/>
    </row>
    <row r="407" ht="11.25">
      <c r="G407" s="96"/>
    </row>
    <row r="408" ht="11.25">
      <c r="G408" s="96"/>
    </row>
    <row r="409" ht="11.25">
      <c r="G409" s="96"/>
    </row>
    <row r="410" ht="11.25">
      <c r="G410" s="96"/>
    </row>
    <row r="411" ht="11.25">
      <c r="G411" s="96"/>
    </row>
    <row r="412" ht="11.25">
      <c r="G412" s="96"/>
    </row>
    <row r="413" ht="11.25">
      <c r="G413" s="96"/>
    </row>
    <row r="414" ht="11.25">
      <c r="G414" s="96"/>
    </row>
    <row r="415" ht="11.25">
      <c r="G415" s="96"/>
    </row>
    <row r="416" ht="11.25">
      <c r="G416" s="96"/>
    </row>
    <row r="417" ht="11.25">
      <c r="G417" s="96"/>
    </row>
    <row r="418" ht="11.25">
      <c r="G418" s="96"/>
    </row>
    <row r="419" ht="11.25">
      <c r="G419" s="96"/>
    </row>
    <row r="420" ht="11.25">
      <c r="G420" s="96"/>
    </row>
    <row r="421" ht="11.25">
      <c r="G421" s="96"/>
    </row>
    <row r="422" ht="11.25">
      <c r="G422" s="96"/>
    </row>
    <row r="423" ht="11.25">
      <c r="G423" s="96"/>
    </row>
    <row r="424" ht="11.25">
      <c r="G424" s="96"/>
    </row>
    <row r="425" ht="11.25">
      <c r="G425" s="96"/>
    </row>
    <row r="426" ht="11.25">
      <c r="G426" s="96"/>
    </row>
    <row r="427" ht="11.25">
      <c r="G427" s="96"/>
    </row>
    <row r="428" ht="11.25">
      <c r="G428" s="96"/>
    </row>
    <row r="429" ht="11.25">
      <c r="G429" s="96"/>
    </row>
    <row r="430" ht="11.25">
      <c r="G430" s="96"/>
    </row>
    <row r="431" ht="11.25">
      <c r="G431" s="96"/>
    </row>
    <row r="432" ht="11.25">
      <c r="G432" s="96"/>
    </row>
    <row r="433" ht="11.25">
      <c r="G433" s="96"/>
    </row>
    <row r="434" ht="11.25">
      <c r="G434" s="96"/>
    </row>
    <row r="435" ht="11.25">
      <c r="G435" s="96"/>
    </row>
    <row r="436" ht="11.25">
      <c r="G436" s="96"/>
    </row>
    <row r="437" ht="11.25">
      <c r="G437" s="96"/>
    </row>
    <row r="438" ht="11.25">
      <c r="G438" s="96"/>
    </row>
    <row r="439" ht="11.25">
      <c r="G439" s="96"/>
    </row>
    <row r="440" ht="11.25">
      <c r="G440" s="96"/>
    </row>
    <row r="441" ht="11.25">
      <c r="G441" s="96"/>
    </row>
    <row r="442" ht="11.25">
      <c r="G442" s="96"/>
    </row>
    <row r="443" ht="11.25">
      <c r="G443" s="96"/>
    </row>
    <row r="444" ht="11.25">
      <c r="G444" s="96"/>
    </row>
    <row r="445" ht="11.25">
      <c r="G445" s="96"/>
    </row>
    <row r="446" ht="11.25">
      <c r="G446" s="96"/>
    </row>
    <row r="447" ht="11.25">
      <c r="G447" s="96"/>
    </row>
    <row r="448" ht="11.25">
      <c r="G448" s="96"/>
    </row>
    <row r="449" ht="11.25">
      <c r="G449" s="96"/>
    </row>
    <row r="450" ht="11.25">
      <c r="G450" s="96"/>
    </row>
    <row r="451" ht="11.25">
      <c r="G451" s="96"/>
    </row>
    <row r="452" ht="11.25">
      <c r="G452" s="96"/>
    </row>
    <row r="453" ht="11.25">
      <c r="G453" s="96"/>
    </row>
    <row r="454" ht="11.25">
      <c r="G454" s="96"/>
    </row>
    <row r="455" ht="11.25">
      <c r="G455" s="96"/>
    </row>
    <row r="456" ht="11.25">
      <c r="G456" s="96"/>
    </row>
    <row r="457" ht="11.25">
      <c r="G457" s="96"/>
    </row>
    <row r="458" ht="11.25">
      <c r="G458" s="96"/>
    </row>
    <row r="459" ht="11.25">
      <c r="G459" s="96"/>
    </row>
    <row r="460" ht="11.25">
      <c r="G460" s="96"/>
    </row>
    <row r="461" ht="11.25">
      <c r="G461" s="96"/>
    </row>
    <row r="462" ht="11.25">
      <c r="G462" s="96"/>
    </row>
    <row r="463" ht="11.25">
      <c r="G463" s="96"/>
    </row>
    <row r="464" ht="11.25">
      <c r="G464" s="96"/>
    </row>
    <row r="465" ht="11.25">
      <c r="G465" s="96"/>
    </row>
    <row r="466" ht="11.25">
      <c r="G466" s="96"/>
    </row>
    <row r="467" ht="11.25">
      <c r="G467" s="96"/>
    </row>
    <row r="468" ht="11.25">
      <c r="G468" s="96"/>
    </row>
    <row r="469" ht="11.25">
      <c r="G469" s="96"/>
    </row>
    <row r="470" ht="11.25">
      <c r="G470" s="96"/>
    </row>
    <row r="471" ht="11.25">
      <c r="G471" s="96"/>
    </row>
    <row r="472" ht="11.25">
      <c r="G472" s="96"/>
    </row>
    <row r="473" ht="11.25">
      <c r="G473" s="96"/>
    </row>
    <row r="474" ht="11.25">
      <c r="G474" s="96"/>
    </row>
    <row r="475" ht="11.25">
      <c r="G475" s="96"/>
    </row>
    <row r="476" ht="11.25">
      <c r="G476" s="96"/>
    </row>
    <row r="477" ht="11.25">
      <c r="G477" s="96"/>
    </row>
    <row r="478" ht="11.25">
      <c r="G478" s="96"/>
    </row>
    <row r="479" ht="11.25">
      <c r="G479" s="96"/>
    </row>
    <row r="480" ht="11.25">
      <c r="G480" s="96"/>
    </row>
    <row r="481" ht="11.25">
      <c r="G481" s="96"/>
    </row>
    <row r="482" ht="11.25">
      <c r="G482" s="96"/>
    </row>
    <row r="483" ht="11.25">
      <c r="G483" s="96"/>
    </row>
    <row r="484" ht="11.25">
      <c r="G484" s="96"/>
    </row>
    <row r="485" ht="11.25">
      <c r="G485" s="96"/>
    </row>
    <row r="486" ht="11.25">
      <c r="G486" s="96"/>
    </row>
    <row r="487" ht="11.25">
      <c r="G487" s="96"/>
    </row>
    <row r="488" ht="11.25">
      <c r="G488" s="96"/>
    </row>
    <row r="489" ht="11.25">
      <c r="G489" s="96"/>
    </row>
    <row r="490" ht="11.25">
      <c r="G490" s="96"/>
    </row>
    <row r="491" ht="11.25">
      <c r="G491" s="96"/>
    </row>
    <row r="492" ht="11.25">
      <c r="G492" s="96"/>
    </row>
    <row r="493" ht="11.25">
      <c r="G493" s="96"/>
    </row>
    <row r="494" ht="11.25">
      <c r="G494" s="96"/>
    </row>
    <row r="495" ht="11.25">
      <c r="G495" s="96"/>
    </row>
    <row r="496" ht="11.25">
      <c r="G496" s="96"/>
    </row>
    <row r="497" ht="11.25">
      <c r="G497" s="96"/>
    </row>
    <row r="498" ht="11.25">
      <c r="G498" s="96"/>
    </row>
    <row r="499" ht="11.25">
      <c r="G499" s="96"/>
    </row>
    <row r="500" ht="11.25">
      <c r="G500" s="96"/>
    </row>
    <row r="501" ht="11.25">
      <c r="G501" s="96"/>
    </row>
    <row r="502" ht="11.25">
      <c r="G502" s="96"/>
    </row>
    <row r="503" ht="11.25">
      <c r="G503" s="96"/>
    </row>
    <row r="504" ht="11.25">
      <c r="G504" s="96"/>
    </row>
  </sheetData>
  <sheetProtection/>
  <mergeCells count="6">
    <mergeCell ref="C214:D214"/>
    <mergeCell ref="B290:F290"/>
    <mergeCell ref="B3:F3"/>
    <mergeCell ref="B2:F2"/>
    <mergeCell ref="B176:F176"/>
    <mergeCell ref="B179:F179"/>
  </mergeCells>
  <printOptions/>
  <pageMargins left="0.16" right="0.2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asimi</cp:lastModifiedBy>
  <cp:lastPrinted>2011-06-24T10:17:39Z</cp:lastPrinted>
  <dcterms:created xsi:type="dcterms:W3CDTF">2009-01-08T11:27:56Z</dcterms:created>
  <dcterms:modified xsi:type="dcterms:W3CDTF">2011-06-24T10:18:16Z</dcterms:modified>
  <cp:category/>
  <cp:version/>
  <cp:contentType/>
  <cp:contentStatus/>
</cp:coreProperties>
</file>