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10" windowHeight="6765" tabRatio="768" activeTab="0"/>
  </bookViews>
  <sheets>
    <sheet name=" (Hyrje)" sheetId="1" r:id="rId1"/>
    <sheet name="Aktivi" sheetId="2" r:id="rId2"/>
    <sheet name="Pasivi" sheetId="3" r:id="rId3"/>
    <sheet name="Funksioni" sheetId="4" r:id="rId4"/>
    <sheet name="Natyra" sheetId="5" r:id="rId5"/>
    <sheet name="DIREKT" sheetId="6" r:id="rId6"/>
    <sheet name="IN DIREKTE" sheetId="7" r:id="rId7"/>
    <sheet name="pasq e kons" sheetId="8" r:id="rId8"/>
    <sheet name="pasq pakons" sheetId="9" r:id="rId9"/>
    <sheet name="SHENIME" sheetId="10" r:id="rId10"/>
  </sheets>
  <externalReferences>
    <externalReference r:id="rId13"/>
    <externalReference r:id="rId14"/>
    <externalReference r:id="rId15"/>
  </externalReferences>
  <definedNames>
    <definedName name="_xlnm.Print_Area" localSheetId="0">' (Hyrje)'!#REF!</definedName>
    <definedName name="_xlnm.Print_Area" localSheetId="1">'Aktivi'!#REF!</definedName>
    <definedName name="_xlnm.Print_Area" localSheetId="3">'Funksioni'!#REF!</definedName>
    <definedName name="_xlnm.Print_Area" localSheetId="4">'Natyra'!#REF!</definedName>
    <definedName name="_xlnm.Print_Area" localSheetId="2">'Pasivi'!#REF!</definedName>
  </definedNames>
  <calcPr fullCalcOnLoad="1"/>
</workbook>
</file>

<file path=xl/sharedStrings.xml><?xml version="1.0" encoding="utf-8"?>
<sst xmlns="http://schemas.openxmlformats.org/spreadsheetml/2006/main" count="309" uniqueCount="240">
  <si>
    <t>Data e krijimit</t>
  </si>
  <si>
    <t>Nr. I Regjistrit tregetar</t>
  </si>
  <si>
    <t>Nr</t>
  </si>
  <si>
    <t>I</t>
  </si>
  <si>
    <t>II</t>
  </si>
  <si>
    <t>III</t>
  </si>
  <si>
    <t>NR</t>
  </si>
  <si>
    <t>AKTIVET</t>
  </si>
  <si>
    <t>AKTIVET AFATSHKURTERA</t>
  </si>
  <si>
    <t>Shenime</t>
  </si>
  <si>
    <t>AKTIVET AFATGJATA</t>
  </si>
  <si>
    <t>TOTALI I AKTIVEVE (I+II)</t>
  </si>
  <si>
    <t>KAPITALI</t>
  </si>
  <si>
    <t>PERSHKRIMI I ELEMENTEVE</t>
  </si>
  <si>
    <t>Shitjet Neto</t>
  </si>
  <si>
    <t>Te ardhura te tjera nga veprimtarite e shfrytezimit</t>
  </si>
  <si>
    <t>Materialet e konsumuara</t>
  </si>
  <si>
    <t xml:space="preserve">Kosto e punes </t>
  </si>
  <si>
    <t>Amortizime dhe zhvleresime</t>
  </si>
  <si>
    <t>Shpenzime te tjera</t>
  </si>
  <si>
    <t xml:space="preserve">Te ardhurat dhe shpenzimet financiare </t>
  </si>
  <si>
    <t>Shpenzimet e tatimit mbi fitimin</t>
  </si>
  <si>
    <t>Elemente te pasqyrave te konsoliduara</t>
  </si>
  <si>
    <t>Emertimi dhe Forma ligjore</t>
  </si>
  <si>
    <t>NIPTI</t>
  </si>
  <si>
    <t>Adresa e Selise</t>
  </si>
  <si>
    <t>Veprimtaria Kryesore</t>
  </si>
  <si>
    <t>P A S Q Y R A T   F I N A N C I A R E</t>
  </si>
  <si>
    <t>Ne zbatim te standartit  Kombetar te Kontabilitetit Nr 2 dhe Ligjit Nr 9228 date 20.04.2004</t>
  </si>
  <si>
    <t>Pasqyrat Financiare jane Individuale</t>
  </si>
  <si>
    <t>Pasqyrat Financiare jane te Konsoliduara</t>
  </si>
  <si>
    <t xml:space="preserve">Pasqyrat Financiare jane te rrumbullakosura ne </t>
  </si>
  <si>
    <t>Pasqyrat Financiare jane te shprehura ne</t>
  </si>
  <si>
    <t>Periudha Kontabel e Pasqyrave Financiare</t>
  </si>
  <si>
    <t>Data e mbylljes se Pasqyrave Financiare</t>
  </si>
  <si>
    <t>Deri</t>
  </si>
  <si>
    <t xml:space="preserve">Nga  </t>
  </si>
  <si>
    <t>"Per Kontabilitetin dhe Pasqyrat Financiare"</t>
  </si>
  <si>
    <t>1. Aktivet monetare</t>
  </si>
  <si>
    <t>&gt; Banka</t>
  </si>
  <si>
    <t>&gt; Arka</t>
  </si>
  <si>
    <t>2. Derivative dhe aktive te mbajtura per tregetim</t>
  </si>
  <si>
    <t>3. Aktive te tjera financiare afatshkurtera</t>
  </si>
  <si>
    <t>&gt; Klienta per mallra produkte e sherbime</t>
  </si>
  <si>
    <t xml:space="preserve">&gt; </t>
  </si>
  <si>
    <t>&gt; Debitore, Kreditore te tjere</t>
  </si>
  <si>
    <t>&gt; Tatimi mbi Fitimin</t>
  </si>
  <si>
    <t>&gt; TVSH</t>
  </si>
  <si>
    <t>&gt;Te drejta e detyrime ndaj ortakeve</t>
  </si>
  <si>
    <t>4. Inventari</t>
  </si>
  <si>
    <t>&gt; Lende te para</t>
  </si>
  <si>
    <t>&gt; Inventare I imte</t>
  </si>
  <si>
    <t>&gt; Prodhimi ne proces</t>
  </si>
  <si>
    <t>&gt; Produkte te Gatshme</t>
  </si>
  <si>
    <t>&gt; Mallra per rishitje</t>
  </si>
  <si>
    <t>&gt;  Parapagesa per furnizime</t>
  </si>
  <si>
    <t>&gt;</t>
  </si>
  <si>
    <t>5. Aktive biologjike afatshkurtera</t>
  </si>
  <si>
    <t>6. Aktive te mbajtura per shitje</t>
  </si>
  <si>
    <t>7.Parapagime dhe shpenzimet e shtyra</t>
  </si>
  <si>
    <t>&gt; Shpenzime te periudhave te ardhshme</t>
  </si>
  <si>
    <t>1. Investimet financiare afatgjata</t>
  </si>
  <si>
    <t>&gt; Toka</t>
  </si>
  <si>
    <t>&gt; Ndertesa</t>
  </si>
  <si>
    <t>&gt; Makineri dhe Pajisje</t>
  </si>
  <si>
    <t>&gt; Aktive te tjera afatgjata materiale</t>
  </si>
  <si>
    <t>3.Aktivet Biologjike afatgjata</t>
  </si>
  <si>
    <t>4.Aktivet afatgjata jomateriale</t>
  </si>
  <si>
    <t>5.Kapitali aksionar I papaguar</t>
  </si>
  <si>
    <t>6.Aktive te tjera afatgjata</t>
  </si>
  <si>
    <t>2.Aktivet afatgjata materiale</t>
  </si>
  <si>
    <t>PASIVET DHE KAPITALI</t>
  </si>
  <si>
    <t>PASIVET AFATSHKURTERA</t>
  </si>
  <si>
    <t>2.  Huamarrjet</t>
  </si>
  <si>
    <t>1.  Derivative</t>
  </si>
  <si>
    <t>&gt; Overdrafte</t>
  </si>
  <si>
    <t>&gt; Huamarrje afatshkurtera</t>
  </si>
  <si>
    <t>3.  Huate dhe parapagimet</t>
  </si>
  <si>
    <t>&gt; Te pagueshme ndaj furnitoreve</t>
  </si>
  <si>
    <t>&gt; Te pagueshme ndaj punonjesve</t>
  </si>
  <si>
    <t>&gt;  Detyrime Tatimore per TAP-in</t>
  </si>
  <si>
    <t>&gt;  Detyrime Tatimore per TVSH</t>
  </si>
  <si>
    <t>&gt;  Detyrime Tatimore per Tatimin ne burim</t>
  </si>
  <si>
    <t>&gt;  Te drejta e detyrime ndaj ortakeve</t>
  </si>
  <si>
    <t>&gt;  Dividente per tu paguar</t>
  </si>
  <si>
    <t>&gt; Debitore dhe kreditore te tjere</t>
  </si>
  <si>
    <t>4.  Grantet dhe te ardhura te shtyra</t>
  </si>
  <si>
    <t>5.Provizionet afatshkurtera</t>
  </si>
  <si>
    <t>PASIVET  AFATGJATA</t>
  </si>
  <si>
    <t>1. Hua afatgjate</t>
  </si>
  <si>
    <t>&gt; Hua bono dhe detyrime nga qeraja financiare</t>
  </si>
  <si>
    <t>&gt; Bono te konvertueshme</t>
  </si>
  <si>
    <t>2.Huamarrje te tjera afatgjata</t>
  </si>
  <si>
    <t>3.Provizionet afatgjata</t>
  </si>
  <si>
    <t>4.Grantet dhe te ardhura e shtyra</t>
  </si>
  <si>
    <t>TOTALI I PASIVEVE</t>
  </si>
  <si>
    <t>1. Aksionet e pakices(  PF te konsoliduara)</t>
  </si>
  <si>
    <t>3. Kapitali aksionar</t>
  </si>
  <si>
    <t>4. Primi I aksionit</t>
  </si>
  <si>
    <t>5. Njesite ose aksionet e thesarit (negativet)</t>
  </si>
  <si>
    <t>6. Rezervat Statutore</t>
  </si>
  <si>
    <t>7. Rezervat ligjore</t>
  </si>
  <si>
    <t>8. Rezervat e tjera</t>
  </si>
  <si>
    <t>9. Fitimi I pashperndare</t>
  </si>
  <si>
    <t>10. Fitime humbje e vitit financiar</t>
  </si>
  <si>
    <t>TOTALI I PASIVEVE DHE  KAPITALIT (I+II+III)</t>
  </si>
  <si>
    <t>Periudha 
Raportuese</t>
  </si>
  <si>
    <t>Periudha
Paraardhese</t>
  </si>
  <si>
    <t>2. Kapitali  aksionereve te shoq. meme (PF kons)</t>
  </si>
  <si>
    <t>Kosto e prodhimit / blerjes se mallrave te shitura</t>
  </si>
  <si>
    <t>Totali I shpenzimeve (shuma 4-7)</t>
  </si>
  <si>
    <t>Fitimi apo humbja nga veprimtaria kryesore (1+2+/-3-8)</t>
  </si>
  <si>
    <t>Te ardhurat dhe shpenzimet financiare   nga njesite e kontrolluara</t>
  </si>
  <si>
    <t>Te ardhurat dhe shpenzimet financiare nga pjesemarrjet</t>
  </si>
  <si>
    <t>Totali I te Ardhurave dhe shpenzimeve financiare</t>
  </si>
  <si>
    <t>Fitime ( Humbje) para Tatimit(9+-13)</t>
  </si>
  <si>
    <t>Fitime (Humbje) neto e vitit financiar</t>
  </si>
  <si>
    <t>12.2Te ardhura dhe shpenzime nga interesat</t>
  </si>
  <si>
    <t>12.3Fitime (humbje) nga kursi I kembimit</t>
  </si>
  <si>
    <t>12.4Te ardhura dhe shpenzime te tjera financiare</t>
  </si>
  <si>
    <t>12.1 Te ardh dhe shpenz financ nga inves te tjera financ afatgjata</t>
  </si>
  <si>
    <t xml:space="preserve">  (Bazuar ne klasifikimin e Shpenzimeve sipas Natyres  )</t>
  </si>
  <si>
    <t>Ndrysh ne Invent e prod  te gatshme dhe prodhimit ne proces</t>
  </si>
  <si>
    <t xml:space="preserve">  (Bazuar ne klasifikimin e Shpenzimeve sipas Funksioneve  )</t>
  </si>
  <si>
    <t>Shpenzimet e shitjes</t>
  </si>
  <si>
    <t>Shpenzime administrative</t>
  </si>
  <si>
    <t>Te tjera te ardhura nga veprimtaria e shfrytezimit</t>
  </si>
  <si>
    <t>Shpenzime te tjera te zakonshme</t>
  </si>
  <si>
    <t>Fitimi apo humbja nga veprimtaria e shfrytezimit</t>
  </si>
  <si>
    <t>11.1 Te ardh dhe shpenz financ nga inves te tjera financ afatgjata</t>
  </si>
  <si>
    <t>11.4   Te ardhura dhe shpenzime te tjera financiare</t>
  </si>
  <si>
    <t>11.3  Fitime (humbje) nga kursi I kembimit</t>
  </si>
  <si>
    <t>11.2  Te ardhura dhe shpenzime nga interesat</t>
  </si>
  <si>
    <t>Fitime ( Humbje) para Tatimit(9+-12)</t>
  </si>
  <si>
    <t>SHENIME SHPJEGUESE</t>
  </si>
  <si>
    <t>&gt; Pagat e personelit</t>
  </si>
  <si>
    <t>&gt; Sigurimet shoqerore shendetesore</t>
  </si>
  <si>
    <t>Fluksi monetar nga veprimtarite e shfrytezimit</t>
  </si>
  <si>
    <t>Mjete Monetare  ( M M ) te arketuara nga klientet</t>
  </si>
  <si>
    <t>MM te paguara ndaj furnitoreve dhe punonjesve</t>
  </si>
  <si>
    <t>MM te arketuara nga veprimtarite</t>
  </si>
  <si>
    <t>Interes I paguar</t>
  </si>
  <si>
    <t>Tatimi mbi fitimin I paguar</t>
  </si>
  <si>
    <t>MM nga veprimtarite e shfrytezimit</t>
  </si>
  <si>
    <t>Fliksi monetar nga veprimtaria Investuese</t>
  </si>
  <si>
    <t>Blerja e njesise se kontrolluar x minus parat e arketuara</t>
  </si>
  <si>
    <t>Blerja e aktiveve afatgjata materiale</t>
  </si>
  <si>
    <t>Te ardhura nga shitja e pajisjeve</t>
  </si>
  <si>
    <t>Interes I arketuar</t>
  </si>
  <si>
    <t>MM neto te perdorura ne veprimtarite investuese</t>
  </si>
  <si>
    <t>Dividentet e arketuara</t>
  </si>
  <si>
    <t>Te ardhura nga emetimi I kapitalit aksionar</t>
  </si>
  <si>
    <t>Te ardhura nga Huamarrja afatgjate</t>
  </si>
  <si>
    <t>Pagesat e detyrimeve te qerase financiare</t>
  </si>
  <si>
    <t>Dividente te paguara</t>
  </si>
  <si>
    <t>M M neto te perdorura ne veprimtarine Financiare</t>
  </si>
  <si>
    <t>Rritja renia neto e mjeteve monetare</t>
  </si>
  <si>
    <t>Mjetet Monetare ne fillim te periudhes</t>
  </si>
  <si>
    <t>Mjetet Monetare ne fund te periudhes</t>
  </si>
  <si>
    <t>Pasqyra e Fluksit Monetar - Metoda Indirekte 2008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</si>
  <si>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</si>
  <si>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</si>
  <si>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</si>
  <si>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</si>
  <si>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</si>
  <si>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</si>
  <si>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Rritja ose renia ne tepricen e kerkesave te arketueshme 
nga aktiviteti si dhe kerkesave te arketueshme te tjera</t>
  </si>
  <si>
    <t>Rritja/renia ne tepricen e Inventarit</t>
  </si>
  <si>
    <t>M.M te perfituara nga aktivitetet</t>
  </si>
  <si>
    <t>Interesi I Paguar</t>
  </si>
  <si>
    <t>M.M neto nga aktivitetet e shfrytezimit</t>
  </si>
  <si>
    <t>Fliksi monetar nga veprimtarite  Investuese</t>
  </si>
  <si>
    <t>Fluksi monetar nga aktivitetet  financiare</t>
  </si>
  <si>
    <t>M M neto te perdorura ne veprimtarite Financiare</t>
  </si>
  <si>
    <t>Fluksi monetar nga aktivitet financiare</t>
  </si>
  <si>
    <t>Rritja /renia ne tepricen e  detyrimeve per tu paguar 
nga aktiviteti</t>
  </si>
  <si>
    <t>Nje Pasqyre e pa konsoliduar</t>
  </si>
  <si>
    <t>Kapitali aksionar</t>
  </si>
  <si>
    <t xml:space="preserve">Primi I aksionit </t>
  </si>
  <si>
    <t>Aksione Thesari</t>
  </si>
  <si>
    <t>Rezerva stat. ligjore</t>
  </si>
  <si>
    <t>Fitimi I pashperndare</t>
  </si>
  <si>
    <t>A</t>
  </si>
  <si>
    <t>Efekti ndryshimit ne politikat kontabel</t>
  </si>
  <si>
    <t>B</t>
  </si>
  <si>
    <t>Pozicioni I rregulluar</t>
  </si>
  <si>
    <t>Fitimi neto per periudhen kontabel</t>
  </si>
  <si>
    <t>Divident I paguar</t>
  </si>
  <si>
    <t>Rritja e rezerves kapital</t>
  </si>
  <si>
    <t>Emetimi I aksioneve</t>
  </si>
  <si>
    <t>Emetim I kapitali aksionar</t>
  </si>
  <si>
    <t>Aksione te thesarit</t>
  </si>
  <si>
    <t>TOTALI</t>
  </si>
  <si>
    <t>Nje Pasqyre e Konsoliduar</t>
  </si>
  <si>
    <t>E M E R T I M I</t>
  </si>
  <si>
    <t>Kapitali
 aksionar</t>
  </si>
  <si>
    <t xml:space="preserve">Primi I 
aksionit </t>
  </si>
  <si>
    <t>Aksione
 Thesari</t>
  </si>
  <si>
    <t>Rezerva
 stat. ligjore</t>
  </si>
  <si>
    <t>Fitimi I 
pashperndare</t>
  </si>
  <si>
    <t xml:space="preserve">Zoterimet </t>
  </si>
  <si>
    <t>e aksioneve 
te pakices</t>
  </si>
  <si>
    <t>Efekti ndryshimit te kurseve te 
kembimit gjate konsolidimit</t>
  </si>
  <si>
    <t xml:space="preserve">Totali I te ardhurave dhe shpenzimeve 
qe nuk jane njohur ne Pasqyren e te Ardhurave dhe shpenzimeve </t>
  </si>
  <si>
    <t>Transferime ne  rezerven
 e detyrueshme Statutore</t>
  </si>
  <si>
    <t>Emetimi I kapitalit aksionar</t>
  </si>
  <si>
    <t>Aksione te thesarit te riblera</t>
  </si>
  <si>
    <t>Rezerva te konvertimit
te monedhave       te huaja</t>
  </si>
  <si>
    <t>Kapitali Aksionar qe I perketAksionareve te Shoqerise Meme</t>
  </si>
  <si>
    <t>Pozicioni me 31.12.200</t>
  </si>
  <si>
    <t>Pozicioni me 31 dhjetor 200</t>
  </si>
  <si>
    <t>RRUGA "LORD BAJRON" VILA NR 1 LAPRAKE   TIRANE</t>
  </si>
  <si>
    <t>PO</t>
  </si>
  <si>
    <t>JO</t>
  </si>
  <si>
    <t>LEKE</t>
  </si>
  <si>
    <t>ADMINISTRATORI</t>
  </si>
  <si>
    <t>K31915018E</t>
  </si>
  <si>
    <t>TREGETI KASAFORTASH</t>
  </si>
  <si>
    <t>&gt;  Detyrime Tatimore per Tatim Fitimin</t>
  </si>
  <si>
    <t>AZBI ARAPI</t>
  </si>
  <si>
    <t xml:space="preserve">                      ( Emri  Mbiemri )                   </t>
  </si>
  <si>
    <t>31.10.2003</t>
  </si>
  <si>
    <t>PASQYRA E NDRYSHIMEVE NE KAPITAL  2009</t>
  </si>
  <si>
    <t>Pasqyra e Fluksit Monetar - Metoda Indirekte 2009</t>
  </si>
  <si>
    <t>&gt;Sigurime shoqerore shendetesore</t>
  </si>
  <si>
    <t>5311;5340</t>
  </si>
  <si>
    <t>5121;5124</t>
  </si>
  <si>
    <t>PASQYRA E TE ARDHURAVE DHE SHPENZIMEVE VITI  2010</t>
  </si>
  <si>
    <t>Pozicioni me 31.12.2010</t>
  </si>
  <si>
    <t>"A &amp; A SECURITY SURVEY" SH.P.K</t>
  </si>
  <si>
    <t>01.01.2011</t>
  </si>
  <si>
    <t>31.12.2011</t>
  </si>
  <si>
    <t>20.02.2012</t>
  </si>
  <si>
    <t>Pasqyrat Financiare te Vitit 20011</t>
  </si>
  <si>
    <t>Pasqyrat Financiare te Vitit 2011</t>
  </si>
  <si>
    <t>PASQYRA E TE ARDHURAVE DHE SHPENZIMEVE VITI  2011</t>
  </si>
  <si>
    <t>Pasqyra e Fluksit Monetar - Metoda Direkte 2011</t>
  </si>
  <si>
    <t>Pozicioni me 31 dhjetor 2010</t>
  </si>
  <si>
    <t>PASQYRA E NDRYSHIMEVE NE KAPITAL  2011</t>
  </si>
  <si>
    <t>VITI 2011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</si>
</sst>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Lek&quot;;\-#,##0&quot;Lek&quot;"/>
    <numFmt numFmtId="181" formatCode="#,##0&quot;Lek&quot;;[Red]\-#,##0&quot;Lek&quot;"/>
    <numFmt numFmtId="182" formatCode="#,##0.00&quot;Lek&quot;;\-#,##0.00&quot;Lek&quot;"/>
    <numFmt numFmtId="183" formatCode="#,##0.00&quot;Lek&quot;;[Red]\-#,##0.00&quot;Lek&quot;"/>
    <numFmt numFmtId="184" formatCode="_-* #,##0&quot;Lek&quot;_-;\-* #,##0&quot;Lek&quot;_-;_-* &quot;-&quot;&quot;Lek&quot;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.00_L_e_k_-;\-* #,##0.00_L_e_k_-;_-* &quot;-&quot;??_L_e_k_-;_-@_-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  <numFmt numFmtId="194" formatCode="#,##0.0"/>
    <numFmt numFmtId="195" formatCode="mm/dd/yy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_-;_-@_-"/>
    <numFmt numFmtId="199" formatCode="0.0"/>
    <numFmt numFmtId="200" formatCode="_(* #,##0.0_);_(* \(#,##0.0\);_(* &quot;-&quot;?_);_(@_)"/>
    <numFmt numFmtId="201" formatCode="_-* #,##0.00_-;\-* #,##0.00_-;_-* &quot;-&quot;_-;_-@_-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-* #,##0.000_-;\-* #,##0.000_-;_-* &quot;-&quot;??_-;_-@_-"/>
    <numFmt numFmtId="208" formatCode="0.000"/>
  </numFmts>
  <fonts count="30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169" fontId="0" fillId="0" borderId="15" xfId="43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1" fontId="0" fillId="0" borderId="17" xfId="0" applyNumberFormat="1" applyBorder="1" applyAlignment="1">
      <alignment/>
    </xf>
    <xf numFmtId="0" fontId="6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Border="1" applyAlignment="1">
      <alignment/>
    </xf>
    <xf numFmtId="0" fontId="6" fillId="0" borderId="17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169" fontId="5" fillId="0" borderId="22" xfId="43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7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169" fontId="5" fillId="0" borderId="17" xfId="43" applyFont="1" applyBorder="1" applyAlignment="1">
      <alignment horizontal="center" vertical="top" wrapText="1"/>
    </xf>
    <xf numFmtId="0" fontId="6" fillId="0" borderId="17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vertical="top"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top"/>
    </xf>
    <xf numFmtId="0" fontId="7" fillId="0" borderId="17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7" xfId="0" applyFill="1" applyBorder="1" applyAlignment="1">
      <alignment/>
    </xf>
    <xf numFmtId="0" fontId="3" fillId="0" borderId="17" xfId="0" applyFont="1" applyBorder="1" applyAlignment="1">
      <alignment/>
    </xf>
    <xf numFmtId="1" fontId="0" fillId="0" borderId="15" xfId="43" applyNumberFormat="1" applyBorder="1" applyAlignment="1">
      <alignment/>
    </xf>
    <xf numFmtId="1" fontId="5" fillId="0" borderId="22" xfId="43" applyNumberFormat="1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6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" fontId="0" fillId="0" borderId="17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6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BILANCIO FKT 199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TI%202008%20fla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201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PT%20UDHEZIMI%20RI\Aktivet%20Afatgjata%20Materiale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"/>
      <sheetName val="BL"/>
      <sheetName val="TVSH"/>
      <sheetName val="Inventari"/>
      <sheetName val="VEPR"/>
      <sheetName val="BANKA"/>
      <sheetName val="CENT"/>
      <sheetName val="B VAL"/>
      <sheetName val="AR LEK"/>
      <sheetName val="AR VAL"/>
      <sheetName val="L BLER"/>
      <sheetName val="L SHI"/>
      <sheetName val="Sheet1"/>
      <sheetName val="Veprime"/>
      <sheetName val="SIG"/>
    </sheetNames>
    <sheetDataSet>
      <sheetData sheetId="6">
        <row r="55">
          <cell r="S55">
            <v>65028808.6411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 lek"/>
      <sheetName val="Kli"/>
      <sheetName val="D Bl"/>
      <sheetName val="Shit"/>
      <sheetName val="pagat"/>
      <sheetName val="B LEKE"/>
      <sheetName val="B Euro"/>
      <sheetName val="B Usd"/>
      <sheetName val="CENT"/>
      <sheetName val="Ar euro"/>
      <sheetName val="Veprime"/>
      <sheetName val="INVENT LLOG"/>
      <sheetName val="Kartel klientash"/>
      <sheetName val="Sheet3"/>
      <sheetName val="Furnitoret"/>
      <sheetName val="Sheet2"/>
    </sheetNames>
    <sheetDataSet>
      <sheetData sheetId="8">
        <row r="3">
          <cell r="Q3">
            <v>100000</v>
          </cell>
        </row>
        <row r="4">
          <cell r="Q4">
            <v>700226</v>
          </cell>
        </row>
        <row r="5">
          <cell r="Q5">
            <v>13525733.416321987</v>
          </cell>
        </row>
        <row r="7">
          <cell r="Q7">
            <v>3977130.0648388267</v>
          </cell>
        </row>
        <row r="10">
          <cell r="Q10">
            <v>81670</v>
          </cell>
        </row>
        <row r="11">
          <cell r="P11">
            <v>10799674.636059247</v>
          </cell>
        </row>
        <row r="12">
          <cell r="P12">
            <v>14000</v>
          </cell>
        </row>
        <row r="13">
          <cell r="Q13">
            <v>2848226.3129999936</v>
          </cell>
        </row>
        <row r="14">
          <cell r="P14">
            <v>4292363.938800015</v>
          </cell>
          <cell r="S14">
            <v>43507888.13319999</v>
          </cell>
        </row>
        <row r="15">
          <cell r="Q15">
            <v>8230800</v>
          </cell>
        </row>
        <row r="16">
          <cell r="P16">
            <v>477696</v>
          </cell>
        </row>
        <row r="18">
          <cell r="P18">
            <v>185356.22999999908</v>
          </cell>
        </row>
        <row r="20">
          <cell r="Q20">
            <v>69109</v>
          </cell>
        </row>
        <row r="21">
          <cell r="N21">
            <v>3448520</v>
          </cell>
          <cell r="P21">
            <v>1655041.1687599097</v>
          </cell>
        </row>
        <row r="23">
          <cell r="Q23">
            <v>368310.1702199988</v>
          </cell>
        </row>
        <row r="24">
          <cell r="Q24">
            <v>216600</v>
          </cell>
        </row>
        <row r="34">
          <cell r="N34">
            <v>2926300</v>
          </cell>
        </row>
        <row r="35">
          <cell r="N35">
            <v>488694</v>
          </cell>
        </row>
        <row r="44">
          <cell r="N44">
            <v>360282.3514583333</v>
          </cell>
        </row>
        <row r="48">
          <cell r="S48">
            <v>33936539.61000001</v>
          </cell>
        </row>
        <row r="49">
          <cell r="P49">
            <v>30117804.964380875</v>
          </cell>
        </row>
        <row r="52">
          <cell r="N52">
            <v>4634199.0064</v>
          </cell>
          <cell r="S52">
            <v>2173037.221041667</v>
          </cell>
        </row>
        <row r="53">
          <cell r="N53">
            <v>5886436.76332004</v>
          </cell>
        </row>
        <row r="58">
          <cell r="T58">
            <v>119035.5756999995</v>
          </cell>
        </row>
        <row r="59">
          <cell r="T59">
            <v>4334.8132000000005</v>
          </cell>
        </row>
        <row r="60">
          <cell r="T60">
            <v>-398594.4585000148</v>
          </cell>
        </row>
        <row r="65">
          <cell r="T65">
            <v>22475154.895429734</v>
          </cell>
        </row>
        <row r="70">
          <cell r="T70">
            <v>2991850.9376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AM"/>
    </sheetNames>
    <sheetDataSet>
      <sheetData sheetId="0">
        <row r="17">
          <cell r="E17">
            <v>2296693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tabSelected="1" zoomScalePageLayoutView="0" workbookViewId="0" topLeftCell="A25">
      <selection activeCell="I30" sqref="I30"/>
    </sheetView>
  </sheetViews>
  <sheetFormatPr defaultColWidth="9.140625" defaultRowHeight="15" customHeight="1"/>
  <cols>
    <col min="1" max="1" width="3.140625" style="0" customWidth="1"/>
    <col min="4" max="4" width="10.28125" style="0" customWidth="1"/>
    <col min="5" max="5" width="12.57421875" style="0" customWidth="1"/>
    <col min="7" max="7" width="10.28125" style="0" customWidth="1"/>
    <col min="8" max="8" width="7.7109375" style="0" customWidth="1"/>
    <col min="9" max="9" width="9.7109375" style="0" customWidth="1"/>
    <col min="10" max="10" width="9.7109375" style="0" hidden="1" customWidth="1"/>
    <col min="11" max="11" width="10.8515625" style="0" customWidth="1"/>
  </cols>
  <sheetData>
    <row r="2" spans="2:11" ht="15" customHeight="1">
      <c r="B2" s="51"/>
      <c r="C2" s="4"/>
      <c r="D2" s="4"/>
      <c r="E2" s="4"/>
      <c r="F2" s="28"/>
      <c r="G2" s="28"/>
      <c r="H2" s="4"/>
      <c r="I2" s="4"/>
      <c r="J2" s="4"/>
      <c r="K2" s="5"/>
    </row>
    <row r="3" spans="2:11" ht="15" customHeight="1">
      <c r="B3" s="50" t="s">
        <v>23</v>
      </c>
      <c r="C3" s="1"/>
      <c r="D3" s="1"/>
      <c r="E3" s="92" t="s">
        <v>229</v>
      </c>
      <c r="F3" s="3"/>
      <c r="G3" s="3"/>
      <c r="H3" s="1"/>
      <c r="I3" s="1"/>
      <c r="J3" s="1"/>
      <c r="K3" s="7"/>
    </row>
    <row r="4" spans="2:11" ht="15" customHeight="1">
      <c r="B4" s="50"/>
      <c r="C4" s="1"/>
      <c r="D4" s="1"/>
      <c r="E4" s="1"/>
      <c r="F4" s="3"/>
      <c r="G4" s="3"/>
      <c r="H4" s="1"/>
      <c r="I4" s="1"/>
      <c r="J4" s="1"/>
      <c r="K4" s="7"/>
    </row>
    <row r="5" spans="2:11" ht="15" customHeight="1">
      <c r="B5" s="49" t="s">
        <v>24</v>
      </c>
      <c r="C5" s="1"/>
      <c r="D5" s="27" t="s">
        <v>216</v>
      </c>
      <c r="E5" s="27"/>
      <c r="F5" s="27"/>
      <c r="G5" s="27"/>
      <c r="H5" s="1"/>
      <c r="I5" s="1"/>
      <c r="J5" s="1"/>
      <c r="K5" s="7"/>
    </row>
    <row r="6" spans="2:11" ht="15" customHeight="1">
      <c r="B6" s="49"/>
      <c r="C6" s="1"/>
      <c r="D6" s="1"/>
      <c r="E6" s="27"/>
      <c r="F6" s="27"/>
      <c r="G6" s="27"/>
      <c r="H6" s="1"/>
      <c r="I6" s="1"/>
      <c r="J6" s="1"/>
      <c r="K6" s="7"/>
    </row>
    <row r="7" spans="2:11" ht="15" customHeight="1">
      <c r="B7" s="49" t="s">
        <v>25</v>
      </c>
      <c r="C7" s="1"/>
      <c r="D7" s="78" t="s">
        <v>211</v>
      </c>
      <c r="E7" s="27"/>
      <c r="F7" s="27"/>
      <c r="G7" s="2"/>
      <c r="H7" s="1"/>
      <c r="I7" s="1"/>
      <c r="J7" s="1"/>
      <c r="K7" s="7"/>
    </row>
    <row r="8" spans="2:11" ht="15" customHeight="1">
      <c r="B8" s="6"/>
      <c r="C8" s="1"/>
      <c r="D8" s="1"/>
      <c r="E8" s="27"/>
      <c r="F8" s="27"/>
      <c r="G8" s="27"/>
      <c r="H8" s="1"/>
      <c r="I8" s="1"/>
      <c r="J8" s="1"/>
      <c r="K8" s="7"/>
    </row>
    <row r="9" spans="2:11" ht="15" customHeight="1">
      <c r="B9" s="50" t="s">
        <v>0</v>
      </c>
      <c r="C9" s="1"/>
      <c r="D9" s="1"/>
      <c r="E9" s="27" t="s">
        <v>221</v>
      </c>
      <c r="F9" s="27"/>
      <c r="G9" s="2"/>
      <c r="H9" s="1"/>
      <c r="I9" s="1"/>
      <c r="J9" s="1"/>
      <c r="K9" s="7"/>
    </row>
    <row r="10" spans="2:11" ht="15" customHeight="1">
      <c r="B10" s="6"/>
      <c r="C10" s="1"/>
      <c r="D10" s="1"/>
      <c r="E10" s="27"/>
      <c r="F10" s="27"/>
      <c r="G10" s="2"/>
      <c r="H10" s="1"/>
      <c r="I10" s="1"/>
      <c r="J10" s="1"/>
      <c r="K10" s="7"/>
    </row>
    <row r="11" spans="2:11" ht="15" customHeight="1">
      <c r="B11" s="6"/>
      <c r="C11" s="1"/>
      <c r="D11" s="1"/>
      <c r="E11" s="27"/>
      <c r="F11" s="27"/>
      <c r="G11" s="2"/>
      <c r="H11" s="1"/>
      <c r="I11" s="1"/>
      <c r="J11" s="1"/>
      <c r="K11" s="7"/>
    </row>
    <row r="12" spans="2:11" ht="15" customHeight="1">
      <c r="B12" s="50" t="s">
        <v>1</v>
      </c>
      <c r="C12" s="1"/>
      <c r="D12" s="1"/>
      <c r="E12" s="27">
        <v>28468</v>
      </c>
      <c r="F12" s="27"/>
      <c r="G12" s="2"/>
      <c r="H12" s="1"/>
      <c r="I12" s="1"/>
      <c r="J12" s="1"/>
      <c r="K12" s="7"/>
    </row>
    <row r="13" spans="2:11" ht="15" customHeight="1">
      <c r="B13" s="6"/>
      <c r="C13" s="1"/>
      <c r="D13" s="1"/>
      <c r="E13" s="27"/>
      <c r="F13" s="27"/>
      <c r="G13" s="2"/>
      <c r="H13" s="1"/>
      <c r="I13" s="1"/>
      <c r="J13" s="1"/>
      <c r="K13" s="7"/>
    </row>
    <row r="14" spans="2:11" ht="15" customHeight="1">
      <c r="B14" s="6"/>
      <c r="C14" s="1"/>
      <c r="D14" s="1"/>
      <c r="E14" s="27"/>
      <c r="F14" s="27"/>
      <c r="G14" s="2"/>
      <c r="H14" s="1"/>
      <c r="I14" s="1"/>
      <c r="J14" s="1"/>
      <c r="K14" s="7"/>
    </row>
    <row r="15" spans="2:11" ht="15" customHeight="1">
      <c r="B15" s="49" t="s">
        <v>26</v>
      </c>
      <c r="C15" s="1"/>
      <c r="D15" s="1"/>
      <c r="E15" s="78" t="s">
        <v>217</v>
      </c>
      <c r="F15" s="1"/>
      <c r="G15" s="1"/>
      <c r="H15" s="1"/>
      <c r="I15" s="1"/>
      <c r="J15" s="1"/>
      <c r="K15" s="7"/>
    </row>
    <row r="16" spans="2:11" ht="15" customHeight="1">
      <c r="B16" s="6"/>
      <c r="C16" s="1"/>
      <c r="D16" s="1"/>
      <c r="E16" s="1"/>
      <c r="F16" s="1"/>
      <c r="G16" s="1"/>
      <c r="H16" s="1"/>
      <c r="I16" s="1"/>
      <c r="J16" s="1"/>
      <c r="K16" s="7"/>
    </row>
    <row r="17" spans="2:11" ht="15" customHeight="1">
      <c r="B17" s="6"/>
      <c r="C17" s="1"/>
      <c r="D17" s="1"/>
      <c r="E17" s="1"/>
      <c r="F17" s="1"/>
      <c r="G17" s="1"/>
      <c r="H17" s="1"/>
      <c r="I17" s="1"/>
      <c r="J17" s="1"/>
      <c r="K17" s="7"/>
    </row>
    <row r="18" spans="2:11" ht="15" customHeight="1">
      <c r="B18" s="6"/>
      <c r="C18" s="1"/>
      <c r="D18" s="1"/>
      <c r="E18" s="1"/>
      <c r="F18" s="1"/>
      <c r="G18" s="1"/>
      <c r="H18" s="1"/>
      <c r="I18" s="1"/>
      <c r="J18" s="1"/>
      <c r="K18" s="7"/>
    </row>
    <row r="19" spans="2:11" ht="15" customHeight="1">
      <c r="B19" s="6"/>
      <c r="C19" s="1"/>
      <c r="D19" s="1"/>
      <c r="E19" s="1"/>
      <c r="F19" s="1"/>
      <c r="G19" s="1"/>
      <c r="H19" s="1"/>
      <c r="I19" s="1"/>
      <c r="J19" s="1"/>
      <c r="K19" s="7"/>
    </row>
    <row r="20" spans="2:11" ht="15" customHeight="1">
      <c r="B20" s="6"/>
      <c r="C20" s="1"/>
      <c r="D20" s="1"/>
      <c r="E20" s="1"/>
      <c r="F20" s="1"/>
      <c r="G20" s="1"/>
      <c r="H20" s="1"/>
      <c r="I20" s="1"/>
      <c r="J20" s="1"/>
      <c r="K20" s="7"/>
    </row>
    <row r="21" spans="2:11" ht="15" customHeight="1">
      <c r="B21" s="6"/>
      <c r="C21" s="1"/>
      <c r="D21" s="1"/>
      <c r="E21" s="1"/>
      <c r="F21" s="1"/>
      <c r="G21" s="1"/>
      <c r="H21" s="1"/>
      <c r="I21" s="1"/>
      <c r="J21" s="1"/>
      <c r="K21" s="7"/>
    </row>
    <row r="22" spans="2:11" ht="15" customHeight="1">
      <c r="B22" s="6"/>
      <c r="C22" s="1"/>
      <c r="D22" s="1"/>
      <c r="E22" s="1"/>
      <c r="F22" s="1"/>
      <c r="G22" s="1"/>
      <c r="H22" s="1"/>
      <c r="I22" s="1"/>
      <c r="J22" s="1"/>
      <c r="K22" s="7"/>
    </row>
    <row r="23" spans="2:11" ht="30.75" customHeight="1">
      <c r="B23" s="52" t="s">
        <v>27</v>
      </c>
      <c r="C23" s="1"/>
      <c r="D23" s="1"/>
      <c r="E23" s="1"/>
      <c r="F23" s="1"/>
      <c r="G23" s="1"/>
      <c r="H23" s="1"/>
      <c r="I23" s="1"/>
      <c r="J23" s="1"/>
      <c r="K23" s="7"/>
    </row>
    <row r="24" spans="2:11" ht="15" customHeight="1">
      <c r="B24" s="6"/>
      <c r="C24" s="1"/>
      <c r="D24" s="1"/>
      <c r="E24" s="1"/>
      <c r="F24" s="1"/>
      <c r="G24" s="1"/>
      <c r="H24" s="1"/>
      <c r="I24" s="1"/>
      <c r="J24" s="1"/>
      <c r="K24" s="7"/>
    </row>
    <row r="25" spans="2:11" ht="15" customHeight="1">
      <c r="B25" s="49" t="s">
        <v>28</v>
      </c>
      <c r="C25" s="1"/>
      <c r="D25" s="1"/>
      <c r="E25" s="1"/>
      <c r="F25" s="1"/>
      <c r="G25" s="1"/>
      <c r="H25" s="1"/>
      <c r="I25" s="1"/>
      <c r="J25" s="1"/>
      <c r="K25" s="7"/>
    </row>
    <row r="26" spans="2:11" ht="15" customHeight="1">
      <c r="B26" s="6"/>
      <c r="C26" s="53" t="s">
        <v>37</v>
      </c>
      <c r="D26" s="1"/>
      <c r="E26" s="1"/>
      <c r="F26" s="1"/>
      <c r="G26" s="1"/>
      <c r="H26" s="1"/>
      <c r="I26" s="1"/>
      <c r="J26" s="1"/>
      <c r="K26" s="7"/>
    </row>
    <row r="27" spans="2:11" ht="15" customHeight="1">
      <c r="B27" s="6"/>
      <c r="C27" s="1"/>
      <c r="D27" s="1"/>
      <c r="E27" s="1"/>
      <c r="F27" s="1"/>
      <c r="G27" s="1"/>
      <c r="H27" s="1"/>
      <c r="I27" s="1"/>
      <c r="J27" s="1"/>
      <c r="K27" s="7"/>
    </row>
    <row r="28" spans="2:11" ht="15" customHeight="1">
      <c r="B28" s="6"/>
      <c r="C28" s="1"/>
      <c r="D28" s="1"/>
      <c r="E28" s="1"/>
      <c r="F28" s="1"/>
      <c r="G28" s="1"/>
      <c r="H28" s="1"/>
      <c r="I28" s="1"/>
      <c r="J28" s="1"/>
      <c r="K28" s="7"/>
    </row>
    <row r="29" spans="2:11" ht="27.75" customHeight="1">
      <c r="B29" s="6"/>
      <c r="C29" s="1"/>
      <c r="D29" s="1"/>
      <c r="E29" s="1"/>
      <c r="F29" s="54" t="s">
        <v>239</v>
      </c>
      <c r="G29" s="1"/>
      <c r="H29" s="1"/>
      <c r="I29" s="1"/>
      <c r="J29" s="1"/>
      <c r="K29" s="7"/>
    </row>
    <row r="30" spans="2:11" ht="27.75" customHeight="1">
      <c r="B30" s="6"/>
      <c r="C30" s="1"/>
      <c r="D30" s="1"/>
      <c r="E30" s="1"/>
      <c r="F30" s="54"/>
      <c r="G30" s="1"/>
      <c r="H30" s="1"/>
      <c r="I30" s="1"/>
      <c r="J30" s="1"/>
      <c r="K30" s="7"/>
    </row>
    <row r="31" spans="2:11" ht="27.75" customHeight="1">
      <c r="B31" s="6"/>
      <c r="C31" s="1"/>
      <c r="D31" s="1"/>
      <c r="E31" s="1"/>
      <c r="F31" s="54"/>
      <c r="G31" s="1"/>
      <c r="H31" s="1"/>
      <c r="I31" s="1"/>
      <c r="J31" s="1"/>
      <c r="K31" s="7"/>
    </row>
    <row r="32" spans="2:11" ht="27.75" customHeight="1">
      <c r="B32" s="6"/>
      <c r="C32" s="1"/>
      <c r="D32" s="1"/>
      <c r="E32" s="1"/>
      <c r="F32" s="54"/>
      <c r="G32" s="1"/>
      <c r="H32" s="1"/>
      <c r="I32" s="1"/>
      <c r="J32" s="1"/>
      <c r="K32" s="7"/>
    </row>
    <row r="33" spans="2:11" ht="15" customHeight="1">
      <c r="B33" s="6"/>
      <c r="C33" s="1"/>
      <c r="D33" s="1"/>
      <c r="E33" s="1"/>
      <c r="F33" s="1"/>
      <c r="G33" s="1"/>
      <c r="H33" s="1"/>
      <c r="I33" s="1"/>
      <c r="J33" s="1"/>
      <c r="K33" s="7"/>
    </row>
    <row r="34" spans="2:11" ht="15" customHeight="1">
      <c r="B34" s="6"/>
      <c r="C34" s="1"/>
      <c r="D34" s="1"/>
      <c r="E34" s="1"/>
      <c r="F34" s="1"/>
      <c r="G34" s="1"/>
      <c r="H34" s="1"/>
      <c r="I34" s="1"/>
      <c r="J34" s="1"/>
      <c r="K34" s="7"/>
    </row>
    <row r="35" spans="2:11" ht="15" customHeight="1">
      <c r="B35" s="6"/>
      <c r="C35" s="1"/>
      <c r="D35" s="1"/>
      <c r="E35" s="1"/>
      <c r="F35" s="1"/>
      <c r="G35" s="1"/>
      <c r="H35" s="1"/>
      <c r="I35" s="1"/>
      <c r="J35" s="1"/>
      <c r="K35" s="7"/>
    </row>
    <row r="36" spans="2:11" ht="15" customHeight="1">
      <c r="B36" s="6"/>
      <c r="C36" s="1"/>
      <c r="D36" s="1"/>
      <c r="E36" s="1"/>
      <c r="F36" s="1"/>
      <c r="G36" s="1"/>
      <c r="H36" s="1"/>
      <c r="I36" s="1"/>
      <c r="J36" s="1"/>
      <c r="K36" s="7"/>
    </row>
    <row r="37" spans="2:11" ht="15" customHeight="1">
      <c r="B37" s="49" t="s">
        <v>29</v>
      </c>
      <c r="C37" s="1"/>
      <c r="D37" s="1"/>
      <c r="E37" s="1"/>
      <c r="F37" s="1"/>
      <c r="H37" s="79" t="s">
        <v>212</v>
      </c>
      <c r="I37" s="1"/>
      <c r="J37" s="1"/>
      <c r="K37" s="7"/>
    </row>
    <row r="38" spans="2:11" ht="15" customHeight="1">
      <c r="B38" s="49" t="s">
        <v>30</v>
      </c>
      <c r="C38" s="1"/>
      <c r="D38" s="1"/>
      <c r="E38" s="1"/>
      <c r="F38" s="1"/>
      <c r="H38" s="79" t="s">
        <v>213</v>
      </c>
      <c r="I38" s="1"/>
      <c r="J38" s="1"/>
      <c r="K38" s="7"/>
    </row>
    <row r="39" spans="2:11" ht="15" customHeight="1">
      <c r="B39" s="49" t="s">
        <v>32</v>
      </c>
      <c r="C39" s="1"/>
      <c r="D39" s="1"/>
      <c r="E39" s="1"/>
      <c r="F39" s="1"/>
      <c r="H39" s="79" t="s">
        <v>214</v>
      </c>
      <c r="I39" s="1"/>
      <c r="J39" s="1"/>
      <c r="K39" s="7"/>
    </row>
    <row r="40" spans="2:11" ht="15" customHeight="1">
      <c r="B40" s="49" t="s">
        <v>31</v>
      </c>
      <c r="C40" s="1"/>
      <c r="D40" s="1"/>
      <c r="E40" s="1"/>
      <c r="F40" s="1"/>
      <c r="H40" s="79" t="s">
        <v>214</v>
      </c>
      <c r="I40" s="1"/>
      <c r="J40" s="1"/>
      <c r="K40" s="7"/>
    </row>
    <row r="41" spans="2:11" ht="15" customHeight="1">
      <c r="B41" s="6"/>
      <c r="C41" s="1"/>
      <c r="D41" s="1"/>
      <c r="E41" s="1"/>
      <c r="F41" s="1"/>
      <c r="G41" s="1"/>
      <c r="H41" s="1"/>
      <c r="I41" s="1"/>
      <c r="J41" s="1"/>
      <c r="K41" s="7"/>
    </row>
    <row r="42" spans="2:11" ht="15" customHeight="1">
      <c r="B42" s="6"/>
      <c r="C42" s="1"/>
      <c r="D42" s="1"/>
      <c r="E42" s="1"/>
      <c r="F42" s="1"/>
      <c r="G42" s="1"/>
      <c r="H42" s="1"/>
      <c r="I42" s="1"/>
      <c r="J42" s="1"/>
      <c r="K42" s="7"/>
    </row>
    <row r="43" spans="2:11" ht="15" customHeight="1">
      <c r="B43" s="6"/>
      <c r="C43" s="1"/>
      <c r="D43" s="1"/>
      <c r="E43" s="1"/>
      <c r="F43" s="1"/>
      <c r="G43" s="1"/>
      <c r="H43" s="1"/>
      <c r="I43" s="1"/>
      <c r="J43" s="1"/>
      <c r="K43" s="7"/>
    </row>
    <row r="44" spans="2:11" ht="15" customHeight="1">
      <c r="B44" s="49" t="s">
        <v>33</v>
      </c>
      <c r="C44" s="1"/>
      <c r="D44" s="1"/>
      <c r="E44" s="1"/>
      <c r="F44" s="1"/>
      <c r="G44" s="53" t="s">
        <v>36</v>
      </c>
      <c r="H44" s="53" t="s">
        <v>230</v>
      </c>
      <c r="I44" s="1"/>
      <c r="J44" s="1"/>
      <c r="K44" s="7"/>
    </row>
    <row r="45" spans="2:11" ht="15" customHeight="1">
      <c r="B45" s="6"/>
      <c r="C45" s="1"/>
      <c r="D45" s="1"/>
      <c r="E45" s="1"/>
      <c r="F45" s="1"/>
      <c r="G45" s="53" t="s">
        <v>35</v>
      </c>
      <c r="H45" s="53" t="s">
        <v>231</v>
      </c>
      <c r="I45" s="1"/>
      <c r="J45" s="1"/>
      <c r="K45" s="7"/>
    </row>
    <row r="46" spans="2:11" ht="15" customHeight="1">
      <c r="B46" s="49" t="s">
        <v>34</v>
      </c>
      <c r="C46" s="1"/>
      <c r="D46" s="1"/>
      <c r="E46" s="1"/>
      <c r="F46" s="1"/>
      <c r="H46" s="79" t="s">
        <v>232</v>
      </c>
      <c r="I46" s="1"/>
      <c r="J46" s="1"/>
      <c r="K46" s="7"/>
    </row>
    <row r="47" spans="2:11" ht="15" customHeight="1">
      <c r="B47" s="6"/>
      <c r="C47" s="1"/>
      <c r="D47" s="1"/>
      <c r="E47" s="1"/>
      <c r="F47" s="1"/>
      <c r="G47" s="1"/>
      <c r="H47" s="1"/>
      <c r="I47" s="1"/>
      <c r="J47" s="1"/>
      <c r="K47" s="7"/>
    </row>
    <row r="48" spans="2:11" ht="15" customHeight="1">
      <c r="B48" s="8"/>
      <c r="C48" s="9"/>
      <c r="D48" s="9"/>
      <c r="E48" s="9"/>
      <c r="F48" s="9"/>
      <c r="G48" s="9"/>
      <c r="H48" s="9"/>
      <c r="I48" s="9"/>
      <c r="J48" s="9"/>
      <c r="K48" s="10"/>
    </row>
  </sheetData>
  <sheetProtection/>
  <printOptions/>
  <pageMargins left="0.31" right="0.25" top="0.53" bottom="0.31" header="0.26" footer="0.16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4"/>
  <sheetViews>
    <sheetView zoomScalePageLayoutView="0" workbookViewId="0" topLeftCell="A40">
      <selection activeCell="A1" sqref="A1"/>
    </sheetView>
  </sheetViews>
  <sheetFormatPr defaultColWidth="9.140625" defaultRowHeight="12.75"/>
  <cols>
    <col min="1" max="1" width="98.140625" style="0" customWidth="1"/>
  </cols>
  <sheetData>
    <row r="1" ht="20.25">
      <c r="A1" s="60" t="s">
        <v>134</v>
      </c>
    </row>
    <row r="2" ht="18">
      <c r="A2" s="24"/>
    </row>
    <row r="3" ht="12.75">
      <c r="A3" s="19"/>
    </row>
    <row r="4" ht="12.75">
      <c r="A4" s="19"/>
    </row>
    <row r="5" ht="12.75">
      <c r="A5" s="19"/>
    </row>
    <row r="6" ht="12.75">
      <c r="A6" s="19"/>
    </row>
    <row r="7" ht="12.75">
      <c r="A7" s="19"/>
    </row>
    <row r="8" ht="12.75">
      <c r="A8" s="19"/>
    </row>
    <row r="9" ht="12.75">
      <c r="A9" s="19"/>
    </row>
    <row r="10" ht="12.75">
      <c r="A10" s="19"/>
    </row>
    <row r="11" ht="12.75">
      <c r="A11" s="19"/>
    </row>
    <row r="12" ht="12.75">
      <c r="A12" s="19"/>
    </row>
    <row r="13" ht="12.75">
      <c r="A13" s="19"/>
    </row>
    <row r="14" ht="12.75">
      <c r="A14" s="19"/>
    </row>
    <row r="15" ht="12.75">
      <c r="A15" s="19"/>
    </row>
    <row r="16" ht="12.75">
      <c r="A16" s="19"/>
    </row>
    <row r="17" ht="12.75">
      <c r="A17" s="19"/>
    </row>
    <row r="18" ht="12.75">
      <c r="A18" s="19"/>
    </row>
    <row r="19" ht="12.75">
      <c r="A19" s="19"/>
    </row>
    <row r="20" ht="12.75">
      <c r="A20" s="19"/>
    </row>
    <row r="21" ht="12.75">
      <c r="A21" s="19"/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  <row r="29" ht="12.75">
      <c r="A29" s="19"/>
    </row>
    <row r="30" ht="12.75">
      <c r="A30" s="19"/>
    </row>
    <row r="31" ht="12.75">
      <c r="A31" s="19"/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6.5" customHeight="1">
      <c r="A50" s="25"/>
    </row>
    <row r="51" ht="18">
      <c r="A51" s="80" t="s">
        <v>215</v>
      </c>
    </row>
    <row r="52" ht="15">
      <c r="A52" s="81" t="s">
        <v>219</v>
      </c>
    </row>
    <row r="53" ht="12.75">
      <c r="A53" s="82" t="s">
        <v>220</v>
      </c>
    </row>
    <row r="54" ht="12.75">
      <c r="A54" s="20"/>
    </row>
  </sheetData>
  <sheetProtection/>
  <printOptions/>
  <pageMargins left="0.18" right="0.35" top="0.35" bottom="0.43" header="0.24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25">
      <selection activeCell="D45" sqref="D45"/>
    </sheetView>
  </sheetViews>
  <sheetFormatPr defaultColWidth="9.140625" defaultRowHeight="12.75"/>
  <cols>
    <col min="1" max="1" width="5.00390625" style="0" customWidth="1"/>
    <col min="2" max="2" width="48.8515625" style="38" customWidth="1"/>
    <col min="3" max="3" width="13.28125" style="0" customWidth="1"/>
    <col min="4" max="4" width="13.28125" style="26" customWidth="1"/>
    <col min="5" max="5" width="13.8515625" style="0" customWidth="1"/>
    <col min="6" max="6" width="11.8515625" style="0" bestFit="1" customWidth="1"/>
  </cols>
  <sheetData>
    <row r="1" ht="17.25" customHeight="1"/>
    <row r="2" spans="1:5" ht="20.25" customHeight="1">
      <c r="A2" s="11"/>
      <c r="B2" s="57" t="s">
        <v>233</v>
      </c>
      <c r="C2" s="12"/>
      <c r="D2" s="75"/>
      <c r="E2" s="13"/>
    </row>
    <row r="3" spans="1:5" ht="36" customHeight="1">
      <c r="A3" s="59" t="s">
        <v>2</v>
      </c>
      <c r="B3" s="33" t="s">
        <v>7</v>
      </c>
      <c r="C3" s="33" t="s">
        <v>9</v>
      </c>
      <c r="D3" s="76" t="s">
        <v>106</v>
      </c>
      <c r="E3" s="35" t="s">
        <v>107</v>
      </c>
    </row>
    <row r="4" spans="1:5" ht="23.25" customHeight="1">
      <c r="A4" s="14" t="s">
        <v>3</v>
      </c>
      <c r="B4" s="39" t="s">
        <v>8</v>
      </c>
      <c r="C4" s="16"/>
      <c r="D4" s="22">
        <f>D5+D9+D17</f>
        <v>27944767.74333921</v>
      </c>
      <c r="E4" s="22">
        <v>37388690.69556902</v>
      </c>
    </row>
    <row r="5" spans="1:5" ht="18" customHeight="1">
      <c r="A5" s="14"/>
      <c r="B5" s="36" t="s">
        <v>38</v>
      </c>
      <c r="C5" s="16"/>
      <c r="D5" s="22">
        <f>D6+D7</f>
        <v>10520635.76972004</v>
      </c>
      <c r="E5" s="22">
        <v>15482769.818000048</v>
      </c>
    </row>
    <row r="6" spans="1:5" ht="18" customHeight="1">
      <c r="A6" s="14"/>
      <c r="B6" s="37" t="s">
        <v>39</v>
      </c>
      <c r="C6" s="16" t="s">
        <v>226</v>
      </c>
      <c r="D6" s="22">
        <f>'[2]CENT'!$N$52</f>
        <v>4634199.0064</v>
      </c>
      <c r="E6" s="22">
        <v>3378158.912400022</v>
      </c>
    </row>
    <row r="7" spans="1:5" ht="18" customHeight="1">
      <c r="A7" s="14"/>
      <c r="B7" s="37" t="s">
        <v>40</v>
      </c>
      <c r="C7" s="16" t="s">
        <v>225</v>
      </c>
      <c r="D7" s="22">
        <f>'[2]CENT'!$N$53</f>
        <v>5886436.76332004</v>
      </c>
      <c r="E7" s="22">
        <v>12104610.905600026</v>
      </c>
    </row>
    <row r="8" spans="1:5" ht="18" customHeight="1">
      <c r="A8" s="14"/>
      <c r="B8" s="36" t="s">
        <v>41</v>
      </c>
      <c r="C8" s="16"/>
      <c r="D8" s="22"/>
      <c r="E8" s="22"/>
    </row>
    <row r="9" spans="1:5" ht="18" customHeight="1">
      <c r="A9" s="14"/>
      <c r="B9" s="36" t="s">
        <v>42</v>
      </c>
      <c r="C9" s="16"/>
      <c r="D9" s="22">
        <f>D10+D11+D12+D13+D15+D14</f>
        <v>6610457.3375599235</v>
      </c>
      <c r="E9" s="22">
        <v>8146870.2917800015</v>
      </c>
    </row>
    <row r="10" spans="1:6" ht="18" customHeight="1">
      <c r="A10" s="14"/>
      <c r="B10" s="37" t="s">
        <v>43</v>
      </c>
      <c r="C10" s="16">
        <v>411</v>
      </c>
      <c r="D10" s="22">
        <f>'[2]CENT'!$P$14</f>
        <v>4292363.938800015</v>
      </c>
      <c r="E10" s="22">
        <v>7065429.140000001</v>
      </c>
      <c r="F10" s="83"/>
    </row>
    <row r="11" spans="1:5" ht="18" customHeight="1">
      <c r="A11" s="14"/>
      <c r="B11" s="37" t="s">
        <v>45</v>
      </c>
      <c r="C11" s="16">
        <v>418</v>
      </c>
      <c r="D11" s="22">
        <f>'[2]CENT'!$P$16</f>
        <v>477696</v>
      </c>
      <c r="E11" s="22">
        <v>160205.49999999907</v>
      </c>
    </row>
    <row r="12" spans="1:5" ht="18" customHeight="1">
      <c r="A12" s="14"/>
      <c r="B12" s="37" t="s">
        <v>46</v>
      </c>
      <c r="C12" s="16">
        <v>444</v>
      </c>
      <c r="D12" s="22">
        <f>'[2]CENT'!$P$21</f>
        <v>1655041.1687599097</v>
      </c>
      <c r="E12" s="22"/>
    </row>
    <row r="13" spans="1:5" ht="18" customHeight="1">
      <c r="A13" s="14"/>
      <c r="B13" s="37" t="s">
        <v>47</v>
      </c>
      <c r="C13" s="16">
        <v>445</v>
      </c>
      <c r="D13" s="22"/>
      <c r="E13" s="22">
        <v>921235.6517800018</v>
      </c>
    </row>
    <row r="14" spans="1:5" ht="18" customHeight="1">
      <c r="A14" s="14"/>
      <c r="B14" s="37" t="s">
        <v>48</v>
      </c>
      <c r="C14" s="16"/>
      <c r="D14" s="22"/>
      <c r="E14" s="22"/>
    </row>
    <row r="15" spans="1:5" ht="18" customHeight="1">
      <c r="A15" s="14"/>
      <c r="B15" s="37" t="s">
        <v>44</v>
      </c>
      <c r="C15" s="16"/>
      <c r="D15" s="22">
        <f>'[2]CENT'!$P$18</f>
        <v>185356.22999999908</v>
      </c>
      <c r="E15" s="22"/>
    </row>
    <row r="16" spans="1:5" ht="18" customHeight="1">
      <c r="A16" s="14"/>
      <c r="B16" s="37" t="s">
        <v>44</v>
      </c>
      <c r="C16" s="16"/>
      <c r="D16" s="22"/>
      <c r="E16" s="22"/>
    </row>
    <row r="17" spans="1:5" ht="18" customHeight="1">
      <c r="A17" s="14"/>
      <c r="B17" s="36" t="s">
        <v>49</v>
      </c>
      <c r="C17" s="16"/>
      <c r="D17" s="22">
        <f>D19+D22</f>
        <v>10813674.636059247</v>
      </c>
      <c r="E17" s="22">
        <v>13759050.585788976</v>
      </c>
    </row>
    <row r="18" spans="1:5" ht="18" customHeight="1">
      <c r="A18" s="14"/>
      <c r="B18" s="37" t="s">
        <v>50</v>
      </c>
      <c r="C18" s="16"/>
      <c r="D18" s="22"/>
      <c r="E18" s="22"/>
    </row>
    <row r="19" spans="1:5" ht="18" customHeight="1">
      <c r="A19" s="14"/>
      <c r="B19" s="37" t="s">
        <v>51</v>
      </c>
      <c r="C19" s="16">
        <v>32</v>
      </c>
      <c r="D19" s="22">
        <f>'[2]CENT'!$P$12</f>
        <v>14000</v>
      </c>
      <c r="E19" s="22">
        <v>14000</v>
      </c>
    </row>
    <row r="20" spans="1:5" ht="18" customHeight="1">
      <c r="A20" s="14"/>
      <c r="B20" s="37" t="s">
        <v>52</v>
      </c>
      <c r="C20" s="16"/>
      <c r="D20" s="22"/>
      <c r="E20" s="22"/>
    </row>
    <row r="21" spans="1:5" ht="18" customHeight="1">
      <c r="A21" s="14"/>
      <c r="B21" s="37" t="s">
        <v>53</v>
      </c>
      <c r="C21" s="16"/>
      <c r="D21" s="22"/>
      <c r="E21" s="22"/>
    </row>
    <row r="22" spans="1:5" ht="18" customHeight="1">
      <c r="A22" s="14"/>
      <c r="B22" s="37" t="s">
        <v>54</v>
      </c>
      <c r="C22" s="16">
        <v>35</v>
      </c>
      <c r="D22" s="22">
        <f>'[2]CENT'!$P$11</f>
        <v>10799674.636059247</v>
      </c>
      <c r="E22" s="22">
        <v>13745050.585788976</v>
      </c>
    </row>
    <row r="23" spans="1:5" ht="18" customHeight="1">
      <c r="A23" s="14"/>
      <c r="B23" s="37" t="s">
        <v>55</v>
      </c>
      <c r="C23" s="16"/>
      <c r="D23" s="22"/>
      <c r="E23" s="22"/>
    </row>
    <row r="24" spans="1:5" ht="18" customHeight="1">
      <c r="A24" s="14"/>
      <c r="B24" s="37" t="s">
        <v>56</v>
      </c>
      <c r="C24" s="16"/>
      <c r="D24" s="22"/>
      <c r="E24" s="22"/>
    </row>
    <row r="25" spans="1:5" ht="18" customHeight="1">
      <c r="A25" s="14"/>
      <c r="B25" s="37"/>
      <c r="C25" s="16"/>
      <c r="D25" s="22"/>
      <c r="E25" s="22"/>
    </row>
    <row r="26" spans="1:5" ht="18" customHeight="1">
      <c r="A26" s="14"/>
      <c r="B26" s="36" t="s">
        <v>57</v>
      </c>
      <c r="C26" s="16"/>
      <c r="D26" s="22"/>
      <c r="E26" s="22"/>
    </row>
    <row r="27" spans="1:5" ht="18" customHeight="1">
      <c r="A27" s="14"/>
      <c r="B27" s="36" t="s">
        <v>58</v>
      </c>
      <c r="C27" s="16"/>
      <c r="D27" s="22"/>
      <c r="E27" s="22"/>
    </row>
    <row r="28" spans="1:5" ht="18" customHeight="1">
      <c r="A28" s="14"/>
      <c r="B28" s="36" t="s">
        <v>59</v>
      </c>
      <c r="C28" s="16"/>
      <c r="D28" s="22"/>
      <c r="E28" s="22"/>
    </row>
    <row r="29" spans="1:5" ht="18" customHeight="1">
      <c r="A29" s="14"/>
      <c r="B29" s="37" t="s">
        <v>60</v>
      </c>
      <c r="C29" s="16"/>
      <c r="D29" s="22"/>
      <c r="E29" s="22"/>
    </row>
    <row r="30" spans="1:5" ht="18" customHeight="1">
      <c r="A30" s="14"/>
      <c r="B30" s="37"/>
      <c r="C30" s="16"/>
      <c r="D30" s="22"/>
      <c r="E30" s="22"/>
    </row>
    <row r="31" spans="1:5" s="23" customFormat="1" ht="21.75" customHeight="1">
      <c r="A31" s="41" t="s">
        <v>4</v>
      </c>
      <c r="B31" s="39" t="s">
        <v>10</v>
      </c>
      <c r="C31" s="32"/>
      <c r="D31" s="91">
        <f>D32+D33</f>
        <v>2173037.221041667</v>
      </c>
      <c r="E31" s="91">
        <v>268687.5725</v>
      </c>
    </row>
    <row r="32" spans="1:5" ht="18" customHeight="1">
      <c r="A32" s="14"/>
      <c r="B32" s="36" t="s">
        <v>61</v>
      </c>
      <c r="C32" s="16"/>
      <c r="D32" s="22"/>
      <c r="E32" s="22"/>
    </row>
    <row r="33" spans="1:5" ht="18" customHeight="1">
      <c r="A33" s="14"/>
      <c r="B33" s="36" t="s">
        <v>70</v>
      </c>
      <c r="C33" s="16"/>
      <c r="D33" s="22">
        <f>D37</f>
        <v>2173037.221041667</v>
      </c>
      <c r="E33" s="22">
        <v>268687.5725</v>
      </c>
    </row>
    <row r="34" spans="1:5" ht="18" customHeight="1">
      <c r="A34" s="14"/>
      <c r="B34" s="37" t="s">
        <v>62</v>
      </c>
      <c r="C34" s="16"/>
      <c r="D34" s="22"/>
      <c r="E34" s="22"/>
    </row>
    <row r="35" spans="1:5" ht="18" customHeight="1">
      <c r="A35" s="14"/>
      <c r="B35" s="37" t="s">
        <v>63</v>
      </c>
      <c r="C35" s="16"/>
      <c r="D35" s="22"/>
      <c r="E35" s="22"/>
    </row>
    <row r="36" spans="1:5" ht="18" customHeight="1">
      <c r="A36" s="14"/>
      <c r="B36" s="37" t="s">
        <v>64</v>
      </c>
      <c r="C36" s="16"/>
      <c r="D36" s="22"/>
      <c r="E36" s="22"/>
    </row>
    <row r="37" spans="1:5" ht="18" customHeight="1">
      <c r="A37" s="14"/>
      <c r="B37" s="37" t="s">
        <v>65</v>
      </c>
      <c r="C37" s="16">
        <v>2182</v>
      </c>
      <c r="D37" s="22">
        <f>'[2]CENT'!$S$52</f>
        <v>2173037.221041667</v>
      </c>
      <c r="E37" s="22">
        <v>268687.5725</v>
      </c>
    </row>
    <row r="38" spans="1:5" ht="18" customHeight="1">
      <c r="A38" s="14"/>
      <c r="B38" s="37" t="s">
        <v>56</v>
      </c>
      <c r="C38" s="16"/>
      <c r="D38" s="22"/>
      <c r="E38" s="22"/>
    </row>
    <row r="39" spans="1:5" ht="18" customHeight="1">
      <c r="A39" s="14"/>
      <c r="B39" s="36" t="s">
        <v>66</v>
      </c>
      <c r="C39" s="16"/>
      <c r="D39" s="22"/>
      <c r="E39" s="22"/>
    </row>
    <row r="40" spans="1:5" ht="18" customHeight="1">
      <c r="A40" s="14"/>
      <c r="B40" s="36" t="s">
        <v>67</v>
      </c>
      <c r="C40" s="16"/>
      <c r="D40" s="22"/>
      <c r="E40" s="22"/>
    </row>
    <row r="41" spans="1:5" ht="18" customHeight="1">
      <c r="A41" s="14"/>
      <c r="B41" s="36" t="s">
        <v>68</v>
      </c>
      <c r="C41" s="16"/>
      <c r="D41" s="22"/>
      <c r="E41" s="22"/>
    </row>
    <row r="42" spans="1:5" ht="18" customHeight="1">
      <c r="A42" s="14"/>
      <c r="B42" s="36" t="s">
        <v>69</v>
      </c>
      <c r="C42" s="16"/>
      <c r="D42" s="22"/>
      <c r="E42" s="22"/>
    </row>
    <row r="43" spans="1:5" ht="21.75" customHeight="1">
      <c r="A43" s="14"/>
      <c r="B43" s="39" t="s">
        <v>11</v>
      </c>
      <c r="C43" s="16"/>
      <c r="D43" s="22">
        <f>D31+D4</f>
        <v>30117804.96438088</v>
      </c>
      <c r="E43" s="22">
        <v>37657378.26806902</v>
      </c>
    </row>
    <row r="44" spans="1:5" ht="21.75" customHeight="1">
      <c r="A44" s="84"/>
      <c r="B44" s="85"/>
      <c r="C44" s="53"/>
      <c r="D44" s="31"/>
      <c r="E44" s="86"/>
    </row>
    <row r="45" spans="1:5" ht="21.75" customHeight="1">
      <c r="A45" s="84"/>
      <c r="B45" s="85"/>
      <c r="C45" s="53"/>
      <c r="D45" s="31"/>
      <c r="E45" s="86"/>
    </row>
    <row r="49" ht="12.75">
      <c r="D49" s="26">
        <f>'[2]CENT'!$P$49</f>
        <v>30117804.964380875</v>
      </c>
    </row>
    <row r="50" ht="12.75">
      <c r="D50" s="26">
        <f>D43-D49</f>
        <v>0</v>
      </c>
    </row>
  </sheetData>
  <sheetProtection/>
  <printOptions/>
  <pageMargins left="0.24" right="0.1968503937007874" top="0.24" bottom="0.2" header="0.16" footer="0.16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28">
      <selection activeCell="B55" sqref="B55"/>
    </sheetView>
  </sheetViews>
  <sheetFormatPr defaultColWidth="9.140625" defaultRowHeight="12.75"/>
  <cols>
    <col min="1" max="1" width="5.00390625" style="0" customWidth="1"/>
    <col min="2" max="2" width="49.57421875" style="38" customWidth="1"/>
    <col min="3" max="3" width="13.140625" style="0" customWidth="1"/>
    <col min="4" max="4" width="15.8515625" style="26" customWidth="1"/>
    <col min="5" max="5" width="16.28125" style="0" customWidth="1"/>
    <col min="6" max="6" width="11.8515625" style="0" bestFit="1" customWidth="1"/>
  </cols>
  <sheetData>
    <row r="2" spans="1:5" ht="21.75" customHeight="1">
      <c r="A2" s="11"/>
      <c r="B2" s="57" t="s">
        <v>234</v>
      </c>
      <c r="C2" s="12"/>
      <c r="D2" s="75"/>
      <c r="E2" s="13"/>
    </row>
    <row r="3" spans="1:5" ht="32.25" customHeight="1">
      <c r="A3" s="59" t="s">
        <v>2</v>
      </c>
      <c r="B3" s="33" t="s">
        <v>71</v>
      </c>
      <c r="C3" s="33" t="s">
        <v>9</v>
      </c>
      <c r="D3" s="76" t="s">
        <v>106</v>
      </c>
      <c r="E3" s="35" t="s">
        <v>107</v>
      </c>
    </row>
    <row r="4" spans="1:5" ht="16.5" customHeight="1">
      <c r="A4" s="14" t="s">
        <v>3</v>
      </c>
      <c r="B4" s="39" t="s">
        <v>72</v>
      </c>
      <c r="C4" s="16"/>
      <c r="D4" s="22">
        <f>D9+D20+D21</f>
        <v>11814715.483219992</v>
      </c>
      <c r="E4" s="22">
        <v>4331418.807228893</v>
      </c>
    </row>
    <row r="5" spans="1:5" ht="18" customHeight="1">
      <c r="A5" s="14"/>
      <c r="B5" s="37" t="s">
        <v>74</v>
      </c>
      <c r="C5" s="16"/>
      <c r="D5" s="22"/>
      <c r="E5" s="22"/>
    </row>
    <row r="6" spans="1:5" ht="18" customHeight="1">
      <c r="A6" s="14"/>
      <c r="B6" s="37" t="s">
        <v>73</v>
      </c>
      <c r="C6" s="16"/>
      <c r="D6" s="22"/>
      <c r="E6" s="22"/>
    </row>
    <row r="7" spans="1:5" ht="18" customHeight="1">
      <c r="A7" s="14"/>
      <c r="B7" s="37" t="s">
        <v>75</v>
      </c>
      <c r="C7" s="16"/>
      <c r="D7" s="22"/>
      <c r="E7" s="22"/>
    </row>
    <row r="8" spans="1:5" ht="18" customHeight="1">
      <c r="A8" s="14"/>
      <c r="B8" s="37" t="s">
        <v>76</v>
      </c>
      <c r="C8" s="16"/>
      <c r="D8" s="22"/>
      <c r="E8" s="22"/>
    </row>
    <row r="9" spans="1:5" ht="18" customHeight="1">
      <c r="A9" s="14"/>
      <c r="B9" s="37" t="s">
        <v>77</v>
      </c>
      <c r="C9" s="16"/>
      <c r="D9" s="22">
        <f>D10+D12+D14+D16+D17+D19+D18+D13</f>
        <v>11814715.483219992</v>
      </c>
      <c r="E9" s="22">
        <v>4331418.807228893</v>
      </c>
    </row>
    <row r="10" spans="1:5" ht="18" customHeight="1">
      <c r="A10" s="14"/>
      <c r="B10" s="37" t="s">
        <v>78</v>
      </c>
      <c r="C10" s="16">
        <v>401</v>
      </c>
      <c r="D10" s="22">
        <f>'[2]CENT'!$Q$13</f>
        <v>2848226.3129999936</v>
      </c>
      <c r="E10" s="22">
        <v>2932921.311579995</v>
      </c>
    </row>
    <row r="11" spans="1:5" ht="18" customHeight="1">
      <c r="A11" s="14"/>
      <c r="B11" s="37" t="s">
        <v>79</v>
      </c>
      <c r="C11" s="16"/>
      <c r="D11" s="22"/>
      <c r="E11" s="22">
        <v>18292</v>
      </c>
    </row>
    <row r="12" spans="1:5" ht="18" customHeight="1">
      <c r="A12" s="14"/>
      <c r="B12" s="55" t="s">
        <v>80</v>
      </c>
      <c r="C12" s="16">
        <v>442</v>
      </c>
      <c r="D12" s="22">
        <f>'[2]CENT'!$Q$10</f>
        <v>81670</v>
      </c>
      <c r="E12" s="22">
        <v>80510</v>
      </c>
    </row>
    <row r="13" spans="1:5" ht="18" customHeight="1">
      <c r="A13" s="14"/>
      <c r="B13" s="55" t="s">
        <v>218</v>
      </c>
      <c r="C13" s="16">
        <v>444</v>
      </c>
      <c r="D13" s="22"/>
      <c r="E13" s="22">
        <v>1231591.4956488982</v>
      </c>
    </row>
    <row r="14" spans="1:5" ht="18" customHeight="1">
      <c r="A14" s="14"/>
      <c r="B14" s="55" t="s">
        <v>81</v>
      </c>
      <c r="C14" s="16">
        <v>445</v>
      </c>
      <c r="D14" s="22">
        <f>'[2]CENT'!$Q$23</f>
        <v>368310.1702199988</v>
      </c>
      <c r="E14" s="22"/>
    </row>
    <row r="15" spans="1:5" ht="18" customHeight="1">
      <c r="A15" s="14"/>
      <c r="B15" s="55" t="s">
        <v>82</v>
      </c>
      <c r="C15" s="16"/>
      <c r="D15" s="22"/>
      <c r="E15" s="22"/>
    </row>
    <row r="16" spans="1:5" ht="18" customHeight="1">
      <c r="A16" s="14"/>
      <c r="B16" s="37" t="s">
        <v>224</v>
      </c>
      <c r="C16" s="16">
        <v>431</v>
      </c>
      <c r="D16" s="22">
        <f>'[2]CENT'!$Q$20</f>
        <v>69109</v>
      </c>
      <c r="E16" s="22">
        <v>68104</v>
      </c>
    </row>
    <row r="17" spans="1:7" ht="18" customHeight="1">
      <c r="A17" s="14"/>
      <c r="B17" s="55" t="s">
        <v>83</v>
      </c>
      <c r="C17" s="16"/>
      <c r="D17" s="22">
        <f>'[2]CENT'!$Q$15</f>
        <v>8230800</v>
      </c>
      <c r="E17" s="22"/>
      <c r="G17">
        <v>19000000</v>
      </c>
    </row>
    <row r="18" spans="1:7" ht="18" customHeight="1">
      <c r="A18" s="14"/>
      <c r="B18" s="55" t="s">
        <v>84</v>
      </c>
      <c r="C18" s="16"/>
      <c r="D18" s="22"/>
      <c r="E18" s="22"/>
      <c r="G18" s="26">
        <f>G17-D17</f>
        <v>10769200</v>
      </c>
    </row>
    <row r="19" spans="1:5" ht="18" customHeight="1">
      <c r="A19" s="14"/>
      <c r="B19" s="37" t="s">
        <v>85</v>
      </c>
      <c r="C19" s="16">
        <v>467</v>
      </c>
      <c r="D19" s="22">
        <f>'[2]CENT'!$Q$24</f>
        <v>216600</v>
      </c>
      <c r="E19" s="22"/>
    </row>
    <row r="20" spans="1:5" ht="18" customHeight="1">
      <c r="A20" s="14"/>
      <c r="B20" s="37" t="s">
        <v>86</v>
      </c>
      <c r="C20" s="16"/>
      <c r="D20" s="22"/>
      <c r="E20" s="22"/>
    </row>
    <row r="21" spans="1:5" ht="18" customHeight="1">
      <c r="A21" s="14"/>
      <c r="B21" s="37" t="s">
        <v>87</v>
      </c>
      <c r="C21" s="16"/>
      <c r="D21" s="22"/>
      <c r="E21" s="22"/>
    </row>
    <row r="22" spans="1:5" ht="18" customHeight="1">
      <c r="A22" s="14" t="s">
        <v>4</v>
      </c>
      <c r="B22" s="36" t="s">
        <v>88</v>
      </c>
      <c r="C22" s="16"/>
      <c r="D22" s="22"/>
      <c r="E22" s="22"/>
    </row>
    <row r="23" spans="1:5" ht="18" customHeight="1">
      <c r="A23" s="14"/>
      <c r="B23" s="37" t="s">
        <v>89</v>
      </c>
      <c r="C23" s="16"/>
      <c r="D23" s="22"/>
      <c r="E23" s="22"/>
    </row>
    <row r="24" spans="1:5" ht="18" customHeight="1">
      <c r="A24" s="14"/>
      <c r="B24" s="37" t="s">
        <v>90</v>
      </c>
      <c r="C24" s="16"/>
      <c r="D24" s="22"/>
      <c r="E24" s="22"/>
    </row>
    <row r="25" spans="1:5" ht="18" customHeight="1">
      <c r="A25" s="14"/>
      <c r="B25" s="37" t="s">
        <v>91</v>
      </c>
      <c r="C25" s="16"/>
      <c r="D25" s="22"/>
      <c r="E25" s="22"/>
    </row>
    <row r="26" spans="1:5" ht="18" customHeight="1">
      <c r="A26" s="14"/>
      <c r="B26" s="37" t="s">
        <v>92</v>
      </c>
      <c r="C26" s="16"/>
      <c r="D26" s="22"/>
      <c r="E26" s="22"/>
    </row>
    <row r="27" spans="1:5" ht="18" customHeight="1">
      <c r="A27" s="14"/>
      <c r="B27" s="37" t="s">
        <v>93</v>
      </c>
      <c r="C27" s="16"/>
      <c r="D27" s="22"/>
      <c r="E27" s="22"/>
    </row>
    <row r="28" spans="1:5" ht="18" customHeight="1">
      <c r="A28" s="14"/>
      <c r="B28" s="37" t="s">
        <v>94</v>
      </c>
      <c r="C28" s="16"/>
      <c r="D28" s="22"/>
      <c r="E28" s="22"/>
    </row>
    <row r="29" spans="1:5" ht="18" customHeight="1">
      <c r="A29" s="14"/>
      <c r="B29" s="39" t="s">
        <v>95</v>
      </c>
      <c r="C29" s="16"/>
      <c r="D29" s="22">
        <f>D4+D22</f>
        <v>11814715.483219992</v>
      </c>
      <c r="E29" s="22">
        <v>4331418.807228893</v>
      </c>
    </row>
    <row r="30" spans="1:5" ht="18" customHeight="1">
      <c r="A30" s="14" t="s">
        <v>5</v>
      </c>
      <c r="B30" s="56" t="s">
        <v>12</v>
      </c>
      <c r="C30" s="16"/>
      <c r="D30" s="22">
        <f>D33+D37+D38+D40</f>
        <v>18303089.481160812</v>
      </c>
      <c r="E30" s="22">
        <v>33325959.460840084</v>
      </c>
    </row>
    <row r="31" spans="1:5" ht="18" customHeight="1">
      <c r="A31" s="14"/>
      <c r="B31" s="37" t="s">
        <v>96</v>
      </c>
      <c r="C31" s="16"/>
      <c r="D31" s="22"/>
      <c r="E31" s="22"/>
    </row>
    <row r="32" spans="1:5" ht="18" customHeight="1">
      <c r="A32" s="14"/>
      <c r="B32" s="37" t="s">
        <v>108</v>
      </c>
      <c r="C32" s="16"/>
      <c r="D32" s="22"/>
      <c r="E32" s="22"/>
    </row>
    <row r="33" spans="1:5" ht="18" customHeight="1">
      <c r="A33" s="14"/>
      <c r="B33" s="37" t="s">
        <v>97</v>
      </c>
      <c r="C33" s="16">
        <v>101</v>
      </c>
      <c r="D33" s="22">
        <f>'[2]CENT'!$Q$3</f>
        <v>100000</v>
      </c>
      <c r="E33" s="22">
        <v>100000</v>
      </c>
    </row>
    <row r="34" spans="1:5" ht="18" customHeight="1">
      <c r="A34" s="14"/>
      <c r="B34" s="37" t="s">
        <v>98</v>
      </c>
      <c r="C34" s="16"/>
      <c r="D34" s="22"/>
      <c r="E34" s="22"/>
    </row>
    <row r="35" spans="1:5" ht="18" customHeight="1">
      <c r="A35" s="14"/>
      <c r="B35" s="37" t="s">
        <v>99</v>
      </c>
      <c r="C35" s="16"/>
      <c r="D35" s="22"/>
      <c r="E35" s="22"/>
    </row>
    <row r="36" spans="1:5" ht="18" customHeight="1">
      <c r="A36" s="14"/>
      <c r="B36" s="37" t="s">
        <v>100</v>
      </c>
      <c r="C36" s="15"/>
      <c r="D36" s="22"/>
      <c r="E36" s="22"/>
    </row>
    <row r="37" spans="1:5" ht="18" customHeight="1">
      <c r="A37" s="14"/>
      <c r="B37" s="37" t="s">
        <v>101</v>
      </c>
      <c r="C37" s="15">
        <v>1071</v>
      </c>
      <c r="D37" s="22">
        <f>'[2]CENT'!$Q$4</f>
        <v>700226</v>
      </c>
      <c r="E37" s="22">
        <v>700226</v>
      </c>
    </row>
    <row r="38" spans="1:6" ht="18" customHeight="1">
      <c r="A38" s="14"/>
      <c r="B38" s="37" t="s">
        <v>102</v>
      </c>
      <c r="C38" s="15">
        <v>1078</v>
      </c>
      <c r="D38" s="22">
        <f>'[2]CENT'!$Q$5</f>
        <v>13525733.416321987</v>
      </c>
      <c r="E38" s="22">
        <v>13400000.416321987</v>
      </c>
      <c r="F38" s="26"/>
    </row>
    <row r="39" spans="1:5" ht="18" customHeight="1">
      <c r="A39" s="14"/>
      <c r="B39" s="37" t="s">
        <v>103</v>
      </c>
      <c r="C39" s="16">
        <v>108</v>
      </c>
      <c r="D39" s="22"/>
      <c r="E39" s="22"/>
    </row>
    <row r="40" spans="1:5" ht="18" customHeight="1">
      <c r="A40" s="14"/>
      <c r="B40" s="37" t="s">
        <v>104</v>
      </c>
      <c r="C40" s="16">
        <v>109</v>
      </c>
      <c r="D40" s="22">
        <f>'[2]CENT'!$Q$7</f>
        <v>3977130.0648388267</v>
      </c>
      <c r="E40" s="22">
        <v>19125733.0445181</v>
      </c>
    </row>
    <row r="41" spans="1:5" ht="18" customHeight="1">
      <c r="A41" s="18"/>
      <c r="B41" s="40" t="s">
        <v>105</v>
      </c>
      <c r="C41" s="18"/>
      <c r="D41" s="22">
        <f>D29+D30</f>
        <v>30117804.964380804</v>
      </c>
      <c r="E41" s="22">
        <v>37657378.26806898</v>
      </c>
    </row>
    <row r="45" ht="12.75">
      <c r="F45" s="83"/>
    </row>
    <row r="48" ht="12.75">
      <c r="D48" s="26">
        <f>Aktivi!$D$43</f>
        <v>30117804.96438088</v>
      </c>
    </row>
    <row r="50" ht="12.75">
      <c r="D50" s="26">
        <f>D41-D48</f>
        <v>-7.450580596923828E-08</v>
      </c>
    </row>
  </sheetData>
  <sheetProtection/>
  <printOptions/>
  <pageMargins left="0.27" right="0.1968503937007874" top="0.55" bottom="0.56" header="0.3" footer="0.27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6">
      <selection activeCell="C6" sqref="C6"/>
    </sheetView>
  </sheetViews>
  <sheetFormatPr defaultColWidth="9.140625" defaultRowHeight="12.75"/>
  <cols>
    <col min="1" max="1" width="5.00390625" style="0" customWidth="1"/>
    <col min="2" max="2" width="60.00390625" style="0" customWidth="1"/>
    <col min="3" max="3" width="16.57421875" style="26" customWidth="1"/>
    <col min="4" max="4" width="13.7109375" style="0" customWidth="1"/>
    <col min="6" max="6" width="12.8515625" style="0" bestFit="1" customWidth="1"/>
  </cols>
  <sheetData>
    <row r="2" spans="1:3" ht="25.5">
      <c r="A2" s="44"/>
      <c r="B2" s="87" t="s">
        <v>227</v>
      </c>
      <c r="C2"/>
    </row>
    <row r="3" spans="2:3" ht="24" customHeight="1">
      <c r="B3" s="23" t="s">
        <v>123</v>
      </c>
      <c r="C3"/>
    </row>
    <row r="4" spans="2:3" ht="24" customHeight="1">
      <c r="B4" s="23"/>
      <c r="C4"/>
    </row>
    <row r="5" spans="1:4" ht="33" customHeight="1">
      <c r="A5" s="47" t="s">
        <v>6</v>
      </c>
      <c r="B5" s="46" t="s">
        <v>13</v>
      </c>
      <c r="C5" s="35" t="s">
        <v>106</v>
      </c>
      <c r="D5" s="35" t="s">
        <v>107</v>
      </c>
    </row>
    <row r="6" spans="1:4" ht="22.5" customHeight="1">
      <c r="A6" s="18">
        <v>1</v>
      </c>
      <c r="B6" s="34" t="s">
        <v>14</v>
      </c>
      <c r="C6" s="22">
        <f>'[1]CENT'!$S$55</f>
        <v>65028808.6411</v>
      </c>
      <c r="D6" s="18"/>
    </row>
    <row r="7" spans="1:4" ht="23.25" customHeight="1">
      <c r="A7" s="18">
        <v>2</v>
      </c>
      <c r="B7" s="32" t="s">
        <v>109</v>
      </c>
      <c r="C7" s="22"/>
      <c r="D7" s="18"/>
    </row>
    <row r="8" spans="1:4" ht="27.75" customHeight="1">
      <c r="A8" s="18">
        <v>3</v>
      </c>
      <c r="B8" s="45" t="s">
        <v>111</v>
      </c>
      <c r="C8" s="22"/>
      <c r="D8" s="18"/>
    </row>
    <row r="9" spans="1:4" ht="36" customHeight="1">
      <c r="A9" s="18">
        <v>4</v>
      </c>
      <c r="B9" s="48" t="s">
        <v>124</v>
      </c>
      <c r="C9" s="22"/>
      <c r="D9" s="18"/>
    </row>
    <row r="10" spans="1:4" ht="36" customHeight="1">
      <c r="A10" s="18">
        <v>5</v>
      </c>
      <c r="B10" s="48" t="s">
        <v>125</v>
      </c>
      <c r="C10" s="22"/>
      <c r="D10" s="18"/>
    </row>
    <row r="11" spans="1:4" ht="36" customHeight="1">
      <c r="A11" s="18">
        <v>6</v>
      </c>
      <c r="B11" s="48" t="s">
        <v>126</v>
      </c>
      <c r="C11" s="22"/>
      <c r="D11" s="18"/>
    </row>
    <row r="12" spans="1:4" ht="36" customHeight="1">
      <c r="A12" s="18">
        <v>7</v>
      </c>
      <c r="B12" s="48" t="s">
        <v>127</v>
      </c>
      <c r="C12" s="22"/>
      <c r="D12" s="18"/>
    </row>
    <row r="13" spans="1:4" ht="36" customHeight="1">
      <c r="A13" s="18">
        <v>8</v>
      </c>
      <c r="B13" s="48" t="s">
        <v>128</v>
      </c>
      <c r="C13" s="22"/>
      <c r="D13" s="18"/>
    </row>
    <row r="14" spans="1:4" ht="36" customHeight="1">
      <c r="A14" s="18">
        <v>9</v>
      </c>
      <c r="B14" s="58" t="s">
        <v>113</v>
      </c>
      <c r="C14" s="22"/>
      <c r="D14" s="18"/>
    </row>
    <row r="15" spans="1:4" ht="24.75" customHeight="1">
      <c r="A15" s="18">
        <v>10</v>
      </c>
      <c r="B15" s="58" t="s">
        <v>112</v>
      </c>
      <c r="C15" s="22"/>
      <c r="D15" s="18"/>
    </row>
    <row r="16" spans="1:4" ht="18" customHeight="1">
      <c r="A16" s="18">
        <v>11</v>
      </c>
      <c r="B16" s="32" t="s">
        <v>20</v>
      </c>
      <c r="C16" s="22"/>
      <c r="D16" s="18"/>
    </row>
    <row r="17" spans="1:4" ht="19.5" customHeight="1">
      <c r="A17" s="18"/>
      <c r="B17" s="58" t="s">
        <v>129</v>
      </c>
      <c r="C17" s="22"/>
      <c r="D17" s="18"/>
    </row>
    <row r="18" spans="1:4" ht="18" customHeight="1">
      <c r="A18" s="18"/>
      <c r="B18" s="32" t="s">
        <v>132</v>
      </c>
      <c r="C18" s="22"/>
      <c r="D18" s="18"/>
    </row>
    <row r="19" spans="1:4" ht="18" customHeight="1">
      <c r="A19" s="18"/>
      <c r="B19" s="32" t="s">
        <v>131</v>
      </c>
      <c r="C19" s="22"/>
      <c r="D19" s="18"/>
    </row>
    <row r="20" spans="1:4" ht="18" customHeight="1">
      <c r="A20" s="18"/>
      <c r="B20" s="32" t="s">
        <v>130</v>
      </c>
      <c r="C20" s="22"/>
      <c r="D20" s="18"/>
    </row>
    <row r="21" spans="1:4" ht="27" customHeight="1">
      <c r="A21" s="18">
        <v>12</v>
      </c>
      <c r="B21" s="45" t="s">
        <v>114</v>
      </c>
      <c r="C21" s="22"/>
      <c r="D21" s="18"/>
    </row>
    <row r="22" spans="1:4" ht="35.25" customHeight="1">
      <c r="A22" s="18">
        <v>13</v>
      </c>
      <c r="B22" s="45" t="s">
        <v>133</v>
      </c>
      <c r="C22" s="22"/>
      <c r="D22" s="18"/>
    </row>
    <row r="23" spans="1:4" ht="26.25" customHeight="1">
      <c r="A23" s="18">
        <v>14</v>
      </c>
      <c r="B23" s="32" t="s">
        <v>21</v>
      </c>
      <c r="C23" s="22"/>
      <c r="D23" s="18"/>
    </row>
    <row r="24" spans="1:4" ht="35.25" customHeight="1">
      <c r="A24" s="18">
        <v>15</v>
      </c>
      <c r="B24" s="45" t="s">
        <v>116</v>
      </c>
      <c r="C24" s="22"/>
      <c r="D24" s="18"/>
    </row>
    <row r="25" spans="1:4" ht="30" customHeight="1">
      <c r="A25" s="18">
        <v>16</v>
      </c>
      <c r="B25" s="32" t="s">
        <v>22</v>
      </c>
      <c r="C25" s="22"/>
      <c r="D25" s="18"/>
    </row>
  </sheetData>
  <sheetProtection/>
  <printOptions/>
  <pageMargins left="0.18" right="0.15" top="0.88" bottom="0.94" header="0.51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66"/>
  <sheetViews>
    <sheetView zoomScalePageLayoutView="0" workbookViewId="0" topLeftCell="A4">
      <selection activeCell="D34" sqref="D34"/>
    </sheetView>
  </sheetViews>
  <sheetFormatPr defaultColWidth="9.140625" defaultRowHeight="12.75"/>
  <cols>
    <col min="1" max="1" width="5.00390625" style="0" customWidth="1"/>
    <col min="2" max="2" width="57.421875" style="0" customWidth="1"/>
    <col min="3" max="3" width="16.57421875" style="26" customWidth="1"/>
    <col min="4" max="4" width="16.28125" style="0" customWidth="1"/>
    <col min="6" max="6" width="12.8515625" style="0" bestFit="1" customWidth="1"/>
  </cols>
  <sheetData>
    <row r="2" spans="1:3" ht="25.5">
      <c r="A2" s="44"/>
      <c r="B2" s="87" t="s">
        <v>235</v>
      </c>
      <c r="C2"/>
    </row>
    <row r="3" spans="2:3" ht="24" customHeight="1">
      <c r="B3" s="61" t="s">
        <v>121</v>
      </c>
      <c r="C3"/>
    </row>
    <row r="4" spans="2:3" ht="24" customHeight="1">
      <c r="B4" s="23"/>
      <c r="C4"/>
    </row>
    <row r="5" spans="1:4" ht="29.25" customHeight="1">
      <c r="A5" s="47" t="s">
        <v>6</v>
      </c>
      <c r="B5" s="46" t="s">
        <v>13</v>
      </c>
      <c r="C5" s="35" t="s">
        <v>106</v>
      </c>
      <c r="D5" s="35" t="s">
        <v>107</v>
      </c>
    </row>
    <row r="6" spans="1:4" ht="22.5" customHeight="1">
      <c r="A6" s="18">
        <v>1</v>
      </c>
      <c r="B6" s="34" t="s">
        <v>14</v>
      </c>
      <c r="C6" s="22">
        <f>'[2]CENT'!$S$48</f>
        <v>33936539.61000001</v>
      </c>
      <c r="D6" s="22">
        <v>80243995.60000002</v>
      </c>
    </row>
    <row r="7" spans="1:4" ht="18" customHeight="1">
      <c r="A7" s="18">
        <v>2</v>
      </c>
      <c r="B7" s="32" t="s">
        <v>15</v>
      </c>
      <c r="C7" s="22"/>
      <c r="D7" s="22"/>
    </row>
    <row r="8" spans="1:4" ht="30" customHeight="1">
      <c r="A8" s="18">
        <v>3</v>
      </c>
      <c r="B8" s="58" t="s">
        <v>122</v>
      </c>
      <c r="C8" s="22"/>
      <c r="D8" s="22"/>
    </row>
    <row r="9" spans="1:4" ht="22.5" customHeight="1">
      <c r="A9" s="18">
        <v>4</v>
      </c>
      <c r="B9" s="32" t="s">
        <v>16</v>
      </c>
      <c r="C9" s="22">
        <f>'[2]CENT'!$T$65</f>
        <v>22475154.895429734</v>
      </c>
      <c r="D9" s="22">
        <v>39261543.362791024</v>
      </c>
    </row>
    <row r="10" spans="1:4" ht="20.25" customHeight="1">
      <c r="A10" s="18">
        <v>5</v>
      </c>
      <c r="B10" s="32" t="s">
        <v>17</v>
      </c>
      <c r="C10" s="22">
        <f>C11+C12</f>
        <v>3414994</v>
      </c>
      <c r="D10" s="22">
        <v>4127166</v>
      </c>
    </row>
    <row r="11" spans="1:4" ht="22.5" customHeight="1">
      <c r="A11" s="18"/>
      <c r="B11" s="32" t="s">
        <v>135</v>
      </c>
      <c r="C11" s="22">
        <f>'[2]CENT'!N34</f>
        <v>2926300</v>
      </c>
      <c r="D11" s="22">
        <v>3635300</v>
      </c>
    </row>
    <row r="12" spans="1:4" ht="18" customHeight="1">
      <c r="A12" s="18"/>
      <c r="B12" s="32" t="s">
        <v>136</v>
      </c>
      <c r="C12" s="22">
        <f>'[2]CENT'!N35</f>
        <v>488694</v>
      </c>
      <c r="D12" s="22">
        <v>491866</v>
      </c>
    </row>
    <row r="13" spans="1:4" ht="18" customHeight="1">
      <c r="A13" s="18">
        <v>6</v>
      </c>
      <c r="B13" s="32" t="s">
        <v>18</v>
      </c>
      <c r="C13" s="22">
        <f>'[2]CENT'!$N$44</f>
        <v>360282.3514583333</v>
      </c>
      <c r="D13" s="22">
        <v>66507.6875</v>
      </c>
    </row>
    <row r="14" spans="1:4" ht="18" customHeight="1">
      <c r="A14" s="18">
        <v>7</v>
      </c>
      <c r="B14" s="32" t="s">
        <v>19</v>
      </c>
      <c r="C14" s="22">
        <f>'[2]CENT'!$T$70</f>
        <v>2991850.9376</v>
      </c>
      <c r="D14" s="22">
        <v>15937209.103</v>
      </c>
    </row>
    <row r="15" spans="1:4" ht="32.25" customHeight="1">
      <c r="A15" s="18">
        <v>8</v>
      </c>
      <c r="B15" s="45" t="s">
        <v>110</v>
      </c>
      <c r="C15" s="22">
        <f>C9+C10+C13+C14</f>
        <v>29242282.184488066</v>
      </c>
      <c r="D15" s="22">
        <v>59392426.153291024</v>
      </c>
    </row>
    <row r="16" spans="1:4" ht="36" customHeight="1">
      <c r="A16" s="18">
        <v>9</v>
      </c>
      <c r="B16" s="48" t="s">
        <v>111</v>
      </c>
      <c r="C16" s="22">
        <f>C6-C15</f>
        <v>4694257.425511941</v>
      </c>
      <c r="D16" s="22">
        <v>20851569.446709</v>
      </c>
    </row>
    <row r="17" spans="1:4" ht="24.75" customHeight="1">
      <c r="A17" s="18">
        <v>10</v>
      </c>
      <c r="B17" s="58" t="s">
        <v>112</v>
      </c>
      <c r="C17" s="22"/>
      <c r="D17" s="22"/>
    </row>
    <row r="18" spans="1:4" ht="22.5" customHeight="1">
      <c r="A18" s="18">
        <v>11</v>
      </c>
      <c r="B18" s="58" t="s">
        <v>113</v>
      </c>
      <c r="C18" s="22"/>
      <c r="D18" s="22"/>
    </row>
    <row r="19" spans="1:4" ht="20.25" customHeight="1">
      <c r="A19" s="18">
        <v>12</v>
      </c>
      <c r="B19" s="32" t="s">
        <v>20</v>
      </c>
      <c r="C19" s="22">
        <f>C20+C21+C23</f>
        <v>-275224.0696000153</v>
      </c>
      <c r="D19" s="22">
        <v>399245.0471999998</v>
      </c>
    </row>
    <row r="20" spans="1:4" ht="24.75" customHeight="1">
      <c r="A20" s="18"/>
      <c r="B20" s="58" t="s">
        <v>120</v>
      </c>
      <c r="C20" s="22">
        <f>'[2]CENT'!$T$60</f>
        <v>-398594.4585000148</v>
      </c>
      <c r="D20" s="22"/>
    </row>
    <row r="21" spans="1:4" ht="21.75" customHeight="1">
      <c r="A21" s="18"/>
      <c r="B21" s="32" t="s">
        <v>117</v>
      </c>
      <c r="C21" s="22">
        <f>'[2]CENT'!$T$59</f>
        <v>4334.8132000000005</v>
      </c>
      <c r="D21" s="22">
        <v>5323.023700000001</v>
      </c>
    </row>
    <row r="22" spans="1:4" ht="21.75" customHeight="1">
      <c r="A22" s="18"/>
      <c r="B22" s="32" t="s">
        <v>118</v>
      </c>
      <c r="C22" s="22"/>
      <c r="D22" s="22">
        <v>345569.31399999943</v>
      </c>
    </row>
    <row r="23" spans="1:4" ht="20.25" customHeight="1">
      <c r="A23" s="18"/>
      <c r="B23" s="32" t="s">
        <v>119</v>
      </c>
      <c r="C23" s="22">
        <f>'[2]CENT'!$T$58</f>
        <v>119035.5756999995</v>
      </c>
      <c r="D23" s="22">
        <v>48352.70950000035</v>
      </c>
    </row>
    <row r="24" spans="1:4" ht="27" customHeight="1">
      <c r="A24" s="18">
        <v>13</v>
      </c>
      <c r="B24" s="45" t="s">
        <v>114</v>
      </c>
      <c r="C24" s="22">
        <f>C17+C18+C19</f>
        <v>-275224.0696000153</v>
      </c>
      <c r="D24" s="22">
        <v>399245.0471999998</v>
      </c>
    </row>
    <row r="25" spans="1:4" ht="35.25" customHeight="1">
      <c r="A25" s="18">
        <v>14</v>
      </c>
      <c r="B25" s="45" t="s">
        <v>115</v>
      </c>
      <c r="C25" s="22">
        <f>C16+C24</f>
        <v>4419033.355911926</v>
      </c>
      <c r="D25" s="22">
        <v>21250814.493908998</v>
      </c>
    </row>
    <row r="26" spans="1:4" ht="26.25" customHeight="1">
      <c r="A26" s="18">
        <v>15</v>
      </c>
      <c r="B26" s="32" t="s">
        <v>21</v>
      </c>
      <c r="C26" s="22">
        <f>C25*0.1</f>
        <v>441903.33559119265</v>
      </c>
      <c r="D26" s="22">
        <v>2125081.4493909</v>
      </c>
    </row>
    <row r="27" spans="1:4" ht="35.25" customHeight="1">
      <c r="A27" s="18">
        <v>16</v>
      </c>
      <c r="B27" s="45" t="s">
        <v>116</v>
      </c>
      <c r="C27" s="22">
        <f>C25-C26</f>
        <v>3977130.0203207335</v>
      </c>
      <c r="D27" s="22">
        <v>19125733.0445181</v>
      </c>
    </row>
    <row r="28" spans="1:4" ht="30" customHeight="1">
      <c r="A28" s="18">
        <v>17</v>
      </c>
      <c r="B28" s="32" t="s">
        <v>22</v>
      </c>
      <c r="C28" s="22"/>
      <c r="D28" s="22"/>
    </row>
    <row r="43" ht="12.75">
      <c r="C43" s="26">
        <f>Pasivi!$D$40</f>
        <v>3977130.0648388267</v>
      </c>
    </row>
    <row r="45" ht="12.75">
      <c r="C45" s="26">
        <f>C27-C43</f>
        <v>-0.04451809311285615</v>
      </c>
    </row>
    <row r="64" ht="12.75">
      <c r="D64" s="26"/>
    </row>
    <row r="66" ht="12.75">
      <c r="D66" s="26"/>
    </row>
  </sheetData>
  <sheetProtection/>
  <printOptions/>
  <pageMargins left="0.22" right="0.22" top="0.16" bottom="0.27" header="0.16" footer="0.16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9.00390625" style="0" customWidth="1"/>
    <col min="2" max="2" width="17.7109375" style="0" customWidth="1"/>
    <col min="3" max="3" width="16.57421875" style="0" customWidth="1"/>
  </cols>
  <sheetData>
    <row r="1" ht="18.75" customHeight="1"/>
    <row r="2" spans="1:2" ht="20.25">
      <c r="A2" s="87" t="s">
        <v>236</v>
      </c>
      <c r="B2" s="21"/>
    </row>
    <row r="3" spans="1:2" ht="19.5" customHeight="1">
      <c r="A3" s="21"/>
      <c r="B3" s="21"/>
    </row>
    <row r="4" spans="1:3" ht="30.75" customHeight="1">
      <c r="A4" s="32" t="s">
        <v>236</v>
      </c>
      <c r="B4" s="62" t="s">
        <v>106</v>
      </c>
      <c r="C4" s="62" t="s">
        <v>107</v>
      </c>
    </row>
    <row r="5" spans="1:3" ht="19.5" customHeight="1">
      <c r="A5" s="32" t="s">
        <v>137</v>
      </c>
      <c r="B5" s="18"/>
      <c r="C5" s="18"/>
    </row>
    <row r="6" spans="1:6" ht="19.5" customHeight="1">
      <c r="A6" s="32" t="s">
        <v>138</v>
      </c>
      <c r="B6" s="22">
        <f>'[2]CENT'!$S$14</f>
        <v>43507888.13319999</v>
      </c>
      <c r="C6" s="22">
        <v>97373517.70199999</v>
      </c>
      <c r="F6" s="26"/>
    </row>
    <row r="7" spans="1:6" ht="19.5" customHeight="1">
      <c r="A7" s="63" t="s">
        <v>139</v>
      </c>
      <c r="B7" s="89">
        <f>B6-B10-B11</f>
        <v>31920521.181479998</v>
      </c>
      <c r="C7" s="89">
        <v>83443992.15359995</v>
      </c>
      <c r="E7" s="90"/>
      <c r="F7" s="26"/>
    </row>
    <row r="8" spans="1:5" ht="19.5" customHeight="1">
      <c r="A8" s="63" t="s">
        <v>140</v>
      </c>
      <c r="B8" s="22"/>
      <c r="C8" s="22"/>
      <c r="E8" s="26"/>
    </row>
    <row r="9" spans="1:5" ht="19.5" customHeight="1">
      <c r="A9" s="63" t="s">
        <v>141</v>
      </c>
      <c r="B9" s="22"/>
      <c r="C9" s="22"/>
      <c r="E9" s="26"/>
    </row>
    <row r="10" spans="1:6" ht="19.5" customHeight="1">
      <c r="A10" s="63" t="s">
        <v>142</v>
      </c>
      <c r="B10" s="22">
        <f>'[2]CENT'!$N$21</f>
        <v>3448520</v>
      </c>
      <c r="C10" s="22">
        <v>795478</v>
      </c>
      <c r="E10" s="26"/>
      <c r="F10" s="26"/>
    </row>
    <row r="11" spans="1:5" ht="19.5" customHeight="1">
      <c r="A11" s="63" t="s">
        <v>143</v>
      </c>
      <c r="B11" s="22">
        <f>B25-B24-B18</f>
        <v>8138846.951719992</v>
      </c>
      <c r="C11" s="22">
        <v>13134047.54840004</v>
      </c>
      <c r="E11" s="26"/>
    </row>
    <row r="12" spans="1:3" ht="19.5" customHeight="1">
      <c r="A12" s="32" t="s">
        <v>144</v>
      </c>
      <c r="B12" s="22"/>
      <c r="C12" s="22"/>
    </row>
    <row r="13" spans="1:3" ht="19.5" customHeight="1">
      <c r="A13" s="32" t="s">
        <v>145</v>
      </c>
      <c r="B13" s="22"/>
      <c r="C13" s="22"/>
    </row>
    <row r="14" spans="1:3" ht="19.5" customHeight="1">
      <c r="A14" s="32" t="s">
        <v>146</v>
      </c>
      <c r="B14" s="22">
        <f>'[3]AAM'!$E$17</f>
        <v>2296693</v>
      </c>
      <c r="C14" s="22">
        <v>157429</v>
      </c>
    </row>
    <row r="15" spans="1:3" ht="19.5" customHeight="1">
      <c r="A15" s="32" t="s">
        <v>147</v>
      </c>
      <c r="B15" s="22">
        <v>35088</v>
      </c>
      <c r="C15" s="22"/>
    </row>
    <row r="16" spans="1:3" ht="19.5" customHeight="1">
      <c r="A16" s="32" t="s">
        <v>148</v>
      </c>
      <c r="B16" s="22"/>
      <c r="C16" s="22"/>
    </row>
    <row r="17" spans="1:3" ht="19.5" customHeight="1">
      <c r="A17" s="32" t="s">
        <v>150</v>
      </c>
      <c r="B17" s="22"/>
      <c r="C17" s="22"/>
    </row>
    <row r="18" spans="1:3" ht="19.5" customHeight="1">
      <c r="A18" s="32" t="s">
        <v>149</v>
      </c>
      <c r="B18" s="22">
        <f>-B14-B15</f>
        <v>-2331781</v>
      </c>
      <c r="C18" s="22">
        <v>-157429</v>
      </c>
    </row>
    <row r="19" spans="1:3" ht="19.5" customHeight="1">
      <c r="A19" s="32" t="s">
        <v>174</v>
      </c>
      <c r="B19" s="22"/>
      <c r="C19" s="22"/>
    </row>
    <row r="20" spans="1:3" ht="19.5" customHeight="1">
      <c r="A20" s="32" t="s">
        <v>151</v>
      </c>
      <c r="B20" s="22"/>
      <c r="C20" s="22"/>
    </row>
    <row r="21" spans="1:3" ht="19.5" customHeight="1">
      <c r="A21" s="32" t="s">
        <v>152</v>
      </c>
      <c r="B21" s="22"/>
      <c r="C21" s="22"/>
    </row>
    <row r="22" spans="1:3" ht="19.5" customHeight="1">
      <c r="A22" s="32" t="s">
        <v>153</v>
      </c>
      <c r="B22" s="22"/>
      <c r="C22" s="22"/>
    </row>
    <row r="23" spans="1:3" ht="19.5" customHeight="1">
      <c r="A23" s="32" t="s">
        <v>154</v>
      </c>
      <c r="B23" s="22">
        <f>Pasivi!$G$18</f>
        <v>10769200</v>
      </c>
      <c r="C23" s="22"/>
    </row>
    <row r="24" spans="1:3" ht="19.5" customHeight="1">
      <c r="A24" s="32" t="s">
        <v>155</v>
      </c>
      <c r="B24" s="22">
        <f>-B23</f>
        <v>-10769200</v>
      </c>
      <c r="C24" s="22"/>
    </row>
    <row r="25" spans="1:3" ht="19.5" customHeight="1">
      <c r="A25" s="32" t="s">
        <v>156</v>
      </c>
      <c r="B25" s="22">
        <f>B27-B26</f>
        <v>-4962134.048280008</v>
      </c>
      <c r="C25" s="22">
        <v>12976618.54840004</v>
      </c>
    </row>
    <row r="26" spans="1:3" ht="19.5" customHeight="1">
      <c r="A26" s="32" t="s">
        <v>157</v>
      </c>
      <c r="B26" s="22">
        <f>C27</f>
        <v>15482769.818000048</v>
      </c>
      <c r="C26" s="22">
        <v>2506151.2696000077</v>
      </c>
    </row>
    <row r="27" spans="1:3" ht="19.5" customHeight="1">
      <c r="A27" s="32" t="s">
        <v>158</v>
      </c>
      <c r="B27" s="22">
        <f>Aktivi!$D$5</f>
        <v>10520635.76972004</v>
      </c>
      <c r="C27" s="22">
        <v>15482769.818000048</v>
      </c>
    </row>
  </sheetData>
  <sheetProtection/>
  <printOptions/>
  <pageMargins left="0.45" right="0.24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4.421875" style="0" customWidth="1"/>
    <col min="2" max="3" width="18.28125" style="0" customWidth="1"/>
    <col min="4" max="4" width="8.421875" style="0" customWidth="1"/>
    <col min="5" max="5" width="9.421875" style="0" customWidth="1"/>
    <col min="6" max="6" width="7.00390625" style="0" customWidth="1"/>
    <col min="7" max="7" width="5.8515625" style="0" customWidth="1"/>
    <col min="8" max="8" width="32.7109375" style="0" customWidth="1"/>
    <col min="9" max="9" width="7.00390625" style="0" customWidth="1"/>
    <col min="10" max="10" width="12.28125" style="0" customWidth="1"/>
  </cols>
  <sheetData>
    <row r="1" spans="1:2" ht="30.75" customHeight="1">
      <c r="A1" s="87" t="s">
        <v>223</v>
      </c>
      <c r="B1" s="21"/>
    </row>
    <row r="2" spans="1:2" ht="21.75" customHeight="1">
      <c r="A2" s="21"/>
      <c r="B2" s="21"/>
    </row>
    <row r="3" spans="1:3" ht="36.75" customHeight="1">
      <c r="A3" s="32" t="s">
        <v>159</v>
      </c>
      <c r="B3" s="62" t="s">
        <v>106</v>
      </c>
      <c r="C3" s="62" t="s">
        <v>107</v>
      </c>
    </row>
    <row r="4" spans="1:3" ht="19.5" customHeight="1">
      <c r="A4" s="34" t="s">
        <v>137</v>
      </c>
      <c r="B4" s="18"/>
      <c r="C4" s="18"/>
    </row>
    <row r="5" spans="1:3" ht="19.5" customHeight="1">
      <c r="A5" s="32" t="s">
        <v>160</v>
      </c>
      <c r="B5" s="18"/>
      <c r="C5" s="18"/>
    </row>
    <row r="6" spans="1:3" ht="19.5" customHeight="1">
      <c r="A6" s="32" t="s">
        <v>161</v>
      </c>
      <c r="B6" s="18"/>
      <c r="C6" s="18"/>
    </row>
    <row r="7" spans="1:3" ht="19.5" customHeight="1">
      <c r="A7" s="32" t="s">
        <v>162</v>
      </c>
      <c r="B7" s="18"/>
      <c r="C7" s="18"/>
    </row>
    <row r="8" spans="1:3" ht="19.5" customHeight="1">
      <c r="A8" s="32" t="s">
        <v>163</v>
      </c>
      <c r="B8" s="18"/>
      <c r="C8" s="18"/>
    </row>
    <row r="9" spans="1:3" ht="19.5" customHeight="1">
      <c r="A9" s="32" t="s">
        <v>164</v>
      </c>
      <c r="B9" s="18"/>
      <c r="C9" s="18"/>
    </row>
    <row r="10" spans="1:3" ht="19.5" customHeight="1">
      <c r="A10" s="32" t="s">
        <v>165</v>
      </c>
      <c r="B10" s="18"/>
      <c r="C10" s="18"/>
    </row>
    <row r="11" spans="1:3" ht="28.5" customHeight="1">
      <c r="A11" s="42" t="s">
        <v>166</v>
      </c>
      <c r="B11" s="18"/>
      <c r="C11" s="18"/>
    </row>
    <row r="12" spans="1:3" ht="26.25" customHeight="1">
      <c r="A12" s="32" t="s">
        <v>167</v>
      </c>
      <c r="B12" s="18"/>
      <c r="C12" s="18"/>
    </row>
    <row r="13" spans="1:3" ht="27.75" customHeight="1">
      <c r="A13" s="42" t="s">
        <v>175</v>
      </c>
      <c r="B13" s="18"/>
      <c r="C13" s="18"/>
    </row>
    <row r="14" spans="1:3" ht="19.5" customHeight="1">
      <c r="A14" s="32" t="s">
        <v>168</v>
      </c>
      <c r="B14" s="18"/>
      <c r="C14" s="18"/>
    </row>
    <row r="15" spans="1:3" ht="19.5" customHeight="1">
      <c r="A15" s="32" t="s">
        <v>169</v>
      </c>
      <c r="B15" s="18"/>
      <c r="C15" s="18"/>
    </row>
    <row r="16" spans="1:3" ht="19.5" customHeight="1">
      <c r="A16" s="32" t="s">
        <v>142</v>
      </c>
      <c r="B16" s="18"/>
      <c r="C16" s="18"/>
    </row>
    <row r="17" spans="1:3" ht="19.5" customHeight="1">
      <c r="A17" s="32" t="s">
        <v>170</v>
      </c>
      <c r="B17" s="18"/>
      <c r="C17" s="18"/>
    </row>
    <row r="18" spans="1:3" ht="19.5" customHeight="1">
      <c r="A18" s="34" t="s">
        <v>171</v>
      </c>
      <c r="B18" s="18"/>
      <c r="C18" s="18"/>
    </row>
    <row r="19" spans="1:3" ht="19.5" customHeight="1">
      <c r="A19" s="32" t="s">
        <v>145</v>
      </c>
      <c r="B19" s="18"/>
      <c r="C19" s="18"/>
    </row>
    <row r="20" spans="1:3" ht="19.5" customHeight="1">
      <c r="A20" s="32" t="s">
        <v>146</v>
      </c>
      <c r="B20" s="18"/>
      <c r="C20" s="18"/>
    </row>
    <row r="21" spans="1:3" ht="19.5" customHeight="1">
      <c r="A21" s="32" t="s">
        <v>147</v>
      </c>
      <c r="B21" s="18"/>
      <c r="C21" s="18"/>
    </row>
    <row r="22" spans="1:3" ht="19.5" customHeight="1">
      <c r="A22" s="32" t="s">
        <v>148</v>
      </c>
      <c r="B22" s="18"/>
      <c r="C22" s="18"/>
    </row>
    <row r="23" spans="1:3" ht="19.5" customHeight="1">
      <c r="A23" s="32" t="s">
        <v>150</v>
      </c>
      <c r="B23" s="18"/>
      <c r="C23" s="18"/>
    </row>
    <row r="24" spans="1:3" ht="19.5" customHeight="1">
      <c r="A24" s="32" t="s">
        <v>149</v>
      </c>
      <c r="B24" s="18"/>
      <c r="C24" s="18"/>
    </row>
    <row r="25" spans="1:3" ht="19.5" customHeight="1">
      <c r="A25" s="34" t="s">
        <v>172</v>
      </c>
      <c r="B25" s="18"/>
      <c r="C25" s="18"/>
    </row>
    <row r="26" spans="1:3" ht="19.5" customHeight="1">
      <c r="A26" s="32" t="s">
        <v>151</v>
      </c>
      <c r="B26" s="18"/>
      <c r="C26" s="18"/>
    </row>
    <row r="27" spans="1:3" ht="19.5" customHeight="1">
      <c r="A27" s="32" t="s">
        <v>152</v>
      </c>
      <c r="B27" s="18"/>
      <c r="C27" s="18"/>
    </row>
    <row r="28" spans="1:3" ht="19.5" customHeight="1">
      <c r="A28" s="32" t="s">
        <v>153</v>
      </c>
      <c r="B28" s="18"/>
      <c r="C28" s="18"/>
    </row>
    <row r="29" spans="1:3" ht="19.5" customHeight="1">
      <c r="A29" s="32" t="s">
        <v>154</v>
      </c>
      <c r="B29" s="18"/>
      <c r="C29" s="18"/>
    </row>
    <row r="30" spans="1:3" ht="19.5" customHeight="1">
      <c r="A30" s="32" t="s">
        <v>173</v>
      </c>
      <c r="B30" s="18"/>
      <c r="C30" s="18"/>
    </row>
    <row r="31" spans="1:3" ht="19.5" customHeight="1">
      <c r="A31" s="34" t="s">
        <v>156</v>
      </c>
      <c r="B31" s="18"/>
      <c r="C31" s="18"/>
    </row>
    <row r="32" spans="1:3" ht="19.5" customHeight="1">
      <c r="A32" s="32" t="s">
        <v>157</v>
      </c>
      <c r="B32" s="18"/>
      <c r="C32" s="18"/>
    </row>
    <row r="33" spans="1:3" ht="19.5" customHeight="1">
      <c r="A33" s="32" t="s">
        <v>158</v>
      </c>
      <c r="B33" s="18"/>
      <c r="C33" s="18"/>
    </row>
  </sheetData>
  <sheetProtection/>
  <printOptions/>
  <pageMargins left="0.17" right="0.17" top="0.63" bottom="0.984251968503937" header="0.38" footer="0.511811023622047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0.57421875" style="0" customWidth="1"/>
    <col min="4" max="4" width="9.28125" style="0" customWidth="1"/>
    <col min="5" max="5" width="10.7109375" style="0" customWidth="1"/>
    <col min="6" max="6" width="11.421875" style="0" customWidth="1"/>
    <col min="7" max="7" width="13.00390625" style="0" customWidth="1"/>
    <col min="8" max="8" width="12.57421875" style="0" customWidth="1"/>
    <col min="9" max="9" width="11.00390625" style="0" customWidth="1"/>
    <col min="10" max="10" width="10.8515625" style="0" customWidth="1"/>
    <col min="11" max="11" width="11.57421875" style="0" customWidth="1"/>
  </cols>
  <sheetData>
    <row r="1" spans="1:3" ht="20.25">
      <c r="A1" s="43"/>
      <c r="B1" s="43"/>
      <c r="C1" s="87" t="s">
        <v>222</v>
      </c>
    </row>
    <row r="2" spans="1:3" ht="30" customHeight="1">
      <c r="A2" s="64"/>
      <c r="B2" s="64" t="s">
        <v>193</v>
      </c>
      <c r="C2" s="64"/>
    </row>
    <row r="3" spans="1:11" ht="21" customHeight="1">
      <c r="A3" s="66"/>
      <c r="B3" s="68"/>
      <c r="C3" s="65"/>
      <c r="D3" s="30" t="s">
        <v>208</v>
      </c>
      <c r="E3" s="30"/>
      <c r="F3" s="30"/>
      <c r="G3" s="30"/>
      <c r="H3" s="30"/>
      <c r="I3" s="17"/>
      <c r="J3" s="71" t="s">
        <v>200</v>
      </c>
      <c r="K3" s="5"/>
    </row>
    <row r="4" spans="1:11" ht="48" customHeight="1">
      <c r="A4" s="67" t="s">
        <v>2</v>
      </c>
      <c r="B4" s="69" t="s">
        <v>194</v>
      </c>
      <c r="C4" s="58" t="s">
        <v>195</v>
      </c>
      <c r="D4" s="58" t="s">
        <v>196</v>
      </c>
      <c r="E4" s="58" t="s">
        <v>197</v>
      </c>
      <c r="F4" s="58" t="s">
        <v>198</v>
      </c>
      <c r="G4" s="70" t="s">
        <v>207</v>
      </c>
      <c r="H4" s="58" t="s">
        <v>199</v>
      </c>
      <c r="I4" s="16" t="s">
        <v>192</v>
      </c>
      <c r="J4" s="72" t="s">
        <v>201</v>
      </c>
      <c r="K4" s="10" t="s">
        <v>192</v>
      </c>
    </row>
    <row r="5" spans="1:11" ht="28.5" customHeight="1">
      <c r="A5" s="16" t="s">
        <v>3</v>
      </c>
      <c r="B5" s="74" t="s">
        <v>210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ht="26.25" customHeight="1">
      <c r="A6" s="18" t="s">
        <v>182</v>
      </c>
      <c r="B6" s="18" t="s">
        <v>183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ht="24" customHeight="1">
      <c r="A7" s="18" t="s">
        <v>184</v>
      </c>
      <c r="B7" s="18" t="s">
        <v>185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ht="31.5" customHeight="1">
      <c r="A8" s="18">
        <v>1</v>
      </c>
      <c r="B8" s="58" t="s">
        <v>202</v>
      </c>
      <c r="C8" s="18"/>
      <c r="D8" s="18"/>
      <c r="E8" s="18"/>
      <c r="F8" s="18"/>
      <c r="G8" s="18"/>
      <c r="H8" s="18"/>
      <c r="I8" s="18"/>
      <c r="J8" s="18"/>
      <c r="K8" s="18"/>
    </row>
    <row r="9" spans="1:11" ht="37.5" customHeight="1">
      <c r="A9" s="18"/>
      <c r="B9" s="58" t="s">
        <v>203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ht="27" customHeight="1">
      <c r="A10" s="18">
        <v>3</v>
      </c>
      <c r="B10" s="18" t="s">
        <v>186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4" customHeight="1">
      <c r="A11" s="18">
        <v>4</v>
      </c>
      <c r="B11" s="18" t="s">
        <v>187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36" customHeight="1">
      <c r="A12" s="18">
        <v>5</v>
      </c>
      <c r="B12" s="58" t="s">
        <v>204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9.5" customHeight="1">
      <c r="A13" s="18">
        <v>6</v>
      </c>
      <c r="B13" s="16" t="s">
        <v>205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3.25" customHeight="1">
      <c r="A14" s="18" t="s">
        <v>4</v>
      </c>
      <c r="B14" s="74" t="s">
        <v>209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0.75" customHeight="1">
      <c r="A15" s="18">
        <v>1</v>
      </c>
      <c r="B15" s="58" t="s">
        <v>202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39.75" customHeight="1">
      <c r="A16" s="18">
        <v>2</v>
      </c>
      <c r="B16" s="58" t="s">
        <v>203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3.25" customHeight="1">
      <c r="A17" s="18">
        <v>3</v>
      </c>
      <c r="B17" s="18" t="s">
        <v>186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1.75" customHeight="1">
      <c r="A18" s="18">
        <v>4</v>
      </c>
      <c r="B18" s="18" t="s">
        <v>187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2.25" customHeight="1">
      <c r="A19" s="18">
        <v>5</v>
      </c>
      <c r="B19" s="16" t="s">
        <v>205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3.25" customHeight="1">
      <c r="A20" s="73">
        <v>6</v>
      </c>
      <c r="B20" s="16" t="s">
        <v>206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24.75" customHeight="1">
      <c r="A21" s="16" t="s">
        <v>5</v>
      </c>
      <c r="B21" s="74" t="s">
        <v>209</v>
      </c>
      <c r="C21" s="18"/>
      <c r="D21" s="18"/>
      <c r="E21" s="18"/>
      <c r="F21" s="18"/>
      <c r="G21" s="18"/>
      <c r="H21" s="18"/>
      <c r="I21" s="18"/>
      <c r="J21" s="18"/>
      <c r="K21" s="18"/>
    </row>
  </sheetData>
  <sheetProtection/>
  <printOptions/>
  <pageMargins left="0.17" right="0.18" top="0.27" bottom="0.17" header="0.16" footer="0.16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0">
      <selection activeCell="E21" sqref="E21"/>
    </sheetView>
  </sheetViews>
  <sheetFormatPr defaultColWidth="9.140625" defaultRowHeight="12.75"/>
  <cols>
    <col min="1" max="1" width="5.00390625" style="0" customWidth="1"/>
    <col min="2" max="2" width="33.140625" style="0" customWidth="1"/>
    <col min="3" max="3" width="15.7109375" style="0" customWidth="1"/>
    <col min="4" max="4" width="14.140625" style="0" customWidth="1"/>
    <col min="5" max="5" width="16.00390625" style="0" customWidth="1"/>
    <col min="6" max="6" width="18.28125" style="0" customWidth="1"/>
    <col min="7" max="7" width="19.140625" style="0" customWidth="1"/>
    <col min="8" max="8" width="15.140625" style="26" customWidth="1"/>
  </cols>
  <sheetData>
    <row r="1" ht="23.25" customHeight="1"/>
    <row r="2" spans="1:3" ht="20.25">
      <c r="A2" s="43"/>
      <c r="B2" s="43"/>
      <c r="C2" s="87" t="s">
        <v>238</v>
      </c>
    </row>
    <row r="3" spans="1:3" ht="30" customHeight="1">
      <c r="A3" s="64"/>
      <c r="B3" s="88" t="s">
        <v>176</v>
      </c>
      <c r="C3" s="64"/>
    </row>
    <row r="4" ht="21" customHeight="1"/>
    <row r="5" spans="1:8" ht="38.25" customHeight="1">
      <c r="A5" s="16" t="s">
        <v>2</v>
      </c>
      <c r="B5" s="18"/>
      <c r="C5" s="16" t="s">
        <v>177</v>
      </c>
      <c r="D5" s="16" t="s">
        <v>178</v>
      </c>
      <c r="E5" s="16" t="s">
        <v>179</v>
      </c>
      <c r="F5" s="16" t="s">
        <v>180</v>
      </c>
      <c r="G5" s="16" t="s">
        <v>181</v>
      </c>
      <c r="H5" s="29" t="s">
        <v>192</v>
      </c>
    </row>
    <row r="6" spans="1:8" ht="19.5" customHeight="1">
      <c r="A6" s="16" t="s">
        <v>3</v>
      </c>
      <c r="B6" s="16" t="s">
        <v>237</v>
      </c>
      <c r="C6" s="18">
        <v>100000</v>
      </c>
      <c r="D6" s="18">
        <v>0</v>
      </c>
      <c r="E6" s="18">
        <v>0</v>
      </c>
      <c r="F6" s="22">
        <v>14100226</v>
      </c>
      <c r="G6" s="77">
        <v>19125733</v>
      </c>
      <c r="H6" s="22">
        <v>33325959</v>
      </c>
    </row>
    <row r="7" spans="1:8" ht="19.5" customHeight="1">
      <c r="A7" s="18" t="s">
        <v>182</v>
      </c>
      <c r="B7" s="18" t="s">
        <v>183</v>
      </c>
      <c r="C7" s="18"/>
      <c r="D7" s="18"/>
      <c r="E7" s="18"/>
      <c r="F7" s="22">
        <f>G6+G10</f>
        <v>125733</v>
      </c>
      <c r="G7" s="22">
        <f>-F7</f>
        <v>-125733</v>
      </c>
      <c r="H7" s="22">
        <f aca="true" t="shared" si="0" ref="H7:H17">SUM(C7:G7)</f>
        <v>0</v>
      </c>
    </row>
    <row r="8" spans="1:8" ht="19.5" customHeight="1">
      <c r="A8" s="18" t="s">
        <v>184</v>
      </c>
      <c r="B8" s="18" t="s">
        <v>185</v>
      </c>
      <c r="C8" s="18"/>
      <c r="D8" s="18"/>
      <c r="E8" s="18"/>
      <c r="F8" s="18"/>
      <c r="G8" s="18"/>
      <c r="H8" s="22">
        <f t="shared" si="0"/>
        <v>0</v>
      </c>
    </row>
    <row r="9" spans="1:8" ht="19.5" customHeight="1">
      <c r="A9" s="18">
        <v>1</v>
      </c>
      <c r="B9" s="18" t="s">
        <v>186</v>
      </c>
      <c r="C9" s="18"/>
      <c r="D9" s="18"/>
      <c r="E9" s="18"/>
      <c r="F9" s="18"/>
      <c r="G9" s="26">
        <f>Pasivi!$D$40</f>
        <v>3977130.0648388267</v>
      </c>
      <c r="H9" s="22">
        <f t="shared" si="0"/>
        <v>3977130.0648388267</v>
      </c>
    </row>
    <row r="10" spans="1:8" ht="19.5" customHeight="1">
      <c r="A10" s="18">
        <v>2</v>
      </c>
      <c r="B10" s="18" t="s">
        <v>187</v>
      </c>
      <c r="C10" s="18"/>
      <c r="D10" s="18"/>
      <c r="E10" s="18"/>
      <c r="F10" s="18"/>
      <c r="G10" s="18">
        <v>-19000000</v>
      </c>
      <c r="H10" s="22">
        <f t="shared" si="0"/>
        <v>-19000000</v>
      </c>
    </row>
    <row r="11" spans="1:8" ht="19.5" customHeight="1">
      <c r="A11" s="18">
        <v>3</v>
      </c>
      <c r="B11" s="18" t="s">
        <v>188</v>
      </c>
      <c r="C11" s="18"/>
      <c r="D11" s="18"/>
      <c r="E11" s="18"/>
      <c r="F11" s="18"/>
      <c r="G11" s="18"/>
      <c r="H11" s="22">
        <f t="shared" si="0"/>
        <v>0</v>
      </c>
    </row>
    <row r="12" spans="1:8" ht="19.5" customHeight="1">
      <c r="A12" s="18">
        <v>4</v>
      </c>
      <c r="B12" s="18" t="s">
        <v>189</v>
      </c>
      <c r="C12" s="18"/>
      <c r="D12" s="18"/>
      <c r="E12" s="18"/>
      <c r="F12" s="18"/>
      <c r="G12" s="18"/>
      <c r="H12" s="22">
        <f t="shared" si="0"/>
        <v>0</v>
      </c>
    </row>
    <row r="13" spans="1:8" ht="19.5" customHeight="1">
      <c r="A13" s="18" t="s">
        <v>4</v>
      </c>
      <c r="B13" s="16" t="s">
        <v>228</v>
      </c>
      <c r="C13" s="18">
        <f aca="true" t="shared" si="1" ref="C13:H13">SUM(C6:C12)</f>
        <v>100000</v>
      </c>
      <c r="D13" s="18">
        <f t="shared" si="1"/>
        <v>0</v>
      </c>
      <c r="E13" s="18">
        <f t="shared" si="1"/>
        <v>0</v>
      </c>
      <c r="F13" s="22">
        <f t="shared" si="1"/>
        <v>14225959</v>
      </c>
      <c r="G13" s="22">
        <f t="shared" si="1"/>
        <v>3977130.0648388267</v>
      </c>
      <c r="H13" s="22">
        <f t="shared" si="1"/>
        <v>18303089.064838827</v>
      </c>
    </row>
    <row r="14" spans="1:8" ht="19.5" customHeight="1">
      <c r="A14" s="18">
        <v>1</v>
      </c>
      <c r="B14" s="18" t="s">
        <v>186</v>
      </c>
      <c r="C14" s="18"/>
      <c r="D14" s="18"/>
      <c r="E14" s="18"/>
      <c r="F14" s="18"/>
      <c r="G14" s="22"/>
      <c r="H14" s="22">
        <f t="shared" si="0"/>
        <v>0</v>
      </c>
    </row>
    <row r="15" spans="1:8" ht="19.5" customHeight="1">
      <c r="A15" s="18">
        <v>2</v>
      </c>
      <c r="B15" s="18" t="s">
        <v>187</v>
      </c>
      <c r="C15" s="18"/>
      <c r="D15" s="18"/>
      <c r="E15" s="18"/>
      <c r="F15" s="18"/>
      <c r="G15" s="22"/>
      <c r="H15" s="22">
        <f t="shared" si="0"/>
        <v>0</v>
      </c>
    </row>
    <row r="16" spans="1:8" ht="19.5" customHeight="1">
      <c r="A16" s="18">
        <v>3</v>
      </c>
      <c r="B16" s="18" t="s">
        <v>190</v>
      </c>
      <c r="C16" s="18"/>
      <c r="D16" s="18"/>
      <c r="E16" s="18"/>
      <c r="F16" s="18"/>
      <c r="G16" s="22"/>
      <c r="H16" s="22">
        <f t="shared" si="0"/>
        <v>0</v>
      </c>
    </row>
    <row r="17" spans="1:8" ht="19.5" customHeight="1">
      <c r="A17" s="18">
        <v>4</v>
      </c>
      <c r="B17" s="18" t="s">
        <v>191</v>
      </c>
      <c r="C17" s="18"/>
      <c r="D17" s="18"/>
      <c r="E17" s="18"/>
      <c r="F17" s="18"/>
      <c r="G17" s="22"/>
      <c r="H17" s="22">
        <f t="shared" si="0"/>
        <v>0</v>
      </c>
    </row>
    <row r="18" spans="1:8" ht="19.5" customHeight="1">
      <c r="A18" s="18" t="s">
        <v>5</v>
      </c>
      <c r="B18" s="18" t="s">
        <v>228</v>
      </c>
      <c r="C18" s="18">
        <f aca="true" t="shared" si="2" ref="C18:H18">C13</f>
        <v>100000</v>
      </c>
      <c r="D18" s="18">
        <f t="shared" si="2"/>
        <v>0</v>
      </c>
      <c r="E18" s="18">
        <f t="shared" si="2"/>
        <v>0</v>
      </c>
      <c r="F18" s="22">
        <f t="shared" si="2"/>
        <v>14225959</v>
      </c>
      <c r="G18" s="22">
        <f t="shared" si="2"/>
        <v>3977130.0648388267</v>
      </c>
      <c r="H18" s="22">
        <f t="shared" si="2"/>
        <v>18303089.064838827</v>
      </c>
    </row>
    <row r="35" ht="12.75">
      <c r="H35" s="26">
        <f>Pasivi!$D$30</f>
        <v>18303089.481160812</v>
      </c>
    </row>
    <row r="37" ht="12.75">
      <c r="H37" s="26">
        <f>H35-H18</f>
        <v>0.4163219854235649</v>
      </c>
    </row>
  </sheetData>
  <sheetProtection/>
  <printOptions/>
  <pageMargins left="0.24" right="0.15" top="0.52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Halim</dc:creator>
  <cp:keywords/>
  <dc:description/>
  <cp:lastModifiedBy>azbi</cp:lastModifiedBy>
  <cp:lastPrinted>2012-03-29T09:14:43Z</cp:lastPrinted>
  <dcterms:created xsi:type="dcterms:W3CDTF">2001-10-30T18:14:05Z</dcterms:created>
  <dcterms:modified xsi:type="dcterms:W3CDTF">2012-03-29T09:19:55Z</dcterms:modified>
  <cp:category/>
  <cp:version/>
  <cp:contentType/>
  <cp:contentStatus/>
</cp:coreProperties>
</file>