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activeTab="2"/>
  </bookViews>
  <sheets>
    <sheet name="cash flow (3)" sheetId="1" r:id="rId1"/>
    <sheet name="AKTIVI" sheetId="2" r:id="rId2"/>
    <sheet name="PASIVI" sheetId="3" r:id="rId3"/>
    <sheet name="Te ardhura+shpenzime" sheetId="4" r:id="rId4"/>
    <sheet name="kapit e veta " sheetId="5" r:id="rId5"/>
  </sheets>
  <definedNames>
    <definedName name="_xlnm.Print_Area" localSheetId="1">'AKTIVI'!$A$1:$E$52</definedName>
    <definedName name="_xlnm.Print_Area" localSheetId="0">'cash flow (3)'!$A$1:$D$41</definedName>
    <definedName name="_xlnm.Print_Area" localSheetId="4">'kapit e veta '!$A$1:$H$18</definedName>
    <definedName name="_xlnm.Print_Area" localSheetId="2">'PASIVI'!$A$1:$E$49</definedName>
    <definedName name="_xlnm.Print_Area" localSheetId="3">'Te ardhura+shpenzime'!$A$1:$E$31</definedName>
  </definedNames>
  <calcPr fullCalcOnLoad="1"/>
</workbook>
</file>

<file path=xl/sharedStrings.xml><?xml version="1.0" encoding="utf-8"?>
<sst xmlns="http://schemas.openxmlformats.org/spreadsheetml/2006/main" count="241" uniqueCount="193">
  <si>
    <t>Shenime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</si>
  <si>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</si>
  <si>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</si>
  <si>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</si>
  <si>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</si>
  <si>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</si>
  <si>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</si>
  <si>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</si>
  <si>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</si>
  <si>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</si>
  <si>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</si>
  <si>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</si>
  <si>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arketueshme</t>
  </si>
  <si>
    <t>Llogari/Kerkesa te tjera te arketueshme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</si>
  <si>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</si>
  <si>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</si>
  <si>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</si>
  <si>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</si>
  <si>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</si>
  <si>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</si>
  <si>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</si>
  <si>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</si>
  <si>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</si>
  <si>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</si>
  <si>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</si>
  <si>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</si>
  <si>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</si>
  <si>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</si>
  <si>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</si>
  <si>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</si>
  <si>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</si>
  <si>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</si>
  <si>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</si>
  <si>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</si>
  <si>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</si>
  <si>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</si>
  <si>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</si>
  <si>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</si>
  <si>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</si>
  <si>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</si>
  <si>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</si>
  <si>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</si>
  <si>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</si>
  <si>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</si>
  <si>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</si>
  <si>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</si>
  <si>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</si>
  <si>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</si>
  <si>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</si>
  <si>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</si>
  <si>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</si>
  <si>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</si>
  <si>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</si>
  <si>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</si>
  <si>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</si>
  <si>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</si>
  <si>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</si>
  <si>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</si>
  <si>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</si>
  <si>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</si>
  <si>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</si>
  <si>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</si>
  <si>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 te tjera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</si>
  <si>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</si>
  <si>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</si>
  <si>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</si>
  <si>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</si>
  <si>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</si>
  <si>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</si>
  <si>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</si>
  <si>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</si>
  <si>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</si>
  <si>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</si>
  <si>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</si>
  <si>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</si>
  <si>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</si>
  <si>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</si>
  <si>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</si>
  <si>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</si>
  <si>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</si>
  <si>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</si>
  <si>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</si>
  <si>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</si>
  <si>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</si>
  <si>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</si>
  <si>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</si>
  <si>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</si>
  <si>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</si>
  <si>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</si>
  <si>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</si>
  <si>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</si>
  <si>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</si>
  <si>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</si>
  <si>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                        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</si>
  <si>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</si>
  <si>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</si>
  <si>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</si>
  <si>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</si>
  <si>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</si>
  <si>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</si>
  <si>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</si>
  <si>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</si>
  <si>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</si>
  <si>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</si>
  <si>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</si>
  <si>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</si>
  <si>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</si>
  <si>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</si>
  <si>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</si>
  <si>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</si>
  <si>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</si>
  <si>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</si>
  <si>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</si>
  <si>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</si>
  <si>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</si>
  <si>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</si>
  <si>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</si>
  <si>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</si>
  <si>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Totali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</si>
  <si>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</si>
  <si>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</si>
  <si>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</si>
  <si>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</si>
  <si>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</si>
  <si>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</si>
  <si>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</si>
  <si>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</si>
  <si>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</si>
  <si>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</si>
  <si>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</si>
  <si>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</si>
  <si>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</si>
  <si>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</si>
  <si>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</si>
  <si>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</si>
  <si>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</si>
  <si>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</si>
  <si>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</si>
  <si>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</si>
  <si>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</si>
  <si>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</si>
  <si>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</si>
  <si>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</si>
  <si>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</si>
  <si>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</si>
  <si>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</si>
  <si>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</si>
  <si>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</si>
  <si>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</si>
  <si>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</si>
  <si>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</si>
  <si>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</si>
  <si>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</si>
  <si>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Primi I aksionit</t>
  </si>
  <si>
    <t>Aksionet e thesarit</t>
  </si>
  <si>
    <t xml:space="preserve">Rezerva statutore dhe ligjore </t>
  </si>
  <si>
    <t xml:space="preserve">Rezerva te konvertimit te monedhave te huaja </t>
  </si>
  <si>
    <t xml:space="preserve">Fitim I pashperndare </t>
  </si>
  <si>
    <t xml:space="preserve">Efekti i ndryshimeve ne politikat kontabel </t>
  </si>
  <si>
    <t>Pozicioni I rregulluar</t>
  </si>
  <si>
    <t xml:space="preserve">Efektet e ndryshimit te kurseve te kembimit gjate konsolidimit </t>
  </si>
  <si>
    <t xml:space="preserve">Totali I te ardhurave apo shpenzimeve qe nuk jane njohur ne pasqyren e te ardhurave e shpenzimeve </t>
  </si>
  <si>
    <t>Fitimi neto I vitit financiar</t>
  </si>
  <si>
    <t xml:space="preserve">Dividentet e paguar </t>
  </si>
  <si>
    <t xml:space="preserve">Transferime ne rezerven e detyrueshme statutore </t>
  </si>
  <si>
    <t>Emetimi I kapitalit aksionar</t>
  </si>
  <si>
    <t>I3(i)</t>
  </si>
  <si>
    <t>I3(ii)</t>
  </si>
  <si>
    <t>I3(iii)</t>
  </si>
  <si>
    <t>III3</t>
  </si>
  <si>
    <t>III7</t>
  </si>
  <si>
    <t>III10</t>
  </si>
  <si>
    <t>II2(iii)</t>
  </si>
  <si>
    <t>II2(iv)</t>
  </si>
  <si>
    <t xml:space="preserve">    I3(i)</t>
  </si>
  <si>
    <t>I4(iv)</t>
  </si>
  <si>
    <t>Ne leke</t>
  </si>
  <si>
    <t xml:space="preserve">Kapitali aksionar qe i perket aksionareve te shoqerise meme </t>
  </si>
  <si>
    <t>Shoqeria "Theomilerxhini" shpk</t>
  </si>
  <si>
    <t>Shoqeria "  Theomilerxhini " shpk</t>
  </si>
  <si>
    <t>Shoqeria  " Theomilerxhini " shpk</t>
  </si>
  <si>
    <t>Shoqeria  "Theomilerxhini " shpk</t>
  </si>
  <si>
    <t>III8</t>
  </si>
  <si>
    <t>Pozicioni me 31 dhjetor 2010</t>
  </si>
  <si>
    <t>Viti 2010</t>
  </si>
  <si>
    <t xml:space="preserve">Vlera e mbetur e AAM </t>
  </si>
  <si>
    <t xml:space="preserve">                       01 Janar - 31 Dhjetor 2011</t>
  </si>
  <si>
    <t>Viti 2011</t>
  </si>
  <si>
    <t xml:space="preserve">                              1.  Bilanci Kontabel i dates 31.12.2011</t>
  </si>
  <si>
    <t xml:space="preserve">                                  Bilanci Kontabel i dates 31.12.2011</t>
  </si>
  <si>
    <t xml:space="preserve">                               01 Janar - 31 Dhjetor 2011</t>
  </si>
  <si>
    <t xml:space="preserve">                                  01 Janar - 31 Dhjetor 2011</t>
  </si>
  <si>
    <t>Pozicioni me 31 dhjetor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</si>
</sst>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.0_);\(0.0\)"/>
    <numFmt numFmtId="168" formatCode="0_);\(0\)"/>
  </numFmts>
  <fonts count="47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i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double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 shrinkToFit="1"/>
    </xf>
    <xf numFmtId="0" fontId="0" fillId="0" borderId="10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43" fontId="0" fillId="0" borderId="0" xfId="42" applyFont="1" applyAlignment="1">
      <alignment/>
    </xf>
    <xf numFmtId="0" fontId="3" fillId="0" borderId="12" xfId="0" applyFont="1" applyBorder="1" applyAlignment="1">
      <alignment/>
    </xf>
    <xf numFmtId="43" fontId="3" fillId="0" borderId="12" xfId="42" applyFont="1" applyBorder="1" applyAlignment="1">
      <alignment horizontal="center"/>
    </xf>
    <xf numFmtId="43" fontId="3" fillId="0" borderId="13" xfId="42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5" fontId="3" fillId="0" borderId="10" xfId="42" applyNumberFormat="1" applyFont="1" applyBorder="1" applyAlignment="1">
      <alignment/>
    </xf>
    <xf numFmtId="165" fontId="3" fillId="0" borderId="17" xfId="42" applyNumberFormat="1" applyFont="1" applyBorder="1" applyAlignment="1">
      <alignment/>
    </xf>
    <xf numFmtId="165" fontId="0" fillId="0" borderId="10" xfId="42" applyNumberFormat="1" applyFont="1" applyBorder="1" applyAlignment="1">
      <alignment vertical="center" wrapText="1"/>
    </xf>
    <xf numFmtId="165" fontId="0" fillId="0" borderId="17" xfId="42" applyNumberFormat="1" applyFont="1" applyBorder="1" applyAlignment="1">
      <alignment vertical="center" wrapText="1"/>
    </xf>
    <xf numFmtId="165" fontId="0" fillId="0" borderId="10" xfId="42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65" fontId="0" fillId="0" borderId="10" xfId="42" applyNumberFormat="1" applyFont="1" applyBorder="1" applyAlignment="1">
      <alignment vertical="center" wrapText="1"/>
    </xf>
    <xf numFmtId="165" fontId="0" fillId="0" borderId="17" xfId="42" applyNumberFormat="1" applyFont="1" applyBorder="1" applyAlignment="1">
      <alignment vertical="center" wrapText="1"/>
    </xf>
    <xf numFmtId="165" fontId="0" fillId="0" borderId="11" xfId="42" applyNumberFormat="1" applyFont="1" applyBorder="1" applyAlignment="1">
      <alignment/>
    </xf>
    <xf numFmtId="165" fontId="0" fillId="0" borderId="18" xfId="42" applyNumberFormat="1" applyFont="1" applyBorder="1" applyAlignment="1">
      <alignment/>
    </xf>
    <xf numFmtId="165" fontId="0" fillId="0" borderId="10" xfId="42" applyNumberFormat="1" applyFont="1" applyBorder="1" applyAlignment="1">
      <alignment vertical="center" wrapText="1" shrinkToFi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indent="3"/>
    </xf>
    <xf numFmtId="0" fontId="0" fillId="0" borderId="10" xfId="0" applyFont="1" applyBorder="1" applyAlignment="1">
      <alignment horizontal="left" vertical="center" wrapText="1" indent="3"/>
    </xf>
    <xf numFmtId="165" fontId="4" fillId="0" borderId="17" xfId="42" applyNumberFormat="1" applyFont="1" applyBorder="1" applyAlignment="1">
      <alignment/>
    </xf>
    <xf numFmtId="165" fontId="0" fillId="0" borderId="17" xfId="42" applyNumberFormat="1" applyBorder="1" applyAlignment="1">
      <alignment/>
    </xf>
    <xf numFmtId="165" fontId="0" fillId="0" borderId="10" xfId="42" applyNumberFormat="1" applyBorder="1" applyAlignment="1">
      <alignment/>
    </xf>
    <xf numFmtId="165" fontId="2" fillId="0" borderId="10" xfId="42" applyNumberFormat="1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43" fontId="3" fillId="0" borderId="17" xfId="42" applyNumberFormat="1" applyFont="1" applyBorder="1" applyAlignment="1">
      <alignment/>
    </xf>
    <xf numFmtId="43" fontId="0" fillId="0" borderId="17" xfId="42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165" fontId="2" fillId="0" borderId="17" xfId="42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3" fontId="9" fillId="0" borderId="0" xfId="42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3" fontId="10" fillId="0" borderId="0" xfId="42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165" fontId="0" fillId="0" borderId="17" xfId="42" applyNumberFormat="1" applyFont="1" applyBorder="1" applyAlignment="1">
      <alignment vertical="center" wrapText="1" shrinkToFit="1"/>
    </xf>
    <xf numFmtId="0" fontId="5" fillId="0" borderId="14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165" fontId="7" fillId="0" borderId="10" xfId="42" applyNumberFormat="1" applyFont="1" applyBorder="1" applyAlignment="1">
      <alignment/>
    </xf>
    <xf numFmtId="165" fontId="7" fillId="0" borderId="17" xfId="42" applyNumberFormat="1" applyFont="1" applyBorder="1" applyAlignment="1">
      <alignment/>
    </xf>
    <xf numFmtId="165" fontId="8" fillId="0" borderId="10" xfId="42" applyNumberFormat="1" applyFont="1" applyBorder="1" applyAlignment="1">
      <alignment/>
    </xf>
    <xf numFmtId="165" fontId="7" fillId="0" borderId="17" xfId="42" applyNumberFormat="1" applyFont="1" applyBorder="1" applyAlignment="1">
      <alignment horizontal="right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5" fontId="3" fillId="33" borderId="10" xfId="42" applyNumberFormat="1" applyFont="1" applyFill="1" applyBorder="1" applyAlignment="1">
      <alignment/>
    </xf>
    <xf numFmtId="165" fontId="3" fillId="33" borderId="17" xfId="42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65" fontId="3" fillId="33" borderId="10" xfId="42" applyNumberFormat="1" applyFont="1" applyFill="1" applyBorder="1" applyAlignment="1">
      <alignment vertical="center" wrapText="1"/>
    </xf>
    <xf numFmtId="165" fontId="3" fillId="33" borderId="17" xfId="42" applyNumberFormat="1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16" xfId="0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165" fontId="3" fillId="33" borderId="11" xfId="42" applyNumberFormat="1" applyFont="1" applyFill="1" applyBorder="1" applyAlignment="1">
      <alignment/>
    </xf>
    <xf numFmtId="165" fontId="3" fillId="33" borderId="18" xfId="42" applyNumberFormat="1" applyFont="1" applyFill="1" applyBorder="1" applyAlignment="1">
      <alignment/>
    </xf>
    <xf numFmtId="43" fontId="10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43" fontId="12" fillId="0" borderId="0" xfId="42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3" fontId="12" fillId="0" borderId="0" xfId="42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/>
    </xf>
    <xf numFmtId="165" fontId="0" fillId="33" borderId="10" xfId="42" applyNumberFormat="1" applyFont="1" applyFill="1" applyBorder="1" applyAlignment="1">
      <alignment/>
    </xf>
    <xf numFmtId="165" fontId="0" fillId="33" borderId="17" xfId="42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16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165" fontId="7" fillId="33" borderId="10" xfId="42" applyNumberFormat="1" applyFont="1" applyFill="1" applyBorder="1" applyAlignment="1">
      <alignment/>
    </xf>
    <xf numFmtId="165" fontId="7" fillId="33" borderId="17" xfId="42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65" fontId="2" fillId="33" borderId="10" xfId="42" applyNumberFormat="1" applyFont="1" applyFill="1" applyBorder="1" applyAlignment="1">
      <alignment/>
    </xf>
    <xf numFmtId="165" fontId="2" fillId="33" borderId="17" xfId="42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14" xfId="0" applyFont="1" applyFill="1" applyBorder="1" applyAlignment="1">
      <alignment/>
    </xf>
    <xf numFmtId="165" fontId="0" fillId="33" borderId="10" xfId="42" applyNumberFormat="1" applyFont="1" applyFill="1" applyBorder="1" applyAlignment="1">
      <alignment/>
    </xf>
    <xf numFmtId="165" fontId="0" fillId="33" borderId="17" xfId="42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E47" sqref="E47"/>
    </sheetView>
  </sheetViews>
  <sheetFormatPr defaultColWidth="9.140625" defaultRowHeight="12.75"/>
  <cols>
    <col min="1" max="1" width="4.00390625" style="0" customWidth="1"/>
    <col min="2" max="2" width="52.8515625" style="0" customWidth="1"/>
    <col min="3" max="3" width="14.57421875" style="0" customWidth="1"/>
    <col min="4" max="4" width="14.7109375" style="0" customWidth="1"/>
    <col min="5" max="5" width="8.28125" style="0" customWidth="1"/>
    <col min="6" max="6" width="10.8515625" style="0" customWidth="1"/>
    <col min="7" max="7" width="11.421875" style="0" customWidth="1"/>
    <col min="9" max="9" width="10.28125" style="0" customWidth="1"/>
    <col min="10" max="10" width="11.28125" style="0" customWidth="1"/>
  </cols>
  <sheetData>
    <row r="1" spans="1:5" s="66" customFormat="1" ht="15.75">
      <c r="A1" s="65" t="s">
        <v>178</v>
      </c>
      <c r="D1" s="67"/>
      <c r="E1" s="67"/>
    </row>
    <row r="2" s="103" customFormat="1" ht="15.75"/>
    <row r="3" s="66" customFormat="1" ht="15.75">
      <c r="B3" s="66" t="s">
        <v>121</v>
      </c>
    </row>
    <row r="4" spans="2:3" s="66" customFormat="1" ht="15.75">
      <c r="B4" s="66" t="s">
        <v>186</v>
      </c>
      <c r="C4" s="66" t="s">
        <v>120</v>
      </c>
    </row>
    <row r="5" spans="3:4" s="103" customFormat="1" ht="15.75">
      <c r="C5" s="66" t="s">
        <v>122</v>
      </c>
      <c r="D5" s="66"/>
    </row>
    <row r="6" s="103" customFormat="1" ht="16.5" thickBot="1"/>
    <row r="7" spans="1:4" ht="13.5" thickTop="1">
      <c r="A7" s="45"/>
      <c r="B7" s="13" t="s">
        <v>123</v>
      </c>
      <c r="C7" s="21" t="s">
        <v>187</v>
      </c>
      <c r="D7" s="22" t="s">
        <v>184</v>
      </c>
    </row>
    <row r="8" spans="1:4" ht="12.75">
      <c r="A8" s="46"/>
      <c r="B8" s="1" t="s">
        <v>124</v>
      </c>
      <c r="C8" s="53">
        <f>'Te ardhura+shpenzime'!D30</f>
        <v>-2707485</v>
      </c>
      <c r="D8" s="52">
        <v>-473814</v>
      </c>
    </row>
    <row r="9" spans="1:4" ht="12.75">
      <c r="A9" s="46"/>
      <c r="B9" s="1" t="s">
        <v>125</v>
      </c>
      <c r="C9" s="53"/>
      <c r="D9" s="52"/>
    </row>
    <row r="10" spans="1:4" s="31" customFormat="1" ht="12.75">
      <c r="A10" s="30"/>
      <c r="B10" s="50" t="s">
        <v>126</v>
      </c>
      <c r="C10" s="34">
        <f>'Te ardhura+shpenzime'!D16</f>
        <v>0</v>
      </c>
      <c r="D10" s="35">
        <v>190000</v>
      </c>
    </row>
    <row r="11" spans="1:4" s="31" customFormat="1" ht="12.75">
      <c r="A11" s="30"/>
      <c r="B11" s="50" t="s">
        <v>185</v>
      </c>
      <c r="C11" s="34">
        <v>1781425</v>
      </c>
      <c r="D11" s="35">
        <v>888600</v>
      </c>
    </row>
    <row r="12" spans="1:4" s="8" customFormat="1" ht="12.75">
      <c r="A12" s="29"/>
      <c r="B12" s="49" t="s">
        <v>127</v>
      </c>
      <c r="C12" s="36"/>
      <c r="D12" s="37"/>
    </row>
    <row r="13" spans="1:4" s="8" customFormat="1" ht="12.75">
      <c r="A13" s="29"/>
      <c r="B13" s="49" t="s">
        <v>128</v>
      </c>
      <c r="D13" s="37"/>
    </row>
    <row r="14" spans="1:4" s="8" customFormat="1" ht="12.75">
      <c r="A14" s="29"/>
      <c r="B14" s="49" t="s">
        <v>129</v>
      </c>
      <c r="C14" s="36"/>
      <c r="D14" s="37"/>
    </row>
    <row r="15" spans="1:4" s="31" customFormat="1" ht="25.5">
      <c r="A15" s="30"/>
      <c r="B15" s="48" t="s">
        <v>130</v>
      </c>
      <c r="C15" s="34">
        <f>AKTIVI!E17-AKTIVI!D17</f>
        <v>16871099</v>
      </c>
      <c r="D15" s="35">
        <v>6929903</v>
      </c>
    </row>
    <row r="16" spans="1:4" s="8" customFormat="1" ht="12.75">
      <c r="A16" s="29"/>
      <c r="B16" s="7" t="s">
        <v>131</v>
      </c>
      <c r="C16" s="36">
        <f>AKTIVI!E24-AKTIVI!D24</f>
        <v>2355864</v>
      </c>
      <c r="D16" s="37">
        <v>8920565</v>
      </c>
    </row>
    <row r="17" spans="1:4" s="8" customFormat="1" ht="12.75">
      <c r="A17" s="29"/>
      <c r="B17" s="7" t="s">
        <v>132</v>
      </c>
      <c r="C17" s="36">
        <f>PASIVI!D20-PASIVI!E20</f>
        <v>66118</v>
      </c>
      <c r="D17" s="37">
        <v>-17157926</v>
      </c>
    </row>
    <row r="18" spans="1:4" s="8" customFormat="1" ht="12.75">
      <c r="A18" s="29"/>
      <c r="B18" s="7" t="s">
        <v>133</v>
      </c>
      <c r="C18" s="32"/>
      <c r="D18" s="33"/>
    </row>
    <row r="19" spans="1:4" s="8" customFormat="1" ht="12.75">
      <c r="A19" s="29"/>
      <c r="B19" s="7" t="s">
        <v>134</v>
      </c>
      <c r="C19" s="36"/>
      <c r="D19" s="37"/>
    </row>
    <row r="20" spans="1:4" s="8" customFormat="1" ht="12.75">
      <c r="A20" s="29"/>
      <c r="B20" s="7" t="s">
        <v>135</v>
      </c>
      <c r="C20" s="36">
        <f>-'Te ardhura+shpenzime'!D29</f>
        <v>0</v>
      </c>
      <c r="D20" s="37">
        <v>-93532</v>
      </c>
    </row>
    <row r="21" spans="1:4" s="119" customFormat="1" ht="12.75">
      <c r="A21" s="115"/>
      <c r="B21" s="116" t="s">
        <v>149</v>
      </c>
      <c r="C21" s="117">
        <f>SUM(C8:C20)</f>
        <v>18367021</v>
      </c>
      <c r="D21" s="118">
        <v>-796204</v>
      </c>
    </row>
    <row r="22" spans="1:4" s="8" customFormat="1" ht="12.75">
      <c r="A22" s="29"/>
      <c r="B22" s="7"/>
      <c r="C22" s="36"/>
      <c r="D22" s="37"/>
    </row>
    <row r="23" spans="1:4" s="8" customFormat="1" ht="12.75">
      <c r="A23" s="29"/>
      <c r="B23" s="5" t="s">
        <v>136</v>
      </c>
      <c r="C23" s="36"/>
      <c r="D23" s="37"/>
    </row>
    <row r="24" spans="1:4" s="8" customFormat="1" ht="12.75">
      <c r="A24" s="29"/>
      <c r="B24" s="7" t="s">
        <v>137</v>
      </c>
      <c r="C24" s="36"/>
      <c r="D24" s="37"/>
    </row>
    <row r="25" spans="1:4" s="8" customFormat="1" ht="12.75">
      <c r="A25" s="29"/>
      <c r="B25" s="7" t="s">
        <v>138</v>
      </c>
      <c r="C25" s="36"/>
      <c r="D25" s="37">
        <v>-541388</v>
      </c>
    </row>
    <row r="26" spans="1:4" s="8" customFormat="1" ht="12.75">
      <c r="A26" s="29"/>
      <c r="B26" s="7" t="s">
        <v>139</v>
      </c>
      <c r="C26" s="36"/>
      <c r="D26" s="37">
        <v>1409134</v>
      </c>
    </row>
    <row r="27" spans="1:4" s="8" customFormat="1" ht="12.75">
      <c r="A27" s="29"/>
      <c r="B27" s="7" t="s">
        <v>140</v>
      </c>
      <c r="C27" s="36"/>
      <c r="D27" s="37"/>
    </row>
    <row r="28" spans="1:4" s="8" customFormat="1" ht="12.75">
      <c r="A28" s="29"/>
      <c r="B28" s="7" t="s">
        <v>141</v>
      </c>
      <c r="C28" s="36"/>
      <c r="D28" s="37"/>
    </row>
    <row r="29" spans="1:4" s="119" customFormat="1" ht="12.75">
      <c r="A29" s="115"/>
      <c r="B29" s="116" t="s">
        <v>148</v>
      </c>
      <c r="C29" s="117">
        <f>SUM(C23:C28)</f>
        <v>0</v>
      </c>
      <c r="D29" s="118">
        <v>867746</v>
      </c>
    </row>
    <row r="30" spans="1:4" s="8" customFormat="1" ht="12.75">
      <c r="A30" s="29"/>
      <c r="B30" s="7"/>
      <c r="C30" s="36"/>
      <c r="D30" s="37"/>
    </row>
    <row r="31" spans="1:4" s="8" customFormat="1" ht="12.75">
      <c r="A31" s="29"/>
      <c r="B31" s="5" t="s">
        <v>142</v>
      </c>
      <c r="C31" s="36"/>
      <c r="D31" s="37"/>
    </row>
    <row r="32" spans="1:4" s="8" customFormat="1" ht="12.75">
      <c r="A32" s="29"/>
      <c r="B32" s="7" t="s">
        <v>143</v>
      </c>
      <c r="C32" s="36"/>
      <c r="D32" s="37"/>
    </row>
    <row r="33" spans="1:4" s="8" customFormat="1" ht="12.75">
      <c r="A33" s="29"/>
      <c r="B33" s="7" t="s">
        <v>144</v>
      </c>
      <c r="C33" s="36"/>
      <c r="D33" s="37"/>
    </row>
    <row r="34" spans="1:4" s="8" customFormat="1" ht="12.75">
      <c r="A34" s="29"/>
      <c r="B34" s="7" t="s">
        <v>145</v>
      </c>
      <c r="C34" s="36"/>
      <c r="D34" s="37"/>
    </row>
    <row r="35" spans="1:4" s="8" customFormat="1" ht="12.75">
      <c r="A35" s="29"/>
      <c r="B35" s="7" t="s">
        <v>146</v>
      </c>
      <c r="C35" s="36">
        <v>-4000000</v>
      </c>
      <c r="D35" s="37"/>
    </row>
    <row r="36" spans="1:4" s="123" customFormat="1" ht="12.75">
      <c r="A36" s="120"/>
      <c r="B36" s="116" t="s">
        <v>147</v>
      </c>
      <c r="C36" s="121">
        <f>C35</f>
        <v>-4000000</v>
      </c>
      <c r="D36" s="122"/>
    </row>
    <row r="37" spans="1:4" s="8" customFormat="1" ht="12.75">
      <c r="A37" s="29"/>
      <c r="B37" s="7"/>
      <c r="C37" s="55"/>
      <c r="D37" s="51"/>
    </row>
    <row r="38" spans="1:4" s="89" customFormat="1" ht="12.75">
      <c r="A38" s="124"/>
      <c r="B38" s="86" t="s">
        <v>150</v>
      </c>
      <c r="C38" s="87">
        <f>C21+C29+C36</f>
        <v>14367021</v>
      </c>
      <c r="D38" s="88">
        <v>71542</v>
      </c>
    </row>
    <row r="39" spans="1:4" s="89" customFormat="1" ht="12.75">
      <c r="A39" s="124"/>
      <c r="B39" s="86" t="s">
        <v>151</v>
      </c>
      <c r="C39" s="87">
        <f>AKTIVI!E7</f>
        <v>107347</v>
      </c>
      <c r="D39" s="88">
        <v>35805</v>
      </c>
    </row>
    <row r="40" spans="1:4" s="89" customFormat="1" ht="12.75">
      <c r="A40" s="124"/>
      <c r="B40" s="86" t="s">
        <v>152</v>
      </c>
      <c r="C40" s="87">
        <f>AKTIVI!D7</f>
        <v>14474368</v>
      </c>
      <c r="D40" s="88">
        <v>107347</v>
      </c>
    </row>
    <row r="41" spans="1:4" ht="13.5" thickBot="1">
      <c r="A41" s="47"/>
      <c r="B41" s="2"/>
      <c r="C41" s="56"/>
      <c r="D41" s="57"/>
    </row>
    <row r="4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7.00390625" style="3" customWidth="1"/>
    <col min="2" max="2" width="42.140625" style="0" customWidth="1"/>
    <col min="4" max="5" width="14.28125" style="12" customWidth="1"/>
    <col min="7" max="7" width="10.28125" style="0" bestFit="1" customWidth="1"/>
  </cols>
  <sheetData>
    <row r="1" spans="1:5" s="70" customFormat="1" ht="15.75">
      <c r="A1" s="69" t="s">
        <v>179</v>
      </c>
      <c r="D1" s="71"/>
      <c r="E1" s="71"/>
    </row>
    <row r="2" spans="1:5" s="70" customFormat="1" ht="15.75">
      <c r="A2" s="73"/>
      <c r="B2" s="73" t="s">
        <v>188</v>
      </c>
      <c r="C2" s="73"/>
      <c r="D2" s="99"/>
      <c r="E2" s="99"/>
    </row>
    <row r="3" spans="1:5" s="70" customFormat="1" ht="16.5" thickBot="1">
      <c r="A3" s="100"/>
      <c r="D3" s="71"/>
      <c r="E3" s="71" t="s">
        <v>176</v>
      </c>
    </row>
    <row r="4" spans="1:5" ht="13.5" thickTop="1">
      <c r="A4" s="60"/>
      <c r="B4" s="13"/>
      <c r="C4" s="13" t="s">
        <v>0</v>
      </c>
      <c r="D4" s="14" t="s">
        <v>187</v>
      </c>
      <c r="E4" s="15" t="s">
        <v>184</v>
      </c>
    </row>
    <row r="5" spans="1:5" ht="12.75">
      <c r="A5" s="16"/>
      <c r="B5" s="5" t="s">
        <v>1</v>
      </c>
      <c r="C5" s="5"/>
      <c r="D5" s="32"/>
      <c r="E5" s="33"/>
    </row>
    <row r="6" spans="1:5" s="6" customFormat="1" ht="12.75">
      <c r="A6" s="17" t="s">
        <v>2</v>
      </c>
      <c r="B6" s="7" t="s">
        <v>28</v>
      </c>
      <c r="C6" s="7"/>
      <c r="D6" s="36"/>
      <c r="E6" s="37"/>
    </row>
    <row r="7" spans="1:5" s="89" customFormat="1" ht="12.75">
      <c r="A7" s="85">
        <v>1</v>
      </c>
      <c r="B7" s="86" t="s">
        <v>3</v>
      </c>
      <c r="C7" s="86"/>
      <c r="D7" s="87">
        <f>6028205+7981417+61+464685</f>
        <v>14474368</v>
      </c>
      <c r="E7" s="88">
        <v>107347</v>
      </c>
    </row>
    <row r="8" spans="1:5" ht="12.75">
      <c r="A8" s="18">
        <v>2</v>
      </c>
      <c r="B8" s="1" t="s">
        <v>4</v>
      </c>
      <c r="C8" s="1"/>
      <c r="D8" s="38"/>
      <c r="E8" s="39"/>
    </row>
    <row r="9" spans="1:5" ht="12.75">
      <c r="A9" s="18" t="s">
        <v>5</v>
      </c>
      <c r="B9" s="4" t="s">
        <v>8</v>
      </c>
      <c r="C9" s="1"/>
      <c r="D9" s="38"/>
      <c r="E9" s="39"/>
    </row>
    <row r="10" spans="1:5" ht="12.75">
      <c r="A10" s="18" t="s">
        <v>7</v>
      </c>
      <c r="B10" s="4" t="s">
        <v>9</v>
      </c>
      <c r="C10" s="1"/>
      <c r="D10" s="38"/>
      <c r="E10" s="39"/>
    </row>
    <row r="11" spans="1:5" s="89" customFormat="1" ht="12.75">
      <c r="A11" s="85"/>
      <c r="B11" s="86" t="s">
        <v>10</v>
      </c>
      <c r="C11" s="86"/>
      <c r="D11" s="87"/>
      <c r="E11" s="88"/>
    </row>
    <row r="12" spans="1:5" ht="12.75">
      <c r="A12" s="18">
        <v>3</v>
      </c>
      <c r="B12" s="7" t="s">
        <v>11</v>
      </c>
      <c r="C12" s="7"/>
      <c r="D12" s="36"/>
      <c r="E12" s="37"/>
    </row>
    <row r="13" spans="1:5" ht="12.75">
      <c r="A13" s="18" t="s">
        <v>5</v>
      </c>
      <c r="B13" s="4" t="s">
        <v>12</v>
      </c>
      <c r="C13" s="64" t="s">
        <v>174</v>
      </c>
      <c r="D13" s="54">
        <v>4963200</v>
      </c>
      <c r="E13" s="61">
        <v>12263271</v>
      </c>
    </row>
    <row r="14" spans="1:5" ht="12.75">
      <c r="A14" s="18" t="s">
        <v>7</v>
      </c>
      <c r="B14" s="4" t="s">
        <v>13</v>
      </c>
      <c r="C14" s="63" t="s">
        <v>167</v>
      </c>
      <c r="D14" s="54">
        <v>255180</v>
      </c>
      <c r="E14" s="61">
        <v>9826208</v>
      </c>
    </row>
    <row r="15" spans="1:5" ht="12.75">
      <c r="A15" s="18" t="s">
        <v>16</v>
      </c>
      <c r="B15" s="4" t="s">
        <v>14</v>
      </c>
      <c r="C15" s="1"/>
      <c r="D15" s="38"/>
      <c r="E15" s="39"/>
    </row>
    <row r="16" spans="1:5" ht="12.75">
      <c r="A16" s="18" t="s">
        <v>15</v>
      </c>
      <c r="B16" s="4" t="s">
        <v>17</v>
      </c>
      <c r="C16" s="1"/>
      <c r="D16" s="38"/>
      <c r="E16" s="39"/>
    </row>
    <row r="17" spans="1:5" s="89" customFormat="1" ht="12.75">
      <c r="A17" s="85"/>
      <c r="B17" s="86" t="s">
        <v>18</v>
      </c>
      <c r="C17" s="86"/>
      <c r="D17" s="87">
        <f>SUM(D13:D16)</f>
        <v>5218380</v>
      </c>
      <c r="E17" s="88">
        <v>22089479</v>
      </c>
    </row>
    <row r="18" spans="1:5" ht="12.75">
      <c r="A18" s="18">
        <v>4</v>
      </c>
      <c r="B18" s="7" t="s">
        <v>19</v>
      </c>
      <c r="C18" s="1"/>
      <c r="D18" s="38"/>
      <c r="E18" s="39"/>
    </row>
    <row r="19" spans="1:5" ht="12.75">
      <c r="A19" s="18" t="s">
        <v>5</v>
      </c>
      <c r="B19" s="4" t="s">
        <v>20</v>
      </c>
      <c r="C19" s="63"/>
      <c r="D19" s="54"/>
      <c r="E19" s="61"/>
    </row>
    <row r="20" spans="1:5" ht="12.75">
      <c r="A20" s="18" t="s">
        <v>7</v>
      </c>
      <c r="B20" s="4" t="s">
        <v>21</v>
      </c>
      <c r="C20" s="1"/>
      <c r="D20" s="38"/>
      <c r="E20" s="39"/>
    </row>
    <row r="21" spans="1:5" ht="12.75">
      <c r="A21" s="18" t="s">
        <v>16</v>
      </c>
      <c r="B21" s="4" t="s">
        <v>22</v>
      </c>
      <c r="C21" s="63"/>
      <c r="D21" s="38"/>
      <c r="E21" s="39"/>
    </row>
    <row r="22" spans="1:5" ht="12.75">
      <c r="A22" s="18" t="s">
        <v>15</v>
      </c>
      <c r="B22" s="4" t="s">
        <v>23</v>
      </c>
      <c r="C22" s="63" t="s">
        <v>175</v>
      </c>
      <c r="D22" s="38"/>
      <c r="E22" s="61">
        <v>2355864</v>
      </c>
    </row>
    <row r="23" spans="1:5" ht="12.75">
      <c r="A23" s="18" t="s">
        <v>24</v>
      </c>
      <c r="B23" s="4" t="s">
        <v>25</v>
      </c>
      <c r="C23" s="1"/>
      <c r="D23" s="38"/>
      <c r="E23" s="39"/>
    </row>
    <row r="24" spans="1:5" s="89" customFormat="1" ht="12.75">
      <c r="A24" s="85"/>
      <c r="B24" s="86" t="s">
        <v>26</v>
      </c>
      <c r="C24" s="86"/>
      <c r="D24" s="87">
        <f>SUM(D19:D23)</f>
        <v>0</v>
      </c>
      <c r="E24" s="88">
        <v>2355864</v>
      </c>
    </row>
    <row r="25" spans="1:5" ht="12.75">
      <c r="A25" s="18">
        <v>5</v>
      </c>
      <c r="B25" s="1" t="s">
        <v>27</v>
      </c>
      <c r="C25" s="1"/>
      <c r="D25" s="38"/>
      <c r="E25" s="39"/>
    </row>
    <row r="26" spans="1:5" ht="12.75">
      <c r="A26" s="18">
        <v>6</v>
      </c>
      <c r="B26" s="1" t="s">
        <v>29</v>
      </c>
      <c r="C26" s="1"/>
      <c r="D26" s="38"/>
      <c r="E26" s="39"/>
    </row>
    <row r="27" spans="1:5" ht="12.75">
      <c r="A27" s="18">
        <v>7</v>
      </c>
      <c r="B27" s="1" t="s">
        <v>30</v>
      </c>
      <c r="C27" s="1"/>
      <c r="D27" s="38"/>
      <c r="E27" s="39"/>
    </row>
    <row r="28" spans="1:5" s="89" customFormat="1" ht="12.75">
      <c r="A28" s="85"/>
      <c r="B28" s="86" t="s">
        <v>31</v>
      </c>
      <c r="C28" s="86"/>
      <c r="D28" s="87">
        <f>D17+D24+D7</f>
        <v>19692748</v>
      </c>
      <c r="E28" s="88">
        <v>24552690</v>
      </c>
    </row>
    <row r="29" spans="1:5" ht="12.75">
      <c r="A29" s="18"/>
      <c r="B29" s="1"/>
      <c r="C29" s="1"/>
      <c r="D29" s="38"/>
      <c r="E29" s="39"/>
    </row>
    <row r="30" spans="1:5" s="6" customFormat="1" ht="12.75">
      <c r="A30" s="17" t="s">
        <v>32</v>
      </c>
      <c r="B30" s="5" t="s">
        <v>33</v>
      </c>
      <c r="C30" s="5"/>
      <c r="D30" s="32"/>
      <c r="E30" s="33"/>
    </row>
    <row r="31" spans="1:5" ht="12.75">
      <c r="A31" s="18">
        <v>1</v>
      </c>
      <c r="B31" s="1" t="s">
        <v>34</v>
      </c>
      <c r="C31" s="1"/>
      <c r="D31" s="38"/>
      <c r="E31" s="39"/>
    </row>
    <row r="32" spans="1:5" ht="12.75">
      <c r="A32" s="18" t="s">
        <v>5</v>
      </c>
      <c r="B32" s="4" t="s">
        <v>35</v>
      </c>
      <c r="C32" s="1"/>
      <c r="D32" s="38"/>
      <c r="E32" s="39"/>
    </row>
    <row r="33" spans="1:5" ht="12.75">
      <c r="A33" s="18" t="s">
        <v>7</v>
      </c>
      <c r="B33" s="4" t="s">
        <v>36</v>
      </c>
      <c r="C33" s="1"/>
      <c r="D33" s="38"/>
      <c r="E33" s="39"/>
    </row>
    <row r="34" spans="1:5" ht="12.75">
      <c r="A34" s="18" t="s">
        <v>16</v>
      </c>
      <c r="B34" s="4" t="s">
        <v>37</v>
      </c>
      <c r="C34" s="1"/>
      <c r="D34" s="38"/>
      <c r="E34" s="39"/>
    </row>
    <row r="35" spans="1:5" ht="12.75">
      <c r="A35" s="18" t="s">
        <v>15</v>
      </c>
      <c r="B35" s="4" t="s">
        <v>38</v>
      </c>
      <c r="C35" s="1"/>
      <c r="D35" s="38"/>
      <c r="E35" s="39"/>
    </row>
    <row r="36" spans="1:5" s="89" customFormat="1" ht="12.75">
      <c r="A36" s="85"/>
      <c r="B36" s="86" t="s">
        <v>39</v>
      </c>
      <c r="C36" s="86"/>
      <c r="D36" s="87"/>
      <c r="E36" s="88"/>
    </row>
    <row r="37" spans="1:5" ht="12.75">
      <c r="A37" s="18">
        <v>2</v>
      </c>
      <c r="B37" s="1" t="s">
        <v>40</v>
      </c>
      <c r="C37" s="1"/>
      <c r="D37" s="38"/>
      <c r="E37" s="39"/>
    </row>
    <row r="38" spans="1:5" ht="12.75">
      <c r="A38" s="18" t="s">
        <v>5</v>
      </c>
      <c r="B38" s="4" t="s">
        <v>41</v>
      </c>
      <c r="C38" s="1"/>
      <c r="D38" s="38"/>
      <c r="E38" s="39"/>
    </row>
    <row r="39" spans="1:5" ht="12.75">
      <c r="A39" s="18" t="s">
        <v>7</v>
      </c>
      <c r="B39" s="4" t="s">
        <v>42</v>
      </c>
      <c r="C39" s="1"/>
      <c r="D39" s="38"/>
      <c r="E39" s="61"/>
    </row>
    <row r="40" spans="1:5" ht="12.75">
      <c r="A40" s="18" t="s">
        <v>16</v>
      </c>
      <c r="B40" s="4" t="s">
        <v>43</v>
      </c>
      <c r="C40" s="63" t="s">
        <v>172</v>
      </c>
      <c r="D40" s="54"/>
      <c r="E40" s="61">
        <v>344975</v>
      </c>
    </row>
    <row r="41" spans="1:5" ht="12.75">
      <c r="A41" s="18" t="s">
        <v>15</v>
      </c>
      <c r="B41" s="4" t="s">
        <v>44</v>
      </c>
      <c r="C41" s="63" t="s">
        <v>173</v>
      </c>
      <c r="D41" s="54"/>
      <c r="E41" s="61">
        <v>1436450</v>
      </c>
    </row>
    <row r="42" spans="1:5" s="89" customFormat="1" ht="12.75">
      <c r="A42" s="85"/>
      <c r="B42" s="86" t="s">
        <v>10</v>
      </c>
      <c r="C42" s="86"/>
      <c r="D42" s="87">
        <f>SUM(D40:D41)</f>
        <v>0</v>
      </c>
      <c r="E42" s="88">
        <v>1781425</v>
      </c>
    </row>
    <row r="43" spans="1:5" ht="12.75">
      <c r="A43" s="18">
        <v>3</v>
      </c>
      <c r="B43" s="1" t="s">
        <v>45</v>
      </c>
      <c r="C43" s="1"/>
      <c r="D43" s="38"/>
      <c r="E43" s="39"/>
    </row>
    <row r="44" spans="1:5" ht="12.75">
      <c r="A44" s="18">
        <v>4</v>
      </c>
      <c r="B44" s="1" t="s">
        <v>46</v>
      </c>
      <c r="C44" s="1"/>
      <c r="D44" s="38"/>
      <c r="E44" s="39"/>
    </row>
    <row r="45" spans="1:7" ht="12.75">
      <c r="A45" s="18" t="s">
        <v>5</v>
      </c>
      <c r="B45" s="4" t="s">
        <v>47</v>
      </c>
      <c r="C45" s="1"/>
      <c r="D45" s="38"/>
      <c r="E45" s="39"/>
      <c r="G45" s="62"/>
    </row>
    <row r="46" spans="1:7" ht="12.75">
      <c r="A46" s="18" t="s">
        <v>7</v>
      </c>
      <c r="B46" s="4" t="s">
        <v>48</v>
      </c>
      <c r="C46" s="1"/>
      <c r="D46" s="38"/>
      <c r="E46" s="39"/>
      <c r="G46" s="62"/>
    </row>
    <row r="47" spans="1:5" ht="12.75">
      <c r="A47" s="18" t="s">
        <v>16</v>
      </c>
      <c r="B47" s="4" t="s">
        <v>49</v>
      </c>
      <c r="C47" s="1"/>
      <c r="D47" s="38"/>
      <c r="E47" s="39"/>
    </row>
    <row r="48" spans="1:5" s="89" customFormat="1" ht="12.75">
      <c r="A48" s="85"/>
      <c r="B48" s="86" t="s">
        <v>26</v>
      </c>
      <c r="C48" s="86"/>
      <c r="D48" s="87"/>
      <c r="E48" s="88"/>
    </row>
    <row r="49" spans="1:5" ht="12.75">
      <c r="A49" s="18">
        <v>5</v>
      </c>
      <c r="B49" s="1" t="s">
        <v>50</v>
      </c>
      <c r="C49" s="1"/>
      <c r="D49" s="38"/>
      <c r="E49" s="39"/>
    </row>
    <row r="50" spans="1:5" ht="12.75">
      <c r="A50" s="18">
        <v>6</v>
      </c>
      <c r="B50" s="1" t="s">
        <v>51</v>
      </c>
      <c r="C50" s="1"/>
      <c r="D50" s="38"/>
      <c r="E50" s="39"/>
    </row>
    <row r="51" spans="1:5" s="89" customFormat="1" ht="12.75">
      <c r="A51" s="85"/>
      <c r="B51" s="86" t="s">
        <v>52</v>
      </c>
      <c r="C51" s="86"/>
      <c r="D51" s="87">
        <f>D42</f>
        <v>0</v>
      </c>
      <c r="E51" s="88">
        <v>1781425</v>
      </c>
    </row>
    <row r="52" spans="1:5" s="89" customFormat="1" ht="13.5" thickBot="1">
      <c r="A52" s="95"/>
      <c r="B52" s="96" t="s">
        <v>53</v>
      </c>
      <c r="C52" s="96"/>
      <c r="D52" s="97">
        <f>D28+D51</f>
        <v>19692748</v>
      </c>
      <c r="E52" s="98">
        <v>26334115</v>
      </c>
    </row>
    <row r="53" ht="13.5" thickTop="1"/>
    <row r="55" spans="4:5" ht="12.75">
      <c r="D55" s="12">
        <f>D52-PASIVI!D49</f>
        <v>0</v>
      </c>
      <c r="E55" s="12">
        <f>E52-PASIVI!E49</f>
        <v>0</v>
      </c>
    </row>
  </sheetData>
  <sheetProtection/>
  <printOptions/>
  <pageMargins left="0.75" right="0.75" top="0.81" bottom="0.69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C56" sqref="C56"/>
    </sheetView>
  </sheetViews>
  <sheetFormatPr defaultColWidth="9.140625" defaultRowHeight="12.75"/>
  <cols>
    <col min="1" max="1" width="7.140625" style="19" customWidth="1"/>
    <col min="2" max="2" width="40.00390625" style="0" customWidth="1"/>
    <col min="4" max="4" width="14.28125" style="0" customWidth="1"/>
    <col min="5" max="5" width="15.28125" style="0" customWidth="1"/>
  </cols>
  <sheetData>
    <row r="1" spans="1:5" s="66" customFormat="1" ht="15.75">
      <c r="A1" s="65" t="s">
        <v>180</v>
      </c>
      <c r="D1" s="67"/>
      <c r="E1" s="67"/>
    </row>
    <row r="2" spans="1:5" s="66" customFormat="1" ht="15.75">
      <c r="A2" s="65" t="s">
        <v>93</v>
      </c>
      <c r="D2" s="67"/>
      <c r="E2" s="67"/>
    </row>
    <row r="3" spans="1:5" s="103" customFormat="1" ht="15.75">
      <c r="A3" s="101"/>
      <c r="B3" s="68" t="s">
        <v>189</v>
      </c>
      <c r="C3" s="101"/>
      <c r="D3" s="102"/>
      <c r="E3" s="102"/>
    </row>
    <row r="4" spans="1:5" s="103" customFormat="1" ht="16.5" thickBot="1">
      <c r="A4" s="104"/>
      <c r="B4" s="66"/>
      <c r="D4" s="105"/>
      <c r="E4" s="67" t="s">
        <v>176</v>
      </c>
    </row>
    <row r="5" spans="1:5" ht="13.5" thickTop="1">
      <c r="A5" s="20"/>
      <c r="B5" s="13" t="s">
        <v>54</v>
      </c>
      <c r="C5" s="13" t="s">
        <v>0</v>
      </c>
      <c r="D5" s="21" t="s">
        <v>187</v>
      </c>
      <c r="E5" s="22" t="s">
        <v>184</v>
      </c>
    </row>
    <row r="6" spans="1:5" ht="12.75">
      <c r="A6" s="18"/>
      <c r="B6" s="5"/>
      <c r="C6" s="5"/>
      <c r="D6" s="32"/>
      <c r="E6" s="33"/>
    </row>
    <row r="7" spans="1:5" s="6" customFormat="1" ht="12.75">
      <c r="A7" s="17" t="s">
        <v>2</v>
      </c>
      <c r="B7" s="5" t="s">
        <v>55</v>
      </c>
      <c r="C7" s="5"/>
      <c r="D7" s="32"/>
      <c r="E7" s="58"/>
    </row>
    <row r="8" spans="1:5" ht="12.75">
      <c r="A8" s="18">
        <v>1</v>
      </c>
      <c r="B8" s="1" t="s">
        <v>6</v>
      </c>
      <c r="C8" s="1"/>
      <c r="D8" s="38"/>
      <c r="E8" s="59"/>
    </row>
    <row r="9" spans="1:5" ht="12.75">
      <c r="A9" s="18">
        <v>2</v>
      </c>
      <c r="B9" s="1" t="s">
        <v>56</v>
      </c>
      <c r="C9" s="1"/>
      <c r="D9" s="38"/>
      <c r="E9" s="59"/>
    </row>
    <row r="10" spans="1:5" ht="12.75">
      <c r="A10" s="18" t="s">
        <v>5</v>
      </c>
      <c r="B10" s="4" t="s">
        <v>64</v>
      </c>
      <c r="C10" s="1"/>
      <c r="D10" s="38"/>
      <c r="E10" s="39"/>
    </row>
    <row r="11" spans="1:5" ht="12.75">
      <c r="A11" s="18" t="s">
        <v>7</v>
      </c>
      <c r="B11" s="4" t="s">
        <v>57</v>
      </c>
      <c r="C11" s="1"/>
      <c r="D11" s="38"/>
      <c r="E11" s="39"/>
    </row>
    <row r="12" spans="1:5" ht="12.75">
      <c r="A12" s="18" t="s">
        <v>16</v>
      </c>
      <c r="B12" s="4" t="s">
        <v>58</v>
      </c>
      <c r="C12" s="1"/>
      <c r="D12" s="38"/>
      <c r="E12" s="39"/>
    </row>
    <row r="13" spans="1:5" s="89" customFormat="1" ht="12.75">
      <c r="A13" s="85"/>
      <c r="B13" s="86" t="s">
        <v>10</v>
      </c>
      <c r="C13" s="86"/>
      <c r="D13" s="87"/>
      <c r="E13" s="88"/>
    </row>
    <row r="14" spans="1:5" ht="12.75">
      <c r="A14" s="18">
        <v>3</v>
      </c>
      <c r="B14" s="1" t="s">
        <v>63</v>
      </c>
      <c r="C14" s="1"/>
      <c r="D14" s="38"/>
      <c r="E14" s="39"/>
    </row>
    <row r="15" spans="1:5" ht="12.75">
      <c r="A15" s="18" t="s">
        <v>5</v>
      </c>
      <c r="B15" s="4" t="s">
        <v>59</v>
      </c>
      <c r="C15" s="63" t="s">
        <v>166</v>
      </c>
      <c r="D15" s="54">
        <v>15339560</v>
      </c>
      <c r="E15" s="61">
        <v>15710825</v>
      </c>
    </row>
    <row r="16" spans="1:5" ht="12.75">
      <c r="A16" s="18" t="s">
        <v>7</v>
      </c>
      <c r="B16" s="4" t="s">
        <v>60</v>
      </c>
      <c r="C16" s="63" t="s">
        <v>167</v>
      </c>
      <c r="D16" s="54">
        <f>370846+464685</f>
        <v>835531</v>
      </c>
      <c r="E16" s="61">
        <v>370846</v>
      </c>
    </row>
    <row r="17" spans="1:5" ht="12.75">
      <c r="A17" s="18" t="s">
        <v>16</v>
      </c>
      <c r="B17" s="4" t="s">
        <v>61</v>
      </c>
      <c r="C17" s="63" t="s">
        <v>168</v>
      </c>
      <c r="D17" s="54">
        <f>5580+1000</f>
        <v>6580</v>
      </c>
      <c r="E17" s="61">
        <v>33882</v>
      </c>
    </row>
    <row r="18" spans="1:5" ht="12.75">
      <c r="A18" s="18" t="s">
        <v>15</v>
      </c>
      <c r="B18" s="4" t="s">
        <v>62</v>
      </c>
      <c r="C18" s="63"/>
      <c r="D18" s="54"/>
      <c r="E18" s="61"/>
    </row>
    <row r="19" spans="1:5" ht="12.75">
      <c r="A19" s="18" t="s">
        <v>24</v>
      </c>
      <c r="B19" s="4" t="s">
        <v>65</v>
      </c>
      <c r="C19" s="1"/>
      <c r="D19" s="38"/>
      <c r="E19" s="39"/>
    </row>
    <row r="20" spans="1:5" s="89" customFormat="1" ht="12.75">
      <c r="A20" s="85"/>
      <c r="B20" s="86" t="s">
        <v>18</v>
      </c>
      <c r="C20" s="86"/>
      <c r="D20" s="87">
        <f>SUM(D15:D19)</f>
        <v>16181671</v>
      </c>
      <c r="E20" s="88">
        <v>16115553</v>
      </c>
    </row>
    <row r="21" spans="1:5" ht="12.75">
      <c r="A21" s="18">
        <v>4</v>
      </c>
      <c r="B21" s="1" t="s">
        <v>66</v>
      </c>
      <c r="C21" s="1"/>
      <c r="D21" s="38"/>
      <c r="E21" s="39"/>
    </row>
    <row r="22" spans="1:5" ht="12.75">
      <c r="A22" s="18">
        <v>5</v>
      </c>
      <c r="B22" s="1" t="s">
        <v>67</v>
      </c>
      <c r="C22" s="1"/>
      <c r="D22" s="38"/>
      <c r="E22" s="39"/>
    </row>
    <row r="23" spans="1:5" s="89" customFormat="1" ht="12.75">
      <c r="A23" s="85"/>
      <c r="B23" s="86" t="s">
        <v>68</v>
      </c>
      <c r="C23" s="86"/>
      <c r="D23" s="87">
        <f>D20</f>
        <v>16181671</v>
      </c>
      <c r="E23" s="88">
        <v>16115553</v>
      </c>
    </row>
    <row r="24" spans="1:5" ht="12.75">
      <c r="A24" s="18"/>
      <c r="B24" s="1"/>
      <c r="C24" s="1"/>
      <c r="D24" s="38"/>
      <c r="E24" s="39"/>
    </row>
    <row r="25" spans="1:5" s="6" customFormat="1" ht="12.75">
      <c r="A25" s="17" t="s">
        <v>32</v>
      </c>
      <c r="B25" s="5" t="s">
        <v>69</v>
      </c>
      <c r="C25" s="5"/>
      <c r="D25" s="32"/>
      <c r="E25" s="33"/>
    </row>
    <row r="26" spans="1:5" ht="12.75">
      <c r="A26" s="18">
        <v>1</v>
      </c>
      <c r="B26" s="1" t="s">
        <v>70</v>
      </c>
      <c r="C26" s="1"/>
      <c r="D26" s="38"/>
      <c r="E26" s="39"/>
    </row>
    <row r="27" spans="1:5" ht="12.75">
      <c r="A27" s="18" t="s">
        <v>5</v>
      </c>
      <c r="B27" s="4" t="s">
        <v>71</v>
      </c>
      <c r="C27" s="1"/>
      <c r="D27" s="38"/>
      <c r="E27" s="39"/>
    </row>
    <row r="28" spans="1:5" ht="12.75">
      <c r="A28" s="18" t="s">
        <v>7</v>
      </c>
      <c r="B28" s="4" t="s">
        <v>72</v>
      </c>
      <c r="C28" s="1"/>
      <c r="D28" s="38"/>
      <c r="E28" s="39"/>
    </row>
    <row r="29" spans="1:5" ht="12.75">
      <c r="A29" s="18"/>
      <c r="B29" s="1" t="s">
        <v>39</v>
      </c>
      <c r="C29" s="1"/>
      <c r="D29" s="38"/>
      <c r="E29" s="39"/>
    </row>
    <row r="30" spans="1:5" ht="12.75">
      <c r="A30" s="18">
        <v>2</v>
      </c>
      <c r="B30" s="1" t="s">
        <v>73</v>
      </c>
      <c r="C30" s="1"/>
      <c r="D30" s="38"/>
      <c r="E30" s="39"/>
    </row>
    <row r="31" spans="1:5" ht="12.75">
      <c r="A31" s="18">
        <v>3</v>
      </c>
      <c r="B31" s="1" t="s">
        <v>74</v>
      </c>
      <c r="C31" s="1"/>
      <c r="D31" s="38"/>
      <c r="E31" s="39"/>
    </row>
    <row r="32" spans="1:5" ht="12.75">
      <c r="A32" s="18">
        <v>4</v>
      </c>
      <c r="B32" s="1" t="s">
        <v>66</v>
      </c>
      <c r="C32" s="1"/>
      <c r="D32" s="38"/>
      <c r="E32" s="39"/>
    </row>
    <row r="33" spans="1:5" s="110" customFormat="1" ht="12.75">
      <c r="A33" s="106"/>
      <c r="B33" s="86" t="s">
        <v>75</v>
      </c>
      <c r="C33" s="107"/>
      <c r="D33" s="108"/>
      <c r="E33" s="109"/>
    </row>
    <row r="34" spans="1:5" s="89" customFormat="1" ht="12.75">
      <c r="A34" s="85"/>
      <c r="B34" s="86" t="s">
        <v>76</v>
      </c>
      <c r="C34" s="86"/>
      <c r="D34" s="87"/>
      <c r="E34" s="88"/>
    </row>
    <row r="35" spans="1:5" ht="12.75">
      <c r="A35" s="18"/>
      <c r="B35" s="1"/>
      <c r="C35" s="1"/>
      <c r="D35" s="38"/>
      <c r="E35" s="39"/>
    </row>
    <row r="36" spans="1:5" s="6" customFormat="1" ht="12.75">
      <c r="A36" s="17" t="s">
        <v>77</v>
      </c>
      <c r="B36" s="5" t="s">
        <v>78</v>
      </c>
      <c r="C36" s="5"/>
      <c r="D36" s="32"/>
      <c r="E36" s="33"/>
    </row>
    <row r="37" spans="1:5" s="11" customFormat="1" ht="25.5">
      <c r="A37" s="23">
        <v>1</v>
      </c>
      <c r="B37" s="9" t="s">
        <v>79</v>
      </c>
      <c r="C37" s="10"/>
      <c r="D37" s="44"/>
      <c r="E37" s="74"/>
    </row>
    <row r="38" spans="1:5" s="11" customFormat="1" ht="25.5">
      <c r="A38" s="23">
        <v>2</v>
      </c>
      <c r="B38" s="9" t="s">
        <v>80</v>
      </c>
      <c r="C38" s="10"/>
      <c r="D38" s="44"/>
      <c r="E38" s="74"/>
    </row>
    <row r="39" spans="1:5" ht="12.75">
      <c r="A39" s="18">
        <v>3</v>
      </c>
      <c r="B39" s="1" t="s">
        <v>81</v>
      </c>
      <c r="C39" s="63" t="s">
        <v>169</v>
      </c>
      <c r="D39" s="38">
        <v>100000</v>
      </c>
      <c r="E39" s="39">
        <v>100000</v>
      </c>
    </row>
    <row r="40" spans="1:5" ht="12.75">
      <c r="A40" s="18">
        <v>4</v>
      </c>
      <c r="B40" s="1" t="s">
        <v>82</v>
      </c>
      <c r="C40" s="63"/>
      <c r="D40" s="38"/>
      <c r="E40" s="39"/>
    </row>
    <row r="41" spans="1:5" ht="12.75">
      <c r="A41" s="18">
        <v>5</v>
      </c>
      <c r="B41" s="1" t="s">
        <v>83</v>
      </c>
      <c r="C41" s="63"/>
      <c r="D41" s="38"/>
      <c r="E41" s="39"/>
    </row>
    <row r="42" spans="1:5" ht="12.75">
      <c r="A42" s="18">
        <v>6</v>
      </c>
      <c r="B42" s="1" t="s">
        <v>84</v>
      </c>
      <c r="C42" s="63"/>
      <c r="D42" s="38"/>
      <c r="E42" s="39"/>
    </row>
    <row r="43" spans="1:5" ht="12.75">
      <c r="A43" s="18">
        <v>7</v>
      </c>
      <c r="B43" s="1" t="s">
        <v>85</v>
      </c>
      <c r="C43" s="63" t="s">
        <v>170</v>
      </c>
      <c r="D43" s="38">
        <f>E43+42090</f>
        <v>505926</v>
      </c>
      <c r="E43" s="39">
        <v>463836</v>
      </c>
    </row>
    <row r="44" spans="1:5" ht="12.75">
      <c r="A44" s="18">
        <v>8</v>
      </c>
      <c r="B44" s="1" t="s">
        <v>86</v>
      </c>
      <c r="C44" s="63" t="s">
        <v>182</v>
      </c>
      <c r="D44" s="38">
        <f>E44+E46-4000000-42090</f>
        <v>5612636</v>
      </c>
      <c r="E44" s="39">
        <v>8812938</v>
      </c>
    </row>
    <row r="45" spans="1:5" ht="12.75">
      <c r="A45" s="18">
        <v>9</v>
      </c>
      <c r="B45" s="1" t="s">
        <v>87</v>
      </c>
      <c r="C45" s="63"/>
      <c r="D45" s="38"/>
      <c r="E45" s="39"/>
    </row>
    <row r="46" spans="1:5" ht="12.75">
      <c r="A46" s="18">
        <v>10</v>
      </c>
      <c r="B46" s="1" t="s">
        <v>88</v>
      </c>
      <c r="C46" s="63" t="s">
        <v>171</v>
      </c>
      <c r="D46" s="38">
        <f>'Te ardhura+shpenzime'!D30</f>
        <v>-2707485</v>
      </c>
      <c r="E46" s="39">
        <v>841788</v>
      </c>
    </row>
    <row r="47" spans="1:5" s="89" customFormat="1" ht="12.75">
      <c r="A47" s="85"/>
      <c r="B47" s="86" t="s">
        <v>89</v>
      </c>
      <c r="C47" s="86"/>
      <c r="D47" s="87">
        <f>SUM(D39:D46)</f>
        <v>3511077</v>
      </c>
      <c r="E47" s="88">
        <v>10218562</v>
      </c>
    </row>
    <row r="48" spans="1:5" ht="12.75">
      <c r="A48" s="18"/>
      <c r="B48" s="1"/>
      <c r="C48" s="1"/>
      <c r="D48" s="38"/>
      <c r="E48" s="39"/>
    </row>
    <row r="49" spans="1:5" s="89" customFormat="1" ht="13.5" thickBot="1">
      <c r="A49" s="111"/>
      <c r="B49" s="96" t="s">
        <v>90</v>
      </c>
      <c r="C49" s="96"/>
      <c r="D49" s="97">
        <f>D47+D20</f>
        <v>19692748</v>
      </c>
      <c r="E49" s="98">
        <v>26334115</v>
      </c>
    </row>
    <row r="50" ht="13.5" thickTop="1"/>
    <row r="52" spans="4:5" ht="12.75">
      <c r="D52" s="62">
        <f>D49-AKTIVI!D52</f>
        <v>0</v>
      </c>
      <c r="E52" s="62">
        <f>E49-AKTIVI!E52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31"/>
    </sheetView>
  </sheetViews>
  <sheetFormatPr defaultColWidth="9.140625" defaultRowHeight="12.75"/>
  <cols>
    <col min="1" max="1" width="5.8515625" style="0" customWidth="1"/>
    <col min="2" max="2" width="46.140625" style="0" customWidth="1"/>
    <col min="4" max="5" width="15.28125" style="0" customWidth="1"/>
  </cols>
  <sheetData>
    <row r="1" spans="1:5" s="70" customFormat="1" ht="15.75">
      <c r="A1" s="69" t="s">
        <v>181</v>
      </c>
      <c r="D1" s="71"/>
      <c r="E1" s="71"/>
    </row>
    <row r="2" s="72" customFormat="1" ht="15.75"/>
    <row r="3" s="70" customFormat="1" ht="15.75">
      <c r="B3" s="70" t="s">
        <v>94</v>
      </c>
    </row>
    <row r="4" s="70" customFormat="1" ht="15.75">
      <c r="B4" s="70" t="s">
        <v>190</v>
      </c>
    </row>
    <row r="5" s="70" customFormat="1" ht="16.5" thickBot="1">
      <c r="E5" s="71" t="s">
        <v>176</v>
      </c>
    </row>
    <row r="6" spans="1:5" s="6" customFormat="1" ht="13.5" thickTop="1">
      <c r="A6" s="25" t="s">
        <v>91</v>
      </c>
      <c r="B6" s="13" t="s">
        <v>92</v>
      </c>
      <c r="C6" s="13" t="s">
        <v>0</v>
      </c>
      <c r="D6" s="21" t="s">
        <v>187</v>
      </c>
      <c r="E6" s="22" t="s">
        <v>184</v>
      </c>
    </row>
    <row r="7" spans="1:5" ht="12.75">
      <c r="A7" s="18"/>
      <c r="B7" s="1"/>
      <c r="C7" s="1"/>
      <c r="D7" s="38"/>
      <c r="E7" s="39"/>
    </row>
    <row r="8" spans="1:5" s="89" customFormat="1" ht="12.75">
      <c r="A8" s="85">
        <v>1</v>
      </c>
      <c r="B8" s="86" t="s">
        <v>95</v>
      </c>
      <c r="C8" s="86"/>
      <c r="D8" s="87">
        <v>3976760</v>
      </c>
      <c r="E8" s="88">
        <v>20122540</v>
      </c>
    </row>
    <row r="9" spans="1:5" s="6" customFormat="1" ht="12.75">
      <c r="A9" s="17">
        <v>2</v>
      </c>
      <c r="B9" s="5" t="s">
        <v>96</v>
      </c>
      <c r="C9" s="5"/>
      <c r="D9" s="32">
        <v>768499</v>
      </c>
      <c r="E9" s="33">
        <v>1409134</v>
      </c>
    </row>
    <row r="10" spans="1:5" s="28" customFormat="1" ht="25.5">
      <c r="A10" s="26">
        <v>3</v>
      </c>
      <c r="B10" s="27" t="s">
        <v>97</v>
      </c>
      <c r="C10" s="27">
        <v>3</v>
      </c>
      <c r="D10" s="40"/>
      <c r="E10" s="41">
        <v>5348800</v>
      </c>
    </row>
    <row r="11" spans="1:5" ht="12.75">
      <c r="A11" s="18">
        <v>4</v>
      </c>
      <c r="B11" s="1" t="s">
        <v>98</v>
      </c>
      <c r="C11" s="1">
        <v>4</v>
      </c>
      <c r="D11" s="38">
        <f>82240+4223144</f>
        <v>4305384</v>
      </c>
      <c r="E11" s="39">
        <v>12247227</v>
      </c>
    </row>
    <row r="12" spans="1:5" ht="12.75">
      <c r="A12" s="18">
        <v>5</v>
      </c>
      <c r="B12" s="1" t="s">
        <v>99</v>
      </c>
      <c r="C12" s="1">
        <v>5</v>
      </c>
      <c r="D12" s="38">
        <f>D13+D15</f>
        <v>677815</v>
      </c>
      <c r="E12" s="39">
        <v>1010624</v>
      </c>
    </row>
    <row r="13" spans="1:5" ht="12.75">
      <c r="A13" s="18"/>
      <c r="B13" s="1" t="s">
        <v>100</v>
      </c>
      <c r="C13" s="1"/>
      <c r="D13" s="38">
        <v>580818</v>
      </c>
      <c r="E13" s="39">
        <v>866000</v>
      </c>
    </row>
    <row r="14" spans="1:5" ht="12.75">
      <c r="A14" s="18"/>
      <c r="B14" s="1" t="s">
        <v>101</v>
      </c>
      <c r="C14" s="1"/>
      <c r="D14" s="38"/>
      <c r="E14" s="39"/>
    </row>
    <row r="15" spans="1:5" s="28" customFormat="1" ht="25.5">
      <c r="A15" s="26"/>
      <c r="B15" s="27" t="s">
        <v>119</v>
      </c>
      <c r="C15" s="27"/>
      <c r="D15" s="40">
        <v>96997</v>
      </c>
      <c r="E15" s="41">
        <v>144624</v>
      </c>
    </row>
    <row r="16" spans="1:5" ht="12.75">
      <c r="A16" s="18">
        <v>6</v>
      </c>
      <c r="B16" s="1" t="s">
        <v>102</v>
      </c>
      <c r="C16" s="1">
        <v>6</v>
      </c>
      <c r="D16" s="38"/>
      <c r="E16" s="39">
        <v>190000</v>
      </c>
    </row>
    <row r="17" spans="1:5" ht="12.75">
      <c r="A17" s="18">
        <v>7</v>
      </c>
      <c r="B17" s="1" t="s">
        <v>103</v>
      </c>
      <c r="C17" s="1">
        <v>7</v>
      </c>
      <c r="D17" s="38">
        <f>544014+144120+1781426</f>
        <v>2469560</v>
      </c>
      <c r="E17" s="39">
        <v>1852419</v>
      </c>
    </row>
    <row r="18" spans="1:5" ht="12.75">
      <c r="A18" s="18">
        <v>8</v>
      </c>
      <c r="B18" s="1" t="s">
        <v>104</v>
      </c>
      <c r="C18" s="1"/>
      <c r="D18" s="38">
        <f>D17+D16+D12+D11+D10</f>
        <v>7452759</v>
      </c>
      <c r="E18" s="39">
        <v>20649070</v>
      </c>
    </row>
    <row r="19" spans="1:5" s="94" customFormat="1" ht="25.5">
      <c r="A19" s="90">
        <v>9</v>
      </c>
      <c r="B19" s="91" t="s">
        <v>105</v>
      </c>
      <c r="C19" s="91"/>
      <c r="D19" s="92">
        <f>D8+D9-D18</f>
        <v>-2707500</v>
      </c>
      <c r="E19" s="93">
        <v>882604</v>
      </c>
    </row>
    <row r="20" spans="1:5" s="28" customFormat="1" ht="25.5">
      <c r="A20" s="26">
        <v>10</v>
      </c>
      <c r="B20" s="27" t="s">
        <v>106</v>
      </c>
      <c r="C20" s="27"/>
      <c r="D20" s="40"/>
      <c r="E20" s="41"/>
    </row>
    <row r="21" spans="1:5" s="28" customFormat="1" ht="25.5">
      <c r="A21" s="26">
        <v>11</v>
      </c>
      <c r="B21" s="27" t="s">
        <v>107</v>
      </c>
      <c r="C21" s="27"/>
      <c r="D21" s="40"/>
      <c r="E21" s="41"/>
    </row>
    <row r="22" spans="1:5" ht="12.75">
      <c r="A22" s="18">
        <v>12</v>
      </c>
      <c r="B22" s="1" t="s">
        <v>108</v>
      </c>
      <c r="C22" s="1"/>
      <c r="D22" s="38"/>
      <c r="E22" s="39"/>
    </row>
    <row r="23" spans="1:5" ht="25.5">
      <c r="A23" s="18">
        <v>12.1</v>
      </c>
      <c r="B23" s="27" t="s">
        <v>109</v>
      </c>
      <c r="C23" s="1"/>
      <c r="D23" s="38"/>
      <c r="E23" s="39"/>
    </row>
    <row r="24" spans="1:5" ht="12.75">
      <c r="A24" s="18">
        <v>12.2</v>
      </c>
      <c r="B24" s="1" t="s">
        <v>110</v>
      </c>
      <c r="C24" s="1">
        <v>12.2</v>
      </c>
      <c r="D24" s="38">
        <v>15</v>
      </c>
      <c r="E24" s="39"/>
    </row>
    <row r="25" spans="1:5" ht="12.75">
      <c r="A25" s="18">
        <v>12.3</v>
      </c>
      <c r="B25" s="1" t="s">
        <v>111</v>
      </c>
      <c r="C25" s="1">
        <v>12.3</v>
      </c>
      <c r="D25" s="38"/>
      <c r="E25" s="39">
        <v>52716</v>
      </c>
    </row>
    <row r="26" spans="1:5" ht="12.75">
      <c r="A26" s="18">
        <v>12.4</v>
      </c>
      <c r="B26" s="1" t="s">
        <v>112</v>
      </c>
      <c r="C26" s="1"/>
      <c r="D26" s="38"/>
      <c r="E26" s="39"/>
    </row>
    <row r="27" spans="1:5" s="94" customFormat="1" ht="25.5">
      <c r="A27" s="90">
        <v>13</v>
      </c>
      <c r="B27" s="91" t="s">
        <v>113</v>
      </c>
      <c r="C27" s="91"/>
      <c r="D27" s="92">
        <f>SUM(D24:D26)</f>
        <v>15</v>
      </c>
      <c r="E27" s="93">
        <v>52716</v>
      </c>
    </row>
    <row r="28" spans="1:5" s="89" customFormat="1" ht="12.75">
      <c r="A28" s="85">
        <v>14</v>
      </c>
      <c r="B28" s="86" t="s">
        <v>114</v>
      </c>
      <c r="C28" s="86"/>
      <c r="D28" s="87">
        <f>D19+D27</f>
        <v>-2707485</v>
      </c>
      <c r="E28" s="88">
        <v>935320</v>
      </c>
    </row>
    <row r="29" spans="1:5" ht="12.75">
      <c r="A29" s="18">
        <v>15</v>
      </c>
      <c r="B29" s="1" t="s">
        <v>115</v>
      </c>
      <c r="C29" s="1">
        <v>15</v>
      </c>
      <c r="D29" s="38"/>
      <c r="E29" s="39">
        <v>93532</v>
      </c>
    </row>
    <row r="30" spans="1:5" s="89" customFormat="1" ht="12.75">
      <c r="A30" s="85">
        <v>16</v>
      </c>
      <c r="B30" s="86" t="s">
        <v>116</v>
      </c>
      <c r="C30" s="86"/>
      <c r="D30" s="87">
        <f>D28-D29</f>
        <v>-2707485</v>
      </c>
      <c r="E30" s="88">
        <v>841788</v>
      </c>
    </row>
    <row r="31" spans="1:5" ht="13.5" thickBot="1">
      <c r="A31" s="24"/>
      <c r="B31" s="2"/>
      <c r="C31" s="2"/>
      <c r="D31" s="42"/>
      <c r="E31" s="43"/>
    </row>
    <row r="32" ht="13.5" thickTop="1"/>
  </sheetData>
  <sheetProtection/>
  <printOptions/>
  <pageMargins left="0.75" right="0.42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26.8515625" style="0" customWidth="1"/>
    <col min="2" max="2" width="12.57421875" style="0" customWidth="1"/>
    <col min="3" max="3" width="12.7109375" style="0" customWidth="1"/>
    <col min="4" max="4" width="12.57421875" style="0" customWidth="1"/>
    <col min="5" max="5" width="12.7109375" style="0" customWidth="1"/>
    <col min="6" max="7" width="12.28125" style="0" customWidth="1"/>
    <col min="8" max="8" width="12.140625" style="0" customWidth="1"/>
  </cols>
  <sheetData>
    <row r="1" spans="1:5" s="66" customFormat="1" ht="15.75">
      <c r="A1" s="65" t="s">
        <v>180</v>
      </c>
      <c r="D1" s="67"/>
      <c r="E1" s="67"/>
    </row>
    <row r="2" spans="1:5" s="66" customFormat="1" ht="15.75">
      <c r="A2" s="65"/>
      <c r="D2" s="67"/>
      <c r="E2" s="67"/>
    </row>
    <row r="3" spans="1:8" s="66" customFormat="1" ht="15.75">
      <c r="A3" s="128" t="s">
        <v>117</v>
      </c>
      <c r="B3" s="128"/>
      <c r="C3" s="128"/>
      <c r="D3" s="128"/>
      <c r="E3" s="128"/>
      <c r="F3" s="128"/>
      <c r="G3" s="128"/>
      <c r="H3" s="128"/>
    </row>
    <row r="4" spans="1:7" s="66" customFormat="1" ht="15.75">
      <c r="A4" s="68"/>
      <c r="B4" s="68" t="s">
        <v>191</v>
      </c>
      <c r="C4" s="68"/>
      <c r="D4" s="68"/>
      <c r="E4" s="68"/>
      <c r="F4" s="68"/>
      <c r="G4" s="68"/>
    </row>
    <row r="5" s="103" customFormat="1" ht="16.5" thickBot="1"/>
    <row r="6" spans="1:8" ht="17.25" customHeight="1" thickTop="1">
      <c r="A6" s="125" t="s">
        <v>177</v>
      </c>
      <c r="B6" s="126"/>
      <c r="C6" s="126"/>
      <c r="D6" s="126"/>
      <c r="E6" s="126"/>
      <c r="F6" s="126"/>
      <c r="G6" s="126"/>
      <c r="H6" s="127"/>
    </row>
    <row r="7" spans="1:8" ht="36.75">
      <c r="A7" s="75"/>
      <c r="B7" s="76" t="s">
        <v>81</v>
      </c>
      <c r="C7" s="76" t="s">
        <v>153</v>
      </c>
      <c r="D7" s="76" t="s">
        <v>154</v>
      </c>
      <c r="E7" s="76" t="s">
        <v>155</v>
      </c>
      <c r="F7" s="76" t="s">
        <v>156</v>
      </c>
      <c r="G7" s="76" t="s">
        <v>157</v>
      </c>
      <c r="H7" s="77" t="s">
        <v>118</v>
      </c>
    </row>
    <row r="8" spans="1:8" s="110" customFormat="1" ht="12.75">
      <c r="A8" s="112" t="s">
        <v>183</v>
      </c>
      <c r="B8" s="113">
        <v>100000</v>
      </c>
      <c r="C8" s="113"/>
      <c r="D8" s="113"/>
      <c r="E8" s="113">
        <v>9276774</v>
      </c>
      <c r="F8" s="113"/>
      <c r="G8" s="113">
        <v>841788</v>
      </c>
      <c r="H8" s="114">
        <f>SUM(B8:G8)</f>
        <v>10218562</v>
      </c>
    </row>
    <row r="9" spans="1:8" ht="24.75" customHeight="1">
      <c r="A9" s="78" t="s">
        <v>158</v>
      </c>
      <c r="B9" s="83"/>
      <c r="C9" s="83"/>
      <c r="D9" s="83"/>
      <c r="E9" s="83"/>
      <c r="F9" s="83"/>
      <c r="G9" s="83"/>
      <c r="H9" s="82"/>
    </row>
    <row r="10" spans="1:8" ht="12.75">
      <c r="A10" s="75" t="s">
        <v>159</v>
      </c>
      <c r="B10" s="81"/>
      <c r="C10" s="81"/>
      <c r="D10" s="81"/>
      <c r="E10" s="81"/>
      <c r="F10" s="81"/>
      <c r="G10" s="81"/>
      <c r="H10" s="82"/>
    </row>
    <row r="11" spans="1:8" ht="22.5" customHeight="1">
      <c r="A11" s="78" t="s">
        <v>160</v>
      </c>
      <c r="B11" s="83"/>
      <c r="C11" s="83"/>
      <c r="D11" s="83"/>
      <c r="E11" s="83"/>
      <c r="F11" s="83"/>
      <c r="G11" s="83"/>
      <c r="H11" s="82"/>
    </row>
    <row r="12" spans="1:8" ht="36" customHeight="1">
      <c r="A12" s="78" t="s">
        <v>161</v>
      </c>
      <c r="B12" s="83"/>
      <c r="C12" s="83"/>
      <c r="D12" s="83"/>
      <c r="E12" s="83"/>
      <c r="F12" s="83"/>
      <c r="G12" s="83"/>
      <c r="H12" s="82"/>
    </row>
    <row r="13" spans="1:8" ht="12.75">
      <c r="A13" s="79" t="s">
        <v>162</v>
      </c>
      <c r="B13" s="83"/>
      <c r="C13" s="83"/>
      <c r="D13" s="83"/>
      <c r="E13" s="83"/>
      <c r="F13" s="83"/>
      <c r="G13" s="83">
        <f>'Te ardhura+shpenzime'!D30</f>
        <v>-2707485</v>
      </c>
      <c r="H13" s="82">
        <f>SUM(B13:G13)</f>
        <v>-2707485</v>
      </c>
    </row>
    <row r="14" spans="1:8" ht="12.75">
      <c r="A14" s="79" t="s">
        <v>163</v>
      </c>
      <c r="B14" s="83"/>
      <c r="C14" s="83"/>
      <c r="D14" s="83"/>
      <c r="E14" s="83"/>
      <c r="F14" s="83"/>
      <c r="G14" s="83">
        <v>-4000000</v>
      </c>
      <c r="H14" s="82"/>
    </row>
    <row r="15" spans="1:8" ht="22.5" customHeight="1">
      <c r="A15" s="78" t="s">
        <v>164</v>
      </c>
      <c r="B15" s="83"/>
      <c r="C15" s="83"/>
      <c r="D15" s="83"/>
      <c r="E15" s="83">
        <v>841788</v>
      </c>
      <c r="F15" s="83"/>
      <c r="G15" s="83">
        <v>-841788</v>
      </c>
      <c r="H15" s="84">
        <f>SUM(B15:G15)</f>
        <v>0</v>
      </c>
    </row>
    <row r="16" spans="1:8" ht="12.75">
      <c r="A16" s="79" t="s">
        <v>165</v>
      </c>
      <c r="B16" s="83"/>
      <c r="C16" s="83"/>
      <c r="D16" s="83"/>
      <c r="E16" s="83"/>
      <c r="F16" s="83"/>
      <c r="G16" s="83"/>
      <c r="H16" s="82"/>
    </row>
    <row r="17" spans="1:8" s="110" customFormat="1" ht="12.75">
      <c r="A17" s="112" t="s">
        <v>192</v>
      </c>
      <c r="B17" s="113">
        <f aca="true" t="shared" si="0" ref="B17:G17">SUM(B8:B16)</f>
        <v>100000</v>
      </c>
      <c r="C17" s="113">
        <f t="shared" si="0"/>
        <v>0</v>
      </c>
      <c r="D17" s="113">
        <f t="shared" si="0"/>
        <v>0</v>
      </c>
      <c r="E17" s="113">
        <f t="shared" si="0"/>
        <v>10118562</v>
      </c>
      <c r="F17" s="113">
        <f t="shared" si="0"/>
        <v>0</v>
      </c>
      <c r="G17" s="113">
        <f t="shared" si="0"/>
        <v>-6707485</v>
      </c>
      <c r="H17" s="114">
        <f>SUM(B17:G17)</f>
        <v>3511077</v>
      </c>
    </row>
    <row r="18" spans="1:8" ht="13.5" thickBot="1">
      <c r="A18" s="80"/>
      <c r="B18" s="2"/>
      <c r="C18" s="2"/>
      <c r="D18" s="2"/>
      <c r="E18" s="2"/>
      <c r="F18" s="2"/>
      <c r="G18" s="2"/>
      <c r="H18" s="57"/>
    </row>
    <row r="19" ht="13.5" thickTop="1"/>
  </sheetData>
  <sheetProtection/>
  <mergeCells count="2">
    <mergeCell ref="A6:H6"/>
    <mergeCell ref="A3:H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Server</cp:lastModifiedBy>
  <cp:lastPrinted>2011-03-07T01:14:21Z</cp:lastPrinted>
  <dcterms:created xsi:type="dcterms:W3CDTF">2008-10-23T11:07:49Z</dcterms:created>
  <dcterms:modified xsi:type="dcterms:W3CDTF">2011-03-12T09:58:31Z</dcterms:modified>
  <cp:category/>
  <cp:version/>
  <cp:contentType/>
  <cp:contentStatus/>
</cp:coreProperties>
</file>