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tabRatio="612" activeTab="0"/>
  </bookViews>
  <sheets>
    <sheet name="celje" sheetId="1" r:id="rId1"/>
    <sheet name="A_P Standard" sheetId="2" r:id="rId2"/>
    <sheet name="Sh_T Standard" sheetId="3" r:id="rId3"/>
    <sheet name="Cash flow direkt" sheetId="4" r:id="rId4"/>
    <sheet name="nd.kapi" sheetId="5" r:id="rId5"/>
  </sheets>
  <definedNames>
    <definedName name="_xlnm.Print_Area" localSheetId="1">'A_P Standard'!$B$1:$G$127</definedName>
    <definedName name="_xlnm.Print_Area" localSheetId="2">'Sh_T Standard'!$B$9:$E$66</definedName>
  </definedNames>
  <calcPr fullCalcOnLoad="1"/>
</workbook>
</file>

<file path=xl/sharedStrings.xml><?xml version="1.0" encoding="utf-8"?>
<sst xmlns="http://schemas.openxmlformats.org/spreadsheetml/2006/main" count="267" uniqueCount="234">
  <si>
    <t>Zerir i Bilancit</t>
  </si>
  <si>
    <t>Vitit ushtrimor
2008</t>
  </si>
  <si>
    <t>A</t>
  </si>
  <si>
    <t>Aktivet</t>
  </si>
  <si>
    <t>I</t>
  </si>
  <si>
    <t>Aktivet afatshkurtra</t>
  </si>
  <si>
    <t>Derivative dhe Aktive Financiare te mbajtura per tregetim</t>
  </si>
  <si>
    <t>Aktive te tjera financiare afatshkurtra</t>
  </si>
  <si>
    <t>Inventari</t>
  </si>
  <si>
    <t>Aktivet biologjike afatshkutra</t>
  </si>
  <si>
    <t>Aktive afatshkurtra te mbajtura per shitje</t>
  </si>
  <si>
    <t>Parapagimet dhe shpenzimet e shtyra</t>
  </si>
  <si>
    <t>Totali i Ativeve Afatshkurtra</t>
  </si>
  <si>
    <t>II</t>
  </si>
  <si>
    <t>Aktivet afatgjata</t>
  </si>
  <si>
    <t>Investimet financiare afatgjata</t>
  </si>
  <si>
    <t>Aktive afatgjata materiale</t>
  </si>
  <si>
    <t>a) Toka</t>
  </si>
  <si>
    <t>b) Ndertesa</t>
  </si>
  <si>
    <t>c) Makineri pajisje</t>
  </si>
  <si>
    <t>d) Aktive te tjera afatgjata materiale</t>
  </si>
  <si>
    <t>Aktivet biologjike afagjata</t>
  </si>
  <si>
    <t>Aktive afatgjata jomateriale</t>
  </si>
  <si>
    <t>Kapitali aksionar i papaguar</t>
  </si>
  <si>
    <t>Aktive te tjera afatgjata (ne proces)</t>
  </si>
  <si>
    <t>Totali i Ativeve Afatgjata</t>
  </si>
  <si>
    <t>Totali i Ativeve</t>
  </si>
  <si>
    <t>Zeri i Bilancit</t>
  </si>
  <si>
    <t>B</t>
  </si>
  <si>
    <t>Pasivet dhe Kapitali</t>
  </si>
  <si>
    <t>Pasivet afatshkurtra</t>
  </si>
  <si>
    <t>Derivativet</t>
  </si>
  <si>
    <t>Huamarrjet</t>
  </si>
  <si>
    <t>Huate dhe parapagimet</t>
  </si>
  <si>
    <t>a) Te pagueshme ndaj furnitoreve</t>
  </si>
  <si>
    <t>1-Furnitor llogari te pagueshme</t>
  </si>
  <si>
    <t>2-Furnitor per fatura te pa mberritura</t>
  </si>
  <si>
    <t>b) Te pagueshme ndaj punonjesve</t>
  </si>
  <si>
    <t>c) Detyrime tatimore</t>
  </si>
  <si>
    <t>1-Kontribute per sigurime</t>
  </si>
  <si>
    <t>3-Tatim mbi fitimin</t>
  </si>
  <si>
    <t>4-TVSH</t>
  </si>
  <si>
    <t>5-Tatime dhe taksa te tjera</t>
  </si>
  <si>
    <t>d) Hua te tjera</t>
  </si>
  <si>
    <t>Grantet dhe te ardhurat e shtyra</t>
  </si>
  <si>
    <t>Provizionet afatshkurtra</t>
  </si>
  <si>
    <t>Totali i Pasiveve afatshkurtra</t>
  </si>
  <si>
    <t>Pasivet afatgjata</t>
  </si>
  <si>
    <t>Huate afatgjata</t>
  </si>
  <si>
    <t>a) Hua, bono dhe detyrime nga qeraja financiare</t>
  </si>
  <si>
    <t>1-Hua nga bankat</t>
  </si>
  <si>
    <t>b) Bonot e konvertueshme</t>
  </si>
  <si>
    <t>Huamarrje te tjera afatgjata</t>
  </si>
  <si>
    <t>Provizionet afatgjata</t>
  </si>
  <si>
    <t>Grandet dhe te ardhurat e shtyra</t>
  </si>
  <si>
    <t>Totali i Pasiveve afatgjata</t>
  </si>
  <si>
    <t>III</t>
  </si>
  <si>
    <t>Kapitali</t>
  </si>
  <si>
    <t>Aksionet e pakices</t>
  </si>
  <si>
    <t>Kapitali qe i perket aksionereve te shoqerise meme</t>
  </si>
  <si>
    <t>Kapitali aksionar</t>
  </si>
  <si>
    <t>Primi i aksionit</t>
  </si>
  <si>
    <t>Njesite dhe aksionet e thesarit</t>
  </si>
  <si>
    <t>Rezervat statusore</t>
  </si>
  <si>
    <t>Rezerva te tjera</t>
  </si>
  <si>
    <t>Fitimet e pashperndara</t>
  </si>
  <si>
    <t>Fitim (humbja) e vitit financiar</t>
  </si>
  <si>
    <t>Totali i Kapitalit</t>
  </si>
  <si>
    <t>Totali i Pasiveve dhe i Kapitalit</t>
  </si>
  <si>
    <t>Nr</t>
  </si>
  <si>
    <t>Pershkrimi</t>
  </si>
  <si>
    <t>Shitjet neto</t>
  </si>
  <si>
    <t>Te ardhura te tjera nga veprimtarite e shfrytezimit</t>
  </si>
  <si>
    <t>1-Te ardhura nga shitje te tjera</t>
  </si>
  <si>
    <t>2-Fitime nga kembimet valutore</t>
  </si>
  <si>
    <t>3-Te ardhura nga grantet</t>
  </si>
  <si>
    <t>4-Te ardhura te tjera</t>
  </si>
  <si>
    <t>5-Te ardhura nga rivleresimi/shitja e aktiveve</t>
  </si>
  <si>
    <t>Ndryshimet ne inventarin e PG dhe PP</t>
  </si>
  <si>
    <t>Puna e kryer nga njesia ekonomike raportuese 
per qellimet e veta dhe e kapitalizuar</t>
  </si>
  <si>
    <t>Mallra, lendet e para dhe sherbimet</t>
  </si>
  <si>
    <t>1-Blerjet/ Shpenzime te materialeve</t>
  </si>
  <si>
    <t>a) Blerjet gjate ushtrimit</t>
  </si>
  <si>
    <t>b) Ndryshimi i gjendjeve ( + - )</t>
  </si>
  <si>
    <t>2-Blerjet/ Shpenzime te materialeve te tjera</t>
  </si>
  <si>
    <t>3-Blerjet/ Shpenzime mallrash, sherbimesh</t>
  </si>
  <si>
    <t>Shpenzime te tjera nga veprimtarite e shfrytezimit</t>
  </si>
  <si>
    <t>1-Furnitura, nentrajtime dhe sherbime</t>
  </si>
  <si>
    <t>2-Tatime dhe taksa</t>
  </si>
  <si>
    <t>3-Shpenzime te tjera</t>
  </si>
  <si>
    <t>4-Provizione per shpenzime</t>
  </si>
  <si>
    <t>5-Rimarje provizionesh per reziqe dhe shpenzime</t>
  </si>
  <si>
    <t>6-Humbje nga kembimet valutore</t>
  </si>
  <si>
    <t>Shpenzime te personelit</t>
  </si>
  <si>
    <t>a) Pagat</t>
  </si>
  <si>
    <t>b) Shpenzimet e sigurimeve shoqerore</t>
  </si>
  <si>
    <t>1-Amortizimet e aktiveve afatgjata</t>
  </si>
  <si>
    <t>2-Humbje nga rivleresimi i aktiveve</t>
  </si>
  <si>
    <t>Fitimi (Humbja) nga veprimtarite e shfrytezimit</t>
  </si>
  <si>
    <t>Te ardhurat dhe shpenzimet financiare nga njesite e kontrolluara</t>
  </si>
  <si>
    <t>Te ardhurat dhe shpenzimet financiare nga pjesemarrjet</t>
  </si>
  <si>
    <t>Te ardhurat dhe shpenzimet financiare</t>
  </si>
  <si>
    <t>a) Te ardhurat dhe shpenzimet financiare 
    nga investime te tjera financiare afatgjata</t>
  </si>
  <si>
    <t>b) Te ardhurat dhe shpenzimet nga interesi</t>
  </si>
  <si>
    <t>1-Shpenzime per interesa</t>
  </si>
  <si>
    <t>2-Te ardhura nga interesat</t>
  </si>
  <si>
    <t>c) Fitimet (humbjet) nga kursi i kembimit</t>
  </si>
  <si>
    <t>1-Humbje nga kembimet valutore</t>
  </si>
  <si>
    <t>d) Te ardhura dhe shpenzime te tjera financiare (afatshkurtra)</t>
  </si>
  <si>
    <t>Totali i te ardhurave dhe shpenzimeve financiare</t>
  </si>
  <si>
    <t>Fitimi (Humbja) para tatimit</t>
  </si>
  <si>
    <t>Shpenzimet e tatimit mbi fitimin 10%</t>
  </si>
  <si>
    <t>Fitimi (Humbja) neto e vitit financiar</t>
  </si>
  <si>
    <t>Pjesa e fitimit neto per aksionaret e shoqerise meme</t>
  </si>
  <si>
    <t>Pjesa e fitimit neto per aksionaret e pakices</t>
  </si>
  <si>
    <t>a) Shpenzime të periudhave të ardhme</t>
  </si>
  <si>
    <t>b) Shpenzime të llogaritura</t>
  </si>
  <si>
    <t>c) Interesa aktive të llogaritura</t>
  </si>
  <si>
    <t>d) Të ardhura të llogaritura</t>
  </si>
  <si>
    <t>2-Tatime dhe taksa te ndaluara (442)</t>
  </si>
  <si>
    <t>1-Te drejta dhe detyrime me pjestaret, ortaket, pronaret….</t>
  </si>
  <si>
    <t>3-Qera financiare afatshkurtër</t>
  </si>
  <si>
    <t>1-Debitorë të tjerë, kreditorë të tjerë (teprica kreditore)</t>
  </si>
  <si>
    <t>2-Qera financiare</t>
  </si>
  <si>
    <t>2-Dividentë për t’u paguar</t>
  </si>
  <si>
    <t>1- Aktive Afatgjata Jomateriale</t>
  </si>
  <si>
    <t>1- Aktive Afatgjata Materiale</t>
  </si>
  <si>
    <t>2- Zhvlerësimi për Tokat</t>
  </si>
  <si>
    <t>1- Vlera Bruto</t>
  </si>
  <si>
    <t>3- Zhvlerësimi për Ndërtesat</t>
  </si>
  <si>
    <t>3- Zhvlerësimi për Makineri pajisje</t>
  </si>
  <si>
    <t>3- Zhvlerësimi për AA te Tjera</t>
  </si>
  <si>
    <t>3- Zhvlerësimi për shpenzimet e zhvillimit</t>
  </si>
  <si>
    <t>2- Amortizimi për shpenzimet e zhvillimit</t>
  </si>
  <si>
    <t>2- Amortizimi akumuluar</t>
  </si>
  <si>
    <t>Mjete monetare</t>
  </si>
  <si>
    <t>Fluksi i parave nga veprimtarite e shfrytezimit</t>
  </si>
  <si>
    <t>Fluksi i parave nga veprimtarite investuese</t>
  </si>
  <si>
    <t>Blerja e aktiveve afatgjata materiale</t>
  </si>
  <si>
    <t>Interesi i arketuar</t>
  </si>
  <si>
    <t>Dividentet e arketuar</t>
  </si>
  <si>
    <t>Te ardhura nga emetimi i kapitalit aksionar</t>
  </si>
  <si>
    <t>Pagesat e detyrimeve te qirase financiare</t>
  </si>
  <si>
    <t>Rritja / renia neto e mjeteve monetare</t>
  </si>
  <si>
    <t>Mjetet monetare ne fillim te periudhes kontabel</t>
  </si>
  <si>
    <t>Mjetet monetare ne fund te periudhes kontabel</t>
  </si>
  <si>
    <t>Vitit ushtrimor
2008 standardi i vjeter</t>
  </si>
  <si>
    <t>Parate e arketuara nga klientet</t>
  </si>
  <si>
    <t xml:space="preserve">Parate e paguara ndaj furnitoreve </t>
  </si>
  <si>
    <t>Parate e paguara ndaj punonjesve</t>
  </si>
  <si>
    <t>Parate e arketuara/paguara per tatimet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</si>
  <si>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</si>
  <si>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</si>
  <si>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</si>
  <si>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</si>
  <si>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</si>
  <si>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ardhura nga huamarrje afatgjata</t>
  </si>
  <si>
    <t>Dividente te paguar</t>
  </si>
  <si>
    <t>Paraja neto e perdorur ne veprimtarite financiare</t>
  </si>
  <si>
    <t>BILANCI KONTABEL</t>
  </si>
  <si>
    <t>Monedha: LEK</t>
  </si>
  <si>
    <t>Rezerva ligjore</t>
  </si>
  <si>
    <t>Shenimet</t>
  </si>
  <si>
    <t xml:space="preserve">Pasqyra e te Ardhurave dhe Shpenzimeve </t>
  </si>
  <si>
    <t>Pasqyra e CASH FLOW</t>
  </si>
  <si>
    <t>&lt; Arka</t>
  </si>
  <si>
    <t xml:space="preserve">   &lt;- Banka </t>
  </si>
  <si>
    <t>&lt; Debitore .Kreditore te tjere</t>
  </si>
  <si>
    <t>&lt; Tatim mbi fitimin</t>
  </si>
  <si>
    <t>&lt; TVSH</t>
  </si>
  <si>
    <t>&lt;</t>
  </si>
  <si>
    <t xml:space="preserve">   &lt; Kliente per mallra produkte e sherbime</t>
  </si>
  <si>
    <t xml:space="preserve">   &lt; Te drejta e detyrime ndaj ortakeve</t>
  </si>
  <si>
    <t>&lt; Lendet e para</t>
  </si>
  <si>
    <t>&lt; Inventar I imet</t>
  </si>
  <si>
    <t xml:space="preserve"> &lt;Prodhim ne proces</t>
  </si>
  <si>
    <t xml:space="preserve"> &lt; Produkte te gatshme</t>
  </si>
  <si>
    <t xml:space="preserve"> &lt; Mallra per rishitje</t>
  </si>
  <si>
    <t xml:space="preserve"> &lt;Parapagesa per furnizime</t>
  </si>
  <si>
    <t>&lt;Zhvlerësim i inventarit (detajuar sipas llog. analitike përkatëse).</t>
  </si>
  <si>
    <t>a) Shpenzimet e zhvillimit</t>
  </si>
  <si>
    <t>a) Overdraftet bankare</t>
  </si>
  <si>
    <t>b) Huamarrje afatshkurta</t>
  </si>
  <si>
    <t>Totali i Pasiveve       (1+ 2)</t>
  </si>
  <si>
    <t>Kapitali aksioner</t>
  </si>
  <si>
    <t>Primi aksionit</t>
  </si>
  <si>
    <t>Aksione Thesari</t>
  </si>
  <si>
    <t>Rezerva stat.ligjore</t>
  </si>
  <si>
    <t>Fitimi I pa shperndare</t>
  </si>
  <si>
    <t xml:space="preserve"> TOTALI</t>
  </si>
  <si>
    <t>I I</t>
  </si>
  <si>
    <t>Efektindryshimeve ne politikat kon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</si>
  <si>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</si>
  <si>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</si>
  <si>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</si>
  <si>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</si>
  <si>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</si>
  <si>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Emetimi I kapitalit aksionar</t>
  </si>
  <si>
    <t>Aksione te thesarit te riblera</t>
  </si>
  <si>
    <t>EMERTIMI  dhe FORMA  LIGJORE</t>
  </si>
  <si>
    <t>NIPT-I</t>
  </si>
  <si>
    <t xml:space="preserve">ADRESA E SELISE </t>
  </si>
  <si>
    <t>DATA E KRIJIMIT</t>
  </si>
  <si>
    <t>NR REGJISTRIT TREGTAR</t>
  </si>
  <si>
    <t xml:space="preserve"> VEPRIMTARIA   KRYESORE</t>
  </si>
  <si>
    <t xml:space="preserve">P A S Q Y R A T       F I N A N C I A R E </t>
  </si>
  <si>
    <t>( ne zbatim te standartit kombetar te kontabilitetit nr 2 dhe ligjit nr 9228 date 29.04.2004</t>
  </si>
  <si>
    <t>"Per kontabilitetin dhe pasqyrat financiare "</t>
  </si>
  <si>
    <t xml:space="preserve">V I T I </t>
  </si>
  <si>
    <t>Pasqyrat financiare jane individuale</t>
  </si>
  <si>
    <t>Passqyrat financiare jane te shprehura ne leke</t>
  </si>
  <si>
    <t>PERIUDHA KONTABEL E PASQYRAVE  FINANCIARE</t>
  </si>
  <si>
    <t xml:space="preserve">Data e mbylljes se Pasqyrave  Financiare </t>
  </si>
  <si>
    <t>EGNATIA RADIO T.V. KABELL</t>
  </si>
  <si>
    <t>K52931201 O</t>
  </si>
  <si>
    <t>LAGJA  PARTIZANI   ELBASAN</t>
  </si>
  <si>
    <t>30.09.2004</t>
  </si>
  <si>
    <t>32124/1</t>
  </si>
  <si>
    <t>Televizion Kobllor .Radio</t>
  </si>
  <si>
    <t>Egnatia Radio TV Kabell</t>
  </si>
  <si>
    <t>NGA 01.01.2009    deri me 31.07.2009</t>
  </si>
  <si>
    <t>c) Shpenzimet  te tjera</t>
  </si>
  <si>
    <t>tatime e taksa</t>
  </si>
  <si>
    <t>Periudha :01/01/2008-31/07/2009</t>
  </si>
  <si>
    <t xml:space="preserve">paguar taksa </t>
  </si>
  <si>
    <t>komision i paguar</t>
  </si>
  <si>
    <t>Periudha :01/01/2009-31/07/2009</t>
  </si>
  <si>
    <t>PASQYRAT  e NDRYSHIMEVE ne KAPITAL  VITI 2009</t>
  </si>
  <si>
    <t>paguar pronarin</t>
  </si>
  <si>
    <t>Pozicioni me 31.12.09</t>
  </si>
  <si>
    <t>Fitimi neto per periudhen kontabel (Humbje )</t>
  </si>
  <si>
    <t>Vitit ushtrimor
2009</t>
  </si>
  <si>
    <t>Viti Para-ardhes
2008</t>
  </si>
  <si>
    <t>Pozicione me 31 Dhjetor 2009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</si>
</sst>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-* #,##0_-;\-* #,##0_-;_-* &quot;-&quot;??_-;_-@_-"/>
    <numFmt numFmtId="166" formatCode="0.0"/>
    <numFmt numFmtId="167" formatCode="_-* #,##0.00_L_e_k_-;\-* #,##0.00_L_e_k_-;_-* &quot;-&quot;??_L_e_k_-;_-@_-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0.0%"/>
    <numFmt numFmtId="172" formatCode="_-* #,##0_L_e_k_ë_-;\-* #,##0_L_e_k_ë_-;_-* &quot;-&quot;??_L_e_k_ë_-;_-@_-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_);\-#,##0.0"/>
    <numFmt numFmtId="180" formatCode="#,##0_);\-#,##0"/>
    <numFmt numFmtId="181" formatCode="_(* #,##0.0000_);_(* \(#,##0.0000\);_(* &quot;-&quot;??_);_(@_)"/>
    <numFmt numFmtId="182" formatCode="dd/mm/yyyy"/>
    <numFmt numFmtId="183" formatCode="#,##0.000"/>
    <numFmt numFmtId="184" formatCode="#,##0.0000"/>
    <numFmt numFmtId="185" formatCode="#,##0.00000"/>
    <numFmt numFmtId="186" formatCode="#,##0.000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_);_(* \(#,##0.0\);_(* &quot;-&quot;?_);_(@_)"/>
    <numFmt numFmtId="192" formatCode="_(* #,##0.000_);_(* \(#,##0.000\);_(* &quot;-&quot;???_);_(@_)"/>
    <numFmt numFmtId="193" formatCode="0.00000000000000000"/>
    <numFmt numFmtId="194" formatCode="0.00000000"/>
    <numFmt numFmtId="195" formatCode="0.0000000000000"/>
    <numFmt numFmtId="196" formatCode="&quot;Ls&quot;\ #,##0;\-&quot;Ls&quot;\ #,##0"/>
    <numFmt numFmtId="197" formatCode="&quot;Ls&quot;\ #,##0;[Red]\-&quot;Ls&quot;\ #,##0"/>
    <numFmt numFmtId="198" formatCode="&quot;Ls&quot;\ #,##0.00;\-&quot;Ls&quot;\ #,##0.00"/>
    <numFmt numFmtId="199" formatCode="&quot;Ls&quot;\ #,##0.00;[Red]\-&quot;Ls&quot;\ #,##0.00"/>
    <numFmt numFmtId="200" formatCode="_-&quot;Ls&quot;\ * #,##0_-;\-&quot;Ls&quot;\ * #,##0_-;_-&quot;Ls&quot;\ * &quot;-&quot;_-;_-@_-"/>
    <numFmt numFmtId="201" formatCode="_-* #,##0_-;\-* #,##0_-;_-* &quot;-&quot;_-;_-@_-"/>
    <numFmt numFmtId="202" formatCode="_-&quot;Ls&quot;\ * #,##0.00_-;\-&quot;Ls&quot;\ * #,##0.00_-;_-&quot;Ls&quot;\ * &quot;-&quot;??_-;_-@_-"/>
    <numFmt numFmtId="203" formatCode="_-* #,##0.00_-;\-* #,##0.00_-;_-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_);\(#,##0.0\)"/>
    <numFmt numFmtId="211" formatCode="#,##0.00000000"/>
    <numFmt numFmtId="212" formatCode="#,##0.0000000"/>
    <numFmt numFmtId="213" formatCode="#,##0.00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8"/>
      </top>
      <bottom style="thin">
        <color indexed="44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1" applyNumberFormat="0" applyAlignment="0" applyProtection="0"/>
    <xf numFmtId="0" fontId="60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44" borderId="1" applyNumberFormat="0" applyAlignment="0" applyProtection="0"/>
    <xf numFmtId="0" fontId="67" fillId="0" borderId="6" applyNumberFormat="0" applyFill="0" applyAlignment="0" applyProtection="0"/>
    <xf numFmtId="0" fontId="68" fillId="45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46" borderId="7" applyNumberFormat="0" applyFont="0" applyAlignment="0" applyProtection="0"/>
    <xf numFmtId="0" fontId="69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13" borderId="10" applyNumberFormat="0" applyAlignment="0" applyProtection="0"/>
    <xf numFmtId="0" fontId="6" fillId="51" borderId="11" applyNumberFormat="0" applyAlignment="0" applyProtection="0"/>
    <xf numFmtId="0" fontId="7" fillId="51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52" borderId="16" applyNumberFormat="0" applyAlignment="0" applyProtection="0"/>
    <xf numFmtId="0" fontId="13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3" fontId="22" fillId="0" borderId="0" xfId="60" applyFont="1" applyAlignment="1">
      <alignment/>
    </xf>
    <xf numFmtId="4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0" fontId="27" fillId="0" borderId="0" xfId="77" applyFont="1">
      <alignment/>
      <protection/>
    </xf>
    <xf numFmtId="4" fontId="27" fillId="0" borderId="0" xfId="77" applyNumberFormat="1" applyFont="1">
      <alignment/>
      <protection/>
    </xf>
    <xf numFmtId="0" fontId="26" fillId="0" borderId="19" xfId="77" applyFont="1" applyBorder="1" applyAlignment="1">
      <alignment horizontal="center" vertical="center"/>
      <protection/>
    </xf>
    <xf numFmtId="0" fontId="26" fillId="0" borderId="20" xfId="77" applyFont="1" applyBorder="1" applyAlignment="1">
      <alignment horizontal="center" vertical="center"/>
      <protection/>
    </xf>
    <xf numFmtId="0" fontId="31" fillId="0" borderId="0" xfId="78" applyNumberFormat="1" applyFont="1" applyFill="1" applyBorder="1" applyAlignment="1" applyProtection="1">
      <alignment/>
      <protection/>
    </xf>
    <xf numFmtId="3" fontId="24" fillId="12" borderId="21" xfId="0" applyNumberFormat="1" applyFont="1" applyFill="1" applyBorder="1" applyAlignment="1">
      <alignment/>
    </xf>
    <xf numFmtId="0" fontId="23" fillId="0" borderId="20" xfId="0" applyFont="1" applyBorder="1" applyAlignment="1">
      <alignment horizontal="center" vertical="top" wrapText="1"/>
    </xf>
    <xf numFmtId="0" fontId="23" fillId="0" borderId="22" xfId="0" applyFont="1" applyBorder="1" applyAlignment="1">
      <alignment/>
    </xf>
    <xf numFmtId="0" fontId="24" fillId="0" borderId="21" xfId="0" applyFont="1" applyBorder="1" applyAlignment="1">
      <alignment horizontal="center"/>
    </xf>
    <xf numFmtId="4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2" fillId="0" borderId="21" xfId="0" applyFont="1" applyBorder="1" applyAlignment="1">
      <alignment horizontal="left" wrapText="1"/>
    </xf>
    <xf numFmtId="3" fontId="23" fillId="0" borderId="21" xfId="0" applyNumberFormat="1" applyFont="1" applyBorder="1" applyAlignment="1">
      <alignment/>
    </xf>
    <xf numFmtId="0" fontId="22" fillId="0" borderId="21" xfId="0" applyFont="1" applyFill="1" applyBorder="1" applyAlignment="1">
      <alignment horizontal="left" wrapText="1" indent="2"/>
    </xf>
    <xf numFmtId="3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left" wrapText="1" indent="3"/>
    </xf>
    <xf numFmtId="0" fontId="22" fillId="0" borderId="21" xfId="0" applyFont="1" applyBorder="1" applyAlignment="1">
      <alignment horizontal="left" wrapText="1" indent="3"/>
    </xf>
    <xf numFmtId="3" fontId="22" fillId="0" borderId="21" xfId="0" applyNumberFormat="1" applyFont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left" indent="1"/>
    </xf>
    <xf numFmtId="3" fontId="25" fillId="0" borderId="21" xfId="0" applyNumberFormat="1" applyFont="1" applyBorder="1" applyAlignment="1">
      <alignment/>
    </xf>
    <xf numFmtId="0" fontId="22" fillId="0" borderId="21" xfId="0" applyFont="1" applyBorder="1" applyAlignment="1">
      <alignment horizontal="left" wrapText="1" indent="1"/>
    </xf>
    <xf numFmtId="3" fontId="24" fillId="0" borderId="21" xfId="0" applyNumberFormat="1" applyFont="1" applyBorder="1" applyAlignment="1">
      <alignment/>
    </xf>
    <xf numFmtId="3" fontId="23" fillId="12" borderId="21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30" fillId="0" borderId="0" xfId="78" applyFont="1" applyAlignment="1">
      <alignment horizontal="left" vertical="center"/>
      <protection/>
    </xf>
    <xf numFmtId="0" fontId="31" fillId="0" borderId="0" xfId="78" applyFont="1" applyAlignment="1">
      <alignment horizontal="left" vertical="center"/>
      <protection/>
    </xf>
    <xf numFmtId="0" fontId="23" fillId="0" borderId="20" xfId="0" applyFont="1" applyBorder="1" applyAlignment="1">
      <alignment horizontal="center" vertical="center"/>
    </xf>
    <xf numFmtId="0" fontId="24" fillId="12" borderId="2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4" fillId="13" borderId="23" xfId="0" applyFont="1" applyFill="1" applyBorder="1" applyAlignment="1">
      <alignment horizontal="left"/>
    </xf>
    <xf numFmtId="0" fontId="23" fillId="0" borderId="21" xfId="0" applyFont="1" applyBorder="1" applyAlignment="1">
      <alignment horizontal="left" wrapText="1" indent="1"/>
    </xf>
    <xf numFmtId="0" fontId="24" fillId="13" borderId="0" xfId="0" applyFont="1" applyFill="1" applyBorder="1" applyAlignment="1">
      <alignment horizontal="left"/>
    </xf>
    <xf numFmtId="3" fontId="23" fillId="13" borderId="0" xfId="0" applyNumberFormat="1" applyFont="1" applyFill="1" applyBorder="1" applyAlignment="1">
      <alignment/>
    </xf>
    <xf numFmtId="3" fontId="23" fillId="13" borderId="23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38" fillId="0" borderId="21" xfId="0" applyFont="1" applyBorder="1" applyAlignment="1">
      <alignment horizontal="left" indent="3"/>
    </xf>
    <xf numFmtId="0" fontId="38" fillId="0" borderId="21" xfId="0" applyFont="1" applyBorder="1" applyAlignment="1">
      <alignment wrapText="1"/>
    </xf>
    <xf numFmtId="0" fontId="38" fillId="0" borderId="21" xfId="0" applyFont="1" applyBorder="1" applyAlignment="1">
      <alignment horizontal="left" indent="4"/>
    </xf>
    <xf numFmtId="0" fontId="38" fillId="0" borderId="21" xfId="0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indent="1"/>
    </xf>
    <xf numFmtId="3" fontId="40" fillId="12" borderId="21" xfId="0" applyNumberFormat="1" applyFont="1" applyFill="1" applyBorder="1" applyAlignment="1">
      <alignment/>
    </xf>
    <xf numFmtId="0" fontId="38" fillId="0" borderId="22" xfId="0" applyFont="1" applyBorder="1" applyAlignment="1">
      <alignment/>
    </xf>
    <xf numFmtId="0" fontId="38" fillId="0" borderId="21" xfId="0" applyFont="1" applyBorder="1" applyAlignment="1">
      <alignment horizontal="left" wrapText="1" indent="1"/>
    </xf>
    <xf numFmtId="3" fontId="40" fillId="53" borderId="21" xfId="0" applyNumberFormat="1" applyFont="1" applyFill="1" applyBorder="1" applyAlignment="1">
      <alignment/>
    </xf>
    <xf numFmtId="3" fontId="40" fillId="55" borderId="21" xfId="0" applyNumberFormat="1" applyFont="1" applyFill="1" applyBorder="1" applyAlignment="1">
      <alignment/>
    </xf>
    <xf numFmtId="0" fontId="38" fillId="0" borderId="36" xfId="0" applyFont="1" applyBorder="1" applyAlignment="1">
      <alignment/>
    </xf>
    <xf numFmtId="0" fontId="38" fillId="0" borderId="37" xfId="0" applyFont="1" applyBorder="1" applyAlignment="1">
      <alignment/>
    </xf>
    <xf numFmtId="3" fontId="38" fillId="0" borderId="37" xfId="0" applyNumberFormat="1" applyFont="1" applyBorder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12" borderId="21" xfId="0" applyFont="1" applyFill="1" applyBorder="1" applyAlignment="1">
      <alignment horizontal="left"/>
    </xf>
    <xf numFmtId="0" fontId="23" fillId="12" borderId="21" xfId="0" applyFont="1" applyFill="1" applyBorder="1" applyAlignment="1">
      <alignment horizontal="left" vertical="center"/>
    </xf>
    <xf numFmtId="0" fontId="23" fillId="13" borderId="21" xfId="0" applyFont="1" applyFill="1" applyBorder="1" applyAlignment="1">
      <alignment horizontal="left"/>
    </xf>
    <xf numFmtId="3" fontId="23" fillId="13" borderId="21" xfId="0" applyNumberFormat="1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13" borderId="37" xfId="0" applyFont="1" applyFill="1" applyBorder="1" applyAlignment="1">
      <alignment horizontal="left"/>
    </xf>
    <xf numFmtId="3" fontId="23" fillId="13" borderId="37" xfId="0" applyNumberFormat="1" applyFont="1" applyFill="1" applyBorder="1" applyAlignment="1">
      <alignment/>
    </xf>
    <xf numFmtId="0" fontId="22" fillId="0" borderId="22" xfId="77" applyFont="1" applyBorder="1">
      <alignment/>
      <protection/>
    </xf>
    <xf numFmtId="0" fontId="41" fillId="0" borderId="21" xfId="77" applyFont="1" applyBorder="1">
      <alignment/>
      <protection/>
    </xf>
    <xf numFmtId="0" fontId="22" fillId="0" borderId="21" xfId="77" applyFont="1" applyBorder="1" applyAlignment="1">
      <alignment horizontal="center"/>
      <protection/>
    </xf>
    <xf numFmtId="0" fontId="22" fillId="0" borderId="38" xfId="77" applyFont="1" applyBorder="1" applyAlignment="1">
      <alignment horizontal="center"/>
      <protection/>
    </xf>
    <xf numFmtId="0" fontId="22" fillId="0" borderId="21" xfId="77" applyFont="1" applyBorder="1">
      <alignment/>
      <protection/>
    </xf>
    <xf numFmtId="4" fontId="22" fillId="0" borderId="21" xfId="77" applyNumberFormat="1" applyFont="1" applyBorder="1" applyAlignment="1">
      <alignment wrapText="1"/>
      <protection/>
    </xf>
    <xf numFmtId="4" fontId="22" fillId="0" borderId="21" xfId="77" applyNumberFormat="1" applyFont="1" applyBorder="1" applyAlignment="1">
      <alignment/>
      <protection/>
    </xf>
    <xf numFmtId="0" fontId="22" fillId="0" borderId="21" xfId="77" applyFont="1" applyBorder="1" applyAlignment="1">
      <alignment horizontal="left" vertical="distributed"/>
      <protection/>
    </xf>
    <xf numFmtId="0" fontId="23" fillId="0" borderId="21" xfId="77" applyFont="1" applyBorder="1">
      <alignment/>
      <protection/>
    </xf>
    <xf numFmtId="4" fontId="23" fillId="0" borderId="21" xfId="77" applyNumberFormat="1" applyFont="1" applyBorder="1" applyAlignment="1">
      <alignment/>
      <protection/>
    </xf>
    <xf numFmtId="0" fontId="23" fillId="0" borderId="21" xfId="77" applyFont="1" applyFill="1" applyBorder="1">
      <alignment/>
      <protection/>
    </xf>
    <xf numFmtId="0" fontId="22" fillId="0" borderId="36" xfId="77" applyFont="1" applyBorder="1">
      <alignment/>
      <protection/>
    </xf>
    <xf numFmtId="0" fontId="23" fillId="0" borderId="37" xfId="77" applyFont="1" applyFill="1" applyBorder="1">
      <alignment/>
      <protection/>
    </xf>
    <xf numFmtId="4" fontId="23" fillId="0" borderId="37" xfId="77" applyNumberFormat="1" applyFont="1" applyBorder="1" applyAlignment="1">
      <alignment/>
      <protection/>
    </xf>
    <xf numFmtId="4" fontId="22" fillId="0" borderId="37" xfId="77" applyNumberFormat="1" applyFont="1" applyBorder="1" applyAlignment="1">
      <alignment/>
      <protection/>
    </xf>
    <xf numFmtId="0" fontId="23" fillId="13" borderId="36" xfId="0" applyFont="1" applyFill="1" applyBorder="1" applyAlignment="1">
      <alignment horizontal="left"/>
    </xf>
    <xf numFmtId="0" fontId="23" fillId="13" borderId="37" xfId="0" applyFont="1" applyFill="1" applyBorder="1" applyAlignment="1">
      <alignment horizontal="left"/>
    </xf>
    <xf numFmtId="0" fontId="23" fillId="12" borderId="22" xfId="0" applyFont="1" applyFill="1" applyBorder="1" applyAlignment="1">
      <alignment horizontal="left" vertical="center"/>
    </xf>
    <xf numFmtId="0" fontId="23" fillId="12" borderId="21" xfId="0" applyFont="1" applyFill="1" applyBorder="1" applyAlignment="1">
      <alignment horizontal="left" vertical="center"/>
    </xf>
    <xf numFmtId="0" fontId="23" fillId="13" borderId="22" xfId="0" applyFont="1" applyFill="1" applyBorder="1" applyAlignment="1">
      <alignment horizontal="left"/>
    </xf>
    <xf numFmtId="0" fontId="23" fillId="13" borderId="21" xfId="0" applyFont="1" applyFill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12" borderId="22" xfId="0" applyFont="1" applyFill="1" applyBorder="1" applyAlignment="1">
      <alignment horizontal="left"/>
    </xf>
    <xf numFmtId="0" fontId="23" fillId="12" borderId="21" xfId="0" applyFont="1" applyFill="1" applyBorder="1" applyAlignment="1">
      <alignment horizontal="left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12" borderId="22" xfId="0" applyFont="1" applyFill="1" applyBorder="1" applyAlignment="1">
      <alignment horizontal="left"/>
    </xf>
    <xf numFmtId="0" fontId="24" fillId="12" borderId="21" xfId="0" applyFont="1" applyFill="1" applyBorder="1" applyAlignment="1">
      <alignment horizontal="left"/>
    </xf>
    <xf numFmtId="0" fontId="24" fillId="13" borderId="39" xfId="0" applyFont="1" applyFill="1" applyBorder="1" applyAlignment="1">
      <alignment horizontal="left"/>
    </xf>
    <xf numFmtId="0" fontId="24" fillId="13" borderId="23" xfId="0" applyFont="1" applyFill="1" applyBorder="1" applyAlignment="1">
      <alignment horizontal="left"/>
    </xf>
    <xf numFmtId="0" fontId="31" fillId="0" borderId="0" xfId="78" applyFont="1" applyAlignment="1">
      <alignment horizontal="left" vertical="center"/>
      <protection/>
    </xf>
    <xf numFmtId="0" fontId="30" fillId="0" borderId="0" xfId="78" applyFont="1" applyAlignment="1">
      <alignment horizontal="center" vertical="center"/>
      <protection/>
    </xf>
    <xf numFmtId="0" fontId="30" fillId="0" borderId="0" xfId="78" applyFont="1" applyAlignment="1">
      <alignment horizontal="left" vertical="center"/>
      <protection/>
    </xf>
    <xf numFmtId="0" fontId="37" fillId="0" borderId="0" xfId="78" applyFont="1" applyAlignment="1">
      <alignment horizontal="left" vertical="center"/>
      <protection/>
    </xf>
    <xf numFmtId="0" fontId="21" fillId="0" borderId="0" xfId="0" applyFont="1" applyAlignment="1">
      <alignment horizontal="center"/>
    </xf>
    <xf numFmtId="0" fontId="36" fillId="0" borderId="0" xfId="78" applyFont="1" applyAlignment="1">
      <alignment horizontal="center" vertical="center"/>
      <protection/>
    </xf>
    <xf numFmtId="0" fontId="40" fillId="55" borderId="22" xfId="0" applyFont="1" applyFill="1" applyBorder="1" applyAlignment="1">
      <alignment horizontal="left"/>
    </xf>
    <xf numFmtId="0" fontId="40" fillId="55" borderId="21" xfId="0" applyFont="1" applyFill="1" applyBorder="1" applyAlignment="1">
      <alignment horizontal="left"/>
    </xf>
    <xf numFmtId="0" fontId="40" fillId="12" borderId="22" xfId="0" applyFont="1" applyFill="1" applyBorder="1" applyAlignment="1">
      <alignment horizontal="left"/>
    </xf>
    <xf numFmtId="0" fontId="40" fillId="12" borderId="21" xfId="0" applyFont="1" applyFill="1" applyBorder="1" applyAlignment="1">
      <alignment horizontal="left"/>
    </xf>
    <xf numFmtId="0" fontId="40" fillId="53" borderId="22" xfId="0" applyFont="1" applyFill="1" applyBorder="1" applyAlignment="1">
      <alignment horizontal="left"/>
    </xf>
    <xf numFmtId="0" fontId="40" fillId="53" borderId="21" xfId="0" applyFont="1" applyFill="1" applyBorder="1" applyAlignment="1">
      <alignment horizontal="left"/>
    </xf>
    <xf numFmtId="0" fontId="26" fillId="0" borderId="20" xfId="77" applyFont="1" applyBorder="1" applyAlignment="1">
      <alignment horizontal="center" wrapText="1"/>
      <protection/>
    </xf>
    <xf numFmtId="0" fontId="26" fillId="0" borderId="20" xfId="77" applyFont="1" applyBorder="1" applyAlignment="1">
      <alignment horizontal="center"/>
      <protection/>
    </xf>
    <xf numFmtId="0" fontId="26" fillId="0" borderId="40" xfId="77" applyFont="1" applyBorder="1" applyAlignment="1">
      <alignment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_Format bilanc sipas standardit" xfId="77"/>
    <cellStyle name="Normal_gjend e llog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Связанная ячейка" xfId="106"/>
    <cellStyle name="Текст предупреждения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PageLayoutView="0" workbookViewId="0" topLeftCell="A1">
      <selection activeCell="A1" sqref="A1:I51"/>
    </sheetView>
  </sheetViews>
  <sheetFormatPr defaultColWidth="9.140625" defaultRowHeight="12.75"/>
  <sheetData>
    <row r="3" spans="1:5" ht="12.75">
      <c r="A3" s="59" t="s">
        <v>199</v>
      </c>
      <c r="B3" s="59"/>
      <c r="C3" s="59"/>
      <c r="D3" s="59"/>
      <c r="E3" t="s">
        <v>213</v>
      </c>
    </row>
    <row r="5" spans="1:3" ht="12.75">
      <c r="A5" s="59" t="s">
        <v>200</v>
      </c>
      <c r="B5" s="59" t="s">
        <v>214</v>
      </c>
      <c r="C5" s="59"/>
    </row>
    <row r="7" spans="1:4" ht="12.75">
      <c r="A7" s="59" t="s">
        <v>201</v>
      </c>
      <c r="B7" s="59"/>
      <c r="D7" t="s">
        <v>215</v>
      </c>
    </row>
    <row r="10" spans="1:3" ht="12.75">
      <c r="A10" s="59" t="s">
        <v>202</v>
      </c>
      <c r="B10" s="59"/>
      <c r="C10" t="s">
        <v>216</v>
      </c>
    </row>
    <row r="11" spans="1:4" ht="12.75">
      <c r="A11" s="59" t="s">
        <v>203</v>
      </c>
      <c r="B11" s="59"/>
      <c r="C11" s="59"/>
      <c r="D11" t="s">
        <v>217</v>
      </c>
    </row>
    <row r="14" spans="1:4" ht="12.75">
      <c r="A14" s="59" t="s">
        <v>204</v>
      </c>
      <c r="B14" s="59"/>
      <c r="C14" s="59"/>
      <c r="D14" t="s">
        <v>218</v>
      </c>
    </row>
    <row r="17" spans="2:5" ht="18">
      <c r="B17" s="60" t="s">
        <v>205</v>
      </c>
      <c r="C17" s="60"/>
      <c r="D17" s="60"/>
      <c r="E17" s="60"/>
    </row>
    <row r="18" ht="12.75">
      <c r="A18" t="s">
        <v>206</v>
      </c>
    </row>
    <row r="19" ht="12.75">
      <c r="B19" t="s">
        <v>207</v>
      </c>
    </row>
    <row r="23" spans="3:5" ht="15.75">
      <c r="C23" s="61"/>
      <c r="D23" s="62" t="s">
        <v>208</v>
      </c>
      <c r="E23" s="62">
        <v>2009</v>
      </c>
    </row>
    <row r="32" ht="12.75">
      <c r="A32" t="s">
        <v>209</v>
      </c>
    </row>
    <row r="34" ht="12.75">
      <c r="A34" t="s">
        <v>210</v>
      </c>
    </row>
    <row r="41" ht="12.75">
      <c r="A41" t="s">
        <v>211</v>
      </c>
    </row>
    <row r="44" spans="5:8" ht="12.75">
      <c r="E44" s="59" t="s">
        <v>220</v>
      </c>
      <c r="F44" s="59"/>
      <c r="G44" s="59"/>
      <c r="H44" s="59"/>
    </row>
    <row r="47" ht="12.75">
      <c r="A47" t="s">
        <v>212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3"/>
  <sheetViews>
    <sheetView showGridLines="0" zoomScale="115" zoomScaleNormal="115" zoomScalePageLayoutView="0" workbookViewId="0" topLeftCell="A1">
      <selection activeCell="G78" sqref="G78"/>
    </sheetView>
  </sheetViews>
  <sheetFormatPr defaultColWidth="9.140625" defaultRowHeight="12.75" outlineLevelRow="2" outlineLevelCol="1"/>
  <cols>
    <col min="1" max="1" width="4.140625" style="1" customWidth="1"/>
    <col min="2" max="2" width="3.421875" style="1" bestFit="1" customWidth="1"/>
    <col min="3" max="3" width="51.57421875" style="1" customWidth="1"/>
    <col min="4" max="4" width="5.421875" style="1" customWidth="1"/>
    <col min="5" max="5" width="8.421875" style="1" bestFit="1" customWidth="1"/>
    <col min="6" max="6" width="13.00390625" style="1" customWidth="1" outlineLevel="1"/>
    <col min="7" max="7" width="14.00390625" style="1" bestFit="1" customWidth="1" outlineLevel="1"/>
    <col min="8" max="8" width="16.00390625" style="1" bestFit="1" customWidth="1"/>
    <col min="9" max="9" width="9.140625" style="1" customWidth="1"/>
    <col min="10" max="10" width="15.8515625" style="1" bestFit="1" customWidth="1"/>
    <col min="11" max="16384" width="9.140625" style="1" customWidth="1"/>
  </cols>
  <sheetData>
    <row r="1" spans="2:7" ht="12.75">
      <c r="B1" s="128"/>
      <c r="C1" s="128"/>
      <c r="D1" s="34"/>
      <c r="E1" s="34"/>
      <c r="F1" s="10"/>
      <c r="G1" s="10"/>
    </row>
    <row r="2" spans="2:7" ht="12.75">
      <c r="B2" s="127" t="s">
        <v>159</v>
      </c>
      <c r="C2" s="127"/>
      <c r="D2" s="127"/>
      <c r="E2" s="127"/>
      <c r="F2" s="127"/>
      <c r="G2" s="127"/>
    </row>
    <row r="3" spans="2:7" ht="12.75">
      <c r="B3" s="127" t="s">
        <v>226</v>
      </c>
      <c r="C3" s="127"/>
      <c r="D3" s="127"/>
      <c r="E3" s="127"/>
      <c r="F3" s="127"/>
      <c r="G3" s="127"/>
    </row>
    <row r="4" spans="2:7" ht="12.75">
      <c r="B4" s="126" t="s">
        <v>160</v>
      </c>
      <c r="C4" s="126"/>
      <c r="D4" s="35"/>
      <c r="E4" s="35"/>
      <c r="F4" s="10"/>
      <c r="G4" s="10"/>
    </row>
    <row r="6" spans="2:7" s="2" customFormat="1" ht="25.5">
      <c r="B6" s="120" t="s">
        <v>0</v>
      </c>
      <c r="C6" s="121"/>
      <c r="D6" s="36"/>
      <c r="E6" s="36" t="s">
        <v>162</v>
      </c>
      <c r="F6" s="12" t="s">
        <v>231</v>
      </c>
      <c r="G6" s="12" t="s">
        <v>232</v>
      </c>
    </row>
    <row r="7" spans="2:7" ht="13.5">
      <c r="B7" s="13" t="s">
        <v>2</v>
      </c>
      <c r="C7" s="14" t="s">
        <v>3</v>
      </c>
      <c r="D7" s="14"/>
      <c r="E7" s="14"/>
      <c r="F7" s="15"/>
      <c r="G7" s="15"/>
    </row>
    <row r="8" spans="2:7" ht="12.75">
      <c r="B8" s="16" t="s">
        <v>4</v>
      </c>
      <c r="C8" s="17" t="s">
        <v>5</v>
      </c>
      <c r="D8" s="17"/>
      <c r="E8" s="17"/>
      <c r="F8" s="15">
        <f>+F9+F14+F22</f>
        <v>1059436</v>
      </c>
      <c r="G8" s="15">
        <f>+G9+G22+G14</f>
        <v>2224149</v>
      </c>
    </row>
    <row r="9" spans="2:7" ht="12.75">
      <c r="B9" s="13">
        <v>1</v>
      </c>
      <c r="C9" s="18" t="s">
        <v>135</v>
      </c>
      <c r="D9" s="18"/>
      <c r="E9" s="18"/>
      <c r="F9" s="19">
        <f>+F10+F11</f>
        <v>922</v>
      </c>
      <c r="G9" s="19">
        <f>+G10+G11</f>
        <v>1440972</v>
      </c>
    </row>
    <row r="10" spans="2:7" ht="12.75" outlineLevel="1">
      <c r="B10" s="13"/>
      <c r="C10" s="20" t="s">
        <v>166</v>
      </c>
      <c r="D10" s="20"/>
      <c r="E10" s="20"/>
      <c r="F10" s="21">
        <v>651</v>
      </c>
      <c r="G10" s="21">
        <v>2101</v>
      </c>
    </row>
    <row r="11" spans="2:7" ht="12.75" outlineLevel="2">
      <c r="B11" s="13"/>
      <c r="C11" s="22" t="s">
        <v>165</v>
      </c>
      <c r="D11" s="22"/>
      <c r="E11" s="22"/>
      <c r="F11" s="21">
        <v>271</v>
      </c>
      <c r="G11" s="21">
        <v>1438871</v>
      </c>
    </row>
    <row r="12" spans="2:7" ht="12.75" outlineLevel="2">
      <c r="B12" s="13"/>
      <c r="C12" s="22"/>
      <c r="D12" s="22"/>
      <c r="E12" s="22"/>
      <c r="F12" s="21"/>
      <c r="G12" s="21"/>
    </row>
    <row r="13" spans="2:7" ht="12.75">
      <c r="B13" s="13">
        <v>2</v>
      </c>
      <c r="C13" s="18" t="s">
        <v>6</v>
      </c>
      <c r="D13" s="18"/>
      <c r="E13" s="18"/>
      <c r="F13" s="19"/>
      <c r="G13" s="19">
        <v>0</v>
      </c>
    </row>
    <row r="14" spans="2:7" ht="12.75">
      <c r="B14" s="13">
        <v>3</v>
      </c>
      <c r="C14" s="27" t="s">
        <v>7</v>
      </c>
      <c r="D14" s="18"/>
      <c r="E14" s="18"/>
      <c r="F14" s="19">
        <f>+F16+F17</f>
        <v>652292</v>
      </c>
      <c r="G14" s="19">
        <f>+G16+G17</f>
        <v>376955</v>
      </c>
    </row>
    <row r="15" spans="2:7" ht="12.75" outlineLevel="1">
      <c r="B15" s="13"/>
      <c r="C15" s="20" t="s">
        <v>171</v>
      </c>
      <c r="D15" s="20"/>
      <c r="E15" s="20"/>
      <c r="F15" s="21"/>
      <c r="G15" s="21"/>
    </row>
    <row r="16" spans="2:7" ht="12.75" outlineLevel="2">
      <c r="B16" s="13"/>
      <c r="C16" s="22" t="s">
        <v>167</v>
      </c>
      <c r="D16" s="22"/>
      <c r="E16" s="22"/>
      <c r="F16" s="25">
        <v>610571</v>
      </c>
      <c r="G16" s="25">
        <v>335234</v>
      </c>
    </row>
    <row r="17" spans="2:7" ht="12.75" outlineLevel="2">
      <c r="B17" s="13"/>
      <c r="C17" s="22" t="s">
        <v>168</v>
      </c>
      <c r="D17" s="22"/>
      <c r="E17" s="22"/>
      <c r="F17" s="25">
        <v>41721</v>
      </c>
      <c r="G17" s="25">
        <v>41721</v>
      </c>
    </row>
    <row r="18" spans="2:7" ht="12.75" outlineLevel="2">
      <c r="B18" s="13"/>
      <c r="C18" s="22" t="s">
        <v>169</v>
      </c>
      <c r="D18" s="22"/>
      <c r="E18" s="22"/>
      <c r="F18" s="25"/>
      <c r="G18" s="25"/>
    </row>
    <row r="19" spans="2:7" ht="12.75" outlineLevel="1">
      <c r="B19" s="26"/>
      <c r="C19" s="20" t="s">
        <v>172</v>
      </c>
      <c r="D19" s="20"/>
      <c r="E19" s="20"/>
      <c r="F19" s="21"/>
      <c r="G19" s="21">
        <f>SUM(G20:G21)</f>
        <v>0</v>
      </c>
    </row>
    <row r="20" spans="2:7" ht="12.75" outlineLevel="2">
      <c r="B20" s="26"/>
      <c r="C20" s="23" t="s">
        <v>170</v>
      </c>
      <c r="D20" s="23"/>
      <c r="E20" s="23"/>
      <c r="F20" s="24"/>
      <c r="G20" s="24"/>
    </row>
    <row r="21" spans="2:7" ht="12.75" outlineLevel="2">
      <c r="B21" s="26"/>
      <c r="C21" s="23" t="s">
        <v>170</v>
      </c>
      <c r="D21" s="23"/>
      <c r="E21" s="23"/>
      <c r="F21" s="24"/>
      <c r="G21" s="24"/>
    </row>
    <row r="22" spans="2:7" ht="12.75">
      <c r="B22" s="13">
        <v>4</v>
      </c>
      <c r="C22" s="27" t="s">
        <v>8</v>
      </c>
      <c r="D22" s="27"/>
      <c r="E22" s="27"/>
      <c r="F22" s="19">
        <f>+F24</f>
        <v>406222</v>
      </c>
      <c r="G22" s="19">
        <f>+G24</f>
        <v>406222</v>
      </c>
    </row>
    <row r="23" spans="2:7" ht="12.75">
      <c r="B23" s="26"/>
      <c r="C23" s="28" t="s">
        <v>173</v>
      </c>
      <c r="D23" s="28"/>
      <c r="E23" s="28"/>
      <c r="F23" s="24"/>
      <c r="G23" s="24">
        <v>0</v>
      </c>
    </row>
    <row r="24" spans="2:7" ht="12.75">
      <c r="B24" s="26"/>
      <c r="C24" s="28" t="s">
        <v>174</v>
      </c>
      <c r="D24" s="28"/>
      <c r="E24" s="28"/>
      <c r="F24" s="24">
        <v>406222</v>
      </c>
      <c r="G24" s="24">
        <v>406222</v>
      </c>
    </row>
    <row r="25" spans="2:7" ht="12.75">
      <c r="B25" s="26"/>
      <c r="C25" s="28" t="s">
        <v>175</v>
      </c>
      <c r="D25" s="28"/>
      <c r="E25" s="28"/>
      <c r="F25" s="24"/>
      <c r="G25" s="24">
        <v>0</v>
      </c>
    </row>
    <row r="26" spans="2:7" ht="12.75">
      <c r="B26" s="26"/>
      <c r="C26" s="28" t="s">
        <v>176</v>
      </c>
      <c r="D26" s="28"/>
      <c r="E26" s="28"/>
      <c r="F26" s="24"/>
      <c r="G26" s="24">
        <v>0</v>
      </c>
    </row>
    <row r="27" spans="2:7" ht="12.75">
      <c r="B27" s="26"/>
      <c r="C27" s="28" t="s">
        <v>177</v>
      </c>
      <c r="D27" s="28"/>
      <c r="E27" s="28"/>
      <c r="F27" s="24"/>
      <c r="G27" s="24"/>
    </row>
    <row r="28" spans="2:7" ht="12.75">
      <c r="B28" s="26"/>
      <c r="C28" s="28" t="s">
        <v>178</v>
      </c>
      <c r="D28" s="28"/>
      <c r="E28" s="28"/>
      <c r="F28" s="24"/>
      <c r="G28" s="24">
        <v>0</v>
      </c>
    </row>
    <row r="29" spans="2:7" ht="12.75">
      <c r="B29" s="26"/>
      <c r="C29" s="28" t="s">
        <v>179</v>
      </c>
      <c r="D29" s="28"/>
      <c r="E29" s="28"/>
      <c r="F29" s="24"/>
      <c r="G29" s="24">
        <v>0</v>
      </c>
    </row>
    <row r="30" spans="2:7" ht="12.75">
      <c r="B30" s="13">
        <v>5</v>
      </c>
      <c r="C30" s="17" t="s">
        <v>9</v>
      </c>
      <c r="D30" s="27"/>
      <c r="E30" s="27"/>
      <c r="F30" s="19"/>
      <c r="G30" s="19">
        <v>0</v>
      </c>
    </row>
    <row r="31" spans="2:7" ht="12.75">
      <c r="B31" s="13">
        <v>6</v>
      </c>
      <c r="C31" s="17" t="s">
        <v>10</v>
      </c>
      <c r="D31" s="27"/>
      <c r="E31" s="27"/>
      <c r="F31" s="19"/>
      <c r="G31" s="19">
        <f>SUM(G32:G33)</f>
        <v>0</v>
      </c>
    </row>
    <row r="32" spans="2:7" ht="12.75" outlineLevel="1">
      <c r="B32" s="13"/>
      <c r="C32" s="23" t="s">
        <v>126</v>
      </c>
      <c r="D32" s="23"/>
      <c r="E32" s="23"/>
      <c r="F32" s="19"/>
      <c r="G32" s="19"/>
    </row>
    <row r="33" spans="2:7" ht="12.75" outlineLevel="1">
      <c r="B33" s="13"/>
      <c r="C33" s="23" t="s">
        <v>125</v>
      </c>
      <c r="D33" s="23"/>
      <c r="E33" s="23"/>
      <c r="F33" s="19"/>
      <c r="G33" s="19"/>
    </row>
    <row r="34" spans="2:7" ht="12.75">
      <c r="B34" s="13">
        <v>7</v>
      </c>
      <c r="C34" s="17" t="s">
        <v>11</v>
      </c>
      <c r="D34" s="27"/>
      <c r="E34" s="27"/>
      <c r="F34" s="19"/>
      <c r="G34" s="19">
        <f>SUM(G35:G38)</f>
        <v>0</v>
      </c>
    </row>
    <row r="35" spans="2:7" ht="12.75" outlineLevel="1">
      <c r="B35" s="13"/>
      <c r="C35" s="28" t="s">
        <v>115</v>
      </c>
      <c r="D35" s="28"/>
      <c r="E35" s="28"/>
      <c r="F35" s="24"/>
      <c r="G35" s="24"/>
    </row>
    <row r="36" spans="2:7" ht="12.75" outlineLevel="1">
      <c r="B36" s="13"/>
      <c r="C36" s="28" t="s">
        <v>116</v>
      </c>
      <c r="D36" s="28"/>
      <c r="E36" s="28"/>
      <c r="F36" s="24"/>
      <c r="G36" s="24"/>
    </row>
    <row r="37" spans="2:7" ht="12.75" outlineLevel="1">
      <c r="B37" s="13"/>
      <c r="C37" s="28" t="s">
        <v>117</v>
      </c>
      <c r="D37" s="28"/>
      <c r="E37" s="28"/>
      <c r="F37" s="24"/>
      <c r="G37" s="24"/>
    </row>
    <row r="38" spans="2:7" ht="12.75" outlineLevel="1">
      <c r="B38" s="13"/>
      <c r="C38" s="28" t="s">
        <v>118</v>
      </c>
      <c r="D38" s="28"/>
      <c r="E38" s="28"/>
      <c r="F38" s="24"/>
      <c r="G38" s="24"/>
    </row>
    <row r="39" spans="2:7" ht="13.5">
      <c r="B39" s="122" t="s">
        <v>12</v>
      </c>
      <c r="C39" s="123"/>
      <c r="D39" s="37"/>
      <c r="E39" s="37"/>
      <c r="F39" s="11">
        <f>+F9+F14+F22</f>
        <v>1059436</v>
      </c>
      <c r="G39" s="11">
        <f>+G8</f>
        <v>2224149</v>
      </c>
    </row>
    <row r="40" spans="2:7" ht="12.75">
      <c r="B40" s="16" t="s">
        <v>13</v>
      </c>
      <c r="C40" s="17" t="s">
        <v>14</v>
      </c>
      <c r="D40" s="17"/>
      <c r="E40" s="17"/>
      <c r="F40" s="19"/>
      <c r="G40" s="19"/>
    </row>
    <row r="41" spans="2:7" ht="12.75">
      <c r="B41" s="13">
        <v>1</v>
      </c>
      <c r="C41" s="17" t="s">
        <v>15</v>
      </c>
      <c r="D41" s="27"/>
      <c r="E41" s="27"/>
      <c r="F41" s="19"/>
      <c r="G41" s="19"/>
    </row>
    <row r="42" spans="2:7" ht="12.75">
      <c r="B42" s="13">
        <v>2</v>
      </c>
      <c r="C42" s="40" t="s">
        <v>16</v>
      </c>
      <c r="D42" s="30"/>
      <c r="E42" s="30"/>
      <c r="F42" s="19"/>
      <c r="G42" s="19"/>
    </row>
    <row r="43" spans="2:7" ht="12.75">
      <c r="B43" s="26"/>
      <c r="C43" s="30" t="s">
        <v>17</v>
      </c>
      <c r="D43" s="30"/>
      <c r="E43" s="30"/>
      <c r="F43" s="29">
        <f>SUM(F44:F45)</f>
        <v>0</v>
      </c>
      <c r="G43" s="29">
        <f>SUM(G44:G45)</f>
        <v>0</v>
      </c>
    </row>
    <row r="44" spans="2:7" ht="12.75" outlineLevel="1">
      <c r="B44" s="26"/>
      <c r="C44" s="23" t="s">
        <v>128</v>
      </c>
      <c r="D44" s="23"/>
      <c r="E44" s="23"/>
      <c r="F44" s="29"/>
      <c r="G44" s="29"/>
    </row>
    <row r="45" spans="2:7" ht="12.75" outlineLevel="1">
      <c r="B45" s="26"/>
      <c r="C45" s="23" t="s">
        <v>127</v>
      </c>
      <c r="D45" s="23"/>
      <c r="E45" s="23"/>
      <c r="F45" s="29"/>
      <c r="G45" s="29"/>
    </row>
    <row r="46" spans="2:7" ht="12.75">
      <c r="B46" s="26"/>
      <c r="C46" s="30" t="s">
        <v>18</v>
      </c>
      <c r="D46" s="30"/>
      <c r="E46" s="30"/>
      <c r="F46" s="29">
        <f>SUM(F47:F49)</f>
        <v>0</v>
      </c>
      <c r="G46" s="29">
        <f>SUM(G47:G49)</f>
        <v>0</v>
      </c>
    </row>
    <row r="47" spans="2:7" ht="12.75" outlineLevel="1">
      <c r="B47" s="26"/>
      <c r="C47" s="23" t="s">
        <v>128</v>
      </c>
      <c r="D47" s="23"/>
      <c r="E47" s="23"/>
      <c r="F47" s="24"/>
      <c r="G47" s="24"/>
    </row>
    <row r="48" spans="2:7" ht="12.75" outlineLevel="1">
      <c r="B48" s="26"/>
      <c r="C48" s="23" t="s">
        <v>134</v>
      </c>
      <c r="D48" s="23"/>
      <c r="E48" s="23"/>
      <c r="F48" s="24"/>
      <c r="G48" s="24"/>
    </row>
    <row r="49" spans="2:7" ht="12.75" outlineLevel="1">
      <c r="B49" s="26"/>
      <c r="C49" s="23" t="s">
        <v>129</v>
      </c>
      <c r="D49" s="23"/>
      <c r="E49" s="23"/>
      <c r="F49" s="24"/>
      <c r="G49" s="24"/>
    </row>
    <row r="50" spans="2:7" ht="12.75">
      <c r="B50" s="26"/>
      <c r="C50" s="30" t="s">
        <v>19</v>
      </c>
      <c r="D50" s="30"/>
      <c r="E50" s="30"/>
      <c r="F50" s="29">
        <f>SUM(F51:F53)</f>
        <v>0</v>
      </c>
      <c r="G50" s="29">
        <f>SUM(G51:G53)</f>
        <v>0</v>
      </c>
    </row>
    <row r="51" spans="2:7" ht="12.75" outlineLevel="1">
      <c r="B51" s="26"/>
      <c r="C51" s="23" t="s">
        <v>128</v>
      </c>
      <c r="D51" s="23"/>
      <c r="E51" s="23"/>
      <c r="F51" s="24"/>
      <c r="G51" s="24"/>
    </row>
    <row r="52" spans="2:7" ht="12.75" outlineLevel="1">
      <c r="B52" s="26"/>
      <c r="C52" s="23" t="s">
        <v>134</v>
      </c>
      <c r="D52" s="23"/>
      <c r="E52" s="23"/>
      <c r="F52" s="24"/>
      <c r="G52" s="24"/>
    </row>
    <row r="53" spans="2:7" ht="12.75" outlineLevel="1">
      <c r="B53" s="26"/>
      <c r="C53" s="23" t="s">
        <v>130</v>
      </c>
      <c r="D53" s="23"/>
      <c r="E53" s="23"/>
      <c r="F53" s="24"/>
      <c r="G53" s="24"/>
    </row>
    <row r="54" spans="2:7" ht="12.75">
      <c r="B54" s="26"/>
      <c r="C54" s="30" t="s">
        <v>20</v>
      </c>
      <c r="D54" s="30"/>
      <c r="E54" s="30"/>
      <c r="F54" s="29">
        <f>SUM(F55:F57)</f>
        <v>15000</v>
      </c>
      <c r="G54" s="29">
        <f>SUM(G55:G57)</f>
        <v>0</v>
      </c>
    </row>
    <row r="55" spans="2:7" ht="12.75" outlineLevel="1">
      <c r="B55" s="26"/>
      <c r="C55" s="23" t="s">
        <v>128</v>
      </c>
      <c r="D55" s="23"/>
      <c r="E55" s="23"/>
      <c r="F55" s="24">
        <v>15000</v>
      </c>
      <c r="G55" s="24"/>
    </row>
    <row r="56" spans="2:7" ht="12.75" outlineLevel="1">
      <c r="B56" s="26"/>
      <c r="C56" s="23" t="s">
        <v>134</v>
      </c>
      <c r="D56" s="23"/>
      <c r="E56" s="23"/>
      <c r="F56" s="24"/>
      <c r="G56" s="24"/>
    </row>
    <row r="57" spans="2:7" ht="12.75" outlineLevel="1">
      <c r="B57" s="26"/>
      <c r="C57" s="23" t="s">
        <v>131</v>
      </c>
      <c r="D57" s="23"/>
      <c r="E57" s="23"/>
      <c r="F57" s="24"/>
      <c r="G57" s="24"/>
    </row>
    <row r="58" spans="2:7" ht="13.5">
      <c r="B58" s="13">
        <v>3</v>
      </c>
      <c r="C58" s="17" t="s">
        <v>21</v>
      </c>
      <c r="D58" s="27"/>
      <c r="E58" s="27"/>
      <c r="F58" s="31"/>
      <c r="G58" s="31"/>
    </row>
    <row r="59" spans="2:7" ht="13.5">
      <c r="B59" s="13">
        <v>4</v>
      </c>
      <c r="C59" s="17" t="s">
        <v>22</v>
      </c>
      <c r="D59" s="27"/>
      <c r="E59" s="27"/>
      <c r="F59" s="31"/>
      <c r="G59" s="31"/>
    </row>
    <row r="60" spans="2:7" ht="12.75">
      <c r="B60" s="26"/>
      <c r="C60" s="30" t="s">
        <v>180</v>
      </c>
      <c r="D60" s="30"/>
      <c r="E60" s="30"/>
      <c r="F60" s="29">
        <f>SUM(F61:F63)</f>
        <v>0</v>
      </c>
      <c r="G60" s="29">
        <f>SUM(G61:G63)</f>
        <v>0</v>
      </c>
    </row>
    <row r="61" spans="2:7" ht="12.75" outlineLevel="1">
      <c r="B61" s="26"/>
      <c r="C61" s="23" t="s">
        <v>128</v>
      </c>
      <c r="D61" s="23"/>
      <c r="E61" s="23"/>
      <c r="F61" s="24"/>
      <c r="G61" s="24"/>
    </row>
    <row r="62" spans="2:7" ht="12.75" outlineLevel="1">
      <c r="B62" s="26"/>
      <c r="C62" s="23" t="s">
        <v>133</v>
      </c>
      <c r="D62" s="23"/>
      <c r="E62" s="23"/>
      <c r="F62" s="24"/>
      <c r="G62" s="24"/>
    </row>
    <row r="63" spans="2:7" ht="12.75" outlineLevel="1">
      <c r="B63" s="26"/>
      <c r="C63" s="23" t="s">
        <v>132</v>
      </c>
      <c r="D63" s="23"/>
      <c r="E63" s="23"/>
      <c r="F63" s="24"/>
      <c r="G63" s="24"/>
    </row>
    <row r="64" spans="2:7" ht="12.75">
      <c r="B64" s="13">
        <v>5</v>
      </c>
      <c r="C64" s="27" t="s">
        <v>23</v>
      </c>
      <c r="D64" s="27"/>
      <c r="E64" s="27"/>
      <c r="F64" s="19">
        <v>0</v>
      </c>
      <c r="G64" s="19">
        <v>0</v>
      </c>
    </row>
    <row r="65" spans="2:7" ht="12.75">
      <c r="B65" s="13">
        <v>6</v>
      </c>
      <c r="C65" s="27" t="s">
        <v>24</v>
      </c>
      <c r="D65" s="27"/>
      <c r="E65" s="27"/>
      <c r="F65" s="19">
        <v>6532204</v>
      </c>
      <c r="G65" s="19">
        <v>6532204</v>
      </c>
    </row>
    <row r="66" spans="2:7" ht="13.5">
      <c r="B66" s="122" t="s">
        <v>25</v>
      </c>
      <c r="C66" s="123"/>
      <c r="D66" s="37"/>
      <c r="E66" s="37"/>
      <c r="F66" s="32">
        <f>+F65+F54</f>
        <v>6547204</v>
      </c>
      <c r="G66" s="32">
        <f>+G65</f>
        <v>6532204</v>
      </c>
    </row>
    <row r="67" spans="2:7" ht="13.5">
      <c r="B67" s="124" t="s">
        <v>26</v>
      </c>
      <c r="C67" s="125"/>
      <c r="D67" s="39"/>
      <c r="E67" s="39"/>
      <c r="F67" s="43">
        <f>+F66+F39</f>
        <v>7606640</v>
      </c>
      <c r="G67" s="43">
        <f>+G66+G39</f>
        <v>8756353</v>
      </c>
    </row>
    <row r="68" spans="2:7" ht="13.5">
      <c r="B68" s="41"/>
      <c r="C68" s="41"/>
      <c r="D68" s="41"/>
      <c r="E68" s="41"/>
      <c r="F68" s="42"/>
      <c r="G68" s="42"/>
    </row>
    <row r="69" spans="2:7" s="44" customFormat="1" ht="13.5">
      <c r="B69" s="41"/>
      <c r="C69" s="41"/>
      <c r="D69" s="41"/>
      <c r="E69" s="41"/>
      <c r="F69" s="42"/>
      <c r="G69" s="42"/>
    </row>
    <row r="70" spans="2:7" s="44" customFormat="1" ht="13.5">
      <c r="B70" s="41"/>
      <c r="C70" s="41"/>
      <c r="D70" s="41"/>
      <c r="E70" s="41"/>
      <c r="F70" s="42"/>
      <c r="G70" s="42"/>
    </row>
    <row r="71" spans="2:7" s="44" customFormat="1" ht="13.5">
      <c r="B71" s="41"/>
      <c r="C71" s="41"/>
      <c r="D71" s="41"/>
      <c r="E71" s="41"/>
      <c r="F71" s="42"/>
      <c r="G71" s="42"/>
    </row>
    <row r="73" spans="2:7" ht="12.75">
      <c r="B73" s="128"/>
      <c r="C73" s="128"/>
      <c r="D73" s="34"/>
      <c r="E73" s="34"/>
      <c r="F73" s="10"/>
      <c r="G73" s="10"/>
    </row>
    <row r="74" spans="2:7" ht="12.75">
      <c r="B74" s="127" t="s">
        <v>159</v>
      </c>
      <c r="C74" s="127"/>
      <c r="D74" s="127"/>
      <c r="E74" s="127"/>
      <c r="F74" s="127"/>
      <c r="G74" s="127"/>
    </row>
    <row r="75" spans="2:7" ht="12.75">
      <c r="B75" s="127" t="s">
        <v>226</v>
      </c>
      <c r="C75" s="127"/>
      <c r="D75" s="127"/>
      <c r="E75" s="127"/>
      <c r="F75" s="127"/>
      <c r="G75" s="127"/>
    </row>
    <row r="76" spans="2:7" ht="12.75">
      <c r="B76" s="126" t="s">
        <v>160</v>
      </c>
      <c r="C76" s="126"/>
      <c r="D76" s="35"/>
      <c r="E76" s="35"/>
      <c r="F76" s="10"/>
      <c r="G76" s="10"/>
    </row>
    <row r="78" spans="2:7" ht="25.5">
      <c r="B78" s="120" t="s">
        <v>27</v>
      </c>
      <c r="C78" s="121"/>
      <c r="D78" s="36"/>
      <c r="E78" s="36" t="s">
        <v>162</v>
      </c>
      <c r="F78" s="85" t="s">
        <v>231</v>
      </c>
      <c r="G78" s="85" t="s">
        <v>232</v>
      </c>
    </row>
    <row r="79" spans="2:7" ht="13.5">
      <c r="B79" s="13" t="s">
        <v>28</v>
      </c>
      <c r="C79" s="14" t="s">
        <v>29</v>
      </c>
      <c r="D79" s="14"/>
      <c r="E79" s="14"/>
      <c r="F79" s="24"/>
      <c r="G79" s="24"/>
    </row>
    <row r="80" spans="2:7" ht="12.75">
      <c r="B80" s="13" t="s">
        <v>4</v>
      </c>
      <c r="C80" s="17" t="s">
        <v>30</v>
      </c>
      <c r="D80" s="17"/>
      <c r="E80" s="17"/>
      <c r="F80" s="19">
        <f>+F85+F96</f>
        <v>6514156</v>
      </c>
      <c r="G80" s="19">
        <f>+G85+G90+G96</f>
        <v>6496841</v>
      </c>
    </row>
    <row r="81" spans="2:7" ht="12.75">
      <c r="B81" s="86">
        <v>1</v>
      </c>
      <c r="C81" s="27" t="s">
        <v>31</v>
      </c>
      <c r="D81" s="27"/>
      <c r="E81" s="27"/>
      <c r="F81" s="19"/>
      <c r="G81" s="19">
        <v>0</v>
      </c>
    </row>
    <row r="82" spans="2:7" ht="12.75">
      <c r="B82" s="86">
        <v>2</v>
      </c>
      <c r="C82" s="27" t="s">
        <v>32</v>
      </c>
      <c r="D82" s="27"/>
      <c r="E82" s="27"/>
      <c r="F82" s="19"/>
      <c r="G82" s="19">
        <f>SUM(G83:G84)</f>
        <v>0</v>
      </c>
    </row>
    <row r="83" spans="2:7" ht="12.75">
      <c r="B83" s="87"/>
      <c r="C83" s="28" t="s">
        <v>181</v>
      </c>
      <c r="D83" s="28"/>
      <c r="E83" s="28"/>
      <c r="F83" s="24"/>
      <c r="G83" s="24"/>
    </row>
    <row r="84" spans="2:7" ht="12.75">
      <c r="B84" s="87"/>
      <c r="C84" s="28" t="s">
        <v>182</v>
      </c>
      <c r="D84" s="28"/>
      <c r="E84" s="28"/>
      <c r="F84" s="24"/>
      <c r="G84" s="24">
        <v>0</v>
      </c>
    </row>
    <row r="85" spans="2:7" ht="12.75">
      <c r="B85" s="86">
        <v>3</v>
      </c>
      <c r="C85" s="17" t="s">
        <v>33</v>
      </c>
      <c r="D85" s="27"/>
      <c r="E85" s="27"/>
      <c r="F85" s="19">
        <f>+F86+F95</f>
        <v>681009</v>
      </c>
      <c r="G85" s="19">
        <f>+G86</f>
        <v>300929</v>
      </c>
    </row>
    <row r="86" spans="2:7" ht="12.75">
      <c r="B86" s="26"/>
      <c r="C86" s="28" t="s">
        <v>34</v>
      </c>
      <c r="D86" s="28"/>
      <c r="E86" s="28"/>
      <c r="F86" s="29">
        <v>627972</v>
      </c>
      <c r="G86" s="29">
        <v>300929</v>
      </c>
    </row>
    <row r="87" spans="2:7" ht="12.75" outlineLevel="1">
      <c r="B87" s="26"/>
      <c r="C87" s="23" t="s">
        <v>35</v>
      </c>
      <c r="D87" s="23"/>
      <c r="E87" s="23"/>
      <c r="F87" s="24"/>
      <c r="G87" s="24"/>
    </row>
    <row r="88" spans="2:7" ht="12.75" outlineLevel="1">
      <c r="B88" s="26"/>
      <c r="C88" s="23" t="s">
        <v>36</v>
      </c>
      <c r="D88" s="23"/>
      <c r="E88" s="23"/>
      <c r="F88" s="24"/>
      <c r="G88" s="24"/>
    </row>
    <row r="89" spans="2:7" ht="12.75">
      <c r="B89" s="26"/>
      <c r="C89" s="28" t="s">
        <v>37</v>
      </c>
      <c r="D89" s="28"/>
      <c r="E89" s="28"/>
      <c r="F89" s="29"/>
      <c r="G89" s="29">
        <v>0</v>
      </c>
    </row>
    <row r="90" spans="2:7" ht="13.5">
      <c r="B90" s="26"/>
      <c r="C90" s="28" t="s">
        <v>38</v>
      </c>
      <c r="D90" s="28"/>
      <c r="E90" s="28"/>
      <c r="F90" s="31"/>
      <c r="G90" s="31">
        <f>+G91+G92+G94+G95</f>
        <v>162765</v>
      </c>
    </row>
    <row r="91" spans="2:7" ht="12.75" outlineLevel="1">
      <c r="B91" s="26"/>
      <c r="C91" s="23" t="s">
        <v>39</v>
      </c>
      <c r="D91" s="23"/>
      <c r="E91" s="23"/>
      <c r="F91" s="24">
        <v>0</v>
      </c>
      <c r="G91" s="24">
        <v>52178</v>
      </c>
    </row>
    <row r="92" spans="2:7" ht="12.75" outlineLevel="1">
      <c r="B92" s="26"/>
      <c r="C92" s="23" t="s">
        <v>119</v>
      </c>
      <c r="D92" s="23"/>
      <c r="E92" s="23"/>
      <c r="F92" s="24">
        <v>0</v>
      </c>
      <c r="G92" s="24">
        <v>11860</v>
      </c>
    </row>
    <row r="93" spans="2:7" ht="12.75" outlineLevel="1">
      <c r="B93" s="26"/>
      <c r="C93" s="23" t="s">
        <v>40</v>
      </c>
      <c r="D93" s="23"/>
      <c r="E93" s="23"/>
      <c r="F93" s="24"/>
      <c r="G93" s="24"/>
    </row>
    <row r="94" spans="2:7" ht="12.75" outlineLevel="1">
      <c r="B94" s="26"/>
      <c r="C94" s="23" t="s">
        <v>41</v>
      </c>
      <c r="D94" s="23"/>
      <c r="E94" s="23"/>
      <c r="F94" s="24">
        <v>0</v>
      </c>
      <c r="G94" s="24">
        <v>45690</v>
      </c>
    </row>
    <row r="95" spans="2:7" ht="12.75" outlineLevel="1">
      <c r="B95" s="26"/>
      <c r="C95" s="23" t="s">
        <v>42</v>
      </c>
      <c r="D95" s="23"/>
      <c r="E95" s="23"/>
      <c r="F95" s="24">
        <v>53037</v>
      </c>
      <c r="G95" s="24">
        <v>53037</v>
      </c>
    </row>
    <row r="96" spans="2:7" ht="13.5">
      <c r="B96" s="26"/>
      <c r="C96" s="28" t="s">
        <v>43</v>
      </c>
      <c r="D96" s="28"/>
      <c r="E96" s="28"/>
      <c r="F96" s="31">
        <v>5833147</v>
      </c>
      <c r="G96" s="31">
        <f>+G97</f>
        <v>6033147</v>
      </c>
    </row>
    <row r="97" spans="2:7" ht="12.75" outlineLevel="1">
      <c r="B97" s="26"/>
      <c r="C97" s="23" t="s">
        <v>120</v>
      </c>
      <c r="D97" s="23"/>
      <c r="E97" s="23"/>
      <c r="F97" s="24">
        <v>5833147</v>
      </c>
      <c r="G97" s="24">
        <v>6033147</v>
      </c>
    </row>
    <row r="98" spans="2:7" ht="12.75" outlineLevel="1">
      <c r="B98" s="26"/>
      <c r="C98" s="23" t="s">
        <v>124</v>
      </c>
      <c r="D98" s="23"/>
      <c r="E98" s="23"/>
      <c r="F98" s="24"/>
      <c r="G98" s="24"/>
    </row>
    <row r="99" spans="2:7" ht="12.75" outlineLevel="1">
      <c r="B99" s="26"/>
      <c r="C99" s="23" t="s">
        <v>121</v>
      </c>
      <c r="D99" s="23"/>
      <c r="E99" s="23"/>
      <c r="F99" s="24"/>
      <c r="G99" s="24"/>
    </row>
    <row r="100" spans="2:7" ht="12.75" outlineLevel="1">
      <c r="B100" s="26"/>
      <c r="C100" s="23" t="s">
        <v>122</v>
      </c>
      <c r="D100" s="23"/>
      <c r="E100" s="23"/>
      <c r="F100" s="24"/>
      <c r="G100" s="24"/>
    </row>
    <row r="101" spans="2:7" ht="12.75">
      <c r="B101" s="86">
        <v>4</v>
      </c>
      <c r="C101" s="17" t="s">
        <v>44</v>
      </c>
      <c r="D101" s="27"/>
      <c r="E101" s="27"/>
      <c r="F101" s="19"/>
      <c r="G101" s="19"/>
    </row>
    <row r="102" spans="2:7" ht="12.75">
      <c r="B102" s="86">
        <v>5</v>
      </c>
      <c r="C102" s="17" t="s">
        <v>45</v>
      </c>
      <c r="D102" s="27"/>
      <c r="E102" s="27"/>
      <c r="F102" s="19"/>
      <c r="G102" s="19"/>
    </row>
    <row r="103" spans="2:7" ht="12.75">
      <c r="B103" s="118" t="s">
        <v>46</v>
      </c>
      <c r="C103" s="119"/>
      <c r="D103" s="88"/>
      <c r="E103" s="88"/>
      <c r="F103" s="32">
        <f>+F96+F85</f>
        <v>6514156</v>
      </c>
      <c r="G103" s="32">
        <f>+G80</f>
        <v>6496841</v>
      </c>
    </row>
    <row r="104" spans="2:7" ht="12.75">
      <c r="B104" s="13" t="s">
        <v>13</v>
      </c>
      <c r="C104" s="17" t="s">
        <v>47</v>
      </c>
      <c r="D104" s="17"/>
      <c r="E104" s="17"/>
      <c r="F104" s="19"/>
      <c r="G104" s="19"/>
    </row>
    <row r="105" spans="2:7" ht="13.5">
      <c r="B105" s="86">
        <v>1</v>
      </c>
      <c r="C105" s="17" t="s">
        <v>48</v>
      </c>
      <c r="D105" s="27"/>
      <c r="E105" s="27"/>
      <c r="F105" s="31"/>
      <c r="G105" s="31"/>
    </row>
    <row r="106" spans="2:7" ht="12.75">
      <c r="B106" s="26"/>
      <c r="C106" s="28" t="s">
        <v>49</v>
      </c>
      <c r="D106" s="28"/>
      <c r="E106" s="28"/>
      <c r="F106" s="29"/>
      <c r="G106" s="29"/>
    </row>
    <row r="107" spans="2:7" ht="12.75" outlineLevel="1">
      <c r="B107" s="26"/>
      <c r="C107" s="23" t="s">
        <v>50</v>
      </c>
      <c r="D107" s="23"/>
      <c r="E107" s="23"/>
      <c r="F107" s="24"/>
      <c r="G107" s="24"/>
    </row>
    <row r="108" spans="2:7" ht="12.75" outlineLevel="1">
      <c r="B108" s="26"/>
      <c r="C108" s="23" t="s">
        <v>123</v>
      </c>
      <c r="D108" s="23"/>
      <c r="E108" s="23"/>
      <c r="F108" s="24"/>
      <c r="G108" s="24"/>
    </row>
    <row r="109" spans="2:7" ht="12.75">
      <c r="B109" s="26"/>
      <c r="C109" s="28" t="s">
        <v>51</v>
      </c>
      <c r="D109" s="28"/>
      <c r="E109" s="28"/>
      <c r="F109" s="24"/>
      <c r="G109" s="24">
        <v>0</v>
      </c>
    </row>
    <row r="110" spans="2:7" ht="12.75">
      <c r="B110" s="86">
        <v>2</v>
      </c>
      <c r="C110" s="17" t="s">
        <v>52</v>
      </c>
      <c r="D110" s="27"/>
      <c r="E110" s="27"/>
      <c r="F110" s="29"/>
      <c r="G110" s="29"/>
    </row>
    <row r="111" spans="2:7" ht="12.75">
      <c r="B111" s="86">
        <v>3</v>
      </c>
      <c r="C111" s="17" t="s">
        <v>53</v>
      </c>
      <c r="D111" s="27"/>
      <c r="E111" s="27"/>
      <c r="F111" s="29"/>
      <c r="G111" s="29">
        <v>0</v>
      </c>
    </row>
    <row r="112" spans="2:7" ht="12.75">
      <c r="B112" s="86">
        <v>4</v>
      </c>
      <c r="C112" s="17" t="s">
        <v>54</v>
      </c>
      <c r="D112" s="27"/>
      <c r="E112" s="27"/>
      <c r="F112" s="24"/>
      <c r="G112" s="24">
        <v>0</v>
      </c>
    </row>
    <row r="113" spans="2:7" ht="12.75">
      <c r="B113" s="112" t="s">
        <v>55</v>
      </c>
      <c r="C113" s="113"/>
      <c r="D113" s="89"/>
      <c r="E113" s="89"/>
      <c r="F113" s="32"/>
      <c r="G113" s="32"/>
    </row>
    <row r="114" spans="2:7" ht="12.75">
      <c r="B114" s="114" t="s">
        <v>183</v>
      </c>
      <c r="C114" s="115"/>
      <c r="D114" s="90"/>
      <c r="E114" s="90"/>
      <c r="F114" s="91">
        <f>+F103</f>
        <v>6514156</v>
      </c>
      <c r="G114" s="91">
        <f>SUM(G113,G103)</f>
        <v>6496841</v>
      </c>
    </row>
    <row r="115" spans="2:7" ht="12.75">
      <c r="B115" s="13" t="s">
        <v>56</v>
      </c>
      <c r="C115" s="27" t="s">
        <v>57</v>
      </c>
      <c r="D115" s="27"/>
      <c r="E115" s="27"/>
      <c r="F115" s="19">
        <f>+F118+F124+F125</f>
        <v>1092484</v>
      </c>
      <c r="G115" s="19">
        <f>+G118+G124+G125</f>
        <v>2259512</v>
      </c>
    </row>
    <row r="116" spans="2:7" ht="12.75">
      <c r="B116" s="16">
        <v>1</v>
      </c>
      <c r="C116" s="27" t="s">
        <v>58</v>
      </c>
      <c r="D116" s="27"/>
      <c r="E116" s="27"/>
      <c r="F116" s="24"/>
      <c r="G116" s="24"/>
    </row>
    <row r="117" spans="2:7" ht="12.75">
      <c r="B117" s="16">
        <v>2</v>
      </c>
      <c r="C117" s="27" t="s">
        <v>59</v>
      </c>
      <c r="D117" s="27"/>
      <c r="E117" s="27"/>
      <c r="F117" s="24"/>
      <c r="G117" s="24"/>
    </row>
    <row r="118" spans="2:7" ht="12.75">
      <c r="B118" s="16">
        <v>3</v>
      </c>
      <c r="C118" s="27" t="s">
        <v>60</v>
      </c>
      <c r="D118" s="27"/>
      <c r="E118" s="27"/>
      <c r="F118" s="24">
        <v>100000</v>
      </c>
      <c r="G118" s="24">
        <v>100000</v>
      </c>
    </row>
    <row r="119" spans="2:7" ht="12.75">
      <c r="B119" s="16">
        <v>4</v>
      </c>
      <c r="C119" s="27" t="s">
        <v>61</v>
      </c>
      <c r="D119" s="27"/>
      <c r="E119" s="27"/>
      <c r="F119" s="24"/>
      <c r="G119" s="24">
        <v>0</v>
      </c>
    </row>
    <row r="120" spans="2:7" ht="12.75">
      <c r="B120" s="16">
        <v>5</v>
      </c>
      <c r="C120" s="27" t="s">
        <v>62</v>
      </c>
      <c r="D120" s="27"/>
      <c r="E120" s="27"/>
      <c r="F120" s="24"/>
      <c r="G120" s="24">
        <v>0</v>
      </c>
    </row>
    <row r="121" spans="2:7" ht="12.75">
      <c r="B121" s="16">
        <v>6</v>
      </c>
      <c r="C121" s="27" t="s">
        <v>63</v>
      </c>
      <c r="D121" s="27"/>
      <c r="E121" s="27"/>
      <c r="F121" s="24"/>
      <c r="G121" s="24">
        <v>0</v>
      </c>
    </row>
    <row r="122" spans="2:7" ht="12.75">
      <c r="B122" s="16">
        <v>7</v>
      </c>
      <c r="C122" s="27" t="s">
        <v>161</v>
      </c>
      <c r="D122" s="27"/>
      <c r="E122" s="27"/>
      <c r="F122" s="24"/>
      <c r="G122" s="24">
        <v>0</v>
      </c>
    </row>
    <row r="123" spans="2:7" ht="12.75">
      <c r="B123" s="16">
        <v>8</v>
      </c>
      <c r="C123" s="27" t="s">
        <v>64</v>
      </c>
      <c r="D123" s="27"/>
      <c r="E123" s="27"/>
      <c r="F123" s="24"/>
      <c r="G123" s="24">
        <v>0</v>
      </c>
    </row>
    <row r="124" spans="2:7" ht="12.75">
      <c r="B124" s="16">
        <v>9</v>
      </c>
      <c r="C124" s="27" t="s">
        <v>65</v>
      </c>
      <c r="D124" s="27"/>
      <c r="E124" s="27"/>
      <c r="F124" s="24">
        <v>2159512</v>
      </c>
      <c r="G124" s="24">
        <v>1763586</v>
      </c>
    </row>
    <row r="125" spans="2:7" ht="12.75">
      <c r="B125" s="16">
        <v>10</v>
      </c>
      <c r="C125" s="27" t="s">
        <v>66</v>
      </c>
      <c r="D125" s="27"/>
      <c r="E125" s="27"/>
      <c r="F125" s="24">
        <v>-1167028</v>
      </c>
      <c r="G125" s="24">
        <v>395926</v>
      </c>
    </row>
    <row r="126" spans="2:7" ht="12.75">
      <c r="B126" s="116" t="s">
        <v>67</v>
      </c>
      <c r="C126" s="117"/>
      <c r="D126" s="92"/>
      <c r="E126" s="92"/>
      <c r="F126" s="19"/>
      <c r="G126" s="19"/>
    </row>
    <row r="127" spans="2:7" ht="12.75">
      <c r="B127" s="110" t="s">
        <v>68</v>
      </c>
      <c r="C127" s="111"/>
      <c r="D127" s="93"/>
      <c r="E127" s="93"/>
      <c r="F127" s="94">
        <f>+F114+F115</f>
        <v>7606640</v>
      </c>
      <c r="G127" s="94">
        <f>+G114+G115</f>
        <v>8756353</v>
      </c>
    </row>
    <row r="129" spans="6:7" ht="12.75">
      <c r="F129" s="33"/>
      <c r="G129" s="33"/>
    </row>
    <row r="130" ht="12.75">
      <c r="G130" s="5"/>
    </row>
    <row r="133" ht="12.75">
      <c r="F133" s="33">
        <f>+F127-F67</f>
        <v>0</v>
      </c>
    </row>
  </sheetData>
  <sheetProtection selectLockedCells="1"/>
  <mergeCells count="18">
    <mergeCell ref="B2:G2"/>
    <mergeCell ref="B3:G3"/>
    <mergeCell ref="B66:C66"/>
    <mergeCell ref="B67:C67"/>
    <mergeCell ref="B76:C76"/>
    <mergeCell ref="B74:G74"/>
    <mergeCell ref="B75:G75"/>
    <mergeCell ref="B1:C1"/>
    <mergeCell ref="B4:C4"/>
    <mergeCell ref="B73:C73"/>
    <mergeCell ref="B6:C6"/>
    <mergeCell ref="B39:C39"/>
    <mergeCell ref="B127:C127"/>
    <mergeCell ref="B113:C113"/>
    <mergeCell ref="B114:C114"/>
    <mergeCell ref="B126:C126"/>
    <mergeCell ref="B103:C103"/>
    <mergeCell ref="B78:C78"/>
  </mergeCells>
  <printOptions horizontalCentered="1"/>
  <pageMargins left="0" right="0" top="0.5" bottom="0" header="0.5" footer="0.5"/>
  <pageSetup horizontalDpi="600" verticalDpi="600" orientation="portrait" paperSize="9" scale="91" r:id="rId1"/>
  <rowBreaks count="1" manualBreakCount="1">
    <brk id="71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9:G67"/>
  <sheetViews>
    <sheetView showGridLines="0" zoomScale="120" zoomScaleNormal="120" zoomScalePageLayoutView="0" workbookViewId="0" topLeftCell="A1">
      <selection activeCell="E15" sqref="E15"/>
    </sheetView>
  </sheetViews>
  <sheetFormatPr defaultColWidth="9.140625" defaultRowHeight="12.75" outlineLevelRow="2" outlineLevelCol="1"/>
  <cols>
    <col min="1" max="1" width="4.421875" style="1" customWidth="1"/>
    <col min="2" max="2" width="4.140625" style="1" customWidth="1"/>
    <col min="3" max="3" width="50.7109375" style="1" bestFit="1" customWidth="1"/>
    <col min="4" max="4" width="13.00390625" style="1" bestFit="1" customWidth="1" outlineLevel="1"/>
    <col min="5" max="5" width="14.00390625" style="1" bestFit="1" customWidth="1" outlineLevel="1"/>
    <col min="6" max="6" width="11.7109375" style="1" bestFit="1" customWidth="1"/>
    <col min="7" max="7" width="14.28125" style="1" customWidth="1"/>
    <col min="8" max="16384" width="9.140625" style="1" customWidth="1"/>
  </cols>
  <sheetData>
    <row r="9" spans="2:3" ht="12.75">
      <c r="B9" s="128"/>
      <c r="C9" s="128"/>
    </row>
    <row r="11" spans="2:5" ht="15.75">
      <c r="B11" s="130" t="s">
        <v>163</v>
      </c>
      <c r="C11" s="130"/>
      <c r="D11" s="130"/>
      <c r="E11" s="130"/>
    </row>
    <row r="12" spans="2:5" ht="15.75">
      <c r="B12" s="131" t="s">
        <v>223</v>
      </c>
      <c r="C12" s="131"/>
      <c r="D12" s="131"/>
      <c r="E12" s="131"/>
    </row>
    <row r="13" spans="2:5" ht="15.75">
      <c r="B13" s="129" t="s">
        <v>160</v>
      </c>
      <c r="C13" s="129"/>
      <c r="D13" s="38"/>
      <c r="E13" s="38"/>
    </row>
    <row r="14" spans="2:5" ht="15.75">
      <c r="B14" s="63"/>
      <c r="C14" s="63"/>
      <c r="D14" s="63"/>
      <c r="E14" s="63"/>
    </row>
    <row r="15" spans="2:5" ht="47.25">
      <c r="B15" s="64" t="s">
        <v>69</v>
      </c>
      <c r="C15" s="65" t="s">
        <v>70</v>
      </c>
      <c r="D15" s="65" t="s">
        <v>231</v>
      </c>
      <c r="E15" s="65" t="s">
        <v>232</v>
      </c>
    </row>
    <row r="16" spans="2:5" ht="20.25" customHeight="1">
      <c r="B16" s="66">
        <v>1</v>
      </c>
      <c r="C16" s="67" t="s">
        <v>71</v>
      </c>
      <c r="D16" s="68">
        <v>941651</v>
      </c>
      <c r="E16" s="68">
        <v>2660801</v>
      </c>
    </row>
    <row r="17" spans="2:6" ht="22.5" customHeight="1">
      <c r="B17" s="66">
        <v>2</v>
      </c>
      <c r="C17" s="67" t="s">
        <v>72</v>
      </c>
      <c r="D17" s="69"/>
      <c r="E17" s="69"/>
      <c r="F17" s="4"/>
    </row>
    <row r="18" spans="2:5" ht="15.75" hidden="1" outlineLevel="1">
      <c r="B18" s="66"/>
      <c r="C18" s="70" t="s">
        <v>73</v>
      </c>
      <c r="D18" s="68"/>
      <c r="E18" s="68"/>
    </row>
    <row r="19" spans="2:5" ht="15.75" hidden="1" outlineLevel="1">
      <c r="B19" s="66"/>
      <c r="C19" s="70" t="s">
        <v>74</v>
      </c>
      <c r="D19" s="68"/>
      <c r="E19" s="68"/>
    </row>
    <row r="20" spans="2:5" ht="15.75" hidden="1" outlineLevel="1">
      <c r="B20" s="66"/>
      <c r="C20" s="70" t="s">
        <v>75</v>
      </c>
      <c r="D20" s="68"/>
      <c r="E20" s="68"/>
    </row>
    <row r="21" spans="2:5" ht="15.75" hidden="1" outlineLevel="1">
      <c r="B21" s="66"/>
      <c r="C21" s="70" t="s">
        <v>76</v>
      </c>
      <c r="D21" s="68"/>
      <c r="E21" s="68"/>
    </row>
    <row r="22" spans="2:5" ht="15.75" hidden="1" outlineLevel="1">
      <c r="B22" s="66"/>
      <c r="C22" s="70" t="s">
        <v>77</v>
      </c>
      <c r="D22" s="68"/>
      <c r="E22" s="68"/>
    </row>
    <row r="23" spans="2:5" ht="21.75" customHeight="1" collapsed="1">
      <c r="B23" s="66">
        <v>3</v>
      </c>
      <c r="C23" s="67" t="s">
        <v>78</v>
      </c>
      <c r="D23" s="68"/>
      <c r="E23" s="68"/>
    </row>
    <row r="24" spans="2:5" ht="31.5">
      <c r="B24" s="66">
        <v>4</v>
      </c>
      <c r="C24" s="71" t="s">
        <v>79</v>
      </c>
      <c r="D24" s="68"/>
      <c r="E24" s="68"/>
    </row>
    <row r="25" spans="2:5" ht="22.5" customHeight="1">
      <c r="B25" s="66">
        <v>5</v>
      </c>
      <c r="C25" s="67" t="s">
        <v>80</v>
      </c>
      <c r="D25" s="69">
        <v>-115317</v>
      </c>
      <c r="E25" s="69"/>
    </row>
    <row r="26" spans="2:5" ht="15.75" hidden="1" outlineLevel="1">
      <c r="B26" s="66"/>
      <c r="C26" s="70" t="s">
        <v>81</v>
      </c>
      <c r="D26" s="69"/>
      <c r="E26" s="69"/>
    </row>
    <row r="27" spans="2:5" ht="15.75" hidden="1" outlineLevel="2">
      <c r="B27" s="66"/>
      <c r="C27" s="72" t="s">
        <v>82</v>
      </c>
      <c r="D27" s="68"/>
      <c r="E27" s="68"/>
    </row>
    <row r="28" spans="2:5" ht="15.75" hidden="1" outlineLevel="2">
      <c r="B28" s="66"/>
      <c r="C28" s="72" t="s">
        <v>83</v>
      </c>
      <c r="D28" s="68"/>
      <c r="E28" s="68"/>
    </row>
    <row r="29" spans="2:7" ht="15.75" hidden="1" outlineLevel="1" collapsed="1">
      <c r="B29" s="66"/>
      <c r="C29" s="70" t="s">
        <v>84</v>
      </c>
      <c r="D29" s="69"/>
      <c r="E29" s="69"/>
      <c r="G29" s="3"/>
    </row>
    <row r="30" spans="2:7" ht="15.75" customHeight="1" hidden="1" outlineLevel="2">
      <c r="B30" s="66"/>
      <c r="C30" s="72" t="s">
        <v>82</v>
      </c>
      <c r="D30" s="68"/>
      <c r="E30" s="68"/>
      <c r="G30" s="3"/>
    </row>
    <row r="31" spans="2:7" ht="15.75" customHeight="1" hidden="1" outlineLevel="2">
      <c r="B31" s="66"/>
      <c r="C31" s="72" t="s">
        <v>83</v>
      </c>
      <c r="D31" s="68"/>
      <c r="E31" s="68"/>
      <c r="G31" s="3"/>
    </row>
    <row r="32" spans="2:7" ht="15.75" hidden="1" outlineLevel="1" collapsed="1">
      <c r="B32" s="66"/>
      <c r="C32" s="70" t="s">
        <v>85</v>
      </c>
      <c r="D32" s="69"/>
      <c r="E32" s="69"/>
      <c r="G32" s="3"/>
    </row>
    <row r="33" spans="2:7" ht="15.75" hidden="1" outlineLevel="2">
      <c r="B33" s="66"/>
      <c r="C33" s="72" t="s">
        <v>82</v>
      </c>
      <c r="D33" s="68"/>
      <c r="E33" s="68"/>
      <c r="G33" s="3"/>
    </row>
    <row r="34" spans="2:7" ht="15.75" hidden="1" outlineLevel="2">
      <c r="B34" s="66"/>
      <c r="C34" s="72" t="s">
        <v>83</v>
      </c>
      <c r="D34" s="68"/>
      <c r="E34" s="68"/>
      <c r="G34" s="3"/>
    </row>
    <row r="35" spans="2:7" ht="22.5" customHeight="1" collapsed="1">
      <c r="B35" s="66">
        <v>6</v>
      </c>
      <c r="C35" s="73" t="s">
        <v>86</v>
      </c>
      <c r="D35" s="74"/>
      <c r="E35" s="74">
        <v>651755</v>
      </c>
      <c r="G35" s="3"/>
    </row>
    <row r="36" spans="2:7" ht="15.75" hidden="1" outlineLevel="1">
      <c r="B36" s="66"/>
      <c r="C36" s="70" t="s">
        <v>87</v>
      </c>
      <c r="D36" s="68"/>
      <c r="E36" s="68"/>
      <c r="G36" s="3"/>
    </row>
    <row r="37" spans="2:7" ht="15.75" hidden="1" outlineLevel="1">
      <c r="B37" s="66"/>
      <c r="C37" s="70" t="s">
        <v>88</v>
      </c>
      <c r="D37" s="68"/>
      <c r="E37" s="68"/>
      <c r="G37" s="3"/>
    </row>
    <row r="38" spans="2:7" ht="15.75" hidden="1" outlineLevel="1">
      <c r="B38" s="66"/>
      <c r="C38" s="70" t="s">
        <v>89</v>
      </c>
      <c r="D38" s="68"/>
      <c r="E38" s="68"/>
      <c r="G38" s="3"/>
    </row>
    <row r="39" spans="2:7" ht="15.75" hidden="1" outlineLevel="1">
      <c r="B39" s="66"/>
      <c r="C39" s="70" t="s">
        <v>90</v>
      </c>
      <c r="D39" s="68"/>
      <c r="E39" s="68"/>
      <c r="G39" s="3"/>
    </row>
    <row r="40" spans="2:7" ht="15.75" hidden="1" outlineLevel="1">
      <c r="B40" s="66"/>
      <c r="C40" s="70" t="s">
        <v>91</v>
      </c>
      <c r="D40" s="68"/>
      <c r="E40" s="68"/>
      <c r="G40" s="3"/>
    </row>
    <row r="41" spans="2:7" ht="15.75" hidden="1" outlineLevel="1">
      <c r="B41" s="66"/>
      <c r="C41" s="70" t="s">
        <v>92</v>
      </c>
      <c r="D41" s="68"/>
      <c r="E41" s="68"/>
      <c r="G41" s="3"/>
    </row>
    <row r="42" spans="2:7" ht="21" customHeight="1" collapsed="1">
      <c r="B42" s="75">
        <v>7</v>
      </c>
      <c r="C42" s="67" t="s">
        <v>93</v>
      </c>
      <c r="D42" s="69"/>
      <c r="E42" s="69">
        <f>+E43+E44</f>
        <v>1620075</v>
      </c>
      <c r="G42" s="3"/>
    </row>
    <row r="43" spans="2:7" ht="18.75" customHeight="1">
      <c r="B43" s="66"/>
      <c r="C43" s="76" t="s">
        <v>94</v>
      </c>
      <c r="D43" s="68">
        <v>-1084947</v>
      </c>
      <c r="E43" s="68">
        <v>1246900</v>
      </c>
      <c r="G43" s="5"/>
    </row>
    <row r="44" spans="2:7" ht="18.75" customHeight="1">
      <c r="B44" s="66"/>
      <c r="C44" s="76" t="s">
        <v>95</v>
      </c>
      <c r="D44" s="68">
        <v>-210658</v>
      </c>
      <c r="E44" s="68">
        <v>373175</v>
      </c>
      <c r="G44" s="3"/>
    </row>
    <row r="45" spans="2:7" ht="19.5" customHeight="1">
      <c r="B45" s="66"/>
      <c r="C45" s="76" t="s">
        <v>221</v>
      </c>
      <c r="D45" s="68">
        <v>-297757</v>
      </c>
      <c r="E45" s="68"/>
      <c r="G45" s="3"/>
    </row>
    <row r="46" spans="2:7" ht="20.25" customHeight="1">
      <c r="B46" s="66">
        <v>8</v>
      </c>
      <c r="C46" s="67" t="s">
        <v>222</v>
      </c>
      <c r="D46" s="69">
        <v>-400000</v>
      </c>
      <c r="E46" s="69"/>
      <c r="G46" s="3"/>
    </row>
    <row r="47" spans="2:7" ht="15.75" hidden="1" outlineLevel="1">
      <c r="B47" s="66"/>
      <c r="C47" s="70" t="s">
        <v>96</v>
      </c>
      <c r="D47" s="68"/>
      <c r="E47" s="68" t="e">
        <f>-#REF!</f>
        <v>#REF!</v>
      </c>
      <c r="G47" s="3"/>
    </row>
    <row r="48" spans="2:7" ht="15.75" hidden="1" outlineLevel="1">
      <c r="B48" s="66"/>
      <c r="C48" s="70" t="s">
        <v>97</v>
      </c>
      <c r="D48" s="68"/>
      <c r="E48" s="68">
        <v>0</v>
      </c>
      <c r="G48" s="3"/>
    </row>
    <row r="49" spans="2:7" ht="15.75" collapsed="1">
      <c r="B49" s="134" t="s">
        <v>98</v>
      </c>
      <c r="C49" s="135"/>
      <c r="D49" s="77">
        <f>+D16+D25+D43+D44+D45+D46</f>
        <v>-1167028</v>
      </c>
      <c r="E49" s="77">
        <f>+E16-E35-E42</f>
        <v>388971</v>
      </c>
      <c r="G49" s="3"/>
    </row>
    <row r="50" spans="2:7" ht="21.75" customHeight="1">
      <c r="B50" s="66">
        <v>1</v>
      </c>
      <c r="C50" s="67" t="s">
        <v>99</v>
      </c>
      <c r="D50" s="68"/>
      <c r="E50" s="68">
        <v>0</v>
      </c>
      <c r="G50" s="3"/>
    </row>
    <row r="51" spans="2:7" ht="21" customHeight="1">
      <c r="B51" s="66">
        <v>2</v>
      </c>
      <c r="C51" s="67" t="s">
        <v>100</v>
      </c>
      <c r="D51" s="68"/>
      <c r="E51" s="68">
        <v>0</v>
      </c>
      <c r="G51" s="3"/>
    </row>
    <row r="52" spans="2:7" ht="18" customHeight="1">
      <c r="B52" s="66">
        <v>3</v>
      </c>
      <c r="C52" s="67" t="s">
        <v>101</v>
      </c>
      <c r="D52" s="68"/>
      <c r="E52" s="68"/>
      <c r="G52" s="3"/>
    </row>
    <row r="53" spans="2:7" ht="31.5">
      <c r="B53" s="78"/>
      <c r="C53" s="79" t="s">
        <v>102</v>
      </c>
      <c r="D53" s="68"/>
      <c r="E53" s="68"/>
      <c r="G53" s="3"/>
    </row>
    <row r="54" spans="2:7" ht="18.75" customHeight="1">
      <c r="B54" s="78"/>
      <c r="C54" s="76" t="s">
        <v>103</v>
      </c>
      <c r="D54" s="69"/>
      <c r="E54" s="69"/>
      <c r="G54" s="3"/>
    </row>
    <row r="55" spans="2:7" ht="15.75" hidden="1" outlineLevel="1">
      <c r="B55" s="78"/>
      <c r="C55" s="70" t="s">
        <v>104</v>
      </c>
      <c r="D55" s="68"/>
      <c r="E55" s="68"/>
      <c r="G55" s="3"/>
    </row>
    <row r="56" spans="2:7" ht="15.75" hidden="1" outlineLevel="1">
      <c r="B56" s="78"/>
      <c r="C56" s="70" t="s">
        <v>105</v>
      </c>
      <c r="D56" s="68"/>
      <c r="E56" s="68"/>
      <c r="G56" s="3"/>
    </row>
    <row r="57" spans="2:7" ht="20.25" customHeight="1" collapsed="1">
      <c r="B57" s="78"/>
      <c r="C57" s="76" t="s">
        <v>106</v>
      </c>
      <c r="D57" s="69"/>
      <c r="E57" s="69"/>
      <c r="G57" s="3"/>
    </row>
    <row r="58" spans="2:7" ht="15.75" hidden="1" outlineLevel="1">
      <c r="B58" s="78"/>
      <c r="C58" s="70" t="s">
        <v>107</v>
      </c>
      <c r="D58" s="68"/>
      <c r="E58" s="68"/>
      <c r="G58" s="3"/>
    </row>
    <row r="59" spans="2:7" ht="15.75" hidden="1" outlineLevel="1">
      <c r="B59" s="78"/>
      <c r="C59" s="70" t="s">
        <v>74</v>
      </c>
      <c r="D59" s="68"/>
      <c r="E59" s="68"/>
      <c r="G59" s="3"/>
    </row>
    <row r="60" spans="2:7" ht="15.75" collapsed="1">
      <c r="B60" s="78"/>
      <c r="C60" s="76" t="s">
        <v>108</v>
      </c>
      <c r="D60" s="68"/>
      <c r="E60" s="68">
        <v>66684</v>
      </c>
      <c r="G60" s="3"/>
    </row>
    <row r="61" spans="2:7" ht="21.75" customHeight="1">
      <c r="B61" s="136" t="s">
        <v>109</v>
      </c>
      <c r="C61" s="137"/>
      <c r="D61" s="80"/>
      <c r="E61" s="80">
        <f>+E49+E60</f>
        <v>455655</v>
      </c>
      <c r="G61" s="3"/>
    </row>
    <row r="62" spans="2:7" ht="24.75" customHeight="1">
      <c r="B62" s="132" t="s">
        <v>110</v>
      </c>
      <c r="C62" s="133"/>
      <c r="D62" s="81"/>
      <c r="E62" s="81">
        <v>597298</v>
      </c>
      <c r="G62" s="3"/>
    </row>
    <row r="63" spans="2:7" ht="24.75" customHeight="1">
      <c r="B63" s="78"/>
      <c r="C63" s="67" t="s">
        <v>111</v>
      </c>
      <c r="D63" s="68"/>
      <c r="E63" s="68">
        <v>59729</v>
      </c>
      <c r="G63" s="3"/>
    </row>
    <row r="64" spans="2:7" ht="15.75">
      <c r="B64" s="132" t="s">
        <v>112</v>
      </c>
      <c r="C64" s="133"/>
      <c r="D64" s="81">
        <v>-1167028</v>
      </c>
      <c r="E64" s="81">
        <f>+E61-E63</f>
        <v>395926</v>
      </c>
      <c r="G64" s="3"/>
    </row>
    <row r="65" spans="2:7" ht="21" customHeight="1">
      <c r="B65" s="78"/>
      <c r="C65" s="67" t="s">
        <v>113</v>
      </c>
      <c r="D65" s="68"/>
      <c r="E65" s="68">
        <v>0</v>
      </c>
      <c r="G65" s="3"/>
    </row>
    <row r="66" spans="2:7" ht="25.5" customHeight="1">
      <c r="B66" s="82"/>
      <c r="C66" s="83" t="s">
        <v>114</v>
      </c>
      <c r="D66" s="84"/>
      <c r="E66" s="84">
        <v>0</v>
      </c>
      <c r="G66" s="3"/>
    </row>
    <row r="67" ht="12.75">
      <c r="G67" s="3"/>
    </row>
  </sheetData>
  <sheetProtection/>
  <mergeCells count="8">
    <mergeCell ref="B13:C13"/>
    <mergeCell ref="B9:C9"/>
    <mergeCell ref="B11:E11"/>
    <mergeCell ref="B12:E12"/>
    <mergeCell ref="B64:C64"/>
    <mergeCell ref="B49:C49"/>
    <mergeCell ref="B61:C61"/>
    <mergeCell ref="B62:C62"/>
  </mergeCells>
  <printOptions horizontalCentered="1"/>
  <pageMargins left="0" right="0" top="0.25" bottom="0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G42"/>
  <sheetViews>
    <sheetView showGridLines="0" showOutlineSymbols="0" zoomScale="130" zoomScaleNormal="130" zoomScalePageLayoutView="0" workbookViewId="0" topLeftCell="A1">
      <selection activeCell="B6" sqref="B6:C6"/>
    </sheetView>
  </sheetViews>
  <sheetFormatPr defaultColWidth="9.140625" defaultRowHeight="12.75"/>
  <cols>
    <col min="1" max="1" width="2.8515625" style="6" customWidth="1"/>
    <col min="2" max="2" width="2.8515625" style="6" bestFit="1" customWidth="1"/>
    <col min="3" max="3" width="51.8515625" style="6" customWidth="1"/>
    <col min="4" max="5" width="11.421875" style="6" hidden="1" customWidth="1"/>
    <col min="6" max="6" width="13.57421875" style="6" bestFit="1" customWidth="1"/>
    <col min="7" max="7" width="12.28125" style="6" customWidth="1"/>
    <col min="8" max="8" width="13.57421875" style="6" bestFit="1" customWidth="1"/>
    <col min="9" max="9" width="12.28125" style="6" bestFit="1" customWidth="1"/>
    <col min="10" max="16384" width="9.140625" style="6" customWidth="1"/>
  </cols>
  <sheetData>
    <row r="2" spans="2:6" ht="12.75">
      <c r="B2" s="128"/>
      <c r="C2" s="128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7" ht="15.75">
      <c r="B4" s="130" t="s">
        <v>164</v>
      </c>
      <c r="C4" s="130"/>
      <c r="D4" s="130"/>
      <c r="E4" s="130"/>
      <c r="F4" s="130"/>
      <c r="G4" s="130"/>
    </row>
    <row r="5" spans="2:7" ht="12.75">
      <c r="B5" s="127" t="s">
        <v>226</v>
      </c>
      <c r="C5" s="127"/>
      <c r="D5" s="127"/>
      <c r="E5" s="127"/>
      <c r="F5" s="127"/>
      <c r="G5" s="127"/>
    </row>
    <row r="6" spans="2:6" ht="15.75">
      <c r="B6" s="126" t="s">
        <v>160</v>
      </c>
      <c r="C6" s="126"/>
      <c r="D6" s="38"/>
      <c r="E6" s="38"/>
      <c r="F6" s="38"/>
    </row>
    <row r="7" spans="2:7" ht="23.25" customHeight="1">
      <c r="B7" s="8" t="s">
        <v>69</v>
      </c>
      <c r="C7" s="9" t="s">
        <v>70</v>
      </c>
      <c r="D7" s="138" t="s">
        <v>146</v>
      </c>
      <c r="E7" s="139"/>
      <c r="F7" s="140" t="s">
        <v>231</v>
      </c>
      <c r="G7" s="140" t="s">
        <v>1</v>
      </c>
    </row>
    <row r="8" spans="2:7" ht="12.75">
      <c r="B8" s="95"/>
      <c r="C8" s="96" t="s">
        <v>136</v>
      </c>
      <c r="D8" s="97"/>
      <c r="E8" s="97"/>
      <c r="F8" s="97"/>
      <c r="G8" s="98"/>
    </row>
    <row r="9" spans="2:7" ht="12.75">
      <c r="B9" s="95"/>
      <c r="C9" s="99" t="s">
        <v>147</v>
      </c>
      <c r="D9" s="100" t="e">
        <f>+#REF!-#REF!+#REF!</f>
        <v>#REF!</v>
      </c>
      <c r="E9" s="101"/>
      <c r="F9" s="101">
        <v>1129981</v>
      </c>
      <c r="G9" s="101">
        <v>3192961</v>
      </c>
    </row>
    <row r="10" spans="2:7" ht="12.75">
      <c r="B10" s="95"/>
      <c r="C10" s="99" t="s">
        <v>148</v>
      </c>
      <c r="D10" s="100" t="e">
        <f>-#REF!-#REF!+#REF!</f>
        <v>#REF!</v>
      </c>
      <c r="E10" s="101"/>
      <c r="F10" s="101">
        <v>-176350</v>
      </c>
      <c r="G10" s="101">
        <v>854333</v>
      </c>
    </row>
    <row r="11" spans="2:7" ht="12.75">
      <c r="B11" s="95"/>
      <c r="C11" s="99" t="s">
        <v>149</v>
      </c>
      <c r="D11" s="100" t="e">
        <f>-#REF!+#REF!+#REF!</f>
        <v>#REF!</v>
      </c>
      <c r="E11" s="101"/>
      <c r="F11" s="101">
        <v>-1528358</v>
      </c>
      <c r="G11" s="101">
        <v>1368608</v>
      </c>
    </row>
    <row r="12" spans="2:7" ht="12.75">
      <c r="B12" s="95"/>
      <c r="C12" s="99" t="s">
        <v>150</v>
      </c>
      <c r="D12" s="100" t="e">
        <f>-#REF!-#REF!+#REF!</f>
        <v>#REF!</v>
      </c>
      <c r="E12" s="101"/>
      <c r="F12" s="101">
        <v>-261742</v>
      </c>
      <c r="G12" s="101">
        <v>1073929</v>
      </c>
    </row>
    <row r="13" spans="2:7" ht="12.75">
      <c r="B13" s="95"/>
      <c r="C13" s="102" t="s">
        <v>228</v>
      </c>
      <c r="D13" s="100" t="e">
        <f>-#REF!+#REF!</f>
        <v>#REF!</v>
      </c>
      <c r="E13" s="101"/>
      <c r="F13" s="101">
        <v>-200000</v>
      </c>
      <c r="G13" s="101"/>
    </row>
    <row r="14" spans="2:7" ht="12.75">
      <c r="B14" s="95"/>
      <c r="C14" s="99" t="s">
        <v>225</v>
      </c>
      <c r="D14" s="100" t="e">
        <f>-#REF!</f>
        <v>#REF!</v>
      </c>
      <c r="E14" s="101"/>
      <c r="F14" s="101">
        <v>-3581</v>
      </c>
      <c r="G14" s="101">
        <v>7789</v>
      </c>
    </row>
    <row r="15" spans="2:7" ht="12.75">
      <c r="B15" s="95"/>
      <c r="C15" s="99" t="s">
        <v>224</v>
      </c>
      <c r="D15" s="100" t="e">
        <f>-#REF!</f>
        <v>#REF!</v>
      </c>
      <c r="E15" s="101"/>
      <c r="F15" s="101">
        <v>-400000</v>
      </c>
      <c r="G15" s="101">
        <v>292810</v>
      </c>
    </row>
    <row r="16" spans="2:7" ht="12.75">
      <c r="B16" s="95"/>
      <c r="C16" s="103" t="s">
        <v>151</v>
      </c>
      <c r="D16" s="101"/>
      <c r="E16" s="104" t="e">
        <f>SUM(D9:D15)</f>
        <v>#REF!</v>
      </c>
      <c r="F16" s="101">
        <f>+F9+F10+F11+F12+F14+F15+F13</f>
        <v>-1440050</v>
      </c>
      <c r="G16" s="101">
        <f>+G9-G10-G11-G12-G14-G15</f>
        <v>-404508</v>
      </c>
    </row>
    <row r="17" spans="2:7" ht="12.75">
      <c r="B17" s="95"/>
      <c r="C17" s="99"/>
      <c r="D17" s="101"/>
      <c r="E17" s="101"/>
      <c r="F17" s="101"/>
      <c r="G17" s="101"/>
    </row>
    <row r="18" spans="2:7" ht="12.75">
      <c r="B18" s="95"/>
      <c r="C18" s="96" t="s">
        <v>137</v>
      </c>
      <c r="D18" s="101"/>
      <c r="E18" s="101"/>
      <c r="F18" s="101"/>
      <c r="G18" s="101"/>
    </row>
    <row r="19" spans="2:7" ht="12.75">
      <c r="B19" s="95"/>
      <c r="C19" s="99" t="s">
        <v>152</v>
      </c>
      <c r="D19" s="101"/>
      <c r="E19" s="101"/>
      <c r="F19" s="101"/>
      <c r="G19" s="101"/>
    </row>
    <row r="20" spans="2:7" ht="12.75">
      <c r="B20" s="95"/>
      <c r="C20" s="99" t="s">
        <v>138</v>
      </c>
      <c r="D20" s="101" t="e">
        <f>-#REF!</f>
        <v>#REF!</v>
      </c>
      <c r="E20" s="101"/>
      <c r="F20" s="101"/>
      <c r="G20" s="101"/>
    </row>
    <row r="21" spans="2:7" ht="12.75">
      <c r="B21" s="95"/>
      <c r="C21" s="99" t="s">
        <v>153</v>
      </c>
      <c r="D21" s="101" t="e">
        <f>+#REF!</f>
        <v>#REF!</v>
      </c>
      <c r="E21" s="101"/>
      <c r="F21" s="101"/>
      <c r="G21" s="101"/>
    </row>
    <row r="22" spans="2:7" ht="12.75">
      <c r="B22" s="95"/>
      <c r="C22" s="99" t="s">
        <v>139</v>
      </c>
      <c r="D22" s="101" t="e">
        <f>+#REF!</f>
        <v>#REF!</v>
      </c>
      <c r="E22" s="101"/>
      <c r="F22" s="101"/>
      <c r="G22" s="101"/>
    </row>
    <row r="23" spans="2:7" ht="12.75">
      <c r="B23" s="95"/>
      <c r="C23" s="99" t="s">
        <v>140</v>
      </c>
      <c r="D23" s="101"/>
      <c r="E23" s="101"/>
      <c r="F23" s="101"/>
      <c r="G23" s="101"/>
    </row>
    <row r="24" spans="2:7" ht="12.75">
      <c r="B24" s="95"/>
      <c r="C24" s="103" t="s">
        <v>154</v>
      </c>
      <c r="D24" s="101"/>
      <c r="E24" s="104" t="e">
        <f>SUM(D19:D23)</f>
        <v>#REF!</v>
      </c>
      <c r="F24" s="101"/>
      <c r="G24" s="101"/>
    </row>
    <row r="25" spans="2:7" ht="12.75">
      <c r="B25" s="95"/>
      <c r="C25" s="99"/>
      <c r="D25" s="101"/>
      <c r="E25" s="101"/>
      <c r="F25" s="101"/>
      <c r="G25" s="101"/>
    </row>
    <row r="26" spans="2:7" ht="12.75">
      <c r="B26" s="95"/>
      <c r="C26" s="103" t="s">
        <v>155</v>
      </c>
      <c r="D26" s="101"/>
      <c r="E26" s="101"/>
      <c r="F26" s="101"/>
      <c r="G26" s="101"/>
    </row>
    <row r="27" spans="2:7" ht="12.75">
      <c r="B27" s="95"/>
      <c r="C27" s="99" t="s">
        <v>141</v>
      </c>
      <c r="D27" s="101"/>
      <c r="E27" s="101"/>
      <c r="F27" s="101"/>
      <c r="G27" s="101"/>
    </row>
    <row r="28" spans="2:7" ht="12.75">
      <c r="B28" s="95"/>
      <c r="C28" s="99" t="s">
        <v>156</v>
      </c>
      <c r="D28" s="101" t="e">
        <f>+#REF!+#REF!+#REF!+#REF!</f>
        <v>#REF!</v>
      </c>
      <c r="E28" s="101"/>
      <c r="F28" s="101"/>
      <c r="G28" s="101"/>
    </row>
    <row r="29" spans="2:7" ht="12.75">
      <c r="B29" s="95"/>
      <c r="C29" s="99" t="s">
        <v>142</v>
      </c>
      <c r="D29" s="101"/>
      <c r="E29" s="101"/>
      <c r="F29" s="101"/>
      <c r="G29" s="101"/>
    </row>
    <row r="30" spans="2:7" ht="12.75">
      <c r="B30" s="95"/>
      <c r="C30" s="99" t="s">
        <v>157</v>
      </c>
      <c r="D30" s="101"/>
      <c r="E30" s="101"/>
      <c r="F30" s="101"/>
      <c r="G30" s="101"/>
    </row>
    <row r="31" spans="2:7" ht="12.75">
      <c r="B31" s="95"/>
      <c r="C31" s="103" t="s">
        <v>158</v>
      </c>
      <c r="D31" s="101"/>
      <c r="E31" s="104" t="e">
        <f>SUM(D27:D30)</f>
        <v>#REF!</v>
      </c>
      <c r="F31" s="101"/>
      <c r="G31" s="101"/>
    </row>
    <row r="32" spans="2:7" ht="12.75">
      <c r="B32" s="95"/>
      <c r="C32" s="99"/>
      <c r="D32" s="101"/>
      <c r="E32" s="101"/>
      <c r="F32" s="101"/>
      <c r="G32" s="101"/>
    </row>
    <row r="33" spans="2:7" ht="12.75">
      <c r="B33" s="95"/>
      <c r="C33" s="99"/>
      <c r="D33" s="101"/>
      <c r="E33" s="101"/>
      <c r="F33" s="101"/>
      <c r="G33" s="101"/>
    </row>
    <row r="34" spans="2:7" ht="12.75">
      <c r="B34" s="95"/>
      <c r="C34" s="105" t="s">
        <v>143</v>
      </c>
      <c r="D34" s="104" t="e">
        <f>E16+E24+E31</f>
        <v>#REF!</v>
      </c>
      <c r="E34" s="101"/>
      <c r="F34" s="104"/>
      <c r="G34" s="104"/>
    </row>
    <row r="35" spans="2:7" ht="12.75">
      <c r="B35" s="95"/>
      <c r="C35" s="105" t="s">
        <v>144</v>
      </c>
      <c r="D35" s="104" t="e">
        <f>#REF!</f>
        <v>#REF!</v>
      </c>
      <c r="E35" s="101"/>
      <c r="F35" s="101">
        <v>1440972</v>
      </c>
      <c r="G35" s="101">
        <v>1845480</v>
      </c>
    </row>
    <row r="36" spans="2:7" ht="12.75">
      <c r="B36" s="106"/>
      <c r="C36" s="107" t="s">
        <v>145</v>
      </c>
      <c r="D36" s="108" t="e">
        <f>D34+D35</f>
        <v>#REF!</v>
      </c>
      <c r="E36" s="109"/>
      <c r="F36" s="108">
        <f>+F35+F16</f>
        <v>922</v>
      </c>
      <c r="G36" s="108">
        <f>+G35+G16</f>
        <v>1440972</v>
      </c>
    </row>
    <row r="37" spans="4:6" ht="11.25">
      <c r="D37" s="7" t="e">
        <f>#REF!</f>
        <v>#REF!</v>
      </c>
      <c r="E37" s="7"/>
      <c r="F37" s="7"/>
    </row>
    <row r="40" ht="11.25">
      <c r="D40" s="7"/>
    </row>
    <row r="41" ht="11.25">
      <c r="D41" s="7"/>
    </row>
    <row r="42" ht="11.25">
      <c r="D42" s="7"/>
    </row>
  </sheetData>
  <sheetProtection/>
  <mergeCells count="5">
    <mergeCell ref="D7:E7"/>
    <mergeCell ref="B2:C2"/>
    <mergeCell ref="B6:C6"/>
    <mergeCell ref="B4:G4"/>
    <mergeCell ref="B5:G5"/>
  </mergeCells>
  <printOptions horizontalCentered="1"/>
  <pageMargins left="0" right="0" top="1" bottom="1" header="0.5" footer="0.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8515625" style="0" customWidth="1"/>
    <col min="4" max="4" width="20.00390625" style="0" customWidth="1"/>
    <col min="5" max="5" width="9.140625" style="0" customWidth="1"/>
    <col min="6" max="6" width="1.57421875" style="0" customWidth="1"/>
    <col min="8" max="8" width="5.7109375" style="0" customWidth="1"/>
    <col min="10" max="10" width="7.28125" style="0" customWidth="1"/>
    <col min="12" max="12" width="6.421875" style="0" customWidth="1"/>
  </cols>
  <sheetData>
    <row r="1" ht="12.75">
      <c r="B1" t="s">
        <v>219</v>
      </c>
    </row>
    <row r="4" ht="12.75">
      <c r="D4" t="s">
        <v>227</v>
      </c>
    </row>
    <row r="7" spans="1:15" ht="12.75">
      <c r="A7" s="47"/>
      <c r="B7" s="47"/>
      <c r="C7" s="48"/>
      <c r="D7" s="49"/>
      <c r="E7" s="47" t="s">
        <v>184</v>
      </c>
      <c r="F7" s="49"/>
      <c r="G7" s="47" t="s">
        <v>185</v>
      </c>
      <c r="H7" s="49"/>
      <c r="I7" s="47" t="s">
        <v>186</v>
      </c>
      <c r="J7" s="49"/>
      <c r="K7" s="47" t="s">
        <v>187</v>
      </c>
      <c r="L7" s="49"/>
      <c r="M7" s="47" t="s">
        <v>188</v>
      </c>
      <c r="N7" s="49"/>
      <c r="O7" s="45" t="s">
        <v>189</v>
      </c>
    </row>
    <row r="8" spans="1:15" ht="12.75">
      <c r="A8" s="50"/>
      <c r="B8" s="50"/>
      <c r="C8" s="51"/>
      <c r="D8" s="52"/>
      <c r="E8" s="50"/>
      <c r="F8" s="52"/>
      <c r="G8" s="50"/>
      <c r="H8" s="52"/>
      <c r="I8" s="50"/>
      <c r="J8" s="52"/>
      <c r="K8" s="50"/>
      <c r="L8" s="52"/>
      <c r="M8" s="50"/>
      <c r="N8" s="52"/>
      <c r="O8" s="46"/>
    </row>
    <row r="9" spans="1:15" ht="12.75">
      <c r="A9" s="47" t="s">
        <v>4</v>
      </c>
      <c r="B9" s="47" t="s">
        <v>233</v>
      </c>
      <c r="C9" s="48"/>
      <c r="D9" s="49"/>
      <c r="E9" s="47">
        <v>100000</v>
      </c>
      <c r="F9" s="49"/>
      <c r="G9" s="47"/>
      <c r="H9" s="49"/>
      <c r="I9" s="47"/>
      <c r="J9" s="49"/>
      <c r="K9" s="47"/>
      <c r="L9" s="49"/>
      <c r="M9" s="47">
        <v>2159512</v>
      </c>
      <c r="N9" s="49"/>
      <c r="O9" s="45">
        <f>+E9+M9</f>
        <v>2259512</v>
      </c>
    </row>
    <row r="10" spans="1:15" ht="12.75">
      <c r="A10" s="50"/>
      <c r="B10" s="50"/>
      <c r="C10" s="51"/>
      <c r="D10" s="52"/>
      <c r="E10" s="50"/>
      <c r="F10" s="52"/>
      <c r="G10" s="50"/>
      <c r="H10" s="52"/>
      <c r="I10" s="50"/>
      <c r="J10" s="52"/>
      <c r="K10" s="50"/>
      <c r="L10" s="52"/>
      <c r="M10" s="50"/>
      <c r="N10" s="52"/>
      <c r="O10" s="46"/>
    </row>
    <row r="11" spans="1:15" ht="12.75">
      <c r="A11" s="54" t="s">
        <v>2</v>
      </c>
      <c r="B11" s="54" t="s">
        <v>191</v>
      </c>
      <c r="C11" s="55"/>
      <c r="D11" s="56"/>
      <c r="E11" s="54"/>
      <c r="F11" s="56"/>
      <c r="G11" s="54"/>
      <c r="H11" s="56"/>
      <c r="I11" s="54"/>
      <c r="J11" s="56"/>
      <c r="K11" s="54"/>
      <c r="L11" s="56"/>
      <c r="M11" s="54"/>
      <c r="N11" s="56"/>
      <c r="O11" s="53"/>
    </row>
    <row r="12" spans="1:15" ht="12.75">
      <c r="A12" s="54" t="s">
        <v>28</v>
      </c>
      <c r="B12" s="57" t="s">
        <v>192</v>
      </c>
      <c r="C12" s="58"/>
      <c r="D12" s="56"/>
      <c r="E12" s="54"/>
      <c r="F12" s="56"/>
      <c r="G12" s="54"/>
      <c r="H12" s="56"/>
      <c r="I12" s="54"/>
      <c r="J12" s="56"/>
      <c r="K12" s="54"/>
      <c r="L12" s="56"/>
      <c r="M12" s="54"/>
      <c r="N12" s="56"/>
      <c r="O12" s="53"/>
    </row>
    <row r="13" spans="1:15" ht="12.75">
      <c r="A13" s="54">
        <v>1</v>
      </c>
      <c r="B13" s="54" t="s">
        <v>193</v>
      </c>
      <c r="C13" s="55"/>
      <c r="D13" s="56"/>
      <c r="E13" s="54"/>
      <c r="F13" s="56"/>
      <c r="G13" s="54"/>
      <c r="H13" s="56"/>
      <c r="I13" s="54"/>
      <c r="J13" s="56"/>
      <c r="K13" s="54"/>
      <c r="L13" s="56"/>
      <c r="M13" s="54"/>
      <c r="N13" s="56"/>
      <c r="O13" s="53"/>
    </row>
    <row r="14" spans="1:15" ht="12.75">
      <c r="A14" s="54">
        <v>2</v>
      </c>
      <c r="B14" s="54" t="s">
        <v>194</v>
      </c>
      <c r="C14" s="55"/>
      <c r="D14" s="56"/>
      <c r="E14" s="54"/>
      <c r="F14" s="56"/>
      <c r="G14" s="54"/>
      <c r="H14" s="56"/>
      <c r="I14" s="54"/>
      <c r="J14" s="56"/>
      <c r="K14" s="54"/>
      <c r="L14" s="56"/>
      <c r="M14" s="54"/>
      <c r="N14" s="56"/>
      <c r="O14" s="53"/>
    </row>
    <row r="15" spans="1:15" ht="12.75">
      <c r="A15" s="54">
        <v>3</v>
      </c>
      <c r="B15" s="54" t="s">
        <v>195</v>
      </c>
      <c r="C15" s="55"/>
      <c r="D15" s="56"/>
      <c r="E15" s="54"/>
      <c r="F15" s="56"/>
      <c r="G15" s="54"/>
      <c r="H15" s="56"/>
      <c r="I15" s="54"/>
      <c r="J15" s="56"/>
      <c r="K15" s="54"/>
      <c r="L15" s="56"/>
      <c r="M15" s="54"/>
      <c r="N15" s="56"/>
      <c r="O15" s="53"/>
    </row>
    <row r="16" spans="1:15" ht="12.75">
      <c r="A16" s="54">
        <v>4</v>
      </c>
      <c r="B16" s="54" t="s">
        <v>196</v>
      </c>
      <c r="C16" s="55"/>
      <c r="D16" s="56"/>
      <c r="E16" s="54"/>
      <c r="F16" s="56"/>
      <c r="G16" s="54"/>
      <c r="H16" s="56"/>
      <c r="I16" s="54"/>
      <c r="J16" s="56"/>
      <c r="K16" s="54"/>
      <c r="L16" s="56"/>
      <c r="M16" s="54"/>
      <c r="N16" s="56"/>
      <c r="O16" s="53"/>
    </row>
    <row r="17" spans="1:15" ht="12.75">
      <c r="A17" s="45" t="s">
        <v>190</v>
      </c>
      <c r="B17" s="47"/>
      <c r="C17" s="48"/>
      <c r="D17" s="49"/>
      <c r="E17" s="47"/>
      <c r="F17" s="49"/>
      <c r="G17" s="47"/>
      <c r="H17" s="49"/>
      <c r="I17" s="47"/>
      <c r="J17" s="49"/>
      <c r="K17" s="47"/>
      <c r="L17" s="49"/>
      <c r="M17" s="47"/>
      <c r="N17" s="49"/>
      <c r="O17" s="45"/>
    </row>
    <row r="18" spans="1:15" ht="12.75">
      <c r="A18" s="46"/>
      <c r="B18" s="50" t="s">
        <v>229</v>
      </c>
      <c r="C18" s="51"/>
      <c r="D18" s="52"/>
      <c r="E18" s="50"/>
      <c r="F18" s="52"/>
      <c r="G18" s="50"/>
      <c r="H18" s="52"/>
      <c r="I18" s="50"/>
      <c r="J18" s="52"/>
      <c r="K18" s="50"/>
      <c r="L18" s="52"/>
      <c r="M18" s="50"/>
      <c r="N18" s="52"/>
      <c r="O18" s="46"/>
    </row>
    <row r="19" spans="1:15" ht="12.75">
      <c r="A19" s="53">
        <v>1</v>
      </c>
      <c r="B19" s="54" t="s">
        <v>230</v>
      </c>
      <c r="C19" s="55"/>
      <c r="D19" s="56"/>
      <c r="E19" s="54">
        <v>0</v>
      </c>
      <c r="F19" s="56"/>
      <c r="G19" s="54"/>
      <c r="H19" s="56"/>
      <c r="I19" s="54"/>
      <c r="J19" s="56"/>
      <c r="K19" s="54"/>
      <c r="L19" s="56"/>
      <c r="M19" s="54">
        <v>-1167028</v>
      </c>
      <c r="N19" s="56"/>
      <c r="O19" s="53">
        <f>+M19+E19</f>
        <v>-1167028</v>
      </c>
    </row>
    <row r="20" spans="1:15" ht="12.75">
      <c r="A20" s="53">
        <v>2</v>
      </c>
      <c r="B20" s="54" t="s">
        <v>194</v>
      </c>
      <c r="C20" s="55"/>
      <c r="D20" s="56"/>
      <c r="E20" s="54"/>
      <c r="F20" s="56"/>
      <c r="G20" s="54"/>
      <c r="H20" s="56"/>
      <c r="I20" s="54"/>
      <c r="J20" s="56"/>
      <c r="K20" s="54"/>
      <c r="L20" s="56"/>
      <c r="M20" s="54"/>
      <c r="N20" s="56"/>
      <c r="O20" s="53"/>
    </row>
    <row r="21" spans="1:15" ht="12.75">
      <c r="A21" s="53">
        <v>3</v>
      </c>
      <c r="B21" s="54" t="s">
        <v>197</v>
      </c>
      <c r="C21" s="55"/>
      <c r="D21" s="56"/>
      <c r="E21" s="54"/>
      <c r="F21" s="56"/>
      <c r="G21" s="54"/>
      <c r="H21" s="56"/>
      <c r="I21" s="54"/>
      <c r="J21" s="56"/>
      <c r="K21" s="54"/>
      <c r="L21" s="56"/>
      <c r="M21" s="54"/>
      <c r="N21" s="56"/>
      <c r="O21" s="53"/>
    </row>
    <row r="22" spans="1:15" ht="12.75">
      <c r="A22" s="53">
        <v>4</v>
      </c>
      <c r="B22" s="54" t="s">
        <v>198</v>
      </c>
      <c r="C22" s="55"/>
      <c r="D22" s="56"/>
      <c r="E22" s="54"/>
      <c r="F22" s="56"/>
      <c r="G22" s="54"/>
      <c r="H22" s="56"/>
      <c r="I22" s="54"/>
      <c r="J22" s="56"/>
      <c r="K22" s="54"/>
      <c r="L22" s="56"/>
      <c r="M22" s="54"/>
      <c r="N22" s="56"/>
      <c r="O22" s="53"/>
    </row>
    <row r="23" spans="1:15" ht="12.75">
      <c r="A23" s="53"/>
      <c r="B23" s="54" t="s">
        <v>229</v>
      </c>
      <c r="C23" s="55"/>
      <c r="D23" s="56"/>
      <c r="E23" s="54">
        <f>+E19</f>
        <v>0</v>
      </c>
      <c r="F23" s="56"/>
      <c r="G23" s="54"/>
      <c r="H23" s="56"/>
      <c r="I23" s="54"/>
      <c r="J23" s="56"/>
      <c r="K23" s="54"/>
      <c r="L23" s="56"/>
      <c r="M23" s="54">
        <f>+M9+M19</f>
        <v>992484</v>
      </c>
      <c r="N23" s="56"/>
      <c r="O23" s="53">
        <f>+O9+O19</f>
        <v>1092484</v>
      </c>
    </row>
  </sheetData>
  <sheetProtection/>
  <printOptions/>
  <pageMargins left="0.26" right="0.21" top="0.56" bottom="0.2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DX530</cp:lastModifiedBy>
  <cp:lastPrinted>2009-09-07T16:15:37Z</cp:lastPrinted>
  <dcterms:created xsi:type="dcterms:W3CDTF">2008-11-18T21:24:15Z</dcterms:created>
  <dcterms:modified xsi:type="dcterms:W3CDTF">2014-02-10T11:39:40Z</dcterms:modified>
  <cp:category/>
  <cp:version/>
  <cp:contentType/>
  <cp:contentStatus/>
</cp:coreProperties>
</file>