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1"/>
  </bookViews>
  <sheets>
    <sheet name="BILANCI" sheetId="1" r:id="rId1"/>
    <sheet name="TE ARDHURA SHPENZIME " sheetId="2" r:id="rId2"/>
    <sheet name="CASH FLOW" sheetId="3" r:id="rId3"/>
    <sheet name="LEVIZJA KAPITALIT" sheetId="4" r:id="rId4"/>
    <sheet name="PASQYA AAM " sheetId="5" r:id="rId5"/>
    <sheet name="PASQYRA NR 1.2" sheetId="6" r:id="rId6"/>
    <sheet name="TVSH" sheetId="7" r:id="rId7"/>
    <sheet name="PASQYRA NR 3" sheetId="8" r:id="rId8"/>
    <sheet name="Sig.Shoq." sheetId="9" r:id="rId9"/>
    <sheet name="Fitim Humbja F5" sheetId="10" r:id="rId10"/>
    <sheet name="Bilanci 31.12.11" sheetId="11" r:id="rId11"/>
    <sheet name="Amortizimi" sheetId="12" r:id="rId12"/>
    <sheet name="Shitje Ap." sheetId="13" r:id="rId13"/>
    <sheet name="Bilanci 01.01.2011" sheetId="14" r:id="rId14"/>
  </sheets>
  <definedNames>
    <definedName name="_xlnm.Print_Area" localSheetId="2">'CASH FLOW'!$A$1:$E$28</definedName>
    <definedName name="_xlnm.Print_Area" localSheetId="9">'Fitim Humbja F5'!$A$1:$E$48</definedName>
    <definedName name="_xlnm.Print_Area" localSheetId="4">'PASQYA AAM '!$A$1:$G$53</definedName>
    <definedName name="_xlnm.Print_Area" localSheetId="6">'TVSH'!$A$1:$M$30</definedName>
  </definedNames>
  <calcPr fullCalcOnLoad="1"/>
</workbook>
</file>

<file path=xl/comments7.xml><?xml version="1.0" encoding="utf-8"?>
<comments xmlns="http://schemas.openxmlformats.org/spreadsheetml/2006/main">
  <authors>
    <author> </author>
  </authors>
  <commentList>
    <comment ref="B1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E mbartur nga muaji dhjetor i viti 2010, nese eshte e zbritshme-e kreditueshme p.sh. shkruaje -50.000, nese eshte tvsh per tu paguar shkruaje +50.000 leek.
</t>
        </r>
      </text>
    </comment>
  </commentList>
</comments>
</file>

<file path=xl/sharedStrings.xml><?xml version="1.0" encoding="utf-8"?>
<sst xmlns="http://schemas.openxmlformats.org/spreadsheetml/2006/main" count="1159" uniqueCount="698">
  <si>
    <t>" A L C R E D  " SH.P.K</t>
  </si>
  <si>
    <t>Zëri i Bilancit</t>
  </si>
  <si>
    <t>Shenime</t>
  </si>
  <si>
    <t>Viti Ushtrimor</t>
  </si>
  <si>
    <t>Viti Para - ardhës</t>
  </si>
  <si>
    <t>A</t>
  </si>
  <si>
    <t>AKTIVET</t>
  </si>
  <si>
    <t>I</t>
  </si>
  <si>
    <t>Aktivet Afatshkurtra</t>
  </si>
  <si>
    <t>Mjete monetare</t>
  </si>
  <si>
    <t>Dervativë dhe aktive financiare të mbajtura për tregtim</t>
  </si>
  <si>
    <t>a)</t>
  </si>
  <si>
    <t>Derivativët</t>
  </si>
  <si>
    <t>b)</t>
  </si>
  <si>
    <t>Aktivet e mbajtura për tregtim</t>
  </si>
  <si>
    <t>Totali</t>
  </si>
  <si>
    <t>Aktive të tjera financiare afatshkurtra</t>
  </si>
  <si>
    <t>Llogari / Kërkesa te arkëtueshme</t>
  </si>
  <si>
    <t>Llogari / Kërkesa të tjera të arkëtueshme</t>
  </si>
  <si>
    <t>c)</t>
  </si>
  <si>
    <t>d)</t>
  </si>
  <si>
    <t>Investime të tjera financiare</t>
  </si>
  <si>
    <t>Inventari</t>
  </si>
  <si>
    <t>Lëndët e para</t>
  </si>
  <si>
    <t xml:space="preserve">Produkte të gatshme  </t>
  </si>
  <si>
    <t>Mallra per rishitje</t>
  </si>
  <si>
    <t>e)</t>
  </si>
  <si>
    <t>Parapagesa për furnizime</t>
  </si>
  <si>
    <t>Aktivet biologjike afatshkurtra</t>
  </si>
  <si>
    <t xml:space="preserve">Aktivet afatshkurtra të mbajtura për shitje </t>
  </si>
  <si>
    <t>Parapagimet dhe shpenzimet e shtyra</t>
  </si>
  <si>
    <t>AKTIVET TOTALE  AFATSHKURTRA</t>
  </si>
  <si>
    <t>II</t>
  </si>
  <si>
    <t>Aktivet Afatgjata</t>
  </si>
  <si>
    <t>Investimet financiare afatgjata</t>
  </si>
  <si>
    <t>Aksione dhe pjesmarrje të tjera në njësi te kontrolluara    (vetëm për pasqyrat financiare të pakonsoliduara)</t>
  </si>
  <si>
    <t>Aksione dhe investime të tjera në pjesëmarrje</t>
  </si>
  <si>
    <t>Aksione dhe letra të tjera me vlerë</t>
  </si>
  <si>
    <t>Llogari / Kërkesa te arkëtueshme afatgjata</t>
  </si>
  <si>
    <t>Aktive afatgjata materiale</t>
  </si>
  <si>
    <t>Toka</t>
  </si>
  <si>
    <t>Ndertesa (minus amortizimi)</t>
  </si>
  <si>
    <t>Makineri dhe paisje (minus amortizmi)</t>
  </si>
  <si>
    <t>Aktive të tjera afatgjata materiale ( me vlere kontabel)</t>
  </si>
  <si>
    <t xml:space="preserve">Aktive biologjike afatgjata </t>
  </si>
  <si>
    <t>Aktivet afatgjata jomateriale</t>
  </si>
  <si>
    <t>Emri i mirë</t>
  </si>
  <si>
    <t>Shpenzimet e zhvillimit</t>
  </si>
  <si>
    <t>Aktive të tjera afatgjata jomateriale</t>
  </si>
  <si>
    <t>Kapitali aksionar i papaguar</t>
  </si>
  <si>
    <t>Aktive të tjera afatgjata (në proces)</t>
  </si>
  <si>
    <t>TOTALI AKTIVEVE AFATGJATA</t>
  </si>
  <si>
    <t xml:space="preserve">TOTALI AKTIVEVE </t>
  </si>
  <si>
    <t>"" SH.P.K</t>
  </si>
  <si>
    <t>B</t>
  </si>
  <si>
    <t>PASIVET DHE KAPITALI</t>
  </si>
  <si>
    <t>Pasivet Afatshkurtra</t>
  </si>
  <si>
    <t>Dervativët</t>
  </si>
  <si>
    <t>Huamarrjet</t>
  </si>
  <si>
    <t>Huat dhe obligacionet afatshkurtra</t>
  </si>
  <si>
    <t>Kthimet / ripagesat e huave afatgjata</t>
  </si>
  <si>
    <t>Bono të konvertueshme</t>
  </si>
  <si>
    <t>Huat dhe parapagimet</t>
  </si>
  <si>
    <t>Te pagueshme ndaj furnitorëve</t>
  </si>
  <si>
    <t>Te pagueshme ndaj punonjësve</t>
  </si>
  <si>
    <t>Detyrimet tatimore</t>
  </si>
  <si>
    <t>Hua të tjera</t>
  </si>
  <si>
    <t>Parapagimet e arkëtuara</t>
  </si>
  <si>
    <t>Grandet dhe të ardhurat e shtyra</t>
  </si>
  <si>
    <t>Provizionet afatshkurtra</t>
  </si>
  <si>
    <t>TOTALI I PASIVEVE  AFATSHKURTRA</t>
  </si>
  <si>
    <t>Pasivet Afatgjata</t>
  </si>
  <si>
    <t>Huat afatgjata</t>
  </si>
  <si>
    <t>Hua , bono dhe detyrime nga qeraja financiare</t>
  </si>
  <si>
    <t>Bonot e konvertueshme</t>
  </si>
  <si>
    <t>Huamarrje të tjera afatgjata</t>
  </si>
  <si>
    <t>Provizionet afatgjata</t>
  </si>
  <si>
    <t>Grandet dhe të ardhurat të shtyra</t>
  </si>
  <si>
    <t>TOTALI I PASIVEVE  AFATGJATA</t>
  </si>
  <si>
    <t xml:space="preserve">TOTALI I PASIVEVE </t>
  </si>
  <si>
    <t>III</t>
  </si>
  <si>
    <t>Kapitali</t>
  </si>
  <si>
    <t>Aksionet e pakicës (vetem per pasq.fin.të kosoliduara)</t>
  </si>
  <si>
    <t>Kapitali që i përket aksionerëve të shoqërise mëmë (përdoret vetem per pasq.fin.të kosoliduara)</t>
  </si>
  <si>
    <t>Kapitali aksionar</t>
  </si>
  <si>
    <t>Primi i aksionit</t>
  </si>
  <si>
    <t>Njësite ose aksionet e thesarit ( negative)</t>
  </si>
  <si>
    <t>Rezerva statusore</t>
  </si>
  <si>
    <t>Rezerva ligjore</t>
  </si>
  <si>
    <t>Rezerva të tjera</t>
  </si>
  <si>
    <t>Fitimet e pashpërndara</t>
  </si>
  <si>
    <t>Fitimi (humbja) e vitit financiar</t>
  </si>
  <si>
    <t>TOTALI I KAPITALIT</t>
  </si>
  <si>
    <t>TOTALI I PASIVEVE DHE  KAPITALIT</t>
  </si>
  <si>
    <t>Shoqeria  " A L C R E D " sh.p.k.</t>
  </si>
  <si>
    <t>ne leke</t>
  </si>
  <si>
    <t>N.r.</t>
  </si>
  <si>
    <t>P Ë R SH K R I M I</t>
  </si>
  <si>
    <t>Viti Paraardhës</t>
  </si>
  <si>
    <t>Të ardhura të tjera nga veprimtaritë shfrytëzimit</t>
  </si>
  <si>
    <t>Ndryshimet në inventarin e p.gatshme dhe p. proces</t>
  </si>
  <si>
    <t>Puna e kryer nga njësia ekonomike raportuese për qëllimet e veta dhe e kapitalizuar</t>
  </si>
  <si>
    <t xml:space="preserve">Mallra , lëndët e para dhe shërbimet </t>
  </si>
  <si>
    <t>Shpenzime të tjera  nga veprimtaritë e shfrytëzimit</t>
  </si>
  <si>
    <t>Shpenzime të personelit</t>
  </si>
  <si>
    <t>Pagat</t>
  </si>
  <si>
    <t>Shpenzimet e sigurimeve shoqërore</t>
  </si>
  <si>
    <t>Shpenzimet për pensionet</t>
  </si>
  <si>
    <t>Rënia në vlerë (zhvlerësimi) dhe amortizimi</t>
  </si>
  <si>
    <t>Fitimi (humbja) nga veprimtaritë e shfrytëzimit</t>
  </si>
  <si>
    <t>Të ardhurat dhe shpenzimet financiare nga njësite e kontrolluara</t>
  </si>
  <si>
    <t>Të ardhurat dhe shpenzimet financiare nga pjesmarrjet</t>
  </si>
  <si>
    <t xml:space="preserve">Të ardhurat dhe shpenzimet financiare </t>
  </si>
  <si>
    <t>3/a</t>
  </si>
  <si>
    <t>Të ardhurat dhe shpenzimet financiare nga investime të tjera financiare afatgjata</t>
  </si>
  <si>
    <t>3/b</t>
  </si>
  <si>
    <t>Të ardhurat dhe shpenzimet nga interesi</t>
  </si>
  <si>
    <t>3/c</t>
  </si>
  <si>
    <t>Fitimet (humbjet) nga kursi i këmbimit</t>
  </si>
  <si>
    <t>3/d</t>
  </si>
  <si>
    <t xml:space="preserve">Të ardhurat dhe shpenzime të tjera financiare </t>
  </si>
  <si>
    <t xml:space="preserve">Totali i të ardhurave dhe shpenzimeve  financiare </t>
  </si>
  <si>
    <t>Fitimi ( humbja) para tatimit</t>
  </si>
  <si>
    <t>Shpenzimet e tatimit mbi fitimin 10 %</t>
  </si>
  <si>
    <t>Fitimi ( humbja) neto e vitit financiar</t>
  </si>
  <si>
    <t>Pjesa e fitimit neto për aksionarët e shoqërise mëmë</t>
  </si>
  <si>
    <t>Pjesa e fitimit neto për aksionarët e pakicës</t>
  </si>
  <si>
    <t>Shoqeria  "A L C R E D" sh.p.k.</t>
  </si>
  <si>
    <r>
      <t xml:space="preserve">Sipas metodës direkte . </t>
    </r>
    <r>
      <rPr>
        <sz val="12"/>
        <color indexed="10"/>
        <rFont val="Book Antiqua"/>
        <family val="1"/>
      </rPr>
      <t>Direct method</t>
    </r>
  </si>
  <si>
    <t>Viti Para-ardhës</t>
  </si>
  <si>
    <r>
      <t>Fluksi parave nga veprimtarite e shfrytezimit.</t>
    </r>
    <r>
      <rPr>
        <sz val="12"/>
        <rFont val="Book Antiqua"/>
        <family val="1"/>
      </rPr>
      <t xml:space="preserve"> </t>
    </r>
    <r>
      <rPr>
        <sz val="12"/>
        <color indexed="10"/>
        <rFont val="Book Antiqua"/>
        <family val="1"/>
      </rPr>
      <t>Cash flows from operating activities</t>
    </r>
  </si>
  <si>
    <t>Paratë e arkëtuara nga klientët</t>
  </si>
  <si>
    <t>Paratë e paguara ndaj furnitorëve dhe punonjësve</t>
  </si>
  <si>
    <t>Paratë e ardhura nga veprimtaritë</t>
  </si>
  <si>
    <r>
      <t xml:space="preserve">Interesi i paguar - </t>
    </r>
    <r>
      <rPr>
        <sz val="12"/>
        <color indexed="10"/>
        <rFont val="Book Antiqua"/>
        <family val="1"/>
      </rPr>
      <t xml:space="preserve"> Interest paid</t>
    </r>
  </si>
  <si>
    <r>
      <t>Tatim fitimi i paguar -</t>
    </r>
    <r>
      <rPr>
        <sz val="12"/>
        <color indexed="10"/>
        <rFont val="Book Antiqua"/>
        <family val="1"/>
      </rPr>
      <t xml:space="preserve"> Taxtion paid</t>
    </r>
  </si>
  <si>
    <r>
      <t>Paraja neto nga veprimtaritë e shfrytëzimit</t>
    </r>
    <r>
      <rPr>
        <sz val="12"/>
        <color indexed="10"/>
        <rFont val="Book Antiqua"/>
        <family val="1"/>
      </rPr>
      <t xml:space="preserve"> - Net cash flows from operating activities</t>
    </r>
  </si>
  <si>
    <r>
      <t>Fluksi i parave  nga veprimtarite e investuese</t>
    </r>
    <r>
      <rPr>
        <sz val="12"/>
        <rFont val="Book Antiqua"/>
        <family val="1"/>
      </rPr>
      <t xml:space="preserve"> </t>
    </r>
    <r>
      <rPr>
        <sz val="12"/>
        <color indexed="10"/>
        <rFont val="Book Antiqua"/>
        <family val="1"/>
      </rPr>
      <t>-  Cash flows from investing activities</t>
    </r>
  </si>
  <si>
    <t>Blerja e kompanise se kontrolluar X së kontrolluar  minus paratë e arkëtuara</t>
  </si>
  <si>
    <r>
      <t xml:space="preserve">Blerja e  aktiveve afatgjata materiale </t>
    </r>
    <r>
      <rPr>
        <sz val="12"/>
        <color indexed="10"/>
        <rFont val="Book Antiqua"/>
        <family val="1"/>
      </rPr>
      <t>-Payments for the acquisition of property, plant and equipment</t>
    </r>
  </si>
  <si>
    <r>
      <t xml:space="preserve">Të ardhura nga shitja e paisjeve . </t>
    </r>
    <r>
      <rPr>
        <sz val="12"/>
        <color indexed="10"/>
        <rFont val="Book Antiqua"/>
        <family val="1"/>
      </rPr>
      <t>Receipts from sale of property, plant and equipment</t>
    </r>
  </si>
  <si>
    <r>
      <t xml:space="preserve">Interesi i arkëtuar </t>
    </r>
    <r>
      <rPr>
        <sz val="12"/>
        <color indexed="10"/>
        <rFont val="Book Antiqua"/>
        <family val="1"/>
      </rPr>
      <t>- Interest received</t>
    </r>
  </si>
  <si>
    <r>
      <t xml:space="preserve">Dividendët e arkëtuar </t>
    </r>
    <r>
      <rPr>
        <sz val="12"/>
        <color indexed="10"/>
        <rFont val="Book Antiqua"/>
        <family val="1"/>
      </rPr>
      <t>- Dividends received</t>
    </r>
  </si>
  <si>
    <r>
      <t>Paraja  neto,  e përdorur në aktivitetet e investuese</t>
    </r>
    <r>
      <rPr>
        <sz val="12"/>
        <rFont val="Book Antiqua"/>
        <family val="1"/>
      </rPr>
      <t xml:space="preserve"> </t>
    </r>
    <r>
      <rPr>
        <sz val="12"/>
        <color indexed="10"/>
        <rFont val="Book Antiqua"/>
        <family val="1"/>
      </rPr>
      <t>-  Net cash flows used in investing activities</t>
    </r>
  </si>
  <si>
    <t>C</t>
  </si>
  <si>
    <r>
      <t xml:space="preserve">Fluksi i parave nga aktivitetet  financiare </t>
    </r>
    <r>
      <rPr>
        <sz val="12"/>
        <color indexed="10"/>
        <rFont val="Book Antiqua"/>
        <family val="1"/>
      </rPr>
      <t>- Cash flows from financing activities</t>
    </r>
  </si>
  <si>
    <r>
      <t xml:space="preserve">Te ardhura nga emetimi i kapitalit aksionar </t>
    </r>
    <r>
      <rPr>
        <sz val="12"/>
        <color indexed="10"/>
        <rFont val="Book Antiqua"/>
        <family val="1"/>
      </rPr>
      <t>- Proceeds from issue of share capital to minority</t>
    </r>
  </si>
  <si>
    <r>
      <t xml:space="preserve">Te ardhura nga huamarrje afatgjata </t>
    </r>
    <r>
      <rPr>
        <sz val="12"/>
        <color indexed="10"/>
        <rFont val="Book Antiqua"/>
        <family val="1"/>
      </rPr>
      <t>- Proceeds from borrowing - net</t>
    </r>
  </si>
  <si>
    <r>
      <t xml:space="preserve">Pagesat e detyrimeve të qirasë financiare </t>
    </r>
    <r>
      <rPr>
        <sz val="12"/>
        <color indexed="10"/>
        <rFont val="Book Antiqua"/>
        <family val="1"/>
      </rPr>
      <t>- Interest paid</t>
    </r>
  </si>
  <si>
    <r>
      <t xml:space="preserve">Dividendë të paguar </t>
    </r>
    <r>
      <rPr>
        <sz val="12"/>
        <color indexed="10"/>
        <rFont val="Book Antiqua"/>
        <family val="1"/>
      </rPr>
      <t>- Dividends paid</t>
    </r>
  </si>
  <si>
    <r>
      <t>Para neto e përdorur në veprimtaritë financiare</t>
    </r>
    <r>
      <rPr>
        <sz val="12"/>
        <rFont val="Book Antiqua"/>
        <family val="1"/>
      </rPr>
      <t xml:space="preserve"> </t>
    </r>
    <r>
      <rPr>
        <sz val="12"/>
        <color indexed="10"/>
        <rFont val="Book Antiqua"/>
        <family val="1"/>
      </rPr>
      <t>- Net cash flows used in financing activities</t>
    </r>
  </si>
  <si>
    <r>
      <t>Rritja / rënia neto e mjeteve monetare</t>
    </r>
    <r>
      <rPr>
        <sz val="12"/>
        <rFont val="Book Antiqua"/>
        <family val="1"/>
      </rPr>
      <t xml:space="preserve"> </t>
    </r>
    <r>
      <rPr>
        <sz val="12"/>
        <color indexed="10"/>
        <rFont val="Book Antiqua"/>
        <family val="1"/>
      </rPr>
      <t>- Increase / decrease  in cash</t>
    </r>
  </si>
  <si>
    <r>
      <t>Mjete monetare ne fillim te periudhes kontabel</t>
    </r>
    <r>
      <rPr>
        <sz val="12"/>
        <rFont val="Book Antiqua"/>
        <family val="1"/>
      </rPr>
      <t xml:space="preserve"> </t>
    </r>
    <r>
      <rPr>
        <sz val="12"/>
        <color indexed="10"/>
        <rFont val="Book Antiqua"/>
        <family val="1"/>
      </rPr>
      <t>- Cash  the beginning of the year</t>
    </r>
  </si>
  <si>
    <r>
      <t>Mjete monetare ne fund te periudhes kontabel</t>
    </r>
    <r>
      <rPr>
        <sz val="12"/>
        <color indexed="10"/>
        <rFont val="Book Antiqua"/>
        <family val="1"/>
      </rPr>
      <t xml:space="preserve"> - Cash  at the end of the year</t>
    </r>
  </si>
  <si>
    <t>b) ne një pasqyrë të  pakonsoliduar</t>
  </si>
  <si>
    <t>4.FINANCIAL STATEMENT OF CHANGES IN SHAREHOLDERS`EQUITY FOR THE YEAR ENDED 31 DECEMBER 2008</t>
  </si>
  <si>
    <t xml:space="preserve"> Ne leke</t>
  </si>
  <si>
    <r>
      <t xml:space="preserve">Kapitali aksionar  </t>
    </r>
    <r>
      <rPr>
        <sz val="12"/>
        <color indexed="10"/>
        <rFont val="Book Antiqua"/>
        <family val="1"/>
      </rPr>
      <t xml:space="preserve">Share Capital </t>
    </r>
  </si>
  <si>
    <r>
      <t xml:space="preserve"> Primi i aksionit  </t>
    </r>
    <r>
      <rPr>
        <sz val="12"/>
        <color indexed="10"/>
        <rFont val="Book Antiqua"/>
        <family val="1"/>
      </rPr>
      <t>Share Premium</t>
    </r>
  </si>
  <si>
    <r>
      <t xml:space="preserve">Aksione të thesarit </t>
    </r>
    <r>
      <rPr>
        <sz val="12"/>
        <color indexed="10"/>
        <rFont val="Book Antiqua"/>
        <family val="1"/>
      </rPr>
      <t>Treasury shares</t>
    </r>
  </si>
  <si>
    <r>
      <t xml:space="preserve">  Rezerva  statusore dhe ligjore   </t>
    </r>
    <r>
      <rPr>
        <sz val="12"/>
        <color indexed="10"/>
        <rFont val="Book Antiqua"/>
        <family val="1"/>
      </rPr>
      <t>Legal Reserve</t>
    </r>
  </si>
  <si>
    <r>
      <t xml:space="preserve">Fitim i pashpërndarë   </t>
    </r>
    <r>
      <rPr>
        <sz val="12"/>
        <color indexed="10"/>
        <rFont val="Book Antiqua"/>
        <family val="1"/>
      </rPr>
      <t>Retained Earnings</t>
    </r>
  </si>
  <si>
    <r>
      <t xml:space="preserve"> Totali i Kapitaleve të veta </t>
    </r>
    <r>
      <rPr>
        <sz val="12"/>
        <color indexed="10"/>
        <rFont val="Book Antiqua"/>
        <family val="1"/>
      </rPr>
      <t>Total Equity</t>
    </r>
  </si>
  <si>
    <t>Efekti i ndryshimeve në  politikat kontabël</t>
  </si>
  <si>
    <t>Pozicioni i rregulluar</t>
  </si>
  <si>
    <r>
      <t>Fitimi  neto i vitit financiar  -</t>
    </r>
    <r>
      <rPr>
        <sz val="12"/>
        <color indexed="10"/>
        <rFont val="Book Antiqua"/>
        <family val="1"/>
      </rPr>
      <t xml:space="preserve"> Net (profit and lose) for the year</t>
    </r>
  </si>
  <si>
    <r>
      <t xml:space="preserve">Dividendët e paguar - </t>
    </r>
    <r>
      <rPr>
        <sz val="12"/>
        <color indexed="10"/>
        <rFont val="Book Antiqua"/>
        <family val="1"/>
      </rPr>
      <t>Dividends paid</t>
    </r>
  </si>
  <si>
    <r>
      <t xml:space="preserve">Rritje e rezervës kapitalit - </t>
    </r>
    <r>
      <rPr>
        <sz val="12"/>
        <color indexed="10"/>
        <rFont val="Book Antiqua"/>
        <family val="1"/>
      </rPr>
      <t>Increase legal reserve</t>
    </r>
  </si>
  <si>
    <r>
      <t xml:space="preserve">Emetimi i aksioneve </t>
    </r>
    <r>
      <rPr>
        <sz val="12"/>
        <color indexed="10"/>
        <rFont val="Book Antiqua"/>
        <family val="1"/>
      </rPr>
      <t>Shares issued</t>
    </r>
  </si>
  <si>
    <r>
      <t xml:space="preserve">Fitimi  neto për periudhën kontabël - </t>
    </r>
    <r>
      <rPr>
        <sz val="12"/>
        <color indexed="10"/>
        <rFont val="Book Antiqua"/>
        <family val="1"/>
      </rPr>
      <t>Net (profit and lose) for the year</t>
    </r>
  </si>
  <si>
    <r>
      <t>Dividendët e paguar -</t>
    </r>
    <r>
      <rPr>
        <sz val="12"/>
        <color indexed="10"/>
        <rFont val="Book Antiqua"/>
        <family val="1"/>
      </rPr>
      <t xml:space="preserve"> Dividends paid</t>
    </r>
  </si>
  <si>
    <r>
      <t>Emetimi i aksioneve</t>
    </r>
    <r>
      <rPr>
        <sz val="12"/>
        <color indexed="10"/>
        <rFont val="Book Antiqua"/>
        <family val="1"/>
      </rPr>
      <t xml:space="preserve"> Shares issued</t>
    </r>
  </si>
  <si>
    <t>T/F,TVSH</t>
  </si>
  <si>
    <t>Instrumente të tjera borxhi (Lorena shpk+Debitoret)</t>
  </si>
  <si>
    <t>4.PASQYRA E NDRYSHIMEVE NË KAPITAL PËR VITIN QË MBYLLET MË  31 DHJETOR 2010 .</t>
  </si>
  <si>
    <t>Nr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</si>
  <si>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</si>
  <si>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</si>
  <si>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</si>
  <si>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</si>
  <si>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</si>
  <si>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</si>
  <si>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</si>
  <si>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</si>
  <si>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 xml:space="preserve">             TOTALI</t>
  </si>
  <si>
    <t>Makineri,paisje,vegla</t>
  </si>
  <si>
    <t>Administratori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</si>
  <si>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</si>
  <si>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</si>
  <si>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</si>
  <si>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</si>
  <si>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</si>
  <si>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</si>
  <si>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2010</t>
  </si>
  <si>
    <t>Shitjet gjithsej (a + b +c 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</si>
  <si>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</si>
  <si>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</si>
  <si>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</si>
  <si>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</si>
  <si>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</si>
  <si>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</si>
  <si>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</si>
  <si>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</si>
  <si>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Komisione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</si>
  <si>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</si>
  <si>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</si>
  <si>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</si>
  <si>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</si>
  <si>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</si>
  <si>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</si>
  <si>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</si>
  <si>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</si>
  <si>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</si>
  <si>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</si>
  <si>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</si>
  <si>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</si>
  <si>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</si>
  <si>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</si>
  <si>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</si>
  <si>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</si>
  <si>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</si>
  <si>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</si>
  <si>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</si>
  <si>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</si>
  <si>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</si>
  <si>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</si>
  <si>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t xml:space="preserve"> e) </t>
  </si>
  <si>
    <t xml:space="preserve"> Shpenzime per sherbime</t>
  </si>
  <si>
    <t>605/2</t>
  </si>
  <si>
    <t>Shpenzime per personelin (a+b)</t>
  </si>
  <si>
    <t>a-</t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</si>
  <si>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</si>
  <si>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</si>
  <si>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</si>
  <si>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</si>
  <si>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</si>
  <si>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</si>
  <si>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</si>
  <si>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Mirembajtje dhe riparime</t>
  </si>
  <si>
    <t>Shpenzime për Siguracione</t>
  </si>
  <si>
    <t>f)</t>
  </si>
  <si>
    <t>Kerkim studime</t>
  </si>
  <si>
    <t>g)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</si>
  <si>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</si>
  <si>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</si>
  <si>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</si>
  <si>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</si>
  <si>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</si>
  <si>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</si>
  <si>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</si>
  <si>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</si>
  <si>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</si>
  <si>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</si>
  <si>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</si>
  <si>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</si>
  <si>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</si>
  <si>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</si>
  <si>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</si>
  <si>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</si>
  <si>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</si>
  <si>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</si>
  <si>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</si>
  <si>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</si>
  <si>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</si>
  <si>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</si>
  <si>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</si>
  <si>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</si>
  <si>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</si>
  <si>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</si>
  <si>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</si>
  <si>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</si>
  <si>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</si>
  <si>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r>
      <t xml:space="preserve"> </t>
    </r>
    <r>
      <rPr>
        <sz val="8"/>
        <rFont val="Arial"/>
        <family val="2"/>
      </rPr>
      <t>Ndryshimet e gjëndjeve të Mallrave (+/-)</t>
    </r>
  </si>
  <si>
    <r>
      <t xml:space="preserve"> </t>
    </r>
    <r>
      <rPr>
        <sz val="8"/>
        <rFont val="Arial"/>
        <family val="2"/>
      </rPr>
      <t>Pagat e personelit</t>
    </r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</si>
  <si>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</si>
  <si>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</si>
  <si>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</si>
  <si>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</si>
  <si>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</si>
  <si>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</si>
  <si>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</si>
  <si>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</si>
  <si>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</si>
  <si>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</si>
  <si>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</si>
  <si>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</si>
  <si>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</si>
  <si>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</si>
  <si>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</si>
  <si>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</si>
  <si>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</si>
  <si>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</si>
  <si>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</si>
  <si>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</si>
  <si>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</si>
  <si>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</si>
  <si>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</si>
  <si>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</si>
  <si>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</si>
  <si>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</si>
  <si>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</si>
  <si>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</si>
  <si>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</si>
  <si>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</si>
  <si>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</si>
  <si>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</si>
  <si>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</si>
  <si>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</si>
  <si>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</si>
  <si>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</si>
  <si>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</si>
  <si>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</si>
  <si>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</si>
  <si>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</si>
  <si>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</si>
  <si>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</si>
  <si>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</si>
  <si>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</si>
  <si>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</si>
  <si>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</si>
  <si>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</si>
  <si>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</si>
  <si>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</si>
  <si>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</si>
  <si>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</si>
  <si>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</si>
  <si>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</si>
  <si>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</si>
  <si>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</si>
  <si>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</si>
  <si>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</si>
  <si>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0"/>
        <rFont val="Arial"/>
        <family val="2"/>
      </rPr>
      <t>Kjo pasqyre plotesohet edhe on-line.</t>
    </r>
  </si>
  <si>
    <t>"A L C R E D "SH.P.K</t>
  </si>
  <si>
    <t>Shitjet neto (shitje me tvsh)</t>
  </si>
  <si>
    <r>
      <t xml:space="preserve">Pozicioni më 31 dhjetor 2010 </t>
    </r>
    <r>
      <rPr>
        <sz val="12"/>
        <color indexed="10"/>
        <rFont val="Book Antiqua"/>
        <family val="1"/>
      </rPr>
      <t>At 31  December 2010</t>
    </r>
  </si>
  <si>
    <t>Shpnzime  të tjera</t>
  </si>
  <si>
    <t>Shoqeria  ALCRED</t>
  </si>
  <si>
    <r>
      <t xml:space="preserve">NIPTI  </t>
    </r>
    <r>
      <rPr>
        <b/>
        <i/>
        <u val="single"/>
        <sz val="10"/>
        <rFont val="Arial"/>
        <family val="2"/>
      </rPr>
      <t>J81426006C</t>
    </r>
  </si>
  <si>
    <t>leke</t>
  </si>
  <si>
    <t>000 /leke</t>
  </si>
  <si>
    <t>Shoqeria ALCRED</t>
  </si>
  <si>
    <r>
      <t xml:space="preserve">NIPTI </t>
    </r>
    <r>
      <rPr>
        <b/>
        <i/>
        <u val="single"/>
        <sz val="10"/>
        <rFont val="Arial"/>
        <family val="2"/>
      </rPr>
      <t>J81426006C</t>
    </r>
  </si>
  <si>
    <t xml:space="preserve">Bilanci Kontabël  31 Dhjetor  2011    </t>
  </si>
  <si>
    <t>2.  Pasqyra e të ardhurave dhe shpenzimeve. Periudha 1 Janar - 31 Dhjetor 2011</t>
  </si>
  <si>
    <t>llogari</t>
  </si>
  <si>
    <t>pershkrim</t>
  </si>
  <si>
    <t>aktiv</t>
  </si>
  <si>
    <t>pasiv</t>
  </si>
  <si>
    <t>Pasiv</t>
  </si>
  <si>
    <t>101</t>
  </si>
  <si>
    <t>Kapitali(themeltar/individual)</t>
  </si>
  <si>
    <t>1061</t>
  </si>
  <si>
    <t>107</t>
  </si>
  <si>
    <t>Fitime e humbje te mbartura</t>
  </si>
  <si>
    <t>121</t>
  </si>
  <si>
    <t>Fitime dhe Humbje</t>
  </si>
  <si>
    <t>121Z</t>
  </si>
  <si>
    <t xml:space="preserve">HUMBJE/FITIM </t>
  </si>
  <si>
    <t>401</t>
  </si>
  <si>
    <t>Furnitore</t>
  </si>
  <si>
    <t>481</t>
  </si>
  <si>
    <t>Shpen per tu shpernd disa usht</t>
  </si>
  <si>
    <t>Aktiv</t>
  </si>
  <si>
    <t>201</t>
  </si>
  <si>
    <t>Shpz.nisje e zgjerimi</t>
  </si>
  <si>
    <t>211</t>
  </si>
  <si>
    <t>212</t>
  </si>
  <si>
    <t>2126</t>
  </si>
  <si>
    <t>Vepra te infrastruktures</t>
  </si>
  <si>
    <t>213</t>
  </si>
  <si>
    <t>Inst.teknike,mak,pajisje,instr</t>
  </si>
  <si>
    <t>215</t>
  </si>
  <si>
    <t>216</t>
  </si>
  <si>
    <t>Ambalazh i paluajtshem dhe i rikthyeshem</t>
  </si>
  <si>
    <t>2181</t>
  </si>
  <si>
    <t>Mobilje dhe orendi</t>
  </si>
  <si>
    <t>2182</t>
  </si>
  <si>
    <t>Pajisje zyre dhe informatike</t>
  </si>
  <si>
    <t>28120</t>
  </si>
  <si>
    <t>Amor.vepra te infrastruktures</t>
  </si>
  <si>
    <t>2814</t>
  </si>
  <si>
    <t>Amor.pajisjet informatike</t>
  </si>
  <si>
    <t>2816</t>
  </si>
  <si>
    <t>Amor.ambalazhet e paluajtshme dhe kthyeshme</t>
  </si>
  <si>
    <t>2812</t>
  </si>
  <si>
    <t>Amor.ndertime</t>
  </si>
  <si>
    <t>2813</t>
  </si>
  <si>
    <t>Amor.inst.tek,mak-pajisje,inst</t>
  </si>
  <si>
    <t>2815</t>
  </si>
  <si>
    <t>Amor.mjete transporti</t>
  </si>
  <si>
    <t>2818</t>
  </si>
  <si>
    <t>Amor.tjera AQ te trup.</t>
  </si>
  <si>
    <t>2819</t>
  </si>
  <si>
    <t>Amor.instrumente dhe vegla</t>
  </si>
  <si>
    <t>327</t>
  </si>
  <si>
    <t>Inventar i imet</t>
  </si>
  <si>
    <t>Shuma</t>
  </si>
  <si>
    <t>409</t>
  </si>
  <si>
    <t>parapag.,pag.porosi</t>
  </si>
  <si>
    <t>411</t>
  </si>
  <si>
    <t>Kliente</t>
  </si>
  <si>
    <t>421</t>
  </si>
  <si>
    <t>Paga e shperblime</t>
  </si>
  <si>
    <t>431</t>
  </si>
  <si>
    <t>Sigurime shoqerore</t>
  </si>
  <si>
    <t>442</t>
  </si>
  <si>
    <t>Tat.e taksa te ndalura ..</t>
  </si>
  <si>
    <t>444</t>
  </si>
  <si>
    <t>Tatim mbi fitimin</t>
  </si>
  <si>
    <t>4451</t>
  </si>
  <si>
    <t>TVSH blerje</t>
  </si>
  <si>
    <t>455</t>
  </si>
  <si>
    <t>Ort.:Llogari rrjedhese</t>
  </si>
  <si>
    <t>467</t>
  </si>
  <si>
    <t>Debitore&amp;Kreditore te tjere</t>
  </si>
  <si>
    <t>467002</t>
  </si>
  <si>
    <t>Lorena Shpk</t>
  </si>
  <si>
    <t>467003</t>
  </si>
  <si>
    <t>Mane TCI</t>
  </si>
  <si>
    <t>467004</t>
  </si>
  <si>
    <t>Bengasi Shpk</t>
  </si>
  <si>
    <t>467005</t>
  </si>
  <si>
    <t>Neptun Shpk</t>
  </si>
  <si>
    <t>5121</t>
  </si>
  <si>
    <t>Llg ne leke</t>
  </si>
  <si>
    <t>51241</t>
  </si>
  <si>
    <t>Banka EUR</t>
  </si>
  <si>
    <t>5311</t>
  </si>
  <si>
    <t>Arka ne lek</t>
  </si>
  <si>
    <t>53141</t>
  </si>
  <si>
    <t>Arka ne EUR</t>
  </si>
  <si>
    <t>shpenzime</t>
  </si>
  <si>
    <t>ardhura</t>
  </si>
  <si>
    <t>ARDHURA</t>
  </si>
  <si>
    <t>701</t>
  </si>
  <si>
    <t>Shitje produkt i gatshem</t>
  </si>
  <si>
    <t>705</t>
  </si>
  <si>
    <t>Shitje mallra</t>
  </si>
  <si>
    <t>707</t>
  </si>
  <si>
    <t>Shitje materiale e furnitura</t>
  </si>
  <si>
    <t>7081</t>
  </si>
  <si>
    <t>Qira</t>
  </si>
  <si>
    <t>758</t>
  </si>
  <si>
    <t>Te ndryshme</t>
  </si>
  <si>
    <t>767</t>
  </si>
  <si>
    <t>Te ardhura nga interesat</t>
  </si>
  <si>
    <t>SHPENZIME</t>
  </si>
  <si>
    <t>383</t>
  </si>
  <si>
    <t>Shpenzime plotesuese makineri</t>
  </si>
  <si>
    <t>6031</t>
  </si>
  <si>
    <t>Ndrysh.gjend.mater.para</t>
  </si>
  <si>
    <t>6032</t>
  </si>
  <si>
    <t>Ndrysh.gjend.mater.tjera</t>
  </si>
  <si>
    <t>6035</t>
  </si>
  <si>
    <t>Ndrysh.gjend.mallra</t>
  </si>
  <si>
    <t>604</t>
  </si>
  <si>
    <t>Bl.energji,avull,uje</t>
  </si>
  <si>
    <t>606</t>
  </si>
  <si>
    <t>Bl.pastokueshme, mater..</t>
  </si>
  <si>
    <t>615</t>
  </si>
  <si>
    <t>618</t>
  </si>
  <si>
    <t>624</t>
  </si>
  <si>
    <t>Reklame, publicitet</t>
  </si>
  <si>
    <t>626</t>
  </si>
  <si>
    <t>Shpz.postare e telekom.</t>
  </si>
  <si>
    <t>628</t>
  </si>
  <si>
    <t>Sherbime bankare</t>
  </si>
  <si>
    <t>638</t>
  </si>
  <si>
    <t>Te tjera tatime e taksa</t>
  </si>
  <si>
    <t>658</t>
  </si>
  <si>
    <t>Te tjera shpz. rrjedhese</t>
  </si>
  <si>
    <t>641</t>
  </si>
  <si>
    <t>Pagat e personelit</t>
  </si>
  <si>
    <t>644</t>
  </si>
  <si>
    <t>Kuota sig.shoq.e perkrah.shoq.</t>
  </si>
  <si>
    <t>Fitimi - Humbje</t>
  </si>
  <si>
    <t>``ALCRED`` SHPK</t>
  </si>
  <si>
    <t>NIPT : J81426006C</t>
  </si>
  <si>
    <t>Adresa:Yzberisht,Tirane</t>
  </si>
  <si>
    <t>TVSH, TATIM FITIMI    VITI 2011</t>
  </si>
  <si>
    <t>Nr.</t>
  </si>
  <si>
    <t>Muaji</t>
  </si>
  <si>
    <t>EKSPORT</t>
  </si>
  <si>
    <t>Shitje Brenda Vendit</t>
  </si>
  <si>
    <t>Importe</t>
  </si>
  <si>
    <t>Blerje Brenda Vendit</t>
  </si>
  <si>
    <t>Teprica / PAGIM</t>
  </si>
  <si>
    <t xml:space="preserve"> Tatim Fitimi</t>
  </si>
  <si>
    <t>Sh.pa TVSH</t>
  </si>
  <si>
    <t>Vl. Tatuesh</t>
  </si>
  <si>
    <t>TVSH</t>
  </si>
  <si>
    <t>Bl.paTVSH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</si>
  <si>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</si>
  <si>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</si>
  <si>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</si>
  <si>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</si>
  <si>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</si>
  <si>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</si>
  <si>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</si>
  <si>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</si>
  <si>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</si>
  <si>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</si>
  <si>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</si>
  <si>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</si>
  <si>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Financa 5</t>
  </si>
  <si>
    <t>Diferenca</t>
  </si>
  <si>
    <t>NIPT :</t>
  </si>
  <si>
    <t>J81426006C</t>
  </si>
  <si>
    <t xml:space="preserve">Adresa: </t>
  </si>
  <si>
    <t>Yzberisht,Tirane</t>
  </si>
  <si>
    <t>Permbledhje e listepagesave viti 2010</t>
  </si>
  <si>
    <t>NR</t>
  </si>
  <si>
    <t xml:space="preserve">Muaji </t>
  </si>
  <si>
    <t xml:space="preserve"> Paga  bruto ne  leke</t>
  </si>
  <si>
    <t>Kontribute per sigurimet shoqerore ne leke</t>
  </si>
  <si>
    <t>17) Kontribute per sigurimet shendetesore gjithsej ne leke</t>
  </si>
  <si>
    <t xml:space="preserve">18) Paga bruto mbi te cilen llogaritet Tatimi mbi te ardhurat nga punesimi  </t>
  </si>
  <si>
    <t>19) Tatimi mbi te ardhurat nga punesimi ne leke</t>
  </si>
  <si>
    <t>11) Gjithsej</t>
  </si>
  <si>
    <t>12) Mbi te cilen llogariten kontributet</t>
  </si>
  <si>
    <t xml:space="preserve">13) Gjithsej = (14+15+16)    </t>
  </si>
  <si>
    <t>Nga keto:</t>
  </si>
  <si>
    <t xml:space="preserve">16) Kontribut shtese </t>
  </si>
  <si>
    <t>14) Punedhenesi</t>
  </si>
  <si>
    <t>15) Punemaresi</t>
  </si>
  <si>
    <t>Nendor</t>
  </si>
  <si>
    <t>TOTALI</t>
  </si>
  <si>
    <t>ok</t>
  </si>
  <si>
    <t>1/2 Ok</t>
  </si>
  <si>
    <t>Materiale te para</t>
  </si>
  <si>
    <t>Alcred Bilanci 01.01.2011</t>
  </si>
  <si>
    <t>311</t>
  </si>
  <si>
    <t>342</t>
  </si>
  <si>
    <t>Produkte te gatshme</t>
  </si>
  <si>
    <t>351</t>
  </si>
  <si>
    <t>Mallra grupi I</t>
  </si>
  <si>
    <t>4551</t>
  </si>
  <si>
    <t>Neptun</t>
  </si>
  <si>
    <t>Firma  ALCRED sh.p.k.  Bilanci dt.31.12.2011</t>
  </si>
  <si>
    <t>Humbje nga konvertimi</t>
  </si>
  <si>
    <t xml:space="preserve">Pasqyra e  Amortizimit  viti  2011  </t>
  </si>
  <si>
    <t>N/R</t>
  </si>
  <si>
    <t>Amortizimi</t>
  </si>
  <si>
    <t>Vlefta Neto</t>
  </si>
  <si>
    <t>Am. Viti 2011</t>
  </si>
  <si>
    <t>Vl.e mbetur31.12.2011</t>
  </si>
  <si>
    <t>Totali Amortizimit</t>
  </si>
  <si>
    <t>Mjete Transporti</t>
  </si>
  <si>
    <t>Te tjera</t>
  </si>
  <si>
    <t>Shoqeria ALCRED  sh.p.k</t>
  </si>
  <si>
    <t>Shp. Nisjes e zgjerimit</t>
  </si>
  <si>
    <t>Instalime, makineri , paisje</t>
  </si>
  <si>
    <t>Mobilje orendi</t>
  </si>
  <si>
    <t>Paisje Zyre informatike</t>
  </si>
  <si>
    <t>% Amo</t>
  </si>
  <si>
    <t>Shpenzimet per tu shperndar</t>
  </si>
  <si>
    <t>Inventari Imet</t>
  </si>
  <si>
    <t>Amortizimi shp.te parapaguara</t>
  </si>
  <si>
    <t>Shitje Apartamente</t>
  </si>
  <si>
    <t>Tatimi</t>
  </si>
  <si>
    <t>Fitimi ne Bilanc</t>
  </si>
  <si>
    <t>Totali shpenzimeve</t>
  </si>
  <si>
    <t>A.Q. 01.01.2011</t>
  </si>
  <si>
    <t xml:space="preserve">Parapagimi </t>
  </si>
  <si>
    <t xml:space="preserve">Ambalazh i paluajtshem </t>
  </si>
  <si>
    <t xml:space="preserve">Amor.ambalazhet e paluajtshme </t>
  </si>
  <si>
    <t xml:space="preserve">Amortizimi shp.te nisjes </t>
  </si>
  <si>
    <t>Totali A Q</t>
  </si>
  <si>
    <t>Amor.Mobilje orendi</t>
  </si>
  <si>
    <t>Vlefta neto e A.Q.</t>
  </si>
  <si>
    <t xml:space="preserve">Shitjet me tvsh </t>
  </si>
  <si>
    <t>Te Ardhura te tjera Venndim gjykate</t>
  </si>
  <si>
    <t>Shitjet pa tvsh te deklaruara</t>
  </si>
  <si>
    <t>Aktivet e Q, per shitje me Vl, Neto</t>
  </si>
  <si>
    <t>Shitje MANE TCI sh.p.k.</t>
  </si>
  <si>
    <t>Tvsh</t>
  </si>
  <si>
    <t>Shitje per skrap.</t>
  </si>
  <si>
    <t xml:space="preserve">Cmimi I shitjes </t>
  </si>
  <si>
    <t>Veprime ne vitin 2012</t>
  </si>
  <si>
    <t>Llog.</t>
  </si>
  <si>
    <t>Vl. Aktiveve te asgjesuara</t>
  </si>
  <si>
    <t>Sip. Fizike</t>
  </si>
  <si>
    <t>Sip.Ndertimi</t>
  </si>
  <si>
    <t>1+1</t>
  </si>
  <si>
    <t>2+1</t>
  </si>
  <si>
    <t>SEKSIONI</t>
  </si>
  <si>
    <t xml:space="preserve">Kati </t>
  </si>
  <si>
    <t>Shkalla</t>
  </si>
  <si>
    <t>Alba Mihali</t>
  </si>
  <si>
    <t>Shitur?
Po/Jo</t>
  </si>
  <si>
    <t>Po</t>
  </si>
  <si>
    <t># Njësisë</t>
  </si>
  <si>
    <t>Modeli pagesës:</t>
  </si>
  <si>
    <t>I --- 30-30-40</t>
  </si>
  <si>
    <t>II --- 60-20-20</t>
  </si>
  <si>
    <t>III --- 90-10</t>
  </si>
  <si>
    <t>Mod. Pag.</t>
  </si>
  <si>
    <t>Data e nënshkrimit të kontratës</t>
  </si>
  <si>
    <t>Shuma Totale</t>
  </si>
  <si>
    <t>Klienti:
Emër+Mbiemër</t>
  </si>
  <si>
    <t>Apart. #</t>
  </si>
  <si>
    <t>Lloji i Ap.</t>
  </si>
  <si>
    <t>Sip. Verandë</t>
  </si>
  <si>
    <t>Sip. 
e 
Perbashkët</t>
  </si>
  <si>
    <t>GODINE BANIMI DHE SHERBIMESH 2, 7 DHE 9 KATE ME 1 KAT PARKIMI NENTOKE, KOMUNA YZBERISHT</t>
  </si>
  <si>
    <t>DYQ.</t>
  </si>
  <si>
    <t>1,2</t>
  </si>
  <si>
    <t>Nr.dyqanit</t>
  </si>
  <si>
    <t>Lavdosh Dule</t>
  </si>
  <si>
    <t>Sip Totale</t>
  </si>
  <si>
    <t>Halit Kurti</t>
  </si>
  <si>
    <t>Besnik Dashi</t>
  </si>
  <si>
    <t>Trendeline Saliasi</t>
  </si>
  <si>
    <t>Eris Kasmi</t>
  </si>
  <si>
    <t>Nertila Kosova</t>
  </si>
  <si>
    <t>Erjon Piperku</t>
  </si>
  <si>
    <t>Eliona Meli</t>
  </si>
  <si>
    <t>Igli Pira</t>
  </si>
  <si>
    <t>Mikel Luarasi</t>
  </si>
  <si>
    <t xml:space="preserve">Idajet Faslliu </t>
  </si>
  <si>
    <t>Erald Malaj</t>
  </si>
  <si>
    <t>Gentiani (Ap+Garazh)</t>
  </si>
  <si>
    <t>Albana Makashi</t>
  </si>
  <si>
    <t xml:space="preserve">Flori Cenga </t>
  </si>
  <si>
    <t>Violeta Frasheri</t>
  </si>
  <si>
    <t>Sokol Lami</t>
  </si>
  <si>
    <t>Lirika Paja</t>
  </si>
  <si>
    <t xml:space="preserve">Naim Mertiri </t>
  </si>
  <si>
    <t xml:space="preserve">Hamit Dulaj </t>
  </si>
  <si>
    <t xml:space="preserve">Niazi Dulaj </t>
  </si>
  <si>
    <t>Banush Nasufi</t>
  </si>
  <si>
    <t xml:space="preserve">Adil Mertiri </t>
  </si>
  <si>
    <t>Gjoleke Rodha</t>
  </si>
  <si>
    <t>Nase-Anife Lalaj</t>
  </si>
  <si>
    <t>Floresh Brinja (Erioni)</t>
  </si>
  <si>
    <t>Aleksandra Kasmi</t>
  </si>
  <si>
    <t>Naim Mertiri</t>
  </si>
  <si>
    <t>Vladimir Bidollari (iliri Kashar)</t>
  </si>
  <si>
    <t>Lumja-Xheri Hajdarkola</t>
  </si>
  <si>
    <t>Lumja-Serxho Hajdarkola</t>
  </si>
  <si>
    <t>Alban Tarrelli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</si>
  <si>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</si>
  <si>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</si>
  <si>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</si>
  <si>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</si>
  <si>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</si>
  <si>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</si>
  <si>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</si>
  <si>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</si>
  <si>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</si>
  <si>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</si>
  <si>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</si>
  <si>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shitur</t>
  </si>
  <si>
    <t>A13</t>
  </si>
  <si>
    <t>A14</t>
  </si>
  <si>
    <t>A15</t>
  </si>
  <si>
    <t>A18</t>
  </si>
  <si>
    <t>A19</t>
  </si>
  <si>
    <t>A20</t>
  </si>
  <si>
    <t>A21</t>
  </si>
  <si>
    <t>A22</t>
  </si>
  <si>
    <t>Garazh</t>
  </si>
  <si>
    <t>Hamit Dulaj</t>
  </si>
  <si>
    <t>Gentian Makashi</t>
  </si>
  <si>
    <t>Vilma-Garden Line</t>
  </si>
  <si>
    <t>Dyqani jone qe I kalon kompanise Lorena, shkembehet me Lorena 3</t>
  </si>
  <si>
    <t>Gazmend-Ervenila Xhaferraj</t>
  </si>
  <si>
    <t>Besnik Jahja</t>
  </si>
  <si>
    <t>Arjeta Gerguri</t>
  </si>
  <si>
    <t>Anelita Hoxha</t>
  </si>
  <si>
    <t>Jo</t>
  </si>
  <si>
    <t>Grand Total</t>
  </si>
  <si>
    <t>Rudin Dura&amp;Monika Shehaj</t>
  </si>
  <si>
    <t>Mehmet Hoxha-Alban Tarrelli</t>
  </si>
  <si>
    <t>Behije Geshtenja</t>
  </si>
  <si>
    <t>Blendi Meshi (Meshi B)</t>
  </si>
  <si>
    <t>Marina Vrapi</t>
  </si>
  <si>
    <t>ÇMIMI M2</t>
  </si>
  <si>
    <r>
      <t>Çmimi M</t>
    </r>
    <r>
      <rPr>
        <b/>
        <vertAlign val="superscript"/>
        <sz val="11"/>
        <color indexed="8"/>
        <rFont val="Calibri"/>
        <family val="2"/>
      </rPr>
      <t>2</t>
    </r>
  </si>
  <si>
    <t>Firma  ALCRED sh.p.k.   F - H  Viti  2011</t>
  </si>
  <si>
    <t>tvsh e transferejm te Firma Mane TCI sh.p.k.</t>
  </si>
  <si>
    <t>Rudin Duro</t>
  </si>
  <si>
    <t>Prodhim në proces ( Inventar I Imet ne perdorim)</t>
  </si>
  <si>
    <t xml:space="preserve">   3.a.  Pasqyra e  fluksit te parasë për vitin ushtrimor te mbyllur me 31 Dhjetor 2011. </t>
  </si>
  <si>
    <r>
      <t xml:space="preserve">Pozicioni më 31 dhjetor 2009  </t>
    </r>
    <r>
      <rPr>
        <sz val="12"/>
        <color indexed="10"/>
        <rFont val="Book Antiqua"/>
        <family val="1"/>
      </rPr>
      <t>At 31  December 2009</t>
    </r>
  </si>
  <si>
    <t>Aktivet Afatgjata Materiale  me vlere fillestare   2011</t>
  </si>
  <si>
    <t>Amortizimi A.A.Materiale   2011</t>
  </si>
  <si>
    <t xml:space="preserve">Mobilje orendi </t>
  </si>
  <si>
    <t>Paisje Informatike</t>
  </si>
  <si>
    <t>paisje Informatike</t>
  </si>
  <si>
    <t>Mobileri orendi</t>
  </si>
  <si>
    <t>Vlera Kontabel Neto e A.A.Materiale  2011</t>
  </si>
  <si>
    <t>Viti 2011</t>
  </si>
  <si>
    <t>Totali  Amortizimit</t>
  </si>
  <si>
    <t xml:space="preserve">Shuma   </t>
  </si>
  <si>
    <t>Totali te ardhurave pa tvsh</t>
  </si>
  <si>
    <t>Shuma e Amortizimit</t>
  </si>
  <si>
    <t>Vlefta Teo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</si>
</sst>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_);_(* \(#,##0.0\);_(* &quot;-&quot;?_);_(@_)"/>
    <numFmt numFmtId="167" formatCode="_-* #,##0.00_L_e_k_-;\-* #,##0.00_L_e_k_-;_-* &quot;-&quot;??_L_e_k_-;_-@_-"/>
    <numFmt numFmtId="168" formatCode="_-* #,##0_-;\-* #,##0_-;_-* &quot;-&quot;??_-;_-@_-"/>
    <numFmt numFmtId="169" formatCode="_(* #,##0.000_);_(* \(#,##0.000\);_(* &quot;-&quot;??_);_(@_)"/>
    <numFmt numFmtId="170" formatCode="_([$€-2]\ * #,##0_);_([$€-2]\ * \(#,##0\);_([$€-2]\ * &quot;-&quot;??_);_(@_)"/>
    <numFmt numFmtId="171" formatCode="_([$€-2]\ * #,##0.00_);_([$€-2]\ * \(#,##0.00\);_([$€-2]\ * &quot;-&quot;??_);_(@_)"/>
  </numFmts>
  <fonts count="68">
    <font>
      <sz val="10"/>
      <name val="Arial"/>
      <family val="0"/>
    </font>
    <font>
      <sz val="9"/>
      <color indexed="8"/>
      <name val="Book Antiqua"/>
      <family val="1"/>
    </font>
    <font>
      <b/>
      <sz val="12"/>
      <color indexed="8"/>
      <name val="Book Antiqua"/>
      <family val="1"/>
    </font>
    <font>
      <b/>
      <sz val="9"/>
      <color indexed="8"/>
      <name val="Book Antiqua"/>
      <family val="1"/>
    </font>
    <font>
      <b/>
      <sz val="9"/>
      <name val="Book Antiqua"/>
      <family val="1"/>
    </font>
    <font>
      <sz val="9"/>
      <name val="Book Antiqua"/>
      <family val="1"/>
    </font>
    <font>
      <i/>
      <sz val="9"/>
      <name val="Book Antiqua"/>
      <family val="1"/>
    </font>
    <font>
      <i/>
      <sz val="9"/>
      <color indexed="8"/>
      <name val="Book Antiqua"/>
      <family val="1"/>
    </font>
    <font>
      <sz val="9"/>
      <name val="Arial"/>
      <family val="0"/>
    </font>
    <font>
      <sz val="12"/>
      <color indexed="8"/>
      <name val="Book Antiqua"/>
      <family val="1"/>
    </font>
    <font>
      <i/>
      <sz val="12"/>
      <color indexed="8"/>
      <name val="Book Antiqua"/>
      <family val="1"/>
    </font>
    <font>
      <b/>
      <sz val="10"/>
      <name val="Arial"/>
      <family val="2"/>
    </font>
    <font>
      <b/>
      <sz val="12"/>
      <name val="Book Antiqua"/>
      <family val="1"/>
    </font>
    <font>
      <sz val="12"/>
      <color indexed="10"/>
      <name val="Book Antiqua"/>
      <family val="1"/>
    </font>
    <font>
      <b/>
      <sz val="8"/>
      <color indexed="8"/>
      <name val="Book Antiqua"/>
      <family val="1"/>
    </font>
    <font>
      <sz val="12"/>
      <name val="Book Antiqua"/>
      <family val="1"/>
    </font>
    <font>
      <sz val="8"/>
      <name val="Book Antiqua"/>
      <family val="1"/>
    </font>
    <font>
      <i/>
      <sz val="12"/>
      <name val="Book Antiqua"/>
      <family val="1"/>
    </font>
    <font>
      <sz val="8"/>
      <color indexed="8"/>
      <name val="Book Antiqua"/>
      <family val="1"/>
    </font>
    <font>
      <b/>
      <sz val="14"/>
      <name val="Book Antiqua"/>
      <family val="1"/>
    </font>
    <font>
      <sz val="12"/>
      <color indexed="12"/>
      <name val="Book Antiqua"/>
      <family val="1"/>
    </font>
    <font>
      <b/>
      <sz val="12"/>
      <color indexed="63"/>
      <name val="Book Antiqua"/>
      <family val="1"/>
    </font>
    <font>
      <sz val="12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u val="single"/>
      <sz val="10"/>
      <name val="Arial"/>
      <family val="2"/>
    </font>
    <font>
      <b/>
      <i/>
      <sz val="9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sz val="12"/>
      <color indexed="10"/>
      <name val="Arial"/>
      <family val="0"/>
    </font>
    <font>
      <sz val="12"/>
      <name val="Cambria"/>
      <family val="1"/>
    </font>
    <font>
      <sz val="12"/>
      <color indexed="10"/>
      <name val="Cambria"/>
      <family val="1"/>
    </font>
    <font>
      <b/>
      <sz val="8"/>
      <name val="Tahoma"/>
      <family val="0"/>
    </font>
    <font>
      <sz val="8"/>
      <name val="Tahoma"/>
      <family val="0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59"/>
      <name val="Calibri"/>
      <family val="2"/>
    </font>
    <font>
      <b/>
      <vertAlign val="superscript"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9"/>
      </right>
      <top style="thin">
        <color indexed="31"/>
      </top>
      <bottom style="thin">
        <color indexed="31"/>
      </bottom>
    </border>
    <border>
      <left style="thin">
        <color indexed="9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/>
      <bottom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0" fillId="23" borderId="7" applyNumberFormat="0" applyFont="0" applyAlignment="0" applyProtection="0"/>
    <xf numFmtId="0" fontId="48" fillId="20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8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4" fillId="0" borderId="15" xfId="0" applyFont="1" applyBorder="1" applyAlignment="1">
      <alignment wrapText="1"/>
    </xf>
    <xf numFmtId="3" fontId="3" fillId="0" borderId="15" xfId="0" applyNumberFormat="1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20" borderId="15" xfId="0" applyFont="1" applyFill="1" applyBorder="1" applyAlignment="1">
      <alignment horizontal="center" wrapText="1"/>
    </xf>
    <xf numFmtId="0" fontId="6" fillId="20" borderId="15" xfId="0" applyFont="1" applyFill="1" applyBorder="1" applyAlignment="1">
      <alignment wrapText="1"/>
    </xf>
    <xf numFmtId="0" fontId="3" fillId="20" borderId="15" xfId="0" applyFont="1" applyFill="1" applyBorder="1" applyAlignment="1">
      <alignment horizontal="center" wrapText="1"/>
    </xf>
    <xf numFmtId="164" fontId="3" fillId="20" borderId="15" xfId="42" applyNumberFormat="1" applyFont="1" applyFill="1" applyBorder="1" applyAlignment="1">
      <alignment wrapText="1"/>
    </xf>
    <xf numFmtId="3" fontId="1" fillId="0" borderId="15" xfId="0" applyNumberFormat="1" applyFont="1" applyBorder="1" applyAlignment="1">
      <alignment wrapText="1"/>
    </xf>
    <xf numFmtId="0" fontId="7" fillId="20" borderId="15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164" fontId="1" fillId="0" borderId="15" xfId="42" applyNumberFormat="1" applyFont="1" applyBorder="1" applyAlignment="1">
      <alignment wrapText="1"/>
    </xf>
    <xf numFmtId="0" fontId="4" fillId="20" borderId="15" xfId="0" applyFont="1" applyFill="1" applyBorder="1" applyAlignment="1">
      <alignment wrapText="1"/>
    </xf>
    <xf numFmtId="0" fontId="7" fillId="20" borderId="15" xfId="0" applyFont="1" applyFill="1" applyBorder="1" applyAlignment="1">
      <alignment wrapText="1"/>
    </xf>
    <xf numFmtId="164" fontId="7" fillId="20" borderId="15" xfId="42" applyNumberFormat="1" applyFont="1" applyFill="1" applyBorder="1" applyAlignment="1">
      <alignment wrapText="1"/>
    </xf>
    <xf numFmtId="164" fontId="3" fillId="20" borderId="15" xfId="0" applyNumberFormat="1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7" fillId="0" borderId="15" xfId="0" applyFont="1" applyBorder="1" applyAlignment="1">
      <alignment wrapText="1"/>
    </xf>
    <xf numFmtId="0" fontId="1" fillId="20" borderId="15" xfId="0" applyFont="1" applyFill="1" applyBorder="1" applyAlignment="1">
      <alignment wrapText="1"/>
    </xf>
    <xf numFmtId="164" fontId="1" fillId="20" borderId="15" xfId="42" applyNumberFormat="1" applyFont="1" applyFill="1" applyBorder="1" applyAlignment="1">
      <alignment wrapText="1"/>
    </xf>
    <xf numFmtId="0" fontId="3" fillId="20" borderId="15" xfId="0" applyFont="1" applyFill="1" applyBorder="1" applyAlignment="1">
      <alignment wrapText="1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9" fillId="0" borderId="18" xfId="0" applyFont="1" applyBorder="1" applyAlignment="1">
      <alignment wrapText="1"/>
    </xf>
    <xf numFmtId="3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9" fillId="0" borderId="20" xfId="0" applyFont="1" applyBorder="1" applyAlignment="1">
      <alignment wrapText="1"/>
    </xf>
    <xf numFmtId="3" fontId="9" fillId="0" borderId="14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9" fillId="0" borderId="20" xfId="0" applyFont="1" applyBorder="1" applyAlignment="1">
      <alignment horizontal="center"/>
    </xf>
    <xf numFmtId="0" fontId="10" fillId="0" borderId="20" xfId="0" applyFont="1" applyBorder="1" applyAlignment="1">
      <alignment wrapText="1"/>
    </xf>
    <xf numFmtId="0" fontId="9" fillId="0" borderId="14" xfId="0" applyFont="1" applyBorder="1" applyAlignment="1">
      <alignment/>
    </xf>
    <xf numFmtId="0" fontId="2" fillId="20" borderId="20" xfId="0" applyFont="1" applyFill="1" applyBorder="1" applyAlignment="1">
      <alignment horizontal="center"/>
    </xf>
    <xf numFmtId="0" fontId="2" fillId="20" borderId="20" xfId="0" applyFont="1" applyFill="1" applyBorder="1" applyAlignment="1">
      <alignment wrapText="1"/>
    </xf>
    <xf numFmtId="0" fontId="9" fillId="0" borderId="16" xfId="0" applyFont="1" applyBorder="1" applyAlignment="1">
      <alignment/>
    </xf>
    <xf numFmtId="0" fontId="9" fillId="0" borderId="20" xfId="0" applyFont="1" applyBorder="1" applyAlignment="1">
      <alignment/>
    </xf>
    <xf numFmtId="0" fontId="9" fillId="20" borderId="20" xfId="0" applyFont="1" applyFill="1" applyBorder="1" applyAlignment="1">
      <alignment/>
    </xf>
    <xf numFmtId="0" fontId="0" fillId="0" borderId="15" xfId="0" applyBorder="1" applyAlignment="1">
      <alignment/>
    </xf>
    <xf numFmtId="0" fontId="11" fillId="0" borderId="0" xfId="0" applyFont="1" applyAlignment="1">
      <alignment/>
    </xf>
    <xf numFmtId="0" fontId="12" fillId="0" borderId="21" xfId="0" applyNumberFormat="1" applyFont="1" applyBorder="1" applyAlignment="1">
      <alignment horizontal="center" vertical="justify" wrapText="1"/>
    </xf>
    <xf numFmtId="0" fontId="12" fillId="0" borderId="17" xfId="42" applyNumberFormat="1" applyFont="1" applyBorder="1" applyAlignment="1">
      <alignment horizontal="center" vertical="justify" wrapText="1"/>
    </xf>
    <xf numFmtId="0" fontId="12" fillId="0" borderId="0" xfId="0" applyNumberFormat="1" applyFont="1" applyFill="1" applyBorder="1" applyAlignment="1">
      <alignment horizontal="left" vertical="justify" wrapText="1"/>
    </xf>
    <xf numFmtId="0" fontId="16" fillId="0" borderId="17" xfId="42" applyNumberFormat="1" applyFont="1" applyBorder="1" applyAlignment="1">
      <alignment horizontal="left" vertical="justify" wrapText="1"/>
    </xf>
    <xf numFmtId="0" fontId="16" fillId="0" borderId="0" xfId="42" applyNumberFormat="1" applyFont="1" applyBorder="1" applyAlignment="1">
      <alignment horizontal="left" vertical="justify" wrapText="1"/>
    </xf>
    <xf numFmtId="0" fontId="15" fillId="0" borderId="22" xfId="42" applyNumberFormat="1" applyFont="1" applyBorder="1" applyAlignment="1">
      <alignment horizontal="center" vertical="justify" wrapText="1"/>
    </xf>
    <xf numFmtId="0" fontId="15" fillId="0" borderId="23" xfId="0" applyNumberFormat="1" applyFont="1" applyFill="1" applyBorder="1" applyAlignment="1">
      <alignment horizontal="left" vertical="justify" wrapText="1"/>
    </xf>
    <xf numFmtId="0" fontId="15" fillId="0" borderId="22" xfId="42" applyNumberFormat="1" applyFont="1" applyBorder="1" applyAlignment="1">
      <alignment horizontal="left" vertical="justify" wrapText="1"/>
    </xf>
    <xf numFmtId="164" fontId="15" fillId="0" borderId="23" xfId="42" applyNumberFormat="1" applyFont="1" applyFill="1" applyBorder="1" applyAlignment="1">
      <alignment horizontal="left" vertical="justify" wrapText="1"/>
    </xf>
    <xf numFmtId="164" fontId="13" fillId="0" borderId="23" xfId="42" applyNumberFormat="1" applyFont="1" applyFill="1" applyBorder="1" applyAlignment="1">
      <alignment horizontal="left" vertical="justify" wrapText="1"/>
    </xf>
    <xf numFmtId="0" fontId="15" fillId="0" borderId="24" xfId="42" applyNumberFormat="1" applyFont="1" applyBorder="1" applyAlignment="1">
      <alignment horizontal="center" vertical="justify" wrapText="1"/>
    </xf>
    <xf numFmtId="0" fontId="17" fillId="0" borderId="25" xfId="0" applyNumberFormat="1" applyFont="1" applyFill="1" applyBorder="1" applyAlignment="1">
      <alignment horizontal="left" vertical="justify" wrapText="1"/>
    </xf>
    <xf numFmtId="0" fontId="15" fillId="0" borderId="24" xfId="42" applyNumberFormat="1" applyFont="1" applyBorder="1" applyAlignment="1">
      <alignment horizontal="left" vertical="justify" wrapText="1"/>
    </xf>
    <xf numFmtId="164" fontId="15" fillId="20" borderId="25" xfId="42" applyNumberFormat="1" applyFont="1" applyFill="1" applyBorder="1" applyAlignment="1">
      <alignment horizontal="left" vertical="justify" wrapText="1"/>
    </xf>
    <xf numFmtId="0" fontId="15" fillId="0" borderId="17" xfId="42" applyNumberFormat="1" applyFont="1" applyBorder="1" applyAlignment="1">
      <alignment horizontal="left" vertical="justify" wrapText="1"/>
    </xf>
    <xf numFmtId="164" fontId="15" fillId="0" borderId="0" xfId="42" applyNumberFormat="1" applyFont="1" applyBorder="1" applyAlignment="1">
      <alignment horizontal="left" vertical="justify" wrapText="1"/>
    </xf>
    <xf numFmtId="0" fontId="17" fillId="0" borderId="0" xfId="0" applyNumberFormat="1" applyFont="1" applyFill="1" applyBorder="1" applyAlignment="1">
      <alignment horizontal="left" vertical="justify" wrapText="1"/>
    </xf>
    <xf numFmtId="0" fontId="15" fillId="0" borderId="21" xfId="42" applyNumberFormat="1" applyFont="1" applyBorder="1" applyAlignment="1">
      <alignment horizontal="left" vertical="justify" wrapText="1"/>
    </xf>
    <xf numFmtId="164" fontId="15" fillId="0" borderId="0" xfId="42" applyNumberFormat="1" applyFont="1" applyFill="1" applyBorder="1" applyAlignment="1">
      <alignment horizontal="left" vertical="justify" wrapText="1"/>
    </xf>
    <xf numFmtId="0" fontId="16" fillId="0" borderId="13" xfId="42" applyNumberFormat="1" applyFont="1" applyBorder="1" applyAlignment="1">
      <alignment horizontal="left" vertical="justify" wrapText="1"/>
    </xf>
    <xf numFmtId="0" fontId="12" fillId="0" borderId="10" xfId="0" applyNumberFormat="1" applyFont="1" applyFill="1" applyBorder="1" applyAlignment="1">
      <alignment horizontal="left" vertical="justify" wrapText="1"/>
    </xf>
    <xf numFmtId="0" fontId="12" fillId="0" borderId="21" xfId="42" applyNumberFormat="1" applyFont="1" applyBorder="1" applyAlignment="1">
      <alignment horizontal="center" vertical="justify" wrapText="1"/>
    </xf>
    <xf numFmtId="164" fontId="15" fillId="20" borderId="10" xfId="42" applyNumberFormat="1" applyFont="1" applyFill="1" applyBorder="1" applyAlignment="1">
      <alignment horizontal="left" vertical="justify" wrapText="1"/>
    </xf>
    <xf numFmtId="0" fontId="18" fillId="0" borderId="0" xfId="0" applyNumberFormat="1" applyFont="1" applyAlignment="1">
      <alignment horizontal="left" vertical="center"/>
    </xf>
    <xf numFmtId="0" fontId="19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21" xfId="0" applyFont="1" applyBorder="1" applyAlignment="1">
      <alignment/>
    </xf>
    <xf numFmtId="0" fontId="15" fillId="0" borderId="19" xfId="0" applyFont="1" applyBorder="1" applyAlignment="1">
      <alignment horizontal="center" wrapText="1"/>
    </xf>
    <xf numFmtId="0" fontId="15" fillId="0" borderId="26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3" fontId="2" fillId="0" borderId="12" xfId="0" applyNumberFormat="1" applyFont="1" applyBorder="1" applyAlignment="1">
      <alignment/>
    </xf>
    <xf numFmtId="0" fontId="2" fillId="0" borderId="17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15" fillId="0" borderId="13" xfId="0" applyFont="1" applyBorder="1" applyAlignment="1">
      <alignment wrapText="1"/>
    </xf>
    <xf numFmtId="0" fontId="9" fillId="0" borderId="27" xfId="0" applyFont="1" applyBorder="1" applyAlignment="1">
      <alignment/>
    </xf>
    <xf numFmtId="0" fontId="9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6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3" xfId="0" applyFont="1" applyBorder="1" applyAlignment="1">
      <alignment/>
    </xf>
    <xf numFmtId="3" fontId="15" fillId="0" borderId="13" xfId="0" applyNumberFormat="1" applyFont="1" applyBorder="1" applyAlignment="1">
      <alignment/>
    </xf>
    <xf numFmtId="3" fontId="21" fillId="0" borderId="14" xfId="0" applyNumberFormat="1" applyFont="1" applyBorder="1" applyAlignment="1">
      <alignment/>
    </xf>
    <xf numFmtId="0" fontId="21" fillId="0" borderId="14" xfId="0" applyFont="1" applyBorder="1" applyAlignment="1">
      <alignment/>
    </xf>
    <xf numFmtId="0" fontId="9" fillId="0" borderId="13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15" fillId="0" borderId="12" xfId="0" applyFont="1" applyBorder="1" applyAlignment="1">
      <alignment/>
    </xf>
    <xf numFmtId="0" fontId="15" fillId="0" borderId="17" xfId="0" applyFont="1" applyBorder="1" applyAlignment="1">
      <alignment/>
    </xf>
    <xf numFmtId="0" fontId="21" fillId="0" borderId="12" xfId="0" applyFont="1" applyBorder="1" applyAlignment="1">
      <alignment/>
    </xf>
    <xf numFmtId="0" fontId="2" fillId="0" borderId="21" xfId="0" applyFont="1" applyBorder="1" applyAlignment="1">
      <alignment wrapText="1"/>
    </xf>
    <xf numFmtId="0" fontId="2" fillId="0" borderId="11" xfId="0" applyFont="1" applyBorder="1" applyAlignment="1">
      <alignment/>
    </xf>
    <xf numFmtId="3" fontId="2" fillId="0" borderId="27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1" xfId="0" applyFont="1" applyBorder="1" applyAlignment="1">
      <alignment/>
    </xf>
    <xf numFmtId="3" fontId="9" fillId="0" borderId="13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20" fillId="0" borderId="13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64" fontId="0" fillId="0" borderId="15" xfId="42" applyNumberFormat="1" applyFont="1" applyBorder="1" applyAlignment="1">
      <alignment/>
    </xf>
    <xf numFmtId="9" fontId="9" fillId="0" borderId="20" xfId="0" applyNumberFormat="1" applyFont="1" applyBorder="1" applyAlignment="1">
      <alignment/>
    </xf>
    <xf numFmtId="166" fontId="0" fillId="0" borderId="0" xfId="0" applyNumberFormat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4" fontId="11" fillId="0" borderId="15" xfId="42" applyNumberFormat="1" applyFont="1" applyBorder="1" applyAlignment="1">
      <alignment/>
    </xf>
    <xf numFmtId="164" fontId="3" fillId="0" borderId="15" xfId="42" applyNumberFormat="1" applyFont="1" applyBorder="1" applyAlignment="1">
      <alignment wrapText="1"/>
    </xf>
    <xf numFmtId="164" fontId="0" fillId="0" borderId="0" xfId="0" applyNumberFormat="1" applyAlignment="1">
      <alignment/>
    </xf>
    <xf numFmtId="164" fontId="7" fillId="24" borderId="15" xfId="42" applyNumberFormat="1" applyFont="1" applyFill="1" applyBorder="1" applyAlignment="1">
      <alignment wrapText="1"/>
    </xf>
    <xf numFmtId="3" fontId="0" fillId="0" borderId="0" xfId="0" applyNumberFormat="1" applyAlignment="1">
      <alignment/>
    </xf>
    <xf numFmtId="14" fontId="0" fillId="0" borderId="29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3" fillId="0" borderId="0" xfId="0" applyFont="1" applyAlignment="1">
      <alignment/>
    </xf>
    <xf numFmtId="3" fontId="0" fillId="0" borderId="15" xfId="45" applyNumberFormat="1" applyBorder="1" applyAlignment="1">
      <alignment/>
    </xf>
    <xf numFmtId="0" fontId="31" fillId="0" borderId="15" xfId="60" applyFont="1" applyBorder="1" applyAlignment="1">
      <alignment horizontal="left" wrapText="1"/>
      <protection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/>
    </xf>
    <xf numFmtId="0" fontId="0" fillId="0" borderId="28" xfId="0" applyFont="1" applyBorder="1" applyAlignment="1">
      <alignment horizontal="center"/>
    </xf>
    <xf numFmtId="0" fontId="23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0" fillId="0" borderId="28" xfId="0" applyBorder="1" applyAlignment="1">
      <alignment horizontal="center"/>
    </xf>
    <xf numFmtId="3" fontId="0" fillId="0" borderId="28" xfId="45" applyNumberFormat="1" applyBorder="1" applyAlignment="1">
      <alignment/>
    </xf>
    <xf numFmtId="0" fontId="0" fillId="0" borderId="30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27" fillId="0" borderId="31" xfId="0" applyFont="1" applyBorder="1" applyAlignment="1">
      <alignment horizontal="center" vertical="center"/>
    </xf>
    <xf numFmtId="3" fontId="27" fillId="0" borderId="31" xfId="45" applyNumberFormat="1" applyFont="1" applyBorder="1" applyAlignment="1">
      <alignment vertical="center"/>
    </xf>
    <xf numFmtId="3" fontId="27" fillId="0" borderId="32" xfId="45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45" applyNumberFormat="1" applyFill="1" applyBorder="1" applyAlignment="1">
      <alignment/>
    </xf>
    <xf numFmtId="0" fontId="31" fillId="0" borderId="33" xfId="60" applyFont="1" applyBorder="1" applyAlignment="1">
      <alignment horizontal="left" wrapText="1"/>
      <protection/>
    </xf>
    <xf numFmtId="0" fontId="23" fillId="0" borderId="15" xfId="62" applyFont="1" applyFill="1" applyBorder="1" applyAlignment="1">
      <alignment horizontal="left"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11" fillId="0" borderId="28" xfId="60" applyFont="1" applyBorder="1" applyAlignment="1">
      <alignment horizontal="center"/>
      <protection/>
    </xf>
    <xf numFmtId="2" fontId="30" fillId="0" borderId="34" xfId="60" applyNumberFormat="1" applyFont="1" applyBorder="1" applyAlignment="1">
      <alignment horizontal="center" wrapText="1"/>
      <protection/>
    </xf>
    <xf numFmtId="0" fontId="31" fillId="0" borderId="35" xfId="60" applyFont="1" applyBorder="1" applyAlignment="1">
      <alignment horizontal="center" vertical="center" wrapText="1"/>
      <protection/>
    </xf>
    <xf numFmtId="0" fontId="11" fillId="0" borderId="36" xfId="60" applyFont="1" applyBorder="1" applyAlignment="1">
      <alignment horizontal="center"/>
      <protection/>
    </xf>
    <xf numFmtId="0" fontId="11" fillId="0" borderId="33" xfId="60" applyFont="1" applyBorder="1" applyAlignment="1">
      <alignment horizontal="left" wrapText="1"/>
      <protection/>
    </xf>
    <xf numFmtId="0" fontId="0" fillId="0" borderId="37" xfId="60" applyFont="1" applyBorder="1" applyAlignment="1">
      <alignment horizontal="center"/>
      <protection/>
    </xf>
    <xf numFmtId="0" fontId="0" fillId="0" borderId="38" xfId="60" applyFont="1" applyBorder="1" applyAlignment="1">
      <alignment horizontal="left" wrapText="1"/>
      <protection/>
    </xf>
    <xf numFmtId="0" fontId="0" fillId="0" borderId="39" xfId="60" applyFont="1" applyBorder="1" applyAlignment="1">
      <alignment horizontal="center"/>
      <protection/>
    </xf>
    <xf numFmtId="0" fontId="27" fillId="0" borderId="38" xfId="60" applyFont="1" applyBorder="1" applyAlignment="1">
      <alignment horizontal="left" wrapText="1"/>
      <protection/>
    </xf>
    <xf numFmtId="0" fontId="11" fillId="0" borderId="40" xfId="60" applyFont="1" applyBorder="1" applyAlignment="1">
      <alignment horizontal="center"/>
      <protection/>
    </xf>
    <xf numFmtId="0" fontId="11" fillId="0" borderId="38" xfId="60" applyFont="1" applyBorder="1" applyAlignment="1">
      <alignment horizontal="left" wrapText="1"/>
      <protection/>
    </xf>
    <xf numFmtId="0" fontId="11" fillId="0" borderId="41" xfId="60" applyFont="1" applyBorder="1" applyAlignment="1">
      <alignment horizontal="left" wrapText="1"/>
      <protection/>
    </xf>
    <xf numFmtId="0" fontId="0" fillId="0" borderId="29" xfId="60" applyFont="1" applyBorder="1" applyAlignment="1">
      <alignment horizontal="left" wrapText="1"/>
      <protection/>
    </xf>
    <xf numFmtId="0" fontId="0" fillId="0" borderId="42" xfId="60" applyFont="1" applyBorder="1" applyAlignment="1">
      <alignment horizontal="center"/>
      <protection/>
    </xf>
    <xf numFmtId="0" fontId="0" fillId="0" borderId="43" xfId="60" applyFont="1" applyBorder="1" applyAlignment="1">
      <alignment horizontal="left" wrapText="1"/>
      <protection/>
    </xf>
    <xf numFmtId="0" fontId="11" fillId="0" borderId="40" xfId="60" applyFont="1" applyBorder="1" applyAlignment="1">
      <alignment horizontal="center" vertical="center"/>
      <protection/>
    </xf>
    <xf numFmtId="0" fontId="11" fillId="0" borderId="39" xfId="60" applyFont="1" applyBorder="1" applyAlignment="1">
      <alignment horizontal="center" vertical="center"/>
      <protection/>
    </xf>
    <xf numFmtId="0" fontId="0" fillId="0" borderId="38" xfId="60" applyFont="1" applyBorder="1" applyAlignment="1">
      <alignment horizontal="center" wrapText="1"/>
      <protection/>
    </xf>
    <xf numFmtId="0" fontId="11" fillId="0" borderId="37" xfId="60" applyFont="1" applyBorder="1" applyAlignment="1">
      <alignment horizontal="center"/>
      <protection/>
    </xf>
    <xf numFmtId="0" fontId="25" fillId="0" borderId="15" xfId="60" applyFont="1" applyBorder="1" applyAlignment="1">
      <alignment horizontal="left" wrapText="1"/>
      <protection/>
    </xf>
    <xf numFmtId="0" fontId="11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1" fillId="0" borderId="39" xfId="60" applyFont="1" applyBorder="1" applyAlignment="1">
      <alignment horizontal="center"/>
      <protection/>
    </xf>
    <xf numFmtId="0" fontId="11" fillId="0" borderId="15" xfId="60" applyFont="1" applyBorder="1" applyAlignment="1">
      <alignment horizontal="left" wrapText="1"/>
      <protection/>
    </xf>
    <xf numFmtId="0" fontId="11" fillId="0" borderId="42" xfId="60" applyFont="1" applyBorder="1" applyAlignment="1">
      <alignment horizontal="center"/>
      <protection/>
    </xf>
    <xf numFmtId="0" fontId="11" fillId="0" borderId="29" xfId="60" applyFont="1" applyBorder="1" applyAlignment="1">
      <alignment horizontal="left" wrapText="1"/>
      <protection/>
    </xf>
    <xf numFmtId="0" fontId="11" fillId="0" borderId="44" xfId="60" applyFont="1" applyBorder="1" applyAlignment="1">
      <alignment horizontal="center"/>
      <protection/>
    </xf>
    <xf numFmtId="0" fontId="11" fillId="0" borderId="0" xfId="60" applyFont="1" applyBorder="1" applyAlignment="1">
      <alignment horizontal="center"/>
      <protection/>
    </xf>
    <xf numFmtId="0" fontId="11" fillId="0" borderId="0" xfId="60" applyFont="1" applyBorder="1" applyAlignment="1">
      <alignment horizontal="left" wrapText="1"/>
      <protection/>
    </xf>
    <xf numFmtId="0" fontId="11" fillId="0" borderId="0" xfId="60" applyFont="1" applyBorder="1" applyAlignment="1">
      <alignment horizontal="left"/>
      <protection/>
    </xf>
    <xf numFmtId="0" fontId="23" fillId="0" borderId="28" xfId="60" applyFont="1" applyBorder="1">
      <alignment/>
      <protection/>
    </xf>
    <xf numFmtId="2" fontId="30" fillId="0" borderId="28" xfId="60" applyNumberFormat="1" applyFont="1" applyBorder="1" applyAlignment="1">
      <alignment horizontal="center" wrapText="1"/>
      <protection/>
    </xf>
    <xf numFmtId="0" fontId="31" fillId="0" borderId="28" xfId="60" applyFont="1" applyBorder="1" applyAlignment="1">
      <alignment horizontal="center" vertical="center" wrapText="1"/>
      <protection/>
    </xf>
    <xf numFmtId="0" fontId="31" fillId="0" borderId="45" xfId="60" applyFont="1" applyBorder="1" applyAlignment="1">
      <alignment horizontal="center"/>
      <protection/>
    </xf>
    <xf numFmtId="0" fontId="23" fillId="0" borderId="40" xfId="60" applyFont="1" applyBorder="1" applyAlignment="1">
      <alignment horizontal="left"/>
      <protection/>
    </xf>
    <xf numFmtId="0" fontId="31" fillId="0" borderId="15" xfId="60" applyFont="1" applyBorder="1" applyAlignment="1">
      <alignment horizontal="left"/>
      <protection/>
    </xf>
    <xf numFmtId="0" fontId="23" fillId="0" borderId="15" xfId="60" applyFont="1" applyBorder="1" applyAlignment="1">
      <alignment horizontal="left" wrapText="1"/>
      <protection/>
    </xf>
    <xf numFmtId="0" fontId="31" fillId="0" borderId="40" xfId="60" applyFont="1" applyBorder="1" applyAlignment="1">
      <alignment horizontal="center"/>
      <protection/>
    </xf>
    <xf numFmtId="0" fontId="23" fillId="0" borderId="40" xfId="60" applyFont="1" applyBorder="1" applyAlignment="1">
      <alignment horizontal="center"/>
      <protection/>
    </xf>
    <xf numFmtId="0" fontId="23" fillId="0" borderId="15" xfId="60" applyFont="1" applyBorder="1" applyAlignment="1">
      <alignment horizontal="left"/>
      <protection/>
    </xf>
    <xf numFmtId="0" fontId="23" fillId="0" borderId="40" xfId="60" applyFont="1" applyFill="1" applyBorder="1" applyAlignment="1">
      <alignment horizontal="center"/>
      <protection/>
    </xf>
    <xf numFmtId="0" fontId="23" fillId="0" borderId="46" xfId="0" applyFont="1" applyBorder="1" applyAlignment="1">
      <alignment/>
    </xf>
    <xf numFmtId="0" fontId="3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31" fillId="0" borderId="29" xfId="60" applyFont="1" applyBorder="1" applyAlignment="1">
      <alignment horizontal="center" vertical="center" wrapText="1"/>
      <protection/>
    </xf>
    <xf numFmtId="0" fontId="31" fillId="0" borderId="47" xfId="60" applyFont="1" applyBorder="1" applyAlignment="1">
      <alignment horizontal="center" vertical="center" wrapText="1"/>
      <protection/>
    </xf>
    <xf numFmtId="0" fontId="31" fillId="0" borderId="40" xfId="60" applyFont="1" applyBorder="1">
      <alignment/>
      <protection/>
    </xf>
    <xf numFmtId="0" fontId="23" fillId="0" borderId="40" xfId="0" applyFont="1" applyBorder="1" applyAlignment="1">
      <alignment/>
    </xf>
    <xf numFmtId="0" fontId="23" fillId="0" borderId="40" xfId="60" applyFont="1" applyBorder="1">
      <alignment/>
      <protection/>
    </xf>
    <xf numFmtId="0" fontId="23" fillId="0" borderId="44" xfId="60" applyFont="1" applyBorder="1">
      <alignment/>
      <protection/>
    </xf>
    <xf numFmtId="0" fontId="31" fillId="0" borderId="41" xfId="60" applyFont="1" applyBorder="1" applyAlignment="1">
      <alignment horizontal="left"/>
      <protection/>
    </xf>
    <xf numFmtId="0" fontId="23" fillId="0" borderId="41" xfId="60" applyFont="1" applyBorder="1" applyAlignment="1">
      <alignment horizontal="left"/>
      <protection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5" xfId="0" applyFill="1" applyBorder="1" applyAlignment="1">
      <alignment/>
    </xf>
    <xf numFmtId="0" fontId="11" fillId="0" borderId="28" xfId="0" applyFont="1" applyBorder="1" applyAlignment="1">
      <alignment/>
    </xf>
    <xf numFmtId="0" fontId="0" fillId="0" borderId="48" xfId="0" applyBorder="1" applyAlignment="1">
      <alignment/>
    </xf>
    <xf numFmtId="0" fontId="0" fillId="0" borderId="38" xfId="0" applyBorder="1" applyAlignment="1">
      <alignment/>
    </xf>
    <xf numFmtId="0" fontId="0" fillId="0" borderId="28" xfId="0" applyFont="1" applyBorder="1" applyAlignment="1">
      <alignment/>
    </xf>
    <xf numFmtId="0" fontId="11" fillId="0" borderId="48" xfId="0" applyFont="1" applyBorder="1" applyAlignment="1">
      <alignment/>
    </xf>
    <xf numFmtId="0" fontId="11" fillId="0" borderId="38" xfId="0" applyFont="1" applyBorder="1" applyAlignment="1">
      <alignment/>
    </xf>
    <xf numFmtId="164" fontId="34" fillId="20" borderId="15" xfId="42" applyNumberFormat="1" applyFont="1" applyFill="1" applyBorder="1" applyAlignment="1">
      <alignment wrapText="1"/>
    </xf>
    <xf numFmtId="164" fontId="11" fillId="0" borderId="0" xfId="0" applyNumberFormat="1" applyFont="1" applyAlignment="1">
      <alignment/>
    </xf>
    <xf numFmtId="164" fontId="2" fillId="0" borderId="16" xfId="42" applyNumberFormat="1" applyFont="1" applyBorder="1" applyAlignment="1">
      <alignment/>
    </xf>
    <xf numFmtId="164" fontId="11" fillId="0" borderId="33" xfId="42" applyNumberFormat="1" applyFont="1" applyBorder="1" applyAlignment="1">
      <alignment horizontal="left"/>
    </xf>
    <xf numFmtId="164" fontId="11" fillId="0" borderId="15" xfId="42" applyNumberFormat="1" applyFont="1" applyBorder="1" applyAlignment="1">
      <alignment horizontal="left"/>
    </xf>
    <xf numFmtId="164" fontId="11" fillId="0" borderId="41" xfId="42" applyNumberFormat="1" applyFont="1" applyBorder="1" applyAlignment="1">
      <alignment horizontal="left"/>
    </xf>
    <xf numFmtId="164" fontId="0" fillId="0" borderId="15" xfId="42" applyNumberFormat="1" applyFont="1" applyBorder="1" applyAlignment="1">
      <alignment horizontal="left"/>
    </xf>
    <xf numFmtId="164" fontId="23" fillId="0" borderId="15" xfId="42" applyNumberFormat="1" applyFont="1" applyBorder="1" applyAlignment="1">
      <alignment horizontal="left"/>
    </xf>
    <xf numFmtId="164" fontId="23" fillId="0" borderId="15" xfId="42" applyNumberFormat="1" applyFont="1" applyBorder="1" applyAlignment="1">
      <alignment horizontal="left" wrapText="1"/>
    </xf>
    <xf numFmtId="164" fontId="31" fillId="0" borderId="15" xfId="42" applyNumberFormat="1" applyFont="1" applyBorder="1" applyAlignment="1">
      <alignment horizontal="left"/>
    </xf>
    <xf numFmtId="164" fontId="31" fillId="0" borderId="33" xfId="42" applyNumberFormat="1" applyFont="1" applyBorder="1" applyAlignment="1">
      <alignment horizontal="left"/>
    </xf>
    <xf numFmtId="164" fontId="0" fillId="0" borderId="15" xfId="42" applyNumberFormat="1" applyFont="1" applyBorder="1" applyAlignment="1">
      <alignment/>
    </xf>
    <xf numFmtId="164" fontId="0" fillId="0" borderId="0" xfId="42" applyNumberFormat="1" applyFont="1" applyAlignment="1">
      <alignment/>
    </xf>
    <xf numFmtId="164" fontId="0" fillId="0" borderId="15" xfId="42" applyNumberFormat="1" applyBorder="1" applyAlignment="1">
      <alignment/>
    </xf>
    <xf numFmtId="164" fontId="31" fillId="0" borderId="41" xfId="42" applyNumberFormat="1" applyFont="1" applyBorder="1" applyAlignment="1">
      <alignment horizontal="left"/>
    </xf>
    <xf numFmtId="3" fontId="11" fillId="0" borderId="38" xfId="0" applyNumberFormat="1" applyFont="1" applyBorder="1" applyAlignment="1">
      <alignment/>
    </xf>
    <xf numFmtId="164" fontId="11" fillId="0" borderId="38" xfId="42" applyNumberFormat="1" applyFont="1" applyBorder="1" applyAlignment="1">
      <alignment/>
    </xf>
    <xf numFmtId="164" fontId="0" fillId="0" borderId="38" xfId="42" applyNumberFormat="1" applyFont="1" applyBorder="1" applyAlignment="1">
      <alignment/>
    </xf>
    <xf numFmtId="3" fontId="0" fillId="0" borderId="49" xfId="0" applyNumberFormat="1" applyBorder="1" applyAlignment="1">
      <alignment/>
    </xf>
    <xf numFmtId="3" fontId="2" fillId="20" borderId="38" xfId="0" applyNumberFormat="1" applyFont="1" applyFill="1" applyBorder="1" applyAlignment="1">
      <alignment/>
    </xf>
    <xf numFmtId="0" fontId="0" fillId="0" borderId="43" xfId="0" applyBorder="1" applyAlignment="1">
      <alignment/>
    </xf>
    <xf numFmtId="165" fontId="11" fillId="0" borderId="38" xfId="42" applyNumberFormat="1" applyFont="1" applyBorder="1" applyAlignment="1">
      <alignment/>
    </xf>
    <xf numFmtId="0" fontId="0" fillId="0" borderId="49" xfId="0" applyBorder="1" applyAlignment="1">
      <alignment/>
    </xf>
    <xf numFmtId="164" fontId="2" fillId="20" borderId="38" xfId="42" applyNumberFormat="1" applyFont="1" applyFill="1" applyBorder="1" applyAlignment="1">
      <alignment/>
    </xf>
    <xf numFmtId="3" fontId="11" fillId="0" borderId="50" xfId="0" applyNumberFormat="1" applyFont="1" applyBorder="1" applyAlignment="1">
      <alignment/>
    </xf>
    <xf numFmtId="164" fontId="11" fillId="0" borderId="22" xfId="42" applyNumberFormat="1" applyFont="1" applyBorder="1" applyAlignment="1">
      <alignment/>
    </xf>
    <xf numFmtId="0" fontId="0" fillId="0" borderId="22" xfId="0" applyBorder="1" applyAlignment="1">
      <alignment/>
    </xf>
    <xf numFmtId="164" fontId="0" fillId="0" borderId="22" xfId="42" applyNumberFormat="1" applyFont="1" applyBorder="1" applyAlignment="1">
      <alignment/>
    </xf>
    <xf numFmtId="3" fontId="0" fillId="0" borderId="51" xfId="0" applyNumberFormat="1" applyBorder="1" applyAlignment="1">
      <alignment/>
    </xf>
    <xf numFmtId="3" fontId="2" fillId="20" borderId="22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1" xfId="0" applyBorder="1" applyAlignment="1">
      <alignment/>
    </xf>
    <xf numFmtId="164" fontId="2" fillId="20" borderId="22" xfId="42" applyNumberFormat="1" applyFont="1" applyFill="1" applyBorder="1" applyAlignment="1">
      <alignment/>
    </xf>
    <xf numFmtId="0" fontId="0" fillId="0" borderId="52" xfId="0" applyBorder="1" applyAlignment="1">
      <alignment/>
    </xf>
    <xf numFmtId="0" fontId="28" fillId="0" borderId="0" xfId="0" applyFont="1" applyAlignment="1">
      <alignment/>
    </xf>
    <xf numFmtId="0" fontId="52" fillId="0" borderId="15" xfId="0" applyFont="1" applyBorder="1" applyAlignment="1">
      <alignment/>
    </xf>
    <xf numFmtId="0" fontId="52" fillId="0" borderId="15" xfId="0" applyFont="1" applyBorder="1" applyAlignment="1">
      <alignment horizontal="center"/>
    </xf>
    <xf numFmtId="0" fontId="52" fillId="0" borderId="15" xfId="0" applyFont="1" applyBorder="1" applyAlignment="1">
      <alignment/>
    </xf>
    <xf numFmtId="0" fontId="22" fillId="0" borderId="15" xfId="0" applyFont="1" applyBorder="1" applyAlignment="1">
      <alignment/>
    </xf>
    <xf numFmtId="3" fontId="22" fillId="0" borderId="15" xfId="0" applyNumberFormat="1" applyFont="1" applyBorder="1" applyAlignment="1">
      <alignment/>
    </xf>
    <xf numFmtId="0" fontId="53" fillId="0" borderId="15" xfId="0" applyFont="1" applyBorder="1" applyAlignment="1">
      <alignment/>
    </xf>
    <xf numFmtId="3" fontId="53" fillId="0" borderId="15" xfId="0" applyNumberFormat="1" applyFont="1" applyBorder="1" applyAlignment="1">
      <alignment/>
    </xf>
    <xf numFmtId="3" fontId="28" fillId="0" borderId="15" xfId="0" applyNumberFormat="1" applyFont="1" applyBorder="1" applyAlignment="1">
      <alignment/>
    </xf>
    <xf numFmtId="3" fontId="52" fillId="0" borderId="15" xfId="0" applyNumberFormat="1" applyFont="1" applyBorder="1" applyAlignment="1">
      <alignment/>
    </xf>
    <xf numFmtId="3" fontId="52" fillId="0" borderId="15" xfId="0" applyNumberFormat="1" applyFont="1" applyBorder="1" applyAlignment="1">
      <alignment/>
    </xf>
    <xf numFmtId="0" fontId="28" fillId="0" borderId="15" xfId="0" applyFont="1" applyBorder="1" applyAlignment="1">
      <alignment/>
    </xf>
    <xf numFmtId="3" fontId="28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28" fillId="0" borderId="15" xfId="0" applyNumberFormat="1" applyFont="1" applyBorder="1" applyAlignment="1">
      <alignment/>
    </xf>
    <xf numFmtId="0" fontId="54" fillId="0" borderId="15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54" xfId="0" applyFont="1" applyBorder="1" applyAlignment="1">
      <alignment vertical="center"/>
    </xf>
    <xf numFmtId="0" fontId="28" fillId="0" borderId="55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/>
    </xf>
    <xf numFmtId="0" fontId="28" fillId="0" borderId="41" xfId="0" applyFont="1" applyBorder="1" applyAlignment="1">
      <alignment/>
    </xf>
    <xf numFmtId="0" fontId="28" fillId="0" borderId="56" xfId="0" applyFont="1" applyBorder="1" applyAlignment="1">
      <alignment vertical="center"/>
    </xf>
    <xf numFmtId="0" fontId="55" fillId="0" borderId="42" xfId="0" applyFont="1" applyBorder="1" applyAlignment="1">
      <alignment/>
    </xf>
    <xf numFmtId="164" fontId="56" fillId="0" borderId="29" xfId="42" applyNumberFormat="1" applyFont="1" applyBorder="1" applyAlignment="1">
      <alignment/>
    </xf>
    <xf numFmtId="0" fontId="55" fillId="0" borderId="29" xfId="0" applyFont="1" applyBorder="1" applyAlignment="1">
      <alignment/>
    </xf>
    <xf numFmtId="164" fontId="55" fillId="0" borderId="15" xfId="42" applyNumberFormat="1" applyFont="1" applyBorder="1" applyAlignment="1">
      <alignment/>
    </xf>
    <xf numFmtId="0" fontId="55" fillId="0" borderId="47" xfId="0" applyFont="1" applyBorder="1" applyAlignment="1">
      <alignment/>
    </xf>
    <xf numFmtId="0" fontId="55" fillId="0" borderId="40" xfId="0" applyFont="1" applyBorder="1" applyAlignment="1">
      <alignment/>
    </xf>
    <xf numFmtId="0" fontId="55" fillId="0" borderId="15" xfId="0" applyFont="1" applyBorder="1" applyAlignment="1">
      <alignment/>
    </xf>
    <xf numFmtId="164" fontId="55" fillId="0" borderId="57" xfId="42" applyNumberFormat="1" applyFont="1" applyBorder="1" applyAlignment="1">
      <alignment/>
    </xf>
    <xf numFmtId="0" fontId="55" fillId="0" borderId="40" xfId="0" applyFont="1" applyFill="1" applyBorder="1" applyAlignment="1">
      <alignment/>
    </xf>
    <xf numFmtId="0" fontId="55" fillId="0" borderId="15" xfId="0" applyFont="1" applyFill="1" applyBorder="1" applyAlignment="1">
      <alignment/>
    </xf>
    <xf numFmtId="164" fontId="55" fillId="0" borderId="15" xfId="42" applyNumberFormat="1" applyFont="1" applyFill="1" applyBorder="1" applyAlignment="1">
      <alignment/>
    </xf>
    <xf numFmtId="164" fontId="55" fillId="0" borderId="57" xfId="42" applyNumberFormat="1" applyFont="1" applyFill="1" applyBorder="1" applyAlignment="1">
      <alignment/>
    </xf>
    <xf numFmtId="164" fontId="55" fillId="0" borderId="15" xfId="0" applyNumberFormat="1" applyFont="1" applyBorder="1" applyAlignment="1">
      <alignment/>
    </xf>
    <xf numFmtId="0" fontId="55" fillId="0" borderId="37" xfId="0" applyFont="1" applyFill="1" applyBorder="1" applyAlignment="1">
      <alignment/>
    </xf>
    <xf numFmtId="0" fontId="55" fillId="0" borderId="28" xfId="0" applyFont="1" applyFill="1" applyBorder="1" applyAlignment="1">
      <alignment/>
    </xf>
    <xf numFmtId="164" fontId="55" fillId="0" borderId="28" xfId="42" applyNumberFormat="1" applyFont="1" applyFill="1" applyBorder="1" applyAlignment="1">
      <alignment/>
    </xf>
    <xf numFmtId="164" fontId="55" fillId="0" borderId="28" xfId="0" applyNumberFormat="1" applyFont="1" applyBorder="1" applyAlignment="1">
      <alignment/>
    </xf>
    <xf numFmtId="164" fontId="55" fillId="0" borderId="28" xfId="42" applyNumberFormat="1" applyFont="1" applyBorder="1" applyAlignment="1">
      <alignment/>
    </xf>
    <xf numFmtId="164" fontId="55" fillId="0" borderId="58" xfId="42" applyNumberFormat="1" applyFont="1" applyBorder="1" applyAlignment="1">
      <alignment/>
    </xf>
    <xf numFmtId="0" fontId="28" fillId="0" borderId="30" xfId="0" applyFont="1" applyBorder="1" applyAlignment="1">
      <alignment/>
    </xf>
    <xf numFmtId="0" fontId="28" fillId="0" borderId="31" xfId="0" applyFont="1" applyBorder="1" applyAlignment="1">
      <alignment/>
    </xf>
    <xf numFmtId="164" fontId="28" fillId="0" borderId="32" xfId="0" applyNumberFormat="1" applyFont="1" applyBorder="1" applyAlignment="1">
      <alignment/>
    </xf>
    <xf numFmtId="164" fontId="28" fillId="0" borderId="59" xfId="42" applyNumberFormat="1" applyFont="1" applyBorder="1" applyAlignment="1">
      <alignment/>
    </xf>
    <xf numFmtId="164" fontId="28" fillId="0" borderId="31" xfId="0" applyNumberFormat="1" applyFont="1" applyBorder="1" applyAlignment="1">
      <alignment/>
    </xf>
    <xf numFmtId="164" fontId="28" fillId="0" borderId="32" xfId="42" applyNumberFormat="1" applyFont="1" applyBorder="1" applyAlignment="1">
      <alignment/>
    </xf>
    <xf numFmtId="164" fontId="22" fillId="0" borderId="0" xfId="42" applyNumberFormat="1" applyFont="1" applyAlignment="1">
      <alignment/>
    </xf>
    <xf numFmtId="164" fontId="28" fillId="0" borderId="0" xfId="42" applyNumberFormat="1" applyFont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40" xfId="59" applyFont="1" applyFill="1" applyBorder="1" applyAlignment="1">
      <alignment horizontal="center"/>
      <protection/>
    </xf>
    <xf numFmtId="0" fontId="9" fillId="0" borderId="60" xfId="59" applyFont="1" applyFill="1" applyBorder="1" applyAlignment="1">
      <alignment horizontal="left"/>
      <protection/>
    </xf>
    <xf numFmtId="168" fontId="9" fillId="0" borderId="15" xfId="44" applyNumberFormat="1" applyFont="1" applyFill="1" applyBorder="1" applyAlignment="1">
      <alignment horizontal="center"/>
    </xf>
    <xf numFmtId="164" fontId="9" fillId="0" borderId="15" xfId="59" applyNumberFormat="1" applyFont="1" applyFill="1" applyBorder="1" applyAlignment="1">
      <alignment horizontal="center"/>
      <protection/>
    </xf>
    <xf numFmtId="0" fontId="9" fillId="0" borderId="15" xfId="59" applyFont="1" applyFill="1" applyBorder="1" applyAlignment="1">
      <alignment horizontal="center"/>
      <protection/>
    </xf>
    <xf numFmtId="168" fontId="9" fillId="0" borderId="15" xfId="59" applyNumberFormat="1" applyFont="1" applyFill="1" applyBorder="1" applyAlignment="1">
      <alignment horizontal="center"/>
      <protection/>
    </xf>
    <xf numFmtId="164" fontId="9" fillId="0" borderId="57" xfId="59" applyNumberFormat="1" applyFont="1" applyFill="1" applyBorder="1" applyAlignment="1">
      <alignment horizontal="center"/>
      <protection/>
    </xf>
    <xf numFmtId="164" fontId="9" fillId="0" borderId="29" xfId="59" applyNumberFormat="1" applyFont="1" applyFill="1" applyBorder="1" applyAlignment="1">
      <alignment horizontal="center"/>
      <protection/>
    </xf>
    <xf numFmtId="0" fontId="9" fillId="0" borderId="29" xfId="59" applyFont="1" applyFill="1" applyBorder="1" applyAlignment="1">
      <alignment horizontal="center"/>
      <protection/>
    </xf>
    <xf numFmtId="168" fontId="9" fillId="0" borderId="29" xfId="59" applyNumberFormat="1" applyFont="1" applyFill="1" applyBorder="1" applyAlignment="1">
      <alignment horizontal="center"/>
      <protection/>
    </xf>
    <xf numFmtId="164" fontId="9" fillId="0" borderId="47" xfId="59" applyNumberFormat="1" applyFont="1" applyFill="1" applyBorder="1" applyAlignment="1">
      <alignment horizontal="center"/>
      <protection/>
    </xf>
    <xf numFmtId="0" fontId="9" fillId="0" borderId="48" xfId="59" applyFont="1" applyFill="1" applyBorder="1" applyAlignment="1">
      <alignment horizontal="left"/>
      <protection/>
    </xf>
    <xf numFmtId="0" fontId="9" fillId="0" borderId="37" xfId="59" applyFont="1" applyFill="1" applyBorder="1" applyAlignment="1">
      <alignment horizontal="center"/>
      <protection/>
    </xf>
    <xf numFmtId="0" fontId="9" fillId="0" borderId="61" xfId="59" applyFont="1" applyFill="1" applyBorder="1" applyAlignment="1">
      <alignment horizontal="left"/>
      <protection/>
    </xf>
    <xf numFmtId="0" fontId="2" fillId="0" borderId="30" xfId="59" applyFont="1" applyFill="1" applyBorder="1" applyAlignment="1">
      <alignment horizontal="center"/>
      <protection/>
    </xf>
    <xf numFmtId="0" fontId="2" fillId="0" borderId="62" xfId="59" applyFont="1" applyFill="1" applyBorder="1">
      <alignment/>
      <protection/>
    </xf>
    <xf numFmtId="164" fontId="2" fillId="0" borderId="31" xfId="42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5" xfId="0" applyFont="1" applyBorder="1" applyAlignment="1">
      <alignment/>
    </xf>
    <xf numFmtId="3" fontId="53" fillId="0" borderId="15" xfId="0" applyNumberFormat="1" applyFont="1" applyBorder="1" applyAlignment="1">
      <alignment/>
    </xf>
    <xf numFmtId="3" fontId="52" fillId="0" borderId="15" xfId="0" applyNumberFormat="1" applyFont="1" applyBorder="1" applyAlignment="1">
      <alignment/>
    </xf>
    <xf numFmtId="0" fontId="52" fillId="0" borderId="15" xfId="0" applyFont="1" applyBorder="1" applyAlignment="1">
      <alignment/>
    </xf>
    <xf numFmtId="0" fontId="53" fillId="0" borderId="15" xfId="0" applyFont="1" applyFill="1" applyBorder="1" applyAlignment="1">
      <alignment/>
    </xf>
    <xf numFmtId="3" fontId="53" fillId="0" borderId="15" xfId="0" applyNumberFormat="1" applyFont="1" applyFill="1" applyBorder="1" applyAlignment="1">
      <alignment/>
    </xf>
    <xf numFmtId="0" fontId="53" fillId="0" borderId="15" xfId="0" applyFont="1" applyBorder="1" applyAlignment="1">
      <alignment horizontal="left"/>
    </xf>
    <xf numFmtId="0" fontId="28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64" fontId="52" fillId="0" borderId="15" xfId="42" applyNumberFormat="1" applyFont="1" applyFill="1" applyBorder="1" applyAlignment="1">
      <alignment/>
    </xf>
    <xf numFmtId="0" fontId="28" fillId="0" borderId="15" xfId="0" applyFont="1" applyFill="1" applyBorder="1" applyAlignment="1">
      <alignment horizontal="center"/>
    </xf>
    <xf numFmtId="0" fontId="28" fillId="0" borderId="15" xfId="0" applyFont="1" applyBorder="1" applyAlignment="1">
      <alignment/>
    </xf>
    <xf numFmtId="0" fontId="28" fillId="0" borderId="15" xfId="0" applyFont="1" applyFill="1" applyBorder="1" applyAlignment="1">
      <alignment/>
    </xf>
    <xf numFmtId="164" fontId="53" fillId="0" borderId="15" xfId="42" applyNumberFormat="1" applyFont="1" applyFill="1" applyBorder="1" applyAlignment="1">
      <alignment/>
    </xf>
    <xf numFmtId="164" fontId="53" fillId="0" borderId="15" xfId="0" applyNumberFormat="1" applyFont="1" applyBorder="1" applyAlignment="1">
      <alignment/>
    </xf>
    <xf numFmtId="9" fontId="53" fillId="0" borderId="15" xfId="42" applyNumberFormat="1" applyFont="1" applyBorder="1" applyAlignment="1">
      <alignment/>
    </xf>
    <xf numFmtId="3" fontId="53" fillId="0" borderId="15" xfId="0" applyNumberFormat="1" applyFont="1" applyBorder="1" applyAlignment="1">
      <alignment horizontal="right"/>
    </xf>
    <xf numFmtId="164" fontId="28" fillId="0" borderId="15" xfId="0" applyNumberFormat="1" applyFont="1" applyBorder="1" applyAlignment="1">
      <alignment/>
    </xf>
    <xf numFmtId="164" fontId="52" fillId="0" borderId="15" xfId="0" applyNumberFormat="1" applyFont="1" applyBorder="1" applyAlignment="1">
      <alignment/>
    </xf>
    <xf numFmtId="43" fontId="52" fillId="0" borderId="15" xfId="42" applyFont="1" applyBorder="1" applyAlignment="1">
      <alignment/>
    </xf>
    <xf numFmtId="3" fontId="52" fillId="0" borderId="15" xfId="0" applyNumberFormat="1" applyFont="1" applyBorder="1" applyAlignment="1">
      <alignment horizontal="right"/>
    </xf>
    <xf numFmtId="43" fontId="53" fillId="0" borderId="15" xfId="42" applyFont="1" applyBorder="1" applyAlignment="1">
      <alignment/>
    </xf>
    <xf numFmtId="164" fontId="28" fillId="0" borderId="38" xfId="0" applyNumberFormat="1" applyFont="1" applyBorder="1" applyAlignment="1">
      <alignment/>
    </xf>
    <xf numFmtId="164" fontId="52" fillId="0" borderId="15" xfId="42" applyNumberFormat="1" applyFont="1" applyBorder="1" applyAlignment="1">
      <alignment/>
    </xf>
    <xf numFmtId="164" fontId="22" fillId="0" borderId="15" xfId="42" applyNumberFormat="1" applyFont="1" applyBorder="1" applyAlignment="1">
      <alignment/>
    </xf>
    <xf numFmtId="164" fontId="22" fillId="0" borderId="15" xfId="0" applyNumberFormat="1" applyFont="1" applyBorder="1" applyAlignment="1">
      <alignment/>
    </xf>
    <xf numFmtId="43" fontId="22" fillId="0" borderId="15" xfId="42" applyFont="1" applyBorder="1" applyAlignment="1">
      <alignment/>
    </xf>
    <xf numFmtId="9" fontId="22" fillId="0" borderId="15" xfId="42" applyNumberFormat="1" applyFont="1" applyBorder="1" applyAlignment="1">
      <alignment/>
    </xf>
    <xf numFmtId="164" fontId="28" fillId="0" borderId="15" xfId="42" applyNumberFormat="1" applyFont="1" applyBorder="1" applyAlignment="1">
      <alignment/>
    </xf>
    <xf numFmtId="43" fontId="28" fillId="0" borderId="15" xfId="42" applyFont="1" applyBorder="1" applyAlignment="1">
      <alignment/>
    </xf>
    <xf numFmtId="164" fontId="22" fillId="0" borderId="15" xfId="42" applyNumberFormat="1" applyFont="1" applyFill="1" applyBorder="1" applyAlignment="1">
      <alignment/>
    </xf>
    <xf numFmtId="164" fontId="22" fillId="0" borderId="15" xfId="42" applyNumberFormat="1" applyFont="1" applyBorder="1" applyAlignment="1">
      <alignment/>
    </xf>
    <xf numFmtId="9" fontId="22" fillId="0" borderId="15" xfId="42" applyNumberFormat="1" applyFont="1" applyBorder="1" applyAlignment="1">
      <alignment/>
    </xf>
    <xf numFmtId="3" fontId="22" fillId="0" borderId="15" xfId="0" applyNumberFormat="1" applyFont="1" applyBorder="1" applyAlignment="1">
      <alignment horizontal="right"/>
    </xf>
    <xf numFmtId="9" fontId="28" fillId="0" borderId="15" xfId="42" applyNumberFormat="1" applyFont="1" applyBorder="1" applyAlignment="1">
      <alignment/>
    </xf>
    <xf numFmtId="0" fontId="53" fillId="0" borderId="15" xfId="0" applyFont="1" applyFill="1" applyBorder="1" applyAlignment="1">
      <alignment horizontal="left"/>
    </xf>
    <xf numFmtId="3" fontId="5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35" fillId="0" borderId="63" xfId="61" applyFill="1" applyBorder="1">
      <alignment/>
      <protection/>
    </xf>
    <xf numFmtId="0" fontId="35" fillId="0" borderId="63" xfId="61" applyFill="1" applyBorder="1" applyAlignment="1">
      <alignment horizontal="center"/>
      <protection/>
    </xf>
    <xf numFmtId="15" fontId="35" fillId="0" borderId="63" xfId="61" applyNumberFormat="1" applyFill="1" applyBorder="1" applyAlignment="1">
      <alignment horizontal="center"/>
      <protection/>
    </xf>
    <xf numFmtId="0" fontId="50" fillId="11" borderId="64" xfId="61" applyFont="1" applyFill="1" applyBorder="1" applyAlignment="1">
      <alignment horizontal="center" vertical="center" textRotation="90"/>
      <protection/>
    </xf>
    <xf numFmtId="0" fontId="50" fillId="8" borderId="64" xfId="61" applyFont="1" applyFill="1" applyBorder="1" applyAlignment="1">
      <alignment horizontal="center" vertical="center" textRotation="90" wrapText="1"/>
      <protection/>
    </xf>
    <xf numFmtId="0" fontId="50" fillId="8" borderId="64" xfId="61" applyFont="1" applyFill="1" applyBorder="1" applyAlignment="1">
      <alignment horizontal="center" vertical="center" textRotation="90"/>
      <protection/>
    </xf>
    <xf numFmtId="0" fontId="50" fillId="10" borderId="64" xfId="61" applyFont="1" applyFill="1" applyBorder="1" applyAlignment="1">
      <alignment horizontal="center" vertical="center" textRotation="90" wrapText="1"/>
      <protection/>
    </xf>
    <xf numFmtId="0" fontId="50" fillId="10" borderId="64" xfId="61" applyFont="1" applyFill="1" applyBorder="1" applyAlignment="1">
      <alignment horizontal="center" vertical="center" textRotation="90"/>
      <protection/>
    </xf>
    <xf numFmtId="15" fontId="50" fillId="10" borderId="64" xfId="61" applyNumberFormat="1" applyFont="1" applyFill="1" applyBorder="1" applyAlignment="1">
      <alignment horizontal="center" vertical="center" textRotation="90" wrapText="1"/>
      <protection/>
    </xf>
    <xf numFmtId="0" fontId="35" fillId="0" borderId="65" xfId="61" applyFill="1" applyBorder="1" applyAlignment="1">
      <alignment horizontal="center"/>
      <protection/>
    </xf>
    <xf numFmtId="0" fontId="50" fillId="0" borderId="65" xfId="61" applyFont="1" applyFill="1" applyBorder="1" applyAlignment="1">
      <alignment horizontal="center"/>
      <protection/>
    </xf>
    <xf numFmtId="2" fontId="35" fillId="0" borderId="65" xfId="61" applyNumberFormat="1" applyFill="1" applyBorder="1">
      <alignment/>
      <protection/>
    </xf>
    <xf numFmtId="2" fontId="35" fillId="0" borderId="65" xfId="61" applyNumberFormat="1" applyFill="1" applyBorder="1" applyAlignment="1">
      <alignment horizontal="center"/>
      <protection/>
    </xf>
    <xf numFmtId="0" fontId="35" fillId="0" borderId="65" xfId="61" applyFill="1" applyBorder="1">
      <alignment/>
      <protection/>
    </xf>
    <xf numFmtId="170" fontId="35" fillId="0" borderId="65" xfId="61" applyNumberFormat="1" applyFill="1" applyBorder="1">
      <alignment/>
      <protection/>
    </xf>
    <xf numFmtId="171" fontId="35" fillId="0" borderId="65" xfId="61" applyNumberFormat="1" applyFill="1" applyBorder="1">
      <alignment/>
      <protection/>
    </xf>
    <xf numFmtId="15" fontId="35" fillId="0" borderId="65" xfId="61" applyNumberFormat="1" applyFill="1" applyBorder="1" applyAlignment="1">
      <alignment horizontal="center"/>
      <protection/>
    </xf>
    <xf numFmtId="0" fontId="63" fillId="0" borderId="65" xfId="61" applyFont="1" applyFill="1" applyBorder="1">
      <alignment/>
      <protection/>
    </xf>
    <xf numFmtId="0" fontId="63" fillId="0" borderId="63" xfId="61" applyFont="1" applyFill="1" applyBorder="1">
      <alignment/>
      <protection/>
    </xf>
    <xf numFmtId="0" fontId="64" fillId="0" borderId="65" xfId="61" applyFont="1" applyFill="1" applyBorder="1" applyAlignment="1">
      <alignment horizontal="center"/>
      <protection/>
    </xf>
    <xf numFmtId="0" fontId="65" fillId="0" borderId="65" xfId="61" applyFont="1" applyFill="1" applyBorder="1" applyAlignment="1">
      <alignment horizontal="center"/>
      <protection/>
    </xf>
    <xf numFmtId="2" fontId="65" fillId="0" borderId="65" xfId="61" applyNumberFormat="1" applyFont="1" applyFill="1" applyBorder="1">
      <alignment/>
      <protection/>
    </xf>
    <xf numFmtId="0" fontId="65" fillId="0" borderId="65" xfId="61" applyFont="1" applyFill="1" applyBorder="1" applyAlignment="1">
      <alignment horizontal="right"/>
      <protection/>
    </xf>
    <xf numFmtId="2" fontId="65" fillId="0" borderId="65" xfId="61" applyNumberFormat="1" applyFont="1" applyFill="1" applyBorder="1" applyAlignment="1">
      <alignment horizontal="right"/>
      <protection/>
    </xf>
    <xf numFmtId="0" fontId="65" fillId="0" borderId="65" xfId="61" applyFont="1" applyFill="1" applyBorder="1">
      <alignment/>
      <protection/>
    </xf>
    <xf numFmtId="0" fontId="63" fillId="0" borderId="65" xfId="61" applyFont="1" applyFill="1" applyBorder="1" applyAlignment="1">
      <alignment horizontal="center"/>
      <protection/>
    </xf>
    <xf numFmtId="0" fontId="66" fillId="0" borderId="65" xfId="61" applyFont="1" applyFill="1" applyBorder="1" applyAlignment="1">
      <alignment horizontal="center"/>
      <protection/>
    </xf>
    <xf numFmtId="2" fontId="63" fillId="0" borderId="65" xfId="61" applyNumberFormat="1" applyFont="1" applyFill="1" applyBorder="1">
      <alignment/>
      <protection/>
    </xf>
    <xf numFmtId="2" fontId="63" fillId="0" borderId="65" xfId="61" applyNumberFormat="1" applyFont="1" applyFill="1" applyBorder="1" applyAlignment="1">
      <alignment horizontal="center"/>
      <protection/>
    </xf>
    <xf numFmtId="170" fontId="63" fillId="0" borderId="65" xfId="61" applyNumberFormat="1" applyFont="1" applyFill="1" applyBorder="1">
      <alignment/>
      <protection/>
    </xf>
    <xf numFmtId="171" fontId="63" fillId="0" borderId="65" xfId="61" applyNumberFormat="1" applyFont="1" applyFill="1" applyBorder="1">
      <alignment/>
      <protection/>
    </xf>
    <xf numFmtId="15" fontId="63" fillId="0" borderId="65" xfId="61" applyNumberFormat="1" applyFont="1" applyFill="1" applyBorder="1" applyAlignment="1">
      <alignment horizontal="center"/>
      <protection/>
    </xf>
    <xf numFmtId="0" fontId="35" fillId="0" borderId="66" xfId="61" applyFill="1" applyBorder="1" applyAlignment="1">
      <alignment horizontal="center"/>
      <protection/>
    </xf>
    <xf numFmtId="0" fontId="50" fillId="0" borderId="66" xfId="61" applyFont="1" applyFill="1" applyBorder="1" applyAlignment="1">
      <alignment horizontal="center"/>
      <protection/>
    </xf>
    <xf numFmtId="0" fontId="35" fillId="0" borderId="66" xfId="61" applyFill="1" applyBorder="1">
      <alignment/>
      <protection/>
    </xf>
    <xf numFmtId="0" fontId="35" fillId="0" borderId="67" xfId="61" applyFill="1" applyBorder="1" applyAlignment="1">
      <alignment horizontal="center"/>
      <protection/>
    </xf>
    <xf numFmtId="0" fontId="50" fillId="0" borderId="67" xfId="61" applyFont="1" applyFill="1" applyBorder="1" applyAlignment="1">
      <alignment horizontal="center"/>
      <protection/>
    </xf>
    <xf numFmtId="0" fontId="35" fillId="0" borderId="67" xfId="61" applyFill="1" applyBorder="1">
      <alignment/>
      <protection/>
    </xf>
    <xf numFmtId="2" fontId="35" fillId="0" borderId="68" xfId="61" applyNumberFormat="1" applyFill="1" applyBorder="1" applyAlignment="1">
      <alignment horizontal="center"/>
      <protection/>
    </xf>
    <xf numFmtId="0" fontId="35" fillId="0" borderId="69" xfId="61" applyFill="1" applyBorder="1" applyAlignment="1">
      <alignment horizontal="center"/>
      <protection/>
    </xf>
    <xf numFmtId="0" fontId="35" fillId="22" borderId="69" xfId="61" applyFill="1" applyBorder="1" applyAlignment="1">
      <alignment horizontal="left"/>
      <protection/>
    </xf>
    <xf numFmtId="0" fontId="35" fillId="22" borderId="67" xfId="61" applyFill="1" applyBorder="1" applyAlignment="1">
      <alignment horizontal="center"/>
      <protection/>
    </xf>
    <xf numFmtId="0" fontId="50" fillId="22" borderId="67" xfId="61" applyFont="1" applyFill="1" applyBorder="1" applyAlignment="1">
      <alignment horizontal="center"/>
      <protection/>
    </xf>
    <xf numFmtId="0" fontId="35" fillId="22" borderId="67" xfId="61" applyFill="1" applyBorder="1">
      <alignment/>
      <protection/>
    </xf>
    <xf numFmtId="2" fontId="51" fillId="22" borderId="67" xfId="61" applyNumberFormat="1" applyFont="1" applyFill="1" applyBorder="1">
      <alignment/>
      <protection/>
    </xf>
    <xf numFmtId="2" fontId="35" fillId="22" borderId="68" xfId="61" applyNumberFormat="1" applyFill="1" applyBorder="1" applyAlignment="1">
      <alignment horizontal="center"/>
      <protection/>
    </xf>
    <xf numFmtId="0" fontId="63" fillId="22" borderId="65" xfId="61" applyFont="1" applyFill="1" applyBorder="1">
      <alignment/>
      <protection/>
    </xf>
    <xf numFmtId="0" fontId="35" fillId="22" borderId="65" xfId="61" applyFill="1" applyBorder="1" applyAlignment="1">
      <alignment horizontal="center"/>
      <protection/>
    </xf>
    <xf numFmtId="170" fontId="35" fillId="22" borderId="65" xfId="61" applyNumberFormat="1" applyFill="1" applyBorder="1">
      <alignment/>
      <protection/>
    </xf>
    <xf numFmtId="164" fontId="50" fillId="22" borderId="63" xfId="42" applyNumberFormat="1" applyFont="1" applyFill="1" applyBorder="1" applyAlignment="1">
      <alignment/>
    </xf>
    <xf numFmtId="15" fontId="35" fillId="22" borderId="65" xfId="61" applyNumberFormat="1" applyFill="1" applyBorder="1" applyAlignment="1">
      <alignment horizontal="center"/>
      <protection/>
    </xf>
    <xf numFmtId="0" fontId="67" fillId="8" borderId="67" xfId="61" applyFont="1" applyFill="1" applyBorder="1" applyAlignment="1">
      <alignment horizontal="center"/>
      <protection/>
    </xf>
    <xf numFmtId="0" fontId="35" fillId="8" borderId="67" xfId="61" applyFill="1" applyBorder="1" applyAlignment="1">
      <alignment horizontal="center"/>
      <protection/>
    </xf>
    <xf numFmtId="0" fontId="35" fillId="8" borderId="0" xfId="61" applyFill="1" applyBorder="1" applyAlignment="1">
      <alignment horizontal="center"/>
      <protection/>
    </xf>
    <xf numFmtId="0" fontId="35" fillId="0" borderId="0" xfId="61" applyFill="1" applyBorder="1">
      <alignment/>
      <protection/>
    </xf>
    <xf numFmtId="0" fontId="51" fillId="0" borderId="0" xfId="61" applyFont="1" applyFill="1" applyBorder="1">
      <alignment/>
      <protection/>
    </xf>
    <xf numFmtId="2" fontId="35" fillId="0" borderId="0" xfId="61" applyNumberFormat="1" applyFill="1" applyBorder="1" applyAlignment="1">
      <alignment horizontal="center"/>
      <protection/>
    </xf>
    <xf numFmtId="0" fontId="35" fillId="0" borderId="0" xfId="61" applyFill="1" applyBorder="1" applyAlignment="1">
      <alignment horizontal="center"/>
      <protection/>
    </xf>
    <xf numFmtId="171" fontId="35" fillId="0" borderId="0" xfId="61" applyNumberFormat="1" applyFill="1" applyBorder="1">
      <alignment/>
      <protection/>
    </xf>
    <xf numFmtId="15" fontId="35" fillId="0" borderId="0" xfId="61" applyNumberFormat="1" applyFill="1" applyBorder="1" applyAlignment="1">
      <alignment horizontal="center"/>
      <protection/>
    </xf>
    <xf numFmtId="0" fontId="35" fillId="25" borderId="0" xfId="61" applyFont="1" applyFill="1" applyBorder="1">
      <alignment/>
      <protection/>
    </xf>
    <xf numFmtId="0" fontId="35" fillId="25" borderId="0" xfId="61" applyFill="1" applyBorder="1">
      <alignment/>
      <protection/>
    </xf>
    <xf numFmtId="0" fontId="35" fillId="25" borderId="0" xfId="61" applyFill="1" applyBorder="1" applyAlignment="1">
      <alignment horizontal="center"/>
      <protection/>
    </xf>
    <xf numFmtId="0" fontId="35" fillId="22" borderId="64" xfId="61" applyFill="1" applyBorder="1">
      <alignment/>
      <protection/>
    </xf>
    <xf numFmtId="0" fontId="35" fillId="22" borderId="64" xfId="61" applyFill="1" applyBorder="1" applyAlignment="1">
      <alignment horizontal="center"/>
      <protection/>
    </xf>
    <xf numFmtId="171" fontId="50" fillId="22" borderId="64" xfId="61" applyNumberFormat="1" applyFont="1" applyFill="1" applyBorder="1">
      <alignment/>
      <protection/>
    </xf>
    <xf numFmtId="15" fontId="35" fillId="22" borderId="64" xfId="61" applyNumberFormat="1" applyFill="1" applyBorder="1" applyAlignment="1">
      <alignment horizontal="center"/>
      <protection/>
    </xf>
    <xf numFmtId="0" fontId="35" fillId="0" borderId="0" xfId="61" applyBorder="1" applyAlignment="1">
      <alignment horizontal="center"/>
      <protection/>
    </xf>
    <xf numFmtId="0" fontId="35" fillId="0" borderId="0" xfId="61" applyBorder="1">
      <alignment/>
      <protection/>
    </xf>
    <xf numFmtId="0" fontId="35" fillId="8" borderId="70" xfId="61" applyFill="1" applyBorder="1" applyAlignment="1">
      <alignment horizontal="center"/>
      <protection/>
    </xf>
    <xf numFmtId="0" fontId="35" fillId="0" borderId="70" xfId="61" applyFill="1" applyBorder="1">
      <alignment/>
      <protection/>
    </xf>
    <xf numFmtId="0" fontId="35" fillId="0" borderId="70" xfId="61" applyFill="1" applyBorder="1" applyAlignment="1">
      <alignment horizontal="center"/>
      <protection/>
    </xf>
    <xf numFmtId="164" fontId="35" fillId="0" borderId="70" xfId="61" applyNumberFormat="1" applyFill="1" applyBorder="1">
      <alignment/>
      <protection/>
    </xf>
    <xf numFmtId="15" fontId="35" fillId="0" borderId="70" xfId="61" applyNumberFormat="1" applyFill="1" applyBorder="1" applyAlignment="1">
      <alignment horizontal="center"/>
      <protection/>
    </xf>
    <xf numFmtId="43" fontId="35" fillId="0" borderId="70" xfId="42" applyFont="1" applyFill="1" applyBorder="1" applyAlignment="1">
      <alignment horizontal="center"/>
    </xf>
    <xf numFmtId="171" fontId="35" fillId="0" borderId="70" xfId="61" applyNumberFormat="1" applyFill="1" applyBorder="1" applyAlignment="1">
      <alignment horizontal="center"/>
      <protection/>
    </xf>
    <xf numFmtId="0" fontId="35" fillId="8" borderId="71" xfId="61" applyFill="1" applyBorder="1" applyAlignment="1">
      <alignment horizontal="center"/>
      <protection/>
    </xf>
    <xf numFmtId="0" fontId="35" fillId="0" borderId="72" xfId="61" applyFill="1" applyBorder="1">
      <alignment/>
      <protection/>
    </xf>
    <xf numFmtId="0" fontId="35" fillId="22" borderId="73" xfId="61" applyFill="1" applyBorder="1">
      <alignment/>
      <protection/>
    </xf>
    <xf numFmtId="0" fontId="35" fillId="22" borderId="73" xfId="61" applyFill="1" applyBorder="1" applyAlignment="1">
      <alignment horizontal="center"/>
      <protection/>
    </xf>
    <xf numFmtId="171" fontId="50" fillId="22" borderId="73" xfId="61" applyNumberFormat="1" applyFont="1" applyFill="1" applyBorder="1">
      <alignment/>
      <protection/>
    </xf>
    <xf numFmtId="15" fontId="35" fillId="22" borderId="73" xfId="61" applyNumberFormat="1" applyFill="1" applyBorder="1" applyAlignment="1">
      <alignment horizontal="center"/>
      <protection/>
    </xf>
    <xf numFmtId="0" fontId="50" fillId="0" borderId="74" xfId="61" applyFont="1" applyFill="1" applyBorder="1">
      <alignment/>
      <protection/>
    </xf>
    <xf numFmtId="0" fontId="50" fillId="0" borderId="74" xfId="61" applyFont="1" applyFill="1" applyBorder="1" applyAlignment="1">
      <alignment horizontal="center"/>
      <protection/>
    </xf>
    <xf numFmtId="43" fontId="50" fillId="0" borderId="74" xfId="61" applyNumberFormat="1" applyFont="1" applyFill="1" applyBorder="1">
      <alignment/>
      <protection/>
    </xf>
    <xf numFmtId="0" fontId="35" fillId="0" borderId="73" xfId="61" applyFill="1" applyBorder="1">
      <alignment/>
      <protection/>
    </xf>
    <xf numFmtId="0" fontId="35" fillId="0" borderId="73" xfId="61" applyFill="1" applyBorder="1" applyAlignment="1">
      <alignment horizontal="center"/>
      <protection/>
    </xf>
    <xf numFmtId="3" fontId="53" fillId="0" borderId="15" xfId="0" applyNumberFormat="1" applyFont="1" applyBorder="1" applyAlignment="1">
      <alignment/>
    </xf>
    <xf numFmtId="0" fontId="16" fillId="0" borderId="15" xfId="42" applyNumberFormat="1" applyFont="1" applyBorder="1" applyAlignment="1">
      <alignment horizontal="left" vertical="justify" wrapText="1"/>
    </xf>
    <xf numFmtId="164" fontId="15" fillId="0" borderId="15" xfId="42" applyNumberFormat="1" applyFont="1" applyFill="1" applyBorder="1" applyAlignment="1">
      <alignment horizontal="left" vertical="justify" wrapText="1"/>
    </xf>
    <xf numFmtId="164" fontId="13" fillId="0" borderId="15" xfId="42" applyNumberFormat="1" applyFont="1" applyFill="1" applyBorder="1" applyAlignment="1">
      <alignment horizontal="left" vertical="justify" wrapText="1"/>
    </xf>
    <xf numFmtId="164" fontId="15" fillId="20" borderId="15" xfId="42" applyNumberFormat="1" applyFont="1" applyFill="1" applyBorder="1" applyAlignment="1">
      <alignment horizontal="left" vertical="justify" wrapText="1"/>
    </xf>
    <xf numFmtId="164" fontId="15" fillId="0" borderId="15" xfId="42" applyNumberFormat="1" applyFont="1" applyBorder="1" applyAlignment="1">
      <alignment horizontal="left" vertical="justify" wrapText="1"/>
    </xf>
    <xf numFmtId="164" fontId="2" fillId="0" borderId="0" xfId="42" applyNumberFormat="1" applyFont="1" applyAlignment="1">
      <alignment/>
    </xf>
    <xf numFmtId="3" fontId="2" fillId="0" borderId="26" xfId="0" applyNumberFormat="1" applyFont="1" applyBorder="1" applyAlignment="1">
      <alignment/>
    </xf>
    <xf numFmtId="0" fontId="28" fillId="0" borderId="0" xfId="0" applyFont="1" applyAlignment="1">
      <alignment/>
    </xf>
    <xf numFmtId="0" fontId="52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3" fontId="5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3" fontId="22" fillId="0" borderId="15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52" fillId="0" borderId="15" xfId="0" applyFont="1" applyFill="1" applyBorder="1" applyAlignment="1">
      <alignment/>
    </xf>
    <xf numFmtId="3" fontId="28" fillId="0" borderId="15" xfId="0" applyNumberFormat="1" applyFont="1" applyFill="1" applyBorder="1" applyAlignment="1">
      <alignment/>
    </xf>
    <xf numFmtId="3" fontId="2" fillId="0" borderId="15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2" fillId="0" borderId="18" xfId="0" applyNumberFormat="1" applyFont="1" applyBorder="1" applyAlignment="1">
      <alignment horizontal="left" vertical="justify" wrapText="1"/>
    </xf>
    <xf numFmtId="0" fontId="12" fillId="0" borderId="26" xfId="0" applyNumberFormat="1" applyFont="1" applyBorder="1" applyAlignment="1">
      <alignment horizontal="left" vertical="justify" wrapText="1"/>
    </xf>
    <xf numFmtId="0" fontId="12" fillId="0" borderId="19" xfId="0" applyNumberFormat="1" applyFont="1" applyBorder="1" applyAlignment="1">
      <alignment horizontal="left" vertical="justify" wrapText="1"/>
    </xf>
    <xf numFmtId="0" fontId="14" fillId="0" borderId="11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0" fontId="14" fillId="0" borderId="27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2" fontId="11" fillId="0" borderId="48" xfId="60" applyNumberFormat="1" applyFont="1" applyBorder="1" applyAlignment="1">
      <alignment horizontal="center" wrapText="1"/>
      <protection/>
    </xf>
    <xf numFmtId="2" fontId="11" fillId="0" borderId="23" xfId="60" applyNumberFormat="1" applyFont="1" applyBorder="1" applyAlignment="1">
      <alignment horizontal="center" wrapText="1"/>
      <protection/>
    </xf>
    <xf numFmtId="2" fontId="11" fillId="0" borderId="38" xfId="60" applyNumberFormat="1" applyFont="1" applyBorder="1" applyAlignment="1">
      <alignment horizontal="center" wrapText="1"/>
      <protection/>
    </xf>
    <xf numFmtId="2" fontId="30" fillId="0" borderId="0" xfId="60" applyNumberFormat="1" applyFont="1" applyBorder="1" applyAlignment="1">
      <alignment horizontal="center" wrapText="1"/>
      <protection/>
    </xf>
    <xf numFmtId="2" fontId="30" fillId="0" borderId="34" xfId="60" applyNumberFormat="1" applyFont="1" applyBorder="1" applyAlignment="1">
      <alignment horizontal="center" wrapText="1"/>
      <protection/>
    </xf>
    <xf numFmtId="0" fontId="11" fillId="0" borderId="75" xfId="60" applyFont="1" applyBorder="1" applyAlignment="1">
      <alignment horizontal="left" wrapText="1"/>
      <protection/>
    </xf>
    <xf numFmtId="0" fontId="11" fillId="0" borderId="33" xfId="60" applyFont="1" applyBorder="1" applyAlignment="1">
      <alignment horizontal="left" wrapText="1"/>
      <protection/>
    </xf>
    <xf numFmtId="0" fontId="0" fillId="0" borderId="23" xfId="60" applyFont="1" applyBorder="1" applyAlignment="1">
      <alignment horizontal="left" wrapText="1"/>
      <protection/>
    </xf>
    <xf numFmtId="0" fontId="0" fillId="0" borderId="38" xfId="60" applyFont="1" applyBorder="1" applyAlignment="1">
      <alignment horizontal="left" wrapText="1"/>
      <protection/>
    </xf>
    <xf numFmtId="0" fontId="11" fillId="0" borderId="23" xfId="60" applyFont="1" applyBorder="1" applyAlignment="1">
      <alignment horizontal="left" wrapText="1"/>
      <protection/>
    </xf>
    <xf numFmtId="0" fontId="11" fillId="0" borderId="38" xfId="60" applyFont="1" applyBorder="1" applyAlignment="1">
      <alignment horizontal="left" wrapText="1"/>
      <protection/>
    </xf>
    <xf numFmtId="0" fontId="0" fillId="0" borderId="23" xfId="60" applyFont="1" applyBorder="1" applyAlignment="1">
      <alignment horizontal="center" wrapText="1"/>
      <protection/>
    </xf>
    <xf numFmtId="0" fontId="0" fillId="0" borderId="38" xfId="60" applyFont="1" applyBorder="1" applyAlignment="1">
      <alignment horizontal="center" wrapText="1"/>
      <protection/>
    </xf>
    <xf numFmtId="0" fontId="27" fillId="0" borderId="38" xfId="60" applyFont="1" applyBorder="1" applyAlignment="1">
      <alignment horizontal="left" wrapText="1"/>
      <protection/>
    </xf>
    <xf numFmtId="0" fontId="27" fillId="0" borderId="15" xfId="60" applyFont="1" applyBorder="1" applyAlignment="1">
      <alignment horizontal="left" wrapText="1"/>
      <protection/>
    </xf>
    <xf numFmtId="0" fontId="11" fillId="0" borderId="15" xfId="60" applyFont="1" applyBorder="1" applyAlignment="1">
      <alignment horizontal="left" wrapText="1"/>
      <protection/>
    </xf>
    <xf numFmtId="0" fontId="11" fillId="0" borderId="41" xfId="60" applyFont="1" applyBorder="1" applyAlignment="1">
      <alignment horizontal="left" wrapText="1"/>
      <protection/>
    </xf>
    <xf numFmtId="0" fontId="30" fillId="0" borderId="61" xfId="60" applyFont="1" applyBorder="1" applyAlignment="1">
      <alignment horizontal="center" wrapText="1"/>
      <protection/>
    </xf>
    <xf numFmtId="0" fontId="30" fillId="0" borderId="76" xfId="60" applyFont="1" applyBorder="1" applyAlignment="1">
      <alignment horizontal="center" wrapText="1"/>
      <protection/>
    </xf>
    <xf numFmtId="0" fontId="30" fillId="0" borderId="49" xfId="60" applyFont="1" applyBorder="1" applyAlignment="1">
      <alignment horizontal="center" wrapText="1"/>
      <protection/>
    </xf>
    <xf numFmtId="0" fontId="31" fillId="0" borderId="75" xfId="60" applyFont="1" applyBorder="1" applyAlignment="1">
      <alignment horizontal="left" wrapText="1"/>
      <protection/>
    </xf>
    <xf numFmtId="0" fontId="31" fillId="0" borderId="33" xfId="60" applyFont="1" applyBorder="1" applyAlignment="1">
      <alignment horizontal="left" wrapText="1"/>
      <protection/>
    </xf>
    <xf numFmtId="0" fontId="23" fillId="0" borderId="15" xfId="62" applyFont="1" applyFill="1" applyBorder="1" applyAlignment="1">
      <alignment horizontal="left" wrapText="1"/>
      <protection/>
    </xf>
    <xf numFmtId="0" fontId="31" fillId="0" borderId="15" xfId="62" applyFont="1" applyFill="1" applyBorder="1" applyAlignment="1">
      <alignment horizontal="left" wrapText="1"/>
      <protection/>
    </xf>
    <xf numFmtId="0" fontId="31" fillId="0" borderId="15" xfId="60" applyFont="1" applyBorder="1" applyAlignment="1">
      <alignment horizontal="left" wrapText="1"/>
      <protection/>
    </xf>
    <xf numFmtId="0" fontId="23" fillId="0" borderId="15" xfId="60" applyFont="1" applyBorder="1" applyAlignment="1">
      <alignment horizontal="left" wrapText="1"/>
      <protection/>
    </xf>
    <xf numFmtId="0" fontId="23" fillId="0" borderId="15" xfId="60" applyFont="1" applyBorder="1" applyAlignment="1">
      <alignment horizontal="left"/>
      <protection/>
    </xf>
    <xf numFmtId="0" fontId="32" fillId="0" borderId="15" xfId="62" applyFont="1" applyFill="1" applyBorder="1" applyAlignment="1">
      <alignment horizontal="left" wrapText="1"/>
      <protection/>
    </xf>
    <xf numFmtId="0" fontId="32" fillId="0" borderId="15" xfId="60" applyFont="1" applyBorder="1" applyAlignment="1">
      <alignment horizontal="left"/>
      <protection/>
    </xf>
    <xf numFmtId="0" fontId="32" fillId="0" borderId="41" xfId="60" applyFont="1" applyBorder="1" applyAlignment="1">
      <alignment horizontal="left"/>
      <protection/>
    </xf>
    <xf numFmtId="0" fontId="31" fillId="0" borderId="15" xfId="60" applyFont="1" applyBorder="1" applyAlignment="1">
      <alignment horizontal="left"/>
      <protection/>
    </xf>
    <xf numFmtId="0" fontId="28" fillId="0" borderId="0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77" xfId="0" applyFont="1" applyBorder="1" applyAlignment="1">
      <alignment horizontal="center" vertical="center"/>
    </xf>
    <xf numFmtId="0" fontId="28" fillId="0" borderId="78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28" fillId="0" borderId="79" xfId="0" applyFont="1" applyBorder="1" applyAlignment="1">
      <alignment horizontal="center"/>
    </xf>
    <xf numFmtId="0" fontId="28" fillId="0" borderId="80" xfId="0" applyFont="1" applyBorder="1" applyAlignment="1">
      <alignment horizontal="center"/>
    </xf>
    <xf numFmtId="0" fontId="28" fillId="0" borderId="75" xfId="0" applyFont="1" applyBorder="1" applyAlignment="1">
      <alignment horizontal="center"/>
    </xf>
    <xf numFmtId="0" fontId="2" fillId="0" borderId="18" xfId="59" applyFont="1" applyFill="1" applyBorder="1" applyAlignment="1">
      <alignment horizontal="center"/>
      <protection/>
    </xf>
    <xf numFmtId="0" fontId="2" fillId="0" borderId="26" xfId="59" applyFont="1" applyFill="1" applyBorder="1" applyAlignment="1">
      <alignment horizontal="center"/>
      <protection/>
    </xf>
    <xf numFmtId="0" fontId="2" fillId="0" borderId="19" xfId="59" applyFont="1" applyFill="1" applyBorder="1" applyAlignment="1">
      <alignment horizontal="center"/>
      <protection/>
    </xf>
    <xf numFmtId="0" fontId="9" fillId="0" borderId="36" xfId="59" applyFont="1" applyFill="1" applyBorder="1" applyAlignment="1">
      <alignment horizontal="center"/>
      <protection/>
    </xf>
    <xf numFmtId="0" fontId="9" fillId="0" borderId="39" xfId="59" applyFont="1" applyFill="1" applyBorder="1" applyAlignment="1">
      <alignment horizontal="center"/>
      <protection/>
    </xf>
    <xf numFmtId="0" fontId="9" fillId="0" borderId="42" xfId="59" applyFont="1" applyFill="1" applyBorder="1" applyAlignment="1">
      <alignment horizontal="center"/>
      <protection/>
    </xf>
    <xf numFmtId="0" fontId="9" fillId="0" borderId="78" xfId="59" applyFont="1" applyFill="1" applyBorder="1" applyAlignment="1">
      <alignment horizontal="center" wrapText="1"/>
      <protection/>
    </xf>
    <xf numFmtId="0" fontId="9" fillId="0" borderId="35" xfId="59" applyFont="1" applyFill="1" applyBorder="1" applyAlignment="1">
      <alignment horizontal="center" wrapText="1"/>
      <protection/>
    </xf>
    <xf numFmtId="0" fontId="9" fillId="0" borderId="29" xfId="59" applyFont="1" applyFill="1" applyBorder="1" applyAlignment="1">
      <alignment horizontal="center" wrapText="1"/>
      <protection/>
    </xf>
    <xf numFmtId="0" fontId="9" fillId="0" borderId="79" xfId="59" applyFont="1" applyFill="1" applyBorder="1" applyAlignment="1">
      <alignment horizontal="left" vertical="center" wrapText="1"/>
      <protection/>
    </xf>
    <xf numFmtId="0" fontId="9" fillId="0" borderId="75" xfId="59" applyFont="1" applyFill="1" applyBorder="1" applyAlignment="1">
      <alignment horizontal="left" vertical="center" wrapText="1"/>
      <protection/>
    </xf>
    <xf numFmtId="0" fontId="9" fillId="0" borderId="79" xfId="59" applyFont="1" applyFill="1" applyBorder="1" applyAlignment="1">
      <alignment horizontal="center" vertical="center" wrapText="1"/>
      <protection/>
    </xf>
    <xf numFmtId="0" fontId="9" fillId="0" borderId="80" xfId="59" applyFont="1" applyFill="1" applyBorder="1" applyAlignment="1">
      <alignment horizontal="center" vertical="center" wrapText="1"/>
      <protection/>
    </xf>
    <xf numFmtId="0" fontId="9" fillId="0" borderId="75" xfId="59" applyFont="1" applyFill="1" applyBorder="1" applyAlignment="1">
      <alignment horizontal="center" vertical="center" wrapText="1"/>
      <protection/>
    </xf>
    <xf numFmtId="0" fontId="9" fillId="0" borderId="78" xfId="59" applyFont="1" applyFill="1" applyBorder="1" applyAlignment="1">
      <alignment horizontal="center" vertical="center" wrapText="1"/>
      <protection/>
    </xf>
    <xf numFmtId="0" fontId="9" fillId="0" borderId="35" xfId="59" applyFont="1" applyFill="1" applyBorder="1" applyAlignment="1">
      <alignment horizontal="center" vertical="center" wrapText="1"/>
      <protection/>
    </xf>
    <xf numFmtId="0" fontId="9" fillId="0" borderId="29" xfId="59" applyFont="1" applyFill="1" applyBorder="1" applyAlignment="1">
      <alignment horizontal="center" vertical="center" wrapText="1"/>
      <protection/>
    </xf>
    <xf numFmtId="0" fontId="9" fillId="0" borderId="78" xfId="59" applyFont="1" applyFill="1" applyBorder="1" applyAlignment="1">
      <alignment horizontal="center" vertical="center" textRotation="90" wrapText="1"/>
      <protection/>
    </xf>
    <xf numFmtId="0" fontId="9" fillId="0" borderId="35" xfId="59" applyFont="1" applyFill="1" applyBorder="1" applyAlignment="1">
      <alignment horizontal="center" vertical="center" textRotation="90" wrapText="1"/>
      <protection/>
    </xf>
    <xf numFmtId="0" fontId="9" fillId="0" borderId="29" xfId="59" applyFont="1" applyFill="1" applyBorder="1" applyAlignment="1">
      <alignment horizontal="center" vertical="center" textRotation="90" wrapText="1"/>
      <protection/>
    </xf>
    <xf numFmtId="0" fontId="9" fillId="0" borderId="54" xfId="59" applyFont="1" applyFill="1" applyBorder="1" applyAlignment="1">
      <alignment horizontal="center" vertical="center" wrapText="1"/>
      <protection/>
    </xf>
    <xf numFmtId="0" fontId="9" fillId="0" borderId="81" xfId="59" applyFont="1" applyFill="1" applyBorder="1" applyAlignment="1">
      <alignment horizontal="center" vertical="center" wrapText="1"/>
      <protection/>
    </xf>
    <xf numFmtId="0" fontId="9" fillId="0" borderId="47" xfId="59" applyFont="1" applyFill="1" applyBorder="1" applyAlignment="1">
      <alignment horizontal="center" vertical="center" wrapText="1"/>
      <protection/>
    </xf>
    <xf numFmtId="0" fontId="9" fillId="0" borderId="28" xfId="59" applyFont="1" applyFill="1" applyBorder="1" applyAlignment="1">
      <alignment horizontal="center" vertical="center"/>
      <protection/>
    </xf>
    <xf numFmtId="0" fontId="9" fillId="0" borderId="35" xfId="59" applyFont="1" applyFill="1" applyBorder="1" applyAlignment="1">
      <alignment horizontal="center" vertical="center"/>
      <protection/>
    </xf>
    <xf numFmtId="0" fontId="9" fillId="0" borderId="29" xfId="59" applyFont="1" applyFill="1" applyBorder="1" applyAlignment="1">
      <alignment horizontal="center" vertical="center"/>
      <protection/>
    </xf>
    <xf numFmtId="0" fontId="9" fillId="0" borderId="28" xfId="59" applyFont="1" applyFill="1" applyBorder="1" applyAlignment="1">
      <alignment horizontal="center" vertical="center" wrapText="1"/>
      <protection/>
    </xf>
    <xf numFmtId="0" fontId="9" fillId="0" borderId="48" xfId="59" applyFont="1" applyFill="1" applyBorder="1" applyAlignment="1">
      <alignment horizontal="center" vertical="center" wrapText="1"/>
      <protection/>
    </xf>
    <xf numFmtId="0" fontId="9" fillId="0" borderId="38" xfId="59" applyFont="1" applyFill="1" applyBorder="1" applyAlignment="1">
      <alignment horizontal="center" vertical="center" wrapText="1"/>
      <protection/>
    </xf>
    <xf numFmtId="0" fontId="9" fillId="0" borderId="28" xfId="59" applyFont="1" applyFill="1" applyBorder="1" applyAlignment="1">
      <alignment horizontal="center" vertical="center" textRotation="90" wrapText="1"/>
      <protection/>
    </xf>
    <xf numFmtId="0" fontId="61" fillId="0" borderId="82" xfId="61" applyFont="1" applyFill="1" applyBorder="1" applyAlignment="1">
      <alignment horizontal="center" vertical="center" wrapText="1"/>
      <protection/>
    </xf>
    <xf numFmtId="0" fontId="61" fillId="0" borderId="83" xfId="61" applyFont="1" applyFill="1" applyBorder="1" applyAlignment="1">
      <alignment horizontal="center" vertical="center" wrapText="1"/>
      <protection/>
    </xf>
    <xf numFmtId="0" fontId="61" fillId="0" borderId="84" xfId="61" applyFont="1" applyFill="1" applyBorder="1" applyAlignment="1">
      <alignment horizontal="center" vertical="center" wrapText="1"/>
      <protection/>
    </xf>
    <xf numFmtId="0" fontId="61" fillId="0" borderId="85" xfId="61" applyFont="1" applyFill="1" applyBorder="1" applyAlignment="1">
      <alignment horizontal="center" vertical="center" wrapText="1"/>
      <protection/>
    </xf>
    <xf numFmtId="0" fontId="61" fillId="0" borderId="0" xfId="61" applyFont="1" applyFill="1" applyBorder="1" applyAlignment="1">
      <alignment horizontal="center" vertical="center" wrapText="1"/>
      <protection/>
    </xf>
    <xf numFmtId="0" fontId="61" fillId="0" borderId="86" xfId="61" applyFont="1" applyFill="1" applyBorder="1" applyAlignment="1">
      <alignment horizontal="center" vertical="center" wrapText="1"/>
      <protection/>
    </xf>
    <xf numFmtId="0" fontId="61" fillId="0" borderId="87" xfId="61" applyFont="1" applyFill="1" applyBorder="1" applyAlignment="1">
      <alignment horizontal="center" vertical="center" wrapText="1"/>
      <protection/>
    </xf>
    <xf numFmtId="0" fontId="61" fillId="0" borderId="88" xfId="61" applyFont="1" applyFill="1" applyBorder="1" applyAlignment="1">
      <alignment horizontal="center" vertical="center" wrapText="1"/>
      <protection/>
    </xf>
    <xf numFmtId="0" fontId="61" fillId="0" borderId="89" xfId="61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_21.Aktivet Afatgjata Materiale  09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3" xfId="59"/>
    <cellStyle name="Normal_asn_2009 Propozimet" xfId="60"/>
    <cellStyle name="Normal_Sheet1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zoomScalePageLayoutView="0" workbookViewId="0" topLeftCell="A91">
      <selection activeCell="B128" sqref="B128"/>
    </sheetView>
  </sheetViews>
  <sheetFormatPr defaultColWidth="9.140625" defaultRowHeight="12.75"/>
  <cols>
    <col min="1" max="1" width="13.7109375" style="0" customWidth="1"/>
    <col min="2" max="2" width="48.00390625" style="0" customWidth="1"/>
    <col min="3" max="3" width="17.140625" style="0" customWidth="1"/>
    <col min="4" max="4" width="20.140625" style="0" customWidth="1"/>
    <col min="5" max="5" width="19.7109375" style="0" customWidth="1"/>
    <col min="7" max="7" width="14.00390625" style="0" bestFit="1" customWidth="1"/>
  </cols>
  <sheetData>
    <row r="1" spans="1:5" ht="17.25" thickBot="1">
      <c r="A1" s="1"/>
      <c r="B1" s="2" t="s">
        <v>342</v>
      </c>
      <c r="C1" s="482" t="s">
        <v>0</v>
      </c>
      <c r="D1" s="482"/>
      <c r="E1" s="482"/>
    </row>
    <row r="2" spans="1:5" ht="14.25">
      <c r="A2" s="3"/>
      <c r="B2" s="4" t="s">
        <v>1</v>
      </c>
      <c r="C2" s="4" t="s">
        <v>2</v>
      </c>
      <c r="D2" s="4" t="s">
        <v>3</v>
      </c>
      <c r="E2" s="4" t="s">
        <v>4</v>
      </c>
    </row>
    <row r="3" spans="1:5" ht="15" thickBot="1">
      <c r="A3" s="5"/>
      <c r="B3" s="6"/>
      <c r="C3" s="6"/>
      <c r="D3" s="6"/>
      <c r="E3" s="6"/>
    </row>
    <row r="4" spans="1:5" ht="14.25">
      <c r="A4" s="7" t="s">
        <v>5</v>
      </c>
      <c r="B4" s="8" t="s">
        <v>6</v>
      </c>
      <c r="C4" s="4"/>
      <c r="D4" s="13">
        <v>1276463251</v>
      </c>
      <c r="E4" s="13">
        <v>1096484110</v>
      </c>
    </row>
    <row r="5" spans="1:5" ht="14.25">
      <c r="A5" s="9"/>
      <c r="B5" s="10"/>
      <c r="C5" s="11"/>
      <c r="D5" s="11"/>
      <c r="E5" s="11"/>
    </row>
    <row r="6" spans="1:5" ht="14.25">
      <c r="A6" s="9" t="s">
        <v>7</v>
      </c>
      <c r="B6" s="12" t="s">
        <v>8</v>
      </c>
      <c r="C6" s="11"/>
      <c r="D6" s="11"/>
      <c r="E6" s="11"/>
    </row>
    <row r="7" spans="1:5" ht="14.25">
      <c r="A7" s="9"/>
      <c r="B7" s="10"/>
      <c r="C7" s="11"/>
      <c r="D7" s="11"/>
      <c r="E7" s="11"/>
    </row>
    <row r="8" spans="1:5" ht="14.25">
      <c r="A8" s="9">
        <v>1</v>
      </c>
      <c r="B8" s="12" t="s">
        <v>9</v>
      </c>
      <c r="C8" s="9">
        <v>9</v>
      </c>
      <c r="D8" s="13">
        <v>28151755</v>
      </c>
      <c r="E8" s="13">
        <v>18760234</v>
      </c>
    </row>
    <row r="9" spans="1:5" ht="14.25">
      <c r="A9" s="9">
        <v>2</v>
      </c>
      <c r="B9" s="12" t="s">
        <v>10</v>
      </c>
      <c r="C9" s="9">
        <v>10</v>
      </c>
      <c r="D9" s="11"/>
      <c r="E9" s="11"/>
    </row>
    <row r="10" spans="1:5" ht="14.25">
      <c r="A10" s="14" t="s">
        <v>11</v>
      </c>
      <c r="B10" s="10" t="s">
        <v>12</v>
      </c>
      <c r="C10" s="9"/>
      <c r="D10" s="15"/>
      <c r="E10" s="15"/>
    </row>
    <row r="11" spans="1:5" ht="14.25">
      <c r="A11" s="14" t="s">
        <v>13</v>
      </c>
      <c r="B11" s="10" t="s">
        <v>14</v>
      </c>
      <c r="C11" s="9"/>
      <c r="D11" s="15"/>
      <c r="E11" s="15"/>
    </row>
    <row r="12" spans="1:5" ht="14.25">
      <c r="A12" s="16"/>
      <c r="B12" s="17" t="s">
        <v>15</v>
      </c>
      <c r="C12" s="18"/>
      <c r="D12" s="19">
        <f>SUM(D8:D11)</f>
        <v>28151755</v>
      </c>
      <c r="E12" s="19">
        <f>SUM(E8:E11)</f>
        <v>18760234</v>
      </c>
    </row>
    <row r="13" spans="1:5" ht="14.25">
      <c r="A13" s="9">
        <v>3</v>
      </c>
      <c r="B13" s="12" t="s">
        <v>16</v>
      </c>
      <c r="C13" s="9">
        <v>11</v>
      </c>
      <c r="D13" s="11"/>
      <c r="E13" s="11"/>
    </row>
    <row r="14" spans="1:5" ht="14.25">
      <c r="A14" s="14" t="s">
        <v>11</v>
      </c>
      <c r="B14" s="10" t="s">
        <v>17</v>
      </c>
      <c r="C14" s="9"/>
      <c r="D14" s="20">
        <v>74523015</v>
      </c>
      <c r="E14" s="20"/>
    </row>
    <row r="15" spans="1:5" ht="14.25">
      <c r="A15" s="14" t="s">
        <v>13</v>
      </c>
      <c r="B15" s="10" t="s">
        <v>18</v>
      </c>
      <c r="C15" s="9" t="s">
        <v>172</v>
      </c>
      <c r="D15" s="20">
        <v>2833885</v>
      </c>
      <c r="E15" s="20">
        <v>3095431</v>
      </c>
    </row>
    <row r="16" spans="1:5" ht="14.25">
      <c r="A16" s="14" t="s">
        <v>19</v>
      </c>
      <c r="B16" s="10" t="s">
        <v>173</v>
      </c>
      <c r="C16" s="9"/>
      <c r="D16" s="20"/>
      <c r="E16" s="20"/>
    </row>
    <row r="17" spans="1:5" ht="14.25">
      <c r="A17" s="14" t="s">
        <v>20</v>
      </c>
      <c r="B17" s="10" t="s">
        <v>21</v>
      </c>
      <c r="C17" s="9"/>
      <c r="D17" s="15"/>
      <c r="E17" s="15"/>
    </row>
    <row r="18" spans="1:5" ht="14.25">
      <c r="A18" s="21"/>
      <c r="B18" s="17" t="s">
        <v>15</v>
      </c>
      <c r="C18" s="18"/>
      <c r="D18" s="19">
        <f>SUM(D14:D17)</f>
        <v>77356900</v>
      </c>
      <c r="E18" s="19">
        <f>SUM(E14:E17)</f>
        <v>3095431</v>
      </c>
    </row>
    <row r="19" spans="1:5" ht="14.25">
      <c r="A19" s="9">
        <v>4</v>
      </c>
      <c r="B19" s="12" t="s">
        <v>22</v>
      </c>
      <c r="C19" s="9">
        <v>12</v>
      </c>
      <c r="D19" s="11"/>
      <c r="E19" s="11"/>
    </row>
    <row r="20" spans="1:5" ht="14.25">
      <c r="A20" s="14" t="s">
        <v>11</v>
      </c>
      <c r="B20" s="10" t="s">
        <v>23</v>
      </c>
      <c r="C20" s="9"/>
      <c r="D20" s="20">
        <v>0</v>
      </c>
      <c r="E20" s="20">
        <v>6286984</v>
      </c>
    </row>
    <row r="21" spans="1:5" ht="14.25">
      <c r="A21" s="14" t="s">
        <v>13</v>
      </c>
      <c r="B21" s="10" t="s">
        <v>682</v>
      </c>
      <c r="C21" s="9"/>
      <c r="D21" s="23">
        <v>666129</v>
      </c>
      <c r="E21" s="15"/>
    </row>
    <row r="22" spans="1:5" ht="14.25">
      <c r="A22" s="14" t="s">
        <v>19</v>
      </c>
      <c r="B22" s="10" t="s">
        <v>24</v>
      </c>
      <c r="C22" s="9"/>
      <c r="D22" s="20">
        <v>0</v>
      </c>
      <c r="E22" s="20">
        <v>10426236</v>
      </c>
    </row>
    <row r="23" spans="1:5" ht="14.25">
      <c r="A23" s="14" t="s">
        <v>20</v>
      </c>
      <c r="B23" s="10" t="s">
        <v>25</v>
      </c>
      <c r="C23" s="9"/>
      <c r="D23" s="20">
        <v>0</v>
      </c>
      <c r="E23" s="20">
        <v>2293745</v>
      </c>
    </row>
    <row r="24" spans="1:5" ht="14.25">
      <c r="A24" s="22" t="s">
        <v>26</v>
      </c>
      <c r="B24" s="10" t="s">
        <v>27</v>
      </c>
      <c r="C24" s="9"/>
      <c r="D24" s="23"/>
      <c r="E24" s="23"/>
    </row>
    <row r="25" spans="1:5" ht="14.25">
      <c r="A25" s="21"/>
      <c r="B25" s="17" t="s">
        <v>15</v>
      </c>
      <c r="C25" s="18"/>
      <c r="D25" s="19">
        <f>SUM(D20:D24)</f>
        <v>666129</v>
      </c>
      <c r="E25" s="19">
        <f>SUM(E20:E24)</f>
        <v>19006965</v>
      </c>
    </row>
    <row r="26" spans="1:5" ht="14.25">
      <c r="A26" s="9">
        <v>5</v>
      </c>
      <c r="B26" s="12" t="s">
        <v>28</v>
      </c>
      <c r="C26" s="9">
        <v>13</v>
      </c>
      <c r="D26" s="11"/>
      <c r="E26" s="11"/>
    </row>
    <row r="27" spans="1:5" ht="14.25">
      <c r="A27" s="9">
        <v>6</v>
      </c>
      <c r="B27" s="12" t="s">
        <v>29</v>
      </c>
      <c r="C27" s="9">
        <v>14</v>
      </c>
      <c r="D27" s="11"/>
      <c r="E27" s="11"/>
    </row>
    <row r="28" spans="1:5" ht="14.25">
      <c r="A28" s="9">
        <v>7</v>
      </c>
      <c r="B28" s="12" t="s">
        <v>30</v>
      </c>
      <c r="C28" s="9">
        <v>15</v>
      </c>
      <c r="D28" s="13">
        <v>14493311</v>
      </c>
      <c r="E28" s="13">
        <v>17065922</v>
      </c>
    </row>
    <row r="29" spans="1:5" ht="14.25">
      <c r="A29" s="18"/>
      <c r="B29" s="24" t="s">
        <v>31</v>
      </c>
      <c r="C29" s="18"/>
      <c r="D29" s="27">
        <f>D12+D18+D25+D28</f>
        <v>120668095</v>
      </c>
      <c r="E29" s="27">
        <f>E12+E18+E25+E28</f>
        <v>57928552</v>
      </c>
    </row>
    <row r="30" spans="1:5" ht="14.25">
      <c r="A30" s="14"/>
      <c r="B30" s="10"/>
      <c r="C30" s="9"/>
      <c r="D30" s="15"/>
      <c r="E30" s="15"/>
    </row>
    <row r="31" spans="1:5" ht="14.25">
      <c r="A31" s="9" t="s">
        <v>32</v>
      </c>
      <c r="B31" s="12" t="s">
        <v>33</v>
      </c>
      <c r="C31" s="9"/>
      <c r="D31" s="15"/>
      <c r="E31" s="15"/>
    </row>
    <row r="32" spans="1:5" ht="14.25">
      <c r="A32" s="14"/>
      <c r="B32" s="10"/>
      <c r="C32" s="9"/>
      <c r="D32" s="15"/>
      <c r="E32" s="15"/>
    </row>
    <row r="33" spans="1:5" ht="14.25">
      <c r="A33" s="9">
        <v>1</v>
      </c>
      <c r="B33" s="12" t="s">
        <v>34</v>
      </c>
      <c r="C33" s="9">
        <v>16</v>
      </c>
      <c r="D33" s="11"/>
      <c r="E33" s="11"/>
    </row>
    <row r="34" spans="1:5" ht="27.75">
      <c r="A34" s="14" t="s">
        <v>11</v>
      </c>
      <c r="B34" s="10" t="s">
        <v>35</v>
      </c>
      <c r="C34" s="9"/>
      <c r="D34" s="15"/>
      <c r="E34" s="15"/>
    </row>
    <row r="35" spans="1:5" ht="14.25">
      <c r="A35" s="14" t="s">
        <v>13</v>
      </c>
      <c r="B35" s="10" t="s">
        <v>36</v>
      </c>
      <c r="C35" s="9"/>
      <c r="D35" s="15"/>
      <c r="E35" s="15"/>
    </row>
    <row r="36" spans="1:5" ht="14.25">
      <c r="A36" s="14" t="s">
        <v>19</v>
      </c>
      <c r="B36" s="10" t="s">
        <v>37</v>
      </c>
      <c r="C36" s="9"/>
      <c r="D36" s="15"/>
      <c r="E36" s="15"/>
    </row>
    <row r="37" spans="1:5" ht="14.25">
      <c r="A37" s="22" t="s">
        <v>20</v>
      </c>
      <c r="B37" s="10" t="s">
        <v>38</v>
      </c>
      <c r="C37" s="9"/>
      <c r="D37" s="23">
        <v>355813648</v>
      </c>
      <c r="E37" s="23">
        <v>60384127</v>
      </c>
    </row>
    <row r="38" spans="1:5" ht="14.25">
      <c r="A38" s="21"/>
      <c r="B38" s="17" t="s">
        <v>15</v>
      </c>
      <c r="C38" s="18"/>
      <c r="D38" s="227">
        <f>SUM(D37)</f>
        <v>355813648</v>
      </c>
      <c r="E38" s="227">
        <f>SUM(E34:E37)</f>
        <v>60384127</v>
      </c>
    </row>
    <row r="39" spans="1:5" ht="14.25">
      <c r="A39" s="9">
        <v>2</v>
      </c>
      <c r="B39" s="12" t="s">
        <v>39</v>
      </c>
      <c r="C39" s="9">
        <v>17</v>
      </c>
      <c r="D39" s="11"/>
      <c r="E39" s="11"/>
    </row>
    <row r="40" spans="1:5" ht="14.25">
      <c r="A40" s="14" t="s">
        <v>11</v>
      </c>
      <c r="B40" s="10" t="s">
        <v>40</v>
      </c>
      <c r="C40" s="9"/>
      <c r="D40" s="23">
        <v>754018939</v>
      </c>
      <c r="E40" s="23">
        <v>754018939</v>
      </c>
    </row>
    <row r="41" spans="1:5" ht="14.25">
      <c r="A41" s="14" t="s">
        <v>13</v>
      </c>
      <c r="B41" s="10" t="s">
        <v>41</v>
      </c>
      <c r="C41" s="9"/>
      <c r="D41" s="23"/>
      <c r="E41" s="23">
        <v>166946443</v>
      </c>
    </row>
    <row r="42" spans="1:5" ht="14.25">
      <c r="A42" s="14" t="s">
        <v>19</v>
      </c>
      <c r="B42" s="10" t="s">
        <v>42</v>
      </c>
      <c r="C42" s="9"/>
      <c r="D42" s="23">
        <v>39360271</v>
      </c>
      <c r="E42" s="23">
        <v>49875795</v>
      </c>
    </row>
    <row r="43" spans="1:5" ht="14.25">
      <c r="A43" s="22" t="s">
        <v>20</v>
      </c>
      <c r="B43" s="10" t="s">
        <v>43</v>
      </c>
      <c r="C43" s="9"/>
      <c r="D43" s="23">
        <v>5586885</v>
      </c>
      <c r="E43" s="23">
        <v>6202017</v>
      </c>
    </row>
    <row r="44" spans="1:7" ht="14.25">
      <c r="A44" s="21"/>
      <c r="B44" s="17" t="s">
        <v>15</v>
      </c>
      <c r="C44" s="18"/>
      <c r="D44" s="26">
        <f>SUM(D40:D43)</f>
        <v>798966095</v>
      </c>
      <c r="E44" s="26">
        <f>SUM(E40:E43)</f>
        <v>977043194</v>
      </c>
      <c r="G44" s="136"/>
    </row>
    <row r="45" spans="1:5" ht="14.25">
      <c r="A45" s="9">
        <v>3</v>
      </c>
      <c r="B45" s="12" t="s">
        <v>44</v>
      </c>
      <c r="C45" s="9">
        <v>18</v>
      </c>
      <c r="D45" s="135"/>
      <c r="E45" s="135"/>
    </row>
    <row r="46" spans="1:5" ht="14.25">
      <c r="A46" s="9">
        <v>4</v>
      </c>
      <c r="B46" s="12" t="s">
        <v>45</v>
      </c>
      <c r="C46" s="9">
        <v>19</v>
      </c>
      <c r="D46" s="23">
        <v>1015413</v>
      </c>
      <c r="E46" s="23">
        <v>1128237</v>
      </c>
    </row>
    <row r="47" spans="1:5" ht="14.25">
      <c r="A47" s="14" t="s">
        <v>11</v>
      </c>
      <c r="B47" s="10" t="s">
        <v>46</v>
      </c>
      <c r="C47" s="9"/>
      <c r="D47" s="23"/>
      <c r="E47" s="23"/>
    </row>
    <row r="48" spans="1:5" ht="14.25">
      <c r="A48" s="14" t="s">
        <v>13</v>
      </c>
      <c r="B48" s="10" t="s">
        <v>47</v>
      </c>
      <c r="C48" s="9"/>
      <c r="D48" s="23">
        <v>1015413</v>
      </c>
      <c r="E48" s="23">
        <v>1128237</v>
      </c>
    </row>
    <row r="49" spans="1:5" ht="14.25">
      <c r="A49" s="14" t="s">
        <v>19</v>
      </c>
      <c r="B49" s="10" t="s">
        <v>48</v>
      </c>
      <c r="C49" s="9"/>
      <c r="D49" s="23"/>
      <c r="E49" s="23"/>
    </row>
    <row r="50" spans="1:5" ht="14.25">
      <c r="A50" s="21"/>
      <c r="B50" s="17" t="s">
        <v>15</v>
      </c>
      <c r="C50" s="18"/>
      <c r="D50" s="26">
        <f>SUM(D48:D49)</f>
        <v>1015413</v>
      </c>
      <c r="E50" s="26">
        <f>SUM(E48:E49)</f>
        <v>1128237</v>
      </c>
    </row>
    <row r="51" spans="1:5" ht="14.25">
      <c r="A51" s="9">
        <v>5</v>
      </c>
      <c r="B51" s="12" t="s">
        <v>49</v>
      </c>
      <c r="C51" s="9">
        <v>20</v>
      </c>
      <c r="D51" s="135"/>
      <c r="E51" s="135"/>
    </row>
    <row r="52" spans="1:5" ht="14.25">
      <c r="A52" s="9">
        <v>6</v>
      </c>
      <c r="B52" s="12" t="s">
        <v>50</v>
      </c>
      <c r="C52" s="9">
        <v>21</v>
      </c>
      <c r="D52" s="135"/>
      <c r="E52" s="135"/>
    </row>
    <row r="53" spans="1:5" ht="14.25">
      <c r="A53" s="14"/>
      <c r="B53" s="10"/>
      <c r="C53" s="9"/>
      <c r="D53" s="23"/>
      <c r="E53" s="23"/>
    </row>
    <row r="54" spans="1:5" ht="14.25">
      <c r="A54" s="18"/>
      <c r="B54" s="24" t="s">
        <v>51</v>
      </c>
      <c r="C54" s="18"/>
      <c r="D54" s="19">
        <f>D38+D44+D50</f>
        <v>1155795156</v>
      </c>
      <c r="E54" s="19">
        <f>E38+E44+E50</f>
        <v>1038555558</v>
      </c>
    </row>
    <row r="55" spans="1:5" ht="14.25">
      <c r="A55" s="14"/>
      <c r="B55" s="10"/>
      <c r="C55" s="9"/>
      <c r="D55" s="15"/>
      <c r="E55" s="15"/>
    </row>
    <row r="56" spans="1:5" ht="14.25">
      <c r="A56" s="18"/>
      <c r="B56" s="24" t="s">
        <v>52</v>
      </c>
      <c r="C56" s="18"/>
      <c r="D56" s="27">
        <f>D29+D54</f>
        <v>1276463251</v>
      </c>
      <c r="E56" s="27">
        <f>E29+E54</f>
        <v>1096484110</v>
      </c>
    </row>
    <row r="57" spans="1:5" ht="14.25">
      <c r="A57" s="14"/>
      <c r="B57" s="10"/>
      <c r="C57" s="9"/>
      <c r="D57" s="15"/>
      <c r="E57" s="15"/>
    </row>
    <row r="58" spans="1:5" ht="13.5">
      <c r="A58" s="28"/>
      <c r="B58" s="483"/>
      <c r="C58" s="483"/>
      <c r="D58" s="483"/>
      <c r="E58" s="28"/>
    </row>
    <row r="59" spans="1:5" ht="13.5">
      <c r="A59" s="29"/>
      <c r="B59" s="30"/>
      <c r="C59" s="30"/>
      <c r="D59" s="30"/>
      <c r="E59" s="30"/>
    </row>
    <row r="60" spans="1:5" ht="15" thickBot="1">
      <c r="A60" s="1"/>
      <c r="B60" s="31" t="s">
        <v>342</v>
      </c>
      <c r="C60" s="484" t="s">
        <v>53</v>
      </c>
      <c r="D60" s="484"/>
      <c r="E60" s="484"/>
    </row>
    <row r="61" spans="1:5" ht="12.75">
      <c r="A61" s="485"/>
      <c r="B61" s="485" t="s">
        <v>1</v>
      </c>
      <c r="C61" s="485" t="s">
        <v>2</v>
      </c>
      <c r="D61" s="485" t="s">
        <v>3</v>
      </c>
      <c r="E61" s="485" t="s">
        <v>4</v>
      </c>
    </row>
    <row r="62" spans="1:5" ht="12.75">
      <c r="A62" s="486"/>
      <c r="B62" s="486"/>
      <c r="C62" s="486"/>
      <c r="D62" s="486"/>
      <c r="E62" s="486"/>
    </row>
    <row r="63" spans="1:5" ht="14.25">
      <c r="A63" s="9" t="s">
        <v>54</v>
      </c>
      <c r="B63" s="11" t="s">
        <v>55</v>
      </c>
      <c r="C63" s="9"/>
      <c r="D63" s="13">
        <v>1276463251</v>
      </c>
      <c r="E63" s="13">
        <v>1096484110</v>
      </c>
    </row>
    <row r="64" spans="1:5" ht="14.25">
      <c r="A64" s="9"/>
      <c r="B64" s="11"/>
      <c r="C64" s="9"/>
      <c r="D64" s="11"/>
      <c r="E64" s="11"/>
    </row>
    <row r="65" spans="1:5" ht="14.25">
      <c r="A65" s="9" t="s">
        <v>7</v>
      </c>
      <c r="B65" s="11" t="s">
        <v>56</v>
      </c>
      <c r="C65" s="9"/>
      <c r="D65" s="11"/>
      <c r="E65" s="11"/>
    </row>
    <row r="66" spans="1:5" ht="14.25">
      <c r="A66" s="9"/>
      <c r="B66" s="11"/>
      <c r="C66" s="9"/>
      <c r="D66" s="11"/>
      <c r="E66" s="11"/>
    </row>
    <row r="67" spans="1:5" ht="14.25">
      <c r="A67" s="9">
        <v>1</v>
      </c>
      <c r="B67" s="11" t="s">
        <v>57</v>
      </c>
      <c r="C67" s="9">
        <v>22</v>
      </c>
      <c r="D67" s="11"/>
      <c r="E67" s="11"/>
    </row>
    <row r="68" spans="1:5" ht="14.25">
      <c r="A68" s="9">
        <v>2</v>
      </c>
      <c r="B68" s="11" t="s">
        <v>58</v>
      </c>
      <c r="C68" s="9">
        <v>23</v>
      </c>
      <c r="D68" s="13"/>
      <c r="E68" s="13"/>
    </row>
    <row r="69" spans="1:5" ht="14.25">
      <c r="A69" s="14" t="s">
        <v>11</v>
      </c>
      <c r="B69" s="32" t="s">
        <v>59</v>
      </c>
      <c r="C69" s="9"/>
      <c r="D69" s="20"/>
      <c r="E69" s="20"/>
    </row>
    <row r="70" spans="1:5" ht="14.25">
      <c r="A70" s="14" t="s">
        <v>13</v>
      </c>
      <c r="B70" s="32" t="s">
        <v>60</v>
      </c>
      <c r="C70" s="9"/>
      <c r="D70" s="15"/>
      <c r="E70" s="15"/>
    </row>
    <row r="71" spans="1:5" ht="14.25">
      <c r="A71" s="14" t="s">
        <v>19</v>
      </c>
      <c r="B71" s="32" t="s">
        <v>61</v>
      </c>
      <c r="C71" s="9"/>
      <c r="D71" s="15"/>
      <c r="E71" s="15"/>
    </row>
    <row r="72" spans="1:5" ht="14.25">
      <c r="A72" s="16"/>
      <c r="B72" s="33" t="s">
        <v>15</v>
      </c>
      <c r="C72" s="18"/>
      <c r="D72" s="34"/>
      <c r="E72" s="34"/>
    </row>
    <row r="73" spans="1:5" ht="14.25">
      <c r="A73" s="9">
        <v>3</v>
      </c>
      <c r="B73" s="11" t="s">
        <v>62</v>
      </c>
      <c r="C73" s="9">
        <v>24</v>
      </c>
      <c r="D73" s="13"/>
      <c r="E73" s="13"/>
    </row>
    <row r="74" spans="1:5" ht="14.25">
      <c r="A74" s="14" t="s">
        <v>11</v>
      </c>
      <c r="B74" s="32" t="s">
        <v>63</v>
      </c>
      <c r="C74" s="9"/>
      <c r="D74" s="20">
        <v>150759</v>
      </c>
      <c r="E74" s="20">
        <v>28168779</v>
      </c>
    </row>
    <row r="75" spans="1:5" ht="14.25">
      <c r="A75" s="14" t="s">
        <v>13</v>
      </c>
      <c r="B75" s="32" t="s">
        <v>64</v>
      </c>
      <c r="C75" s="9"/>
      <c r="D75" s="20"/>
      <c r="E75" s="20"/>
    </row>
    <row r="76" spans="1:5" ht="14.25">
      <c r="A76" s="14" t="s">
        <v>19</v>
      </c>
      <c r="B76" s="32" t="s">
        <v>65</v>
      </c>
      <c r="C76" s="9"/>
      <c r="D76" s="20">
        <v>89366</v>
      </c>
      <c r="E76" s="20">
        <v>57487</v>
      </c>
    </row>
    <row r="77" spans="1:5" ht="14.25">
      <c r="A77" s="14" t="s">
        <v>20</v>
      </c>
      <c r="B77" s="32" t="s">
        <v>66</v>
      </c>
      <c r="C77" s="9"/>
      <c r="D77" s="20"/>
      <c r="E77" s="20"/>
    </row>
    <row r="78" spans="1:5" ht="14.25">
      <c r="A78" s="14" t="s">
        <v>26</v>
      </c>
      <c r="B78" s="32" t="s">
        <v>67</v>
      </c>
      <c r="C78" s="9"/>
      <c r="D78" s="20">
        <v>444755024</v>
      </c>
      <c r="E78" s="20">
        <v>231885127</v>
      </c>
    </row>
    <row r="79" spans="1:5" ht="14.25">
      <c r="A79" s="21"/>
      <c r="B79" s="25" t="s">
        <v>15</v>
      </c>
      <c r="C79" s="18"/>
      <c r="D79" s="26">
        <f>SUM(D74:D78)</f>
        <v>444995149</v>
      </c>
      <c r="E79" s="26">
        <f>SUM(E74:E78)</f>
        <v>260111393</v>
      </c>
    </row>
    <row r="80" spans="1:5" ht="14.25">
      <c r="A80" s="9">
        <v>4</v>
      </c>
      <c r="B80" s="11" t="s">
        <v>68</v>
      </c>
      <c r="C80" s="9">
        <v>25</v>
      </c>
      <c r="D80" s="11"/>
      <c r="E80" s="11"/>
    </row>
    <row r="81" spans="1:5" ht="14.25">
      <c r="A81" s="9">
        <v>5</v>
      </c>
      <c r="B81" s="11" t="s">
        <v>69</v>
      </c>
      <c r="C81" s="9">
        <v>26</v>
      </c>
      <c r="D81" s="11"/>
      <c r="E81" s="11"/>
    </row>
    <row r="82" spans="1:5" ht="14.25">
      <c r="A82" s="14"/>
      <c r="B82" s="32"/>
      <c r="C82" s="9"/>
      <c r="D82" s="15"/>
      <c r="E82" s="15"/>
    </row>
    <row r="83" spans="1:5" ht="14.25">
      <c r="A83" s="18"/>
      <c r="B83" s="35" t="s">
        <v>70</v>
      </c>
      <c r="C83" s="18"/>
      <c r="D83" s="19">
        <f>SUM(D79:D82)</f>
        <v>444995149</v>
      </c>
      <c r="E83" s="19">
        <f>SUM(E79:E82)</f>
        <v>260111393</v>
      </c>
    </row>
    <row r="84" spans="1:5" ht="14.25">
      <c r="A84" s="14"/>
      <c r="B84" s="32"/>
      <c r="C84" s="9"/>
      <c r="D84" s="15"/>
      <c r="E84" s="15"/>
    </row>
    <row r="85" spans="1:5" ht="14.25">
      <c r="A85" s="9" t="s">
        <v>32</v>
      </c>
      <c r="B85" s="11" t="s">
        <v>71</v>
      </c>
      <c r="C85" s="9"/>
      <c r="D85" s="15"/>
      <c r="E85" s="15"/>
    </row>
    <row r="86" spans="1:5" ht="14.25">
      <c r="A86" s="14"/>
      <c r="B86" s="15"/>
      <c r="C86" s="9"/>
      <c r="D86" s="15"/>
      <c r="E86" s="15"/>
    </row>
    <row r="87" spans="1:5" ht="14.25">
      <c r="A87" s="9">
        <v>1</v>
      </c>
      <c r="B87" s="11" t="s">
        <v>72</v>
      </c>
      <c r="C87" s="9">
        <v>27</v>
      </c>
      <c r="D87" s="20"/>
      <c r="E87" s="20">
        <v>7031195</v>
      </c>
    </row>
    <row r="88" spans="1:5" ht="14.25">
      <c r="A88" s="14" t="s">
        <v>11</v>
      </c>
      <c r="B88" s="32" t="s">
        <v>73</v>
      </c>
      <c r="C88" s="9"/>
      <c r="D88" s="15"/>
      <c r="E88" s="15"/>
    </row>
    <row r="89" spans="1:5" ht="14.25">
      <c r="A89" s="14" t="s">
        <v>13</v>
      </c>
      <c r="B89" s="32" t="s">
        <v>74</v>
      </c>
      <c r="C89" s="9"/>
      <c r="D89" s="137"/>
      <c r="E89" s="137"/>
    </row>
    <row r="90" spans="1:5" ht="14.25">
      <c r="A90" s="21"/>
      <c r="B90" s="25" t="s">
        <v>15</v>
      </c>
      <c r="C90" s="18"/>
      <c r="D90" s="26"/>
      <c r="E90" s="26">
        <f>SUM(E87:E89)</f>
        <v>7031195</v>
      </c>
    </row>
    <row r="91" spans="1:5" ht="14.25">
      <c r="A91" s="9">
        <v>2</v>
      </c>
      <c r="B91" s="11" t="s">
        <v>75</v>
      </c>
      <c r="C91" s="9">
        <v>28</v>
      </c>
      <c r="D91" s="20"/>
      <c r="E91" s="20"/>
    </row>
    <row r="92" spans="1:5" ht="14.25">
      <c r="A92" s="9">
        <v>3</v>
      </c>
      <c r="B92" s="11" t="s">
        <v>76</v>
      </c>
      <c r="C92" s="9">
        <v>29</v>
      </c>
      <c r="D92" s="11"/>
      <c r="E92" s="11"/>
    </row>
    <row r="93" spans="1:5" ht="14.25">
      <c r="A93" s="9">
        <v>4</v>
      </c>
      <c r="B93" s="11" t="s">
        <v>77</v>
      </c>
      <c r="C93" s="9">
        <v>30</v>
      </c>
      <c r="D93" s="11"/>
      <c r="E93" s="11"/>
    </row>
    <row r="94" spans="1:5" ht="14.25">
      <c r="A94" s="14"/>
      <c r="B94" s="32"/>
      <c r="C94" s="9"/>
      <c r="D94" s="15"/>
      <c r="E94" s="15"/>
    </row>
    <row r="95" spans="1:5" ht="14.25">
      <c r="A95" s="18"/>
      <c r="B95" s="35" t="s">
        <v>78</v>
      </c>
      <c r="C95" s="18"/>
      <c r="D95" s="27"/>
      <c r="E95" s="27">
        <f>SUM(E90:E94)</f>
        <v>7031195</v>
      </c>
    </row>
    <row r="96" spans="1:5" ht="14.25">
      <c r="A96" s="14"/>
      <c r="B96" s="32"/>
      <c r="C96" s="9"/>
      <c r="D96" s="15"/>
      <c r="E96" s="15"/>
    </row>
    <row r="97" spans="1:7" ht="14.25">
      <c r="A97" s="18"/>
      <c r="B97" s="35" t="s">
        <v>79</v>
      </c>
      <c r="C97" s="18"/>
      <c r="D97" s="19">
        <f>D83+D95</f>
        <v>444995149</v>
      </c>
      <c r="E97" s="19">
        <f>E83+E95</f>
        <v>267142588</v>
      </c>
      <c r="G97" s="136"/>
    </row>
    <row r="98" spans="1:5" ht="14.25">
      <c r="A98" s="14"/>
      <c r="B98" s="32"/>
      <c r="C98" s="9"/>
      <c r="D98" s="15"/>
      <c r="E98" s="15"/>
    </row>
    <row r="99" spans="1:5" ht="14.25">
      <c r="A99" s="9" t="s">
        <v>80</v>
      </c>
      <c r="B99" s="11" t="s">
        <v>81</v>
      </c>
      <c r="C99" s="9"/>
      <c r="D99" s="15"/>
      <c r="E99" s="15"/>
    </row>
    <row r="100" spans="1:5" ht="14.25">
      <c r="A100" s="14"/>
      <c r="B100" s="15"/>
      <c r="C100" s="9"/>
      <c r="D100" s="15"/>
      <c r="E100" s="15"/>
    </row>
    <row r="101" spans="1:5" ht="14.25">
      <c r="A101" s="9">
        <v>1</v>
      </c>
      <c r="B101" s="11" t="s">
        <v>82</v>
      </c>
      <c r="C101" s="9">
        <v>31</v>
      </c>
      <c r="D101" s="11"/>
      <c r="E101" s="11"/>
    </row>
    <row r="102" spans="1:5" ht="28.5">
      <c r="A102" s="9">
        <v>2</v>
      </c>
      <c r="B102" s="11" t="s">
        <v>83</v>
      </c>
      <c r="C102" s="9">
        <v>32</v>
      </c>
      <c r="D102" s="11"/>
      <c r="E102" s="11"/>
    </row>
    <row r="103" spans="1:5" ht="14.25">
      <c r="A103" s="9">
        <v>3</v>
      </c>
      <c r="B103" s="11" t="s">
        <v>84</v>
      </c>
      <c r="C103" s="9">
        <v>33</v>
      </c>
      <c r="D103" s="13">
        <v>906928519</v>
      </c>
      <c r="E103" s="13">
        <v>906928519</v>
      </c>
    </row>
    <row r="104" spans="1:5" ht="14.25">
      <c r="A104" s="9">
        <v>4</v>
      </c>
      <c r="B104" s="11" t="s">
        <v>85</v>
      </c>
      <c r="C104" s="9">
        <v>34</v>
      </c>
      <c r="D104" s="11"/>
      <c r="E104" s="11"/>
    </row>
    <row r="105" spans="1:5" ht="14.25">
      <c r="A105" s="9">
        <v>5</v>
      </c>
      <c r="B105" s="11" t="s">
        <v>86</v>
      </c>
      <c r="C105" s="9">
        <v>35</v>
      </c>
      <c r="D105" s="11"/>
      <c r="E105" s="11"/>
    </row>
    <row r="106" spans="1:5" ht="14.25">
      <c r="A106" s="9">
        <v>6</v>
      </c>
      <c r="B106" s="11" t="s">
        <v>87</v>
      </c>
      <c r="C106" s="9">
        <v>36</v>
      </c>
      <c r="D106" s="11"/>
      <c r="E106" s="11"/>
    </row>
    <row r="107" spans="1:5" ht="14.25">
      <c r="A107" s="9">
        <v>7</v>
      </c>
      <c r="B107" s="11" t="s">
        <v>88</v>
      </c>
      <c r="C107" s="9">
        <v>37</v>
      </c>
      <c r="D107" s="13">
        <v>135205</v>
      </c>
      <c r="E107" s="13">
        <v>135205</v>
      </c>
    </row>
    <row r="108" spans="1:5" ht="14.25">
      <c r="A108" s="9">
        <v>8</v>
      </c>
      <c r="B108" s="11" t="s">
        <v>89</v>
      </c>
      <c r="C108" s="9">
        <v>38</v>
      </c>
      <c r="D108" s="13"/>
      <c r="E108" s="13"/>
    </row>
    <row r="109" spans="1:5" ht="14.25">
      <c r="A109" s="9">
        <v>9</v>
      </c>
      <c r="B109" s="11" t="s">
        <v>90</v>
      </c>
      <c r="C109" s="9">
        <v>39</v>
      </c>
      <c r="D109" s="13">
        <v>-77722202</v>
      </c>
      <c r="E109" s="13">
        <v>-79740653</v>
      </c>
    </row>
    <row r="110" spans="1:5" ht="14.25">
      <c r="A110" s="9">
        <v>10</v>
      </c>
      <c r="B110" s="11" t="s">
        <v>91</v>
      </c>
      <c r="C110" s="9">
        <v>40</v>
      </c>
      <c r="D110" s="13">
        <v>2126580</v>
      </c>
      <c r="E110" s="13">
        <v>2018451</v>
      </c>
    </row>
    <row r="111" spans="1:5" ht="14.25">
      <c r="A111" s="14"/>
      <c r="B111" s="15"/>
      <c r="C111" s="9"/>
      <c r="D111" s="15"/>
      <c r="E111" s="15"/>
    </row>
    <row r="112" spans="1:7" ht="14.25">
      <c r="A112" s="18"/>
      <c r="B112" s="35" t="s">
        <v>92</v>
      </c>
      <c r="C112" s="18"/>
      <c r="D112" s="19">
        <f>SUM(D103:D111)</f>
        <v>831468102</v>
      </c>
      <c r="E112" s="19">
        <f>SUM(E103:E111)</f>
        <v>829341522</v>
      </c>
      <c r="G112" s="136"/>
    </row>
    <row r="113" spans="1:7" ht="14.25">
      <c r="A113" s="14"/>
      <c r="B113" s="15"/>
      <c r="C113" s="9"/>
      <c r="D113" s="15"/>
      <c r="E113" s="15"/>
      <c r="G113" s="136"/>
    </row>
    <row r="114" spans="1:7" ht="14.25">
      <c r="A114" s="18"/>
      <c r="B114" s="35" t="s">
        <v>93</v>
      </c>
      <c r="C114" s="18"/>
      <c r="D114" s="19">
        <f>D97+D112</f>
        <v>1276463251</v>
      </c>
      <c r="E114" s="19">
        <f>E97+E112</f>
        <v>1096484110</v>
      </c>
      <c r="G114" s="136"/>
    </row>
    <row r="115" spans="1:5" ht="13.5">
      <c r="A115" s="1"/>
      <c r="B115" s="1"/>
      <c r="C115" s="1"/>
      <c r="D115" s="1"/>
      <c r="E115" s="1"/>
    </row>
    <row r="116" spans="1:4" ht="12.75">
      <c r="A116" s="60"/>
      <c r="B116" s="60"/>
      <c r="C116" s="60"/>
      <c r="D116" s="228">
        <f>D114-D56</f>
        <v>0</v>
      </c>
    </row>
    <row r="117" ht="12.75">
      <c r="D117" s="136"/>
    </row>
    <row r="119" ht="12.75">
      <c r="D119" s="138"/>
    </row>
    <row r="120" ht="12.75">
      <c r="D120" s="138"/>
    </row>
    <row r="121" ht="12.75">
      <c r="D121" s="138"/>
    </row>
    <row r="123" ht="12.75">
      <c r="D123" s="138"/>
    </row>
    <row r="125" ht="12.75">
      <c r="D125" s="274"/>
    </row>
    <row r="126" ht="12.75">
      <c r="D126" s="274"/>
    </row>
    <row r="127" ht="12.75">
      <c r="D127" s="274"/>
    </row>
  </sheetData>
  <sheetProtection/>
  <mergeCells count="8">
    <mergeCell ref="C1:E1"/>
    <mergeCell ref="B58:D58"/>
    <mergeCell ref="C60:E60"/>
    <mergeCell ref="A61:A62"/>
    <mergeCell ref="B61:B62"/>
    <mergeCell ref="C61:C62"/>
    <mergeCell ref="D61:D62"/>
    <mergeCell ref="E61:E62"/>
  </mergeCells>
  <printOptions/>
  <pageMargins left="0.75" right="0.75" top="1" bottom="1" header="0.5" footer="0.5"/>
  <pageSetup horizontalDpi="600" verticalDpi="600" orientation="portrait" scale="76" r:id="rId1"/>
  <rowBreaks count="1" manualBreakCount="1">
    <brk id="5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3:F48"/>
  <sheetViews>
    <sheetView zoomScalePageLayoutView="0" workbookViewId="0" topLeftCell="A1">
      <selection activeCell="G14" sqref="G14"/>
    </sheetView>
  </sheetViews>
  <sheetFormatPr defaultColWidth="9.140625" defaultRowHeight="12.75"/>
  <cols>
    <col min="2" max="2" width="36.8515625" style="0" customWidth="1"/>
    <col min="3" max="3" width="17.140625" style="0" customWidth="1"/>
    <col min="4" max="5" width="17.28125" style="0" customWidth="1"/>
    <col min="6" max="6" width="14.28125" style="0" customWidth="1"/>
  </cols>
  <sheetData>
    <row r="3" spans="1:2" ht="15.75">
      <c r="A3" s="261" t="s">
        <v>679</v>
      </c>
      <c r="B3" s="261"/>
    </row>
    <row r="4" spans="1:5" ht="15.75">
      <c r="A4" s="262" t="s">
        <v>344</v>
      </c>
      <c r="B4" s="262" t="s">
        <v>345</v>
      </c>
      <c r="C4" s="262" t="s">
        <v>431</v>
      </c>
      <c r="D4" s="262" t="s">
        <v>432</v>
      </c>
      <c r="E4" s="471"/>
    </row>
    <row r="5" spans="1:5" ht="15.75">
      <c r="A5" s="264" t="s">
        <v>433</v>
      </c>
      <c r="B5" s="265"/>
      <c r="C5" s="266"/>
      <c r="D5" s="266"/>
      <c r="E5" s="472"/>
    </row>
    <row r="6" spans="1:6" ht="15">
      <c r="A6" s="267" t="s">
        <v>434</v>
      </c>
      <c r="B6" s="267" t="s">
        <v>435</v>
      </c>
      <c r="C6" s="266"/>
      <c r="D6" s="266">
        <v>10635000</v>
      </c>
      <c r="E6" s="472"/>
      <c r="F6" s="309"/>
    </row>
    <row r="7" spans="1:6" ht="15">
      <c r="A7" s="267" t="s">
        <v>436</v>
      </c>
      <c r="B7" s="267" t="s">
        <v>437</v>
      </c>
      <c r="C7" s="266"/>
      <c r="D7" s="266">
        <v>2400000</v>
      </c>
      <c r="E7" s="472"/>
      <c r="F7" s="309"/>
    </row>
    <row r="8" spans="1:6" ht="15">
      <c r="A8" s="267" t="s">
        <v>438</v>
      </c>
      <c r="B8" s="267" t="s">
        <v>439</v>
      </c>
      <c r="C8" s="266"/>
      <c r="D8" s="266">
        <v>5200000</v>
      </c>
      <c r="E8" s="472"/>
      <c r="F8" s="309"/>
    </row>
    <row r="9" spans="1:6" ht="15.75">
      <c r="A9" s="267"/>
      <c r="B9" s="262" t="s">
        <v>570</v>
      </c>
      <c r="C9" s="269"/>
      <c r="D9" s="269">
        <f>SUM(D6:D8)</f>
        <v>18235000</v>
      </c>
      <c r="E9" s="473"/>
      <c r="F9" s="309"/>
    </row>
    <row r="10" spans="1:6" ht="15">
      <c r="A10" s="341">
        <v>706</v>
      </c>
      <c r="B10" s="267" t="s">
        <v>558</v>
      </c>
      <c r="C10" s="266"/>
      <c r="D10" s="266">
        <v>190444163</v>
      </c>
      <c r="E10" s="472"/>
      <c r="F10" s="309"/>
    </row>
    <row r="11" spans="1:6" ht="15">
      <c r="A11" s="267" t="s">
        <v>440</v>
      </c>
      <c r="B11" s="267" t="s">
        <v>441</v>
      </c>
      <c r="C11" s="266"/>
      <c r="D11" s="266">
        <v>89862</v>
      </c>
      <c r="E11" s="472"/>
      <c r="F11" s="309"/>
    </row>
    <row r="12" spans="1:6" ht="15.75">
      <c r="A12" s="267"/>
      <c r="B12" s="262" t="s">
        <v>572</v>
      </c>
      <c r="C12" s="269"/>
      <c r="D12" s="269">
        <f>SUM(D10:D11)</f>
        <v>190534025</v>
      </c>
      <c r="E12" s="473"/>
      <c r="F12" s="309"/>
    </row>
    <row r="13" spans="1:6" ht="15">
      <c r="A13" s="267" t="s">
        <v>442</v>
      </c>
      <c r="B13" s="267" t="s">
        <v>571</v>
      </c>
      <c r="C13" s="477"/>
      <c r="D13" s="477">
        <v>16138079</v>
      </c>
      <c r="E13" s="478"/>
      <c r="F13" s="309"/>
    </row>
    <row r="14" spans="1:6" ht="15.75">
      <c r="A14" s="262"/>
      <c r="B14" s="262" t="s">
        <v>695</v>
      </c>
      <c r="C14" s="480"/>
      <c r="D14" s="480">
        <f>SUM(D12:D13)</f>
        <v>206672104</v>
      </c>
      <c r="E14" s="478"/>
      <c r="F14" s="309"/>
    </row>
    <row r="15" spans="1:6" ht="15">
      <c r="A15" s="267" t="s">
        <v>444</v>
      </c>
      <c r="B15" s="267" t="s">
        <v>445</v>
      </c>
      <c r="C15" s="266"/>
      <c r="D15" s="266">
        <v>774.57</v>
      </c>
      <c r="E15" s="472"/>
      <c r="F15" s="309"/>
    </row>
    <row r="16" spans="1:6" ht="15.75">
      <c r="A16" s="265"/>
      <c r="B16" s="265"/>
      <c r="C16" s="266"/>
      <c r="D16" s="275">
        <f>D9+D14+D15</f>
        <v>224907878.57</v>
      </c>
      <c r="E16" s="474"/>
      <c r="F16" s="309"/>
    </row>
    <row r="17" spans="1:6" ht="15.75">
      <c r="A17" s="264" t="s">
        <v>446</v>
      </c>
      <c r="B17" s="265"/>
      <c r="C17" s="266"/>
      <c r="D17" s="266"/>
      <c r="E17" s="472"/>
      <c r="F17" s="309"/>
    </row>
    <row r="18" spans="1:6" ht="15">
      <c r="A18" s="267" t="s">
        <v>447</v>
      </c>
      <c r="B18" s="267" t="s">
        <v>448</v>
      </c>
      <c r="C18" s="268">
        <v>0</v>
      </c>
      <c r="D18" s="266"/>
      <c r="E18" s="472"/>
      <c r="F18" s="309"/>
    </row>
    <row r="19" spans="1:5" ht="15">
      <c r="A19" s="267" t="s">
        <v>449</v>
      </c>
      <c r="B19" s="267" t="s">
        <v>450</v>
      </c>
      <c r="C19" s="268">
        <v>4954725</v>
      </c>
      <c r="D19" s="266"/>
      <c r="E19" s="472"/>
    </row>
    <row r="20" spans="1:5" ht="15">
      <c r="A20" s="267" t="s">
        <v>451</v>
      </c>
      <c r="B20" s="267" t="s">
        <v>452</v>
      </c>
      <c r="C20" s="268">
        <v>10426236</v>
      </c>
      <c r="D20" s="266"/>
      <c r="E20" s="472"/>
    </row>
    <row r="21" spans="1:5" ht="15">
      <c r="A21" s="267" t="s">
        <v>453</v>
      </c>
      <c r="B21" s="267" t="s">
        <v>454</v>
      </c>
      <c r="C21" s="268">
        <v>2293745</v>
      </c>
      <c r="D21" s="266"/>
      <c r="E21" s="472"/>
    </row>
    <row r="22" spans="1:5" ht="15">
      <c r="A22" s="267" t="s">
        <v>455</v>
      </c>
      <c r="B22" s="267" t="s">
        <v>456</v>
      </c>
      <c r="C22" s="268">
        <v>369794.47</v>
      </c>
      <c r="D22" s="266"/>
      <c r="E22" s="472"/>
    </row>
    <row r="23" spans="1:5" ht="15">
      <c r="A23" s="267" t="s">
        <v>457</v>
      </c>
      <c r="B23" s="267" t="s">
        <v>458</v>
      </c>
      <c r="C23" s="268">
        <v>11680</v>
      </c>
      <c r="D23" s="266"/>
      <c r="E23" s="472"/>
    </row>
    <row r="24" spans="1:5" ht="15.75">
      <c r="A24" s="267"/>
      <c r="B24" s="262" t="s">
        <v>396</v>
      </c>
      <c r="C24" s="270">
        <f>SUM(C18:C23)</f>
        <v>18056180.47</v>
      </c>
      <c r="D24" s="266"/>
      <c r="E24" s="472"/>
    </row>
    <row r="25" spans="1:5" ht="15">
      <c r="A25" s="267" t="s">
        <v>459</v>
      </c>
      <c r="B25" s="267" t="s">
        <v>238</v>
      </c>
      <c r="C25" s="268">
        <v>369618.8</v>
      </c>
      <c r="D25" s="266"/>
      <c r="E25" s="472"/>
    </row>
    <row r="26" spans="1:5" ht="15">
      <c r="A26" s="267" t="s">
        <v>460</v>
      </c>
      <c r="B26" s="267" t="s">
        <v>443</v>
      </c>
      <c r="C26" s="268">
        <v>14568032.26</v>
      </c>
      <c r="D26" s="266"/>
      <c r="E26" s="472"/>
    </row>
    <row r="27" spans="1:5" ht="15">
      <c r="A27" s="267" t="s">
        <v>461</v>
      </c>
      <c r="B27" s="267" t="s">
        <v>462</v>
      </c>
      <c r="C27" s="268">
        <v>2867772</v>
      </c>
      <c r="D27" s="266"/>
      <c r="E27" s="472"/>
    </row>
    <row r="28" spans="1:5" ht="15">
      <c r="A28" s="267" t="s">
        <v>463</v>
      </c>
      <c r="B28" s="267" t="s">
        <v>464</v>
      </c>
      <c r="C28" s="268">
        <v>237958.28</v>
      </c>
      <c r="D28" s="266"/>
      <c r="E28" s="472"/>
    </row>
    <row r="29" spans="1:5" ht="15">
      <c r="A29" s="267" t="s">
        <v>465</v>
      </c>
      <c r="B29" s="267" t="s">
        <v>466</v>
      </c>
      <c r="C29" s="268">
        <v>113302.92</v>
      </c>
      <c r="D29" s="266"/>
      <c r="E29" s="472"/>
    </row>
    <row r="30" spans="1:5" ht="15">
      <c r="A30" s="267" t="s">
        <v>467</v>
      </c>
      <c r="B30" s="267" t="s">
        <v>468</v>
      </c>
      <c r="C30" s="268">
        <v>24957.49</v>
      </c>
      <c r="D30" s="266"/>
      <c r="E30" s="472"/>
    </row>
    <row r="31" spans="1:5" ht="15">
      <c r="A31" s="341">
        <v>666</v>
      </c>
      <c r="B31" s="267" t="s">
        <v>539</v>
      </c>
      <c r="C31" s="268">
        <v>737714</v>
      </c>
      <c r="D31" s="266"/>
      <c r="E31" s="472"/>
    </row>
    <row r="32" spans="1:5" ht="15">
      <c r="A32" s="267" t="s">
        <v>469</v>
      </c>
      <c r="B32" s="267" t="s">
        <v>470</v>
      </c>
      <c r="C32" s="268">
        <v>901299.88</v>
      </c>
      <c r="D32" s="266"/>
      <c r="E32" s="472"/>
    </row>
    <row r="33" spans="1:5" ht="15.75">
      <c r="A33" s="267"/>
      <c r="B33" s="262" t="s">
        <v>396</v>
      </c>
      <c r="C33" s="270">
        <f>SUM(C25:C32)</f>
        <v>19820655.630000003</v>
      </c>
      <c r="D33" s="266"/>
      <c r="E33" s="472"/>
    </row>
    <row r="34" spans="1:5" ht="15.75">
      <c r="A34" s="371">
        <v>652</v>
      </c>
      <c r="B34" s="479" t="s">
        <v>580</v>
      </c>
      <c r="C34" s="372">
        <v>166946443</v>
      </c>
      <c r="D34" s="266"/>
      <c r="E34" s="472"/>
    </row>
    <row r="35" spans="1:5" ht="15">
      <c r="A35" s="267" t="s">
        <v>471</v>
      </c>
      <c r="B35" s="267" t="s">
        <v>472</v>
      </c>
      <c r="C35" s="268">
        <v>2818032</v>
      </c>
      <c r="D35" s="266"/>
      <c r="E35" s="472"/>
    </row>
    <row r="36" spans="1:5" ht="15">
      <c r="A36" s="267" t="s">
        <v>473</v>
      </c>
      <c r="B36" s="267" t="s">
        <v>474</v>
      </c>
      <c r="C36" s="268">
        <v>349295</v>
      </c>
      <c r="D36" s="266"/>
      <c r="E36" s="472"/>
    </row>
    <row r="37" spans="1:5" ht="15.75">
      <c r="A37" s="267"/>
      <c r="B37" s="262" t="s">
        <v>396</v>
      </c>
      <c r="C37" s="270">
        <f>SUM(C35:C36)</f>
        <v>3167327</v>
      </c>
      <c r="D37" s="266"/>
      <c r="E37" s="472"/>
    </row>
    <row r="38" spans="1:5" ht="15">
      <c r="A38" s="341">
        <v>681</v>
      </c>
      <c r="B38" s="267" t="s">
        <v>542</v>
      </c>
      <c r="C38" s="268">
        <v>11328386</v>
      </c>
      <c r="D38" s="266"/>
      <c r="E38" s="472"/>
    </row>
    <row r="39" spans="1:5" ht="15">
      <c r="A39" s="341">
        <v>682</v>
      </c>
      <c r="B39" s="267" t="s">
        <v>557</v>
      </c>
      <c r="C39" s="268">
        <v>3226018</v>
      </c>
      <c r="D39" s="266"/>
      <c r="E39" s="472"/>
    </row>
    <row r="40" spans="1:5" ht="15.75">
      <c r="A40" s="341"/>
      <c r="B40" s="262" t="s">
        <v>396</v>
      </c>
      <c r="C40" s="270">
        <f>SUM(C38:C39)</f>
        <v>14554404</v>
      </c>
      <c r="D40" s="266"/>
      <c r="E40" s="472"/>
    </row>
    <row r="41" spans="1:5" ht="15.75">
      <c r="A41" s="265"/>
      <c r="B41" s="272" t="s">
        <v>561</v>
      </c>
      <c r="C41" s="271">
        <f>C24+C33+C34+C37+C40</f>
        <v>222545010.1</v>
      </c>
      <c r="D41" s="266"/>
      <c r="E41" s="472"/>
    </row>
    <row r="42" spans="1:5" ht="15.75">
      <c r="A42" s="276" t="s">
        <v>475</v>
      </c>
      <c r="B42" s="265"/>
      <c r="C42" s="266"/>
      <c r="D42" s="271">
        <f>D16-C41</f>
        <v>2362868.469999999</v>
      </c>
      <c r="E42" s="475"/>
    </row>
    <row r="43" spans="1:5" ht="15">
      <c r="A43" s="265"/>
      <c r="B43" s="265"/>
      <c r="C43" s="266"/>
      <c r="D43" s="266"/>
      <c r="E43" s="472"/>
    </row>
    <row r="44" spans="1:5" ht="15.75">
      <c r="A44" s="265"/>
      <c r="B44" s="272" t="s">
        <v>559</v>
      </c>
      <c r="C44" s="370">
        <v>0.1</v>
      </c>
      <c r="D44" s="269">
        <f>D42*C44</f>
        <v>236286.8469999999</v>
      </c>
      <c r="E44" s="473"/>
    </row>
    <row r="45" spans="1:5" ht="15.75">
      <c r="A45" s="265"/>
      <c r="B45" s="272" t="s">
        <v>563</v>
      </c>
      <c r="C45" s="269">
        <v>317204</v>
      </c>
      <c r="D45" s="269"/>
      <c r="E45" s="473"/>
    </row>
    <row r="46" spans="1:5" ht="15.75">
      <c r="A46" s="265"/>
      <c r="B46" s="272" t="s">
        <v>560</v>
      </c>
      <c r="C46" s="272"/>
      <c r="D46" s="269">
        <f>D42-D44</f>
        <v>2126581.6229999987</v>
      </c>
      <c r="E46" s="473"/>
    </row>
    <row r="47" spans="1:5" ht="15">
      <c r="A47" s="265"/>
      <c r="B47" s="265"/>
      <c r="C47" s="265"/>
      <c r="D47" s="265"/>
      <c r="E47" s="476"/>
    </row>
    <row r="48" spans="1:5" ht="15">
      <c r="A48" s="265"/>
      <c r="B48" s="265"/>
      <c r="C48" s="265"/>
      <c r="D48" s="265"/>
      <c r="E48" s="476"/>
    </row>
  </sheetData>
  <sheetProtection/>
  <printOptions/>
  <pageMargins left="0.75" right="0.75" top="1" bottom="1" header="0.5" footer="0.5"/>
  <pageSetup horizontalDpi="600" verticalDpi="600" orientation="portrait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80"/>
  <sheetViews>
    <sheetView zoomScalePageLayoutView="0" workbookViewId="0" topLeftCell="B21">
      <selection activeCell="F52" sqref="F52"/>
    </sheetView>
  </sheetViews>
  <sheetFormatPr defaultColWidth="9.140625" defaultRowHeight="12.75"/>
  <cols>
    <col min="3" max="3" width="41.28125" style="0" customWidth="1"/>
    <col min="4" max="4" width="16.7109375" style="0" customWidth="1"/>
    <col min="5" max="5" width="16.00390625" style="0" customWidth="1"/>
    <col min="6" max="6" width="12.00390625" style="0" customWidth="1"/>
  </cols>
  <sheetData>
    <row r="2" spans="2:5" ht="15.75">
      <c r="B2" s="261" t="s">
        <v>538</v>
      </c>
      <c r="C2" s="261"/>
      <c r="D2" s="261"/>
      <c r="E2" s="128"/>
    </row>
    <row r="3" spans="2:5" ht="15.75">
      <c r="B3" s="263" t="s">
        <v>344</v>
      </c>
      <c r="C3" s="263" t="s">
        <v>345</v>
      </c>
      <c r="D3" s="263" t="s">
        <v>346</v>
      </c>
      <c r="E3" s="263" t="s">
        <v>347</v>
      </c>
    </row>
    <row r="4" spans="2:5" ht="15.75">
      <c r="B4" s="264" t="s">
        <v>348</v>
      </c>
      <c r="C4" s="265"/>
      <c r="D4" s="266"/>
      <c r="E4" s="266"/>
    </row>
    <row r="5" spans="2:5" ht="15">
      <c r="B5" s="267" t="s">
        <v>349</v>
      </c>
      <c r="C5" s="267" t="s">
        <v>350</v>
      </c>
      <c r="D5" s="266"/>
      <c r="E5" s="268">
        <v>906928519</v>
      </c>
    </row>
    <row r="6" spans="2:5" ht="15">
      <c r="B6" s="267" t="s">
        <v>351</v>
      </c>
      <c r="C6" s="267" t="s">
        <v>88</v>
      </c>
      <c r="D6" s="266"/>
      <c r="E6" s="268">
        <v>135205</v>
      </c>
    </row>
    <row r="7" spans="2:5" ht="15">
      <c r="B7" s="267"/>
      <c r="C7" s="267"/>
      <c r="D7" s="266"/>
      <c r="E7" s="268"/>
    </row>
    <row r="8" spans="2:5" ht="15">
      <c r="B8" s="267" t="s">
        <v>352</v>
      </c>
      <c r="C8" s="267" t="s">
        <v>353</v>
      </c>
      <c r="D8" s="266"/>
      <c r="E8" s="268">
        <v>-63128562</v>
      </c>
    </row>
    <row r="9" spans="2:5" ht="15">
      <c r="B9" s="267" t="s">
        <v>354</v>
      </c>
      <c r="C9" s="267" t="s">
        <v>355</v>
      </c>
      <c r="D9" s="266"/>
      <c r="E9" s="268">
        <v>-14593641</v>
      </c>
    </row>
    <row r="10" spans="2:5" ht="15.75">
      <c r="B10" s="267"/>
      <c r="C10" s="262" t="s">
        <v>396</v>
      </c>
      <c r="D10" s="269"/>
      <c r="E10" s="270">
        <f>SUM(E8:E9)</f>
        <v>-77722203</v>
      </c>
    </row>
    <row r="11" spans="2:5" ht="15">
      <c r="B11" s="267" t="s">
        <v>356</v>
      </c>
      <c r="C11" s="267" t="s">
        <v>357</v>
      </c>
      <c r="D11" s="266"/>
      <c r="E11" s="340">
        <v>2362867</v>
      </c>
    </row>
    <row r="12" spans="2:5" ht="15">
      <c r="B12" s="267"/>
      <c r="C12" s="267"/>
      <c r="D12" s="266"/>
      <c r="E12" s="340"/>
    </row>
    <row r="13" spans="2:5" ht="15">
      <c r="B13" s="267" t="s">
        <v>358</v>
      </c>
      <c r="C13" s="267" t="s">
        <v>359</v>
      </c>
      <c r="D13" s="266"/>
      <c r="E13" s="268">
        <v>150759.11</v>
      </c>
    </row>
    <row r="14" spans="2:5" ht="15">
      <c r="B14" s="267"/>
      <c r="C14" s="267"/>
      <c r="D14" s="266"/>
      <c r="E14" s="268"/>
    </row>
    <row r="15" spans="2:5" ht="15">
      <c r="B15" s="267" t="s">
        <v>360</v>
      </c>
      <c r="C15" s="267" t="s">
        <v>361</v>
      </c>
      <c r="D15" s="266"/>
      <c r="E15" s="268">
        <v>-14493311</v>
      </c>
    </row>
    <row r="16" spans="2:5" ht="15.75">
      <c r="B16" s="267"/>
      <c r="C16" s="262" t="s">
        <v>396</v>
      </c>
      <c r="D16" s="269"/>
      <c r="E16" s="270">
        <f>SUM(E15:E15)</f>
        <v>-14493311</v>
      </c>
    </row>
    <row r="17" spans="2:5" ht="15.75">
      <c r="B17" s="264" t="s">
        <v>362</v>
      </c>
      <c r="C17" s="265"/>
      <c r="D17" s="266"/>
      <c r="E17" s="266"/>
    </row>
    <row r="18" spans="2:5" ht="15.75">
      <c r="B18" s="267" t="s">
        <v>363</v>
      </c>
      <c r="C18" s="267" t="s">
        <v>364</v>
      </c>
      <c r="D18" s="270">
        <v>1015413</v>
      </c>
      <c r="E18" s="266"/>
    </row>
    <row r="19" spans="2:5" ht="15.75">
      <c r="B19" s="267" t="s">
        <v>365</v>
      </c>
      <c r="C19" s="267" t="s">
        <v>40</v>
      </c>
      <c r="D19" s="270">
        <v>754018939</v>
      </c>
      <c r="E19" s="266"/>
    </row>
    <row r="20" spans="2:5" ht="15">
      <c r="B20" s="267"/>
      <c r="C20" s="267"/>
      <c r="D20" s="268"/>
      <c r="E20" s="266"/>
    </row>
    <row r="21" spans="2:5" ht="15">
      <c r="B21" s="267" t="s">
        <v>369</v>
      </c>
      <c r="C21" s="267" t="s">
        <v>370</v>
      </c>
      <c r="D21" s="268">
        <v>41507435</v>
      </c>
      <c r="E21" s="266"/>
    </row>
    <row r="22" spans="2:5" ht="15">
      <c r="B22" s="267" t="s">
        <v>371</v>
      </c>
      <c r="C22" s="267" t="s">
        <v>183</v>
      </c>
      <c r="D22" s="268">
        <v>9204742</v>
      </c>
      <c r="E22" s="266"/>
    </row>
    <row r="23" spans="2:5" ht="15">
      <c r="B23" s="267" t="s">
        <v>372</v>
      </c>
      <c r="C23" s="267" t="s">
        <v>564</v>
      </c>
      <c r="D23" s="268">
        <v>3361992</v>
      </c>
      <c r="E23" s="266"/>
    </row>
    <row r="24" spans="2:5" ht="15">
      <c r="B24" s="267" t="s">
        <v>374</v>
      </c>
      <c r="C24" s="267" t="s">
        <v>375</v>
      </c>
      <c r="D24" s="268">
        <v>6156366</v>
      </c>
      <c r="E24" s="266"/>
    </row>
    <row r="25" spans="2:5" ht="15">
      <c r="B25" s="267" t="s">
        <v>376</v>
      </c>
      <c r="C25" s="267" t="s">
        <v>377</v>
      </c>
      <c r="D25" s="268">
        <v>1134185.17</v>
      </c>
      <c r="E25" s="266"/>
    </row>
    <row r="26" spans="2:5" ht="15">
      <c r="B26" s="267"/>
      <c r="C26" s="267"/>
      <c r="D26" s="268"/>
      <c r="E26" s="266"/>
    </row>
    <row r="27" spans="2:5" ht="15.75">
      <c r="B27" s="267"/>
      <c r="C27" s="262" t="s">
        <v>396</v>
      </c>
      <c r="D27" s="270">
        <f>SUM(D21:D25)</f>
        <v>61364720.17</v>
      </c>
      <c r="E27" s="269"/>
    </row>
    <row r="28" spans="2:5" ht="15.75">
      <c r="B28" s="262"/>
      <c r="C28" s="262" t="s">
        <v>567</v>
      </c>
      <c r="D28" s="270">
        <f>D19+D27</f>
        <v>815383659.17</v>
      </c>
      <c r="E28" s="266"/>
    </row>
    <row r="29" spans="2:5" ht="15.75">
      <c r="B29" s="262"/>
      <c r="C29" s="262"/>
      <c r="D29" s="270"/>
      <c r="E29" s="269"/>
    </row>
    <row r="30" spans="2:5" ht="15">
      <c r="B30" s="341">
        <v>2811</v>
      </c>
      <c r="C30" s="267" t="s">
        <v>566</v>
      </c>
      <c r="D30" s="268"/>
      <c r="E30" s="266"/>
    </row>
    <row r="31" spans="2:5" ht="15">
      <c r="B31" s="267" t="s">
        <v>386</v>
      </c>
      <c r="C31" s="267" t="s">
        <v>387</v>
      </c>
      <c r="D31" s="266">
        <v>-8393451</v>
      </c>
      <c r="E31" s="268"/>
    </row>
    <row r="32" spans="2:5" ht="15">
      <c r="B32" s="267" t="s">
        <v>388</v>
      </c>
      <c r="C32" s="267" t="s">
        <v>389</v>
      </c>
      <c r="D32" s="266">
        <v>-1924952</v>
      </c>
      <c r="E32" s="268"/>
    </row>
    <row r="33" spans="2:5" ht="15">
      <c r="B33" s="267" t="s">
        <v>390</v>
      </c>
      <c r="C33" s="267" t="s">
        <v>391</v>
      </c>
      <c r="D33" s="266">
        <v>-3816848</v>
      </c>
      <c r="E33" s="268"/>
    </row>
    <row r="34" spans="2:5" ht="15">
      <c r="B34" s="267" t="s">
        <v>380</v>
      </c>
      <c r="C34" s="267" t="s">
        <v>381</v>
      </c>
      <c r="D34" s="268">
        <v>-278065</v>
      </c>
      <c r="E34" s="266"/>
    </row>
    <row r="35" spans="2:5" ht="15">
      <c r="B35" s="267" t="s">
        <v>382</v>
      </c>
      <c r="C35" s="267" t="s">
        <v>565</v>
      </c>
      <c r="D35" s="268">
        <v>-1889623</v>
      </c>
      <c r="E35" s="266"/>
    </row>
    <row r="36" spans="2:5" ht="15">
      <c r="B36" s="267" t="s">
        <v>392</v>
      </c>
      <c r="C36" s="267" t="s">
        <v>568</v>
      </c>
      <c r="D36" s="268">
        <v>-114625</v>
      </c>
      <c r="E36" s="266"/>
    </row>
    <row r="37" spans="2:5" ht="15.75">
      <c r="B37" s="262"/>
      <c r="C37" s="262"/>
      <c r="D37" s="270">
        <f>SUM(D30:D36)</f>
        <v>-16417564</v>
      </c>
      <c r="E37" s="269"/>
    </row>
    <row r="38" spans="2:5" ht="15.75">
      <c r="B38" s="267"/>
      <c r="C38" s="262" t="s">
        <v>569</v>
      </c>
      <c r="D38" s="270">
        <f>D28+D37</f>
        <v>798966095.17</v>
      </c>
      <c r="E38" s="269"/>
    </row>
    <row r="39" spans="2:5" ht="15">
      <c r="B39" s="267" t="s">
        <v>394</v>
      </c>
      <c r="C39" s="267" t="s">
        <v>395</v>
      </c>
      <c r="D39" s="268">
        <v>666129</v>
      </c>
      <c r="E39" s="266"/>
    </row>
    <row r="40" spans="2:5" ht="15.75">
      <c r="B40" s="267"/>
      <c r="C40" s="262" t="s">
        <v>396</v>
      </c>
      <c r="D40" s="270">
        <f>SUM(D39:D39)</f>
        <v>666129</v>
      </c>
      <c r="E40" s="266"/>
    </row>
    <row r="41" spans="2:5" ht="15">
      <c r="B41" s="339" t="s">
        <v>397</v>
      </c>
      <c r="C41" s="339" t="s">
        <v>398</v>
      </c>
      <c r="D41" s="340">
        <v>-444755024</v>
      </c>
      <c r="E41" s="266"/>
    </row>
    <row r="42" spans="2:5" ht="15.75">
      <c r="B42" s="339"/>
      <c r="C42" s="262" t="s">
        <v>396</v>
      </c>
      <c r="D42" s="372">
        <f>SUM(D41:D41)</f>
        <v>-444755024</v>
      </c>
      <c r="E42" s="266"/>
    </row>
    <row r="43" spans="2:5" ht="15.75">
      <c r="B43" s="339" t="s">
        <v>399</v>
      </c>
      <c r="C43" s="339" t="s">
        <v>400</v>
      </c>
      <c r="D43" s="372">
        <v>74523014.71</v>
      </c>
      <c r="E43" s="266"/>
    </row>
    <row r="44" spans="2:5" ht="15">
      <c r="B44" s="339"/>
      <c r="C44" s="339"/>
      <c r="D44" s="340"/>
      <c r="E44" s="266"/>
    </row>
    <row r="45" spans="2:5" ht="15">
      <c r="B45" s="267" t="s">
        <v>401</v>
      </c>
      <c r="C45" s="267" t="s">
        <v>402</v>
      </c>
      <c r="D45" s="268">
        <v>-7</v>
      </c>
      <c r="E45" s="266"/>
    </row>
    <row r="46" spans="2:5" ht="15">
      <c r="B46" s="267" t="s">
        <v>403</v>
      </c>
      <c r="C46" s="267" t="s">
        <v>404</v>
      </c>
      <c r="D46" s="268">
        <v>-61290</v>
      </c>
      <c r="E46" s="266"/>
    </row>
    <row r="47" spans="2:5" ht="15">
      <c r="B47" s="267" t="s">
        <v>405</v>
      </c>
      <c r="C47" s="267" t="s">
        <v>406</v>
      </c>
      <c r="D47" s="266">
        <v>-28069</v>
      </c>
      <c r="E47" s="268"/>
    </row>
    <row r="48" spans="2:5" ht="15.75">
      <c r="B48" s="267"/>
      <c r="C48" s="262" t="s">
        <v>396</v>
      </c>
      <c r="D48" s="270">
        <f>SUM(D45:D47)</f>
        <v>-89366</v>
      </c>
      <c r="E48" s="266"/>
    </row>
    <row r="49" spans="2:5" ht="15">
      <c r="B49" s="267" t="s">
        <v>407</v>
      </c>
      <c r="C49" s="267" t="s">
        <v>408</v>
      </c>
      <c r="D49" s="462">
        <v>-236287</v>
      </c>
      <c r="E49" s="266"/>
    </row>
    <row r="50" spans="2:5" ht="15">
      <c r="B50" s="267" t="s">
        <v>407</v>
      </c>
      <c r="C50" s="267" t="s">
        <v>408</v>
      </c>
      <c r="D50" s="266">
        <v>526647</v>
      </c>
      <c r="E50" s="268"/>
    </row>
    <row r="51" spans="2:5" ht="15">
      <c r="B51" s="267" t="s">
        <v>409</v>
      </c>
      <c r="C51" s="267" t="s">
        <v>410</v>
      </c>
      <c r="D51" s="340">
        <v>2543525</v>
      </c>
      <c r="E51" s="266"/>
    </row>
    <row r="52" spans="2:5" ht="15.75">
      <c r="B52" s="267"/>
      <c r="C52" s="262" t="s">
        <v>694</v>
      </c>
      <c r="D52" s="269">
        <f>SUM(D49:D51)</f>
        <v>2833885</v>
      </c>
      <c r="E52" s="268"/>
    </row>
    <row r="53" spans="2:5" ht="15">
      <c r="B53" s="267" t="s">
        <v>411</v>
      </c>
      <c r="C53" s="267" t="s">
        <v>412</v>
      </c>
      <c r="D53" s="462">
        <v>55882120</v>
      </c>
      <c r="E53" s="266"/>
    </row>
    <row r="54" spans="2:5" ht="15">
      <c r="B54" s="267" t="s">
        <v>413</v>
      </c>
      <c r="C54" s="267" t="s">
        <v>414</v>
      </c>
      <c r="D54" s="268">
        <v>12102200</v>
      </c>
      <c r="E54" s="266"/>
    </row>
    <row r="55" spans="2:5" ht="15">
      <c r="B55" s="267" t="s">
        <v>415</v>
      </c>
      <c r="C55" s="267" t="s">
        <v>416</v>
      </c>
      <c r="D55" s="268">
        <v>117202685.8</v>
      </c>
      <c r="E55" s="266"/>
    </row>
    <row r="56" spans="2:5" ht="15">
      <c r="B56" s="267" t="s">
        <v>417</v>
      </c>
      <c r="C56" s="267" t="s">
        <v>418</v>
      </c>
      <c r="D56" s="268">
        <v>-70751270.07</v>
      </c>
      <c r="E56" s="266"/>
    </row>
    <row r="57" spans="2:5" ht="15">
      <c r="B57" s="267" t="s">
        <v>419</v>
      </c>
      <c r="C57" s="267" t="s">
        <v>420</v>
      </c>
      <c r="D57" s="268">
        <v>-8426000</v>
      </c>
      <c r="E57" s="266"/>
    </row>
    <row r="58" spans="2:5" ht="15">
      <c r="B58" s="267" t="s">
        <v>421</v>
      </c>
      <c r="C58" s="267" t="s">
        <v>422</v>
      </c>
      <c r="D58" s="268">
        <v>249803892.43</v>
      </c>
      <c r="E58" s="266"/>
    </row>
    <row r="59" spans="2:5" ht="15.75">
      <c r="B59" s="267"/>
      <c r="C59" s="262" t="s">
        <v>396</v>
      </c>
      <c r="D59" s="270">
        <f>SUM(D53:D58)</f>
        <v>355813628.16</v>
      </c>
      <c r="E59" s="266"/>
    </row>
    <row r="60" spans="2:5" ht="15">
      <c r="B60" s="267" t="s">
        <v>423</v>
      </c>
      <c r="C60" s="267" t="s">
        <v>424</v>
      </c>
      <c r="D60" s="268">
        <v>993034.66</v>
      </c>
      <c r="E60" s="266"/>
    </row>
    <row r="61" spans="2:5" ht="15">
      <c r="B61" s="267" t="s">
        <v>425</v>
      </c>
      <c r="C61" s="267" t="s">
        <v>426</v>
      </c>
      <c r="D61" s="268">
        <v>17758636</v>
      </c>
      <c r="E61" s="266"/>
    </row>
    <row r="62" spans="2:5" ht="15">
      <c r="B62" s="267" t="s">
        <v>427</v>
      </c>
      <c r="C62" s="267" t="s">
        <v>428</v>
      </c>
      <c r="D62" s="268">
        <v>2091116.43</v>
      </c>
      <c r="E62" s="266"/>
    </row>
    <row r="63" spans="2:5" ht="15">
      <c r="B63" s="267" t="s">
        <v>429</v>
      </c>
      <c r="C63" s="267" t="s">
        <v>430</v>
      </c>
      <c r="D63" s="268">
        <v>7308968</v>
      </c>
      <c r="E63" s="266"/>
    </row>
    <row r="64" spans="2:5" ht="15.75">
      <c r="B64" s="265"/>
      <c r="C64" s="262" t="s">
        <v>396</v>
      </c>
      <c r="D64" s="271">
        <f>SUM(D60:D63)</f>
        <v>28151755.09</v>
      </c>
      <c r="E64" s="266"/>
    </row>
    <row r="65" spans="2:5" ht="15.75">
      <c r="B65" s="265"/>
      <c r="C65" s="265"/>
      <c r="D65" s="269">
        <f>SUM(D18:D64)</f>
        <v>2419043447.89</v>
      </c>
      <c r="E65" s="266"/>
    </row>
    <row r="67" spans="2:5" ht="15.75">
      <c r="B67" s="60" t="s">
        <v>579</v>
      </c>
      <c r="C67" s="261" t="s">
        <v>578</v>
      </c>
      <c r="E67" s="373" t="s">
        <v>575</v>
      </c>
    </row>
    <row r="68" spans="1:5" ht="15.75">
      <c r="A68" s="128"/>
      <c r="B68" s="374">
        <v>213</v>
      </c>
      <c r="C68" s="261" t="s">
        <v>573</v>
      </c>
      <c r="D68" s="273">
        <v>31224361</v>
      </c>
      <c r="E68" s="128"/>
    </row>
    <row r="69" spans="1:5" ht="15">
      <c r="A69" s="128"/>
      <c r="B69" s="128"/>
      <c r="C69" s="128"/>
      <c r="D69" s="128"/>
      <c r="E69" s="128"/>
    </row>
    <row r="70" spans="1:5" ht="15.75">
      <c r="A70" s="128"/>
      <c r="B70" s="128"/>
      <c r="C70" s="261" t="s">
        <v>574</v>
      </c>
      <c r="D70" s="273">
        <v>12500000</v>
      </c>
      <c r="E70" s="273">
        <v>2500000</v>
      </c>
    </row>
    <row r="71" spans="1:5" ht="15.75">
      <c r="A71" s="128"/>
      <c r="B71" s="128"/>
      <c r="C71" s="261" t="s">
        <v>680</v>
      </c>
      <c r="D71" s="273"/>
      <c r="E71" s="273"/>
    </row>
    <row r="72" spans="1:5" ht="15">
      <c r="A72" s="128"/>
      <c r="B72" s="128"/>
      <c r="C72" s="128"/>
      <c r="D72" s="128"/>
      <c r="E72" s="128"/>
    </row>
    <row r="73" spans="1:5" ht="15.75">
      <c r="A73" s="128"/>
      <c r="B73" s="128"/>
      <c r="C73" s="261" t="s">
        <v>576</v>
      </c>
      <c r="D73" s="273">
        <f>D68-D70</f>
        <v>18724361</v>
      </c>
      <c r="E73" s="128"/>
    </row>
    <row r="74" spans="1:5" ht="15">
      <c r="A74" s="128"/>
      <c r="B74" s="128"/>
      <c r="C74" s="128"/>
      <c r="D74" s="128"/>
      <c r="E74" s="128"/>
    </row>
    <row r="75" spans="1:5" ht="15.75">
      <c r="A75" s="128"/>
      <c r="B75" s="128"/>
      <c r="C75" s="261" t="s">
        <v>577</v>
      </c>
      <c r="D75" s="273">
        <v>120000</v>
      </c>
      <c r="E75" s="273">
        <v>24000</v>
      </c>
    </row>
    <row r="76" spans="1:5" ht="15">
      <c r="A76" s="128"/>
      <c r="B76" s="128"/>
      <c r="C76" s="128"/>
      <c r="D76" s="128"/>
      <c r="E76" s="128"/>
    </row>
    <row r="77" spans="1:5" ht="15">
      <c r="A77" s="128"/>
      <c r="B77" s="128"/>
      <c r="C77" s="128"/>
      <c r="D77" s="128"/>
      <c r="E77" s="128"/>
    </row>
    <row r="78" spans="1:5" ht="15">
      <c r="A78" s="128"/>
      <c r="B78" s="128"/>
      <c r="C78" s="128"/>
      <c r="D78" s="128"/>
      <c r="E78" s="128"/>
    </row>
    <row r="79" spans="1:5" ht="15">
      <c r="A79" s="128"/>
      <c r="B79" s="128"/>
      <c r="C79" s="128"/>
      <c r="D79" s="128"/>
      <c r="E79" s="128"/>
    </row>
    <row r="80" spans="1:5" ht="15">
      <c r="A80" s="128"/>
      <c r="B80" s="128"/>
      <c r="C80" s="128"/>
      <c r="D80" s="128"/>
      <c r="E80" s="128"/>
    </row>
  </sheetData>
  <sheetProtection/>
  <printOptions/>
  <pageMargins left="0.75" right="0.75" top="1" bottom="1" header="0.5" footer="0.5"/>
  <pageSetup horizontalDpi="600" verticalDpi="600" orientation="portrait" scale="65" r:id="rId1"/>
  <rowBreaks count="1" manualBreakCount="1">
    <brk id="6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3:I22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5.28125" style="0" customWidth="1"/>
    <col min="2" max="2" width="36.00390625" style="0" customWidth="1"/>
    <col min="3" max="3" width="17.28125" style="0" customWidth="1"/>
    <col min="4" max="5" width="16.140625" style="0" customWidth="1"/>
    <col min="6" max="6" width="9.7109375" style="0" customWidth="1"/>
    <col min="7" max="7" width="16.28125" style="0" customWidth="1"/>
    <col min="8" max="8" width="25.28125" style="0" customWidth="1"/>
    <col min="9" max="9" width="21.28125" style="0" customWidth="1"/>
  </cols>
  <sheetData>
    <row r="3" spans="1:9" ht="15.75">
      <c r="A3" s="128"/>
      <c r="B3" s="342" t="s">
        <v>549</v>
      </c>
      <c r="C3" s="342"/>
      <c r="D3" s="128"/>
      <c r="E3" s="128"/>
      <c r="F3" s="128"/>
      <c r="G3" s="128"/>
      <c r="H3" s="128"/>
      <c r="I3" s="128"/>
    </row>
    <row r="4" spans="1:9" ht="15.75">
      <c r="A4" s="128"/>
      <c r="B4" s="128"/>
      <c r="C4" s="343" t="s">
        <v>540</v>
      </c>
      <c r="D4" s="343"/>
      <c r="E4" s="343"/>
      <c r="F4" s="343"/>
      <c r="G4" s="344"/>
      <c r="H4" s="344"/>
      <c r="I4" s="128"/>
    </row>
    <row r="5" spans="1:9" ht="15.75">
      <c r="A5" s="264" t="s">
        <v>541</v>
      </c>
      <c r="B5" s="264" t="s">
        <v>176</v>
      </c>
      <c r="C5" s="345" t="s">
        <v>562</v>
      </c>
      <c r="D5" s="346" t="s">
        <v>542</v>
      </c>
      <c r="E5" s="347" t="s">
        <v>543</v>
      </c>
      <c r="F5" s="347" t="s">
        <v>554</v>
      </c>
      <c r="G5" s="347" t="s">
        <v>544</v>
      </c>
      <c r="H5" s="347" t="s">
        <v>545</v>
      </c>
      <c r="I5" s="348" t="s">
        <v>546</v>
      </c>
    </row>
    <row r="6" spans="1:9" ht="15.75">
      <c r="A6" s="267">
        <v>1</v>
      </c>
      <c r="B6" s="267" t="s">
        <v>550</v>
      </c>
      <c r="C6" s="349">
        <v>1128237</v>
      </c>
      <c r="D6" s="349"/>
      <c r="E6" s="350">
        <f aca="true" t="shared" si="0" ref="E6:E11">C6-D6</f>
        <v>1128237</v>
      </c>
      <c r="F6" s="351">
        <v>0.1</v>
      </c>
      <c r="G6" s="268">
        <f aca="true" t="shared" si="1" ref="G6:G11">E6*F6</f>
        <v>112823.70000000001</v>
      </c>
      <c r="H6" s="352">
        <f aca="true" t="shared" si="2" ref="H6:H11">E6-G6</f>
        <v>1015413.3</v>
      </c>
      <c r="I6" s="353">
        <f aca="true" t="shared" si="3" ref="I6:I11">D6+G6</f>
        <v>112823.70000000001</v>
      </c>
    </row>
    <row r="7" spans="1:9" ht="15.75">
      <c r="A7" s="267">
        <v>2</v>
      </c>
      <c r="B7" s="267" t="s">
        <v>551</v>
      </c>
      <c r="C7" s="349">
        <v>41477102</v>
      </c>
      <c r="D7" s="349">
        <v>3015071</v>
      </c>
      <c r="E7" s="350">
        <f t="shared" si="0"/>
        <v>38462031</v>
      </c>
      <c r="F7" s="351">
        <v>0.2</v>
      </c>
      <c r="G7" s="268">
        <f t="shared" si="1"/>
        <v>7692406.2</v>
      </c>
      <c r="H7" s="352">
        <f t="shared" si="2"/>
        <v>30769624.8</v>
      </c>
      <c r="I7" s="353">
        <f t="shared" si="3"/>
        <v>10707477.2</v>
      </c>
    </row>
    <row r="8" spans="1:9" ht="15.75">
      <c r="A8" s="267">
        <v>3</v>
      </c>
      <c r="B8" s="267" t="s">
        <v>547</v>
      </c>
      <c r="C8" s="349">
        <v>9204742</v>
      </c>
      <c r="D8" s="349">
        <v>105004</v>
      </c>
      <c r="E8" s="350">
        <f t="shared" si="0"/>
        <v>9099738</v>
      </c>
      <c r="F8" s="351">
        <v>0.2</v>
      </c>
      <c r="G8" s="268">
        <f t="shared" si="1"/>
        <v>1819947.6</v>
      </c>
      <c r="H8" s="352">
        <f t="shared" si="2"/>
        <v>7279790.4</v>
      </c>
      <c r="I8" s="353">
        <f t="shared" si="3"/>
        <v>1924951.6</v>
      </c>
    </row>
    <row r="9" spans="1:9" ht="15.75">
      <c r="A9" s="267">
        <v>4</v>
      </c>
      <c r="B9" s="267" t="s">
        <v>553</v>
      </c>
      <c r="C9" s="349">
        <v>1079611</v>
      </c>
      <c r="D9" s="349">
        <v>77678</v>
      </c>
      <c r="E9" s="350">
        <f t="shared" si="0"/>
        <v>1001933</v>
      </c>
      <c r="F9" s="351">
        <v>0.2</v>
      </c>
      <c r="G9" s="268">
        <f t="shared" si="1"/>
        <v>200386.6</v>
      </c>
      <c r="H9" s="352">
        <f t="shared" si="2"/>
        <v>801546.4</v>
      </c>
      <c r="I9" s="353">
        <f t="shared" si="3"/>
        <v>278064.6</v>
      </c>
    </row>
    <row r="10" spans="1:9" ht="15.75">
      <c r="A10" s="267">
        <v>5</v>
      </c>
      <c r="B10" s="267" t="s">
        <v>552</v>
      </c>
      <c r="C10" s="349">
        <v>6156366</v>
      </c>
      <c r="D10" s="349">
        <v>114625</v>
      </c>
      <c r="E10" s="350">
        <f t="shared" si="0"/>
        <v>6041741</v>
      </c>
      <c r="F10" s="351">
        <v>0.2</v>
      </c>
      <c r="G10" s="268">
        <f t="shared" si="1"/>
        <v>1208348.2</v>
      </c>
      <c r="H10" s="352">
        <f t="shared" si="2"/>
        <v>4833392.8</v>
      </c>
      <c r="I10" s="353">
        <f t="shared" si="3"/>
        <v>1322973.2</v>
      </c>
    </row>
    <row r="11" spans="1:9" ht="15.75">
      <c r="A11" s="267">
        <v>5</v>
      </c>
      <c r="B11" s="267" t="s">
        <v>548</v>
      </c>
      <c r="C11" s="349">
        <v>3361992</v>
      </c>
      <c r="D11" s="349">
        <v>1889623</v>
      </c>
      <c r="E11" s="350">
        <f t="shared" si="0"/>
        <v>1472369</v>
      </c>
      <c r="F11" s="351">
        <v>0.2</v>
      </c>
      <c r="G11" s="268">
        <f t="shared" si="1"/>
        <v>294473.8</v>
      </c>
      <c r="H11" s="352">
        <f t="shared" si="2"/>
        <v>1177895.2</v>
      </c>
      <c r="I11" s="353">
        <f t="shared" si="3"/>
        <v>2184096.8</v>
      </c>
    </row>
    <row r="12" spans="1:9" ht="15.75">
      <c r="A12" s="267"/>
      <c r="B12" s="267"/>
      <c r="C12" s="349"/>
      <c r="D12" s="349"/>
      <c r="E12" s="350"/>
      <c r="F12" s="351"/>
      <c r="G12" s="268"/>
      <c r="H12" s="352"/>
      <c r="I12" s="353"/>
    </row>
    <row r="13" spans="1:9" ht="15.75">
      <c r="A13" s="264"/>
      <c r="B13" s="264" t="s">
        <v>396</v>
      </c>
      <c r="C13" s="345">
        <f>SUM(C6:C11)</f>
        <v>62408050</v>
      </c>
      <c r="D13" s="345">
        <f>SUM(D6:D11)</f>
        <v>5202001</v>
      </c>
      <c r="E13" s="354">
        <f>SUM(E6:E11)</f>
        <v>57206049</v>
      </c>
      <c r="F13" s="355"/>
      <c r="G13" s="271">
        <f>SUM(G6:G11)</f>
        <v>11328386.1</v>
      </c>
      <c r="H13" s="356">
        <f>SUM(H6:H12)</f>
        <v>45877662.9</v>
      </c>
      <c r="I13" s="353">
        <f>SUM(I6:I11)</f>
        <v>16530387.099999998</v>
      </c>
    </row>
    <row r="14" spans="1:9" ht="15.75">
      <c r="A14" s="267"/>
      <c r="B14" s="264"/>
      <c r="C14" s="349"/>
      <c r="D14" s="349"/>
      <c r="E14" s="350"/>
      <c r="F14" s="357"/>
      <c r="G14" s="268"/>
      <c r="H14" s="352"/>
      <c r="I14" s="358"/>
    </row>
    <row r="15" spans="1:9" ht="15.75">
      <c r="A15" s="267"/>
      <c r="B15" s="262" t="s">
        <v>555</v>
      </c>
      <c r="C15" s="366">
        <v>17065922</v>
      </c>
      <c r="D15" s="366"/>
      <c r="E15" s="367"/>
      <c r="F15" s="368">
        <v>0.15</v>
      </c>
      <c r="G15" s="367">
        <f>C15*F15</f>
        <v>2559888.3</v>
      </c>
      <c r="H15" s="369"/>
      <c r="I15" s="353"/>
    </row>
    <row r="16" spans="1:9" ht="16.5" customHeight="1">
      <c r="A16" s="267"/>
      <c r="B16" s="264"/>
      <c r="C16" s="359"/>
      <c r="D16" s="359"/>
      <c r="E16" s="359"/>
      <c r="F16" s="355"/>
      <c r="G16" s="359"/>
      <c r="H16" s="356"/>
      <c r="I16" s="265"/>
    </row>
    <row r="17" spans="1:9" ht="15.75">
      <c r="A17" s="265"/>
      <c r="B17" s="272" t="s">
        <v>556</v>
      </c>
      <c r="C17" s="360">
        <v>1332259</v>
      </c>
      <c r="D17" s="360"/>
      <c r="E17" s="360"/>
      <c r="F17" s="363">
        <v>0.5</v>
      </c>
      <c r="G17" s="360">
        <f>C17*F17</f>
        <v>666129.5</v>
      </c>
      <c r="H17" s="361"/>
      <c r="I17" s="265"/>
    </row>
    <row r="18" spans="1:9" ht="15">
      <c r="A18" s="265"/>
      <c r="B18" s="265"/>
      <c r="C18" s="360"/>
      <c r="D18" s="360"/>
      <c r="E18" s="360"/>
      <c r="F18" s="362"/>
      <c r="G18" s="360"/>
      <c r="H18" s="265"/>
      <c r="I18" s="265"/>
    </row>
    <row r="19" spans="1:9" ht="15.75">
      <c r="A19" s="272"/>
      <c r="B19" s="272" t="s">
        <v>693</v>
      </c>
      <c r="C19" s="364"/>
      <c r="D19" s="364"/>
      <c r="E19" s="364"/>
      <c r="F19" s="365"/>
      <c r="G19" s="364">
        <f>SUM(G15:G18)</f>
        <v>3226017.8</v>
      </c>
      <c r="H19" s="272"/>
      <c r="I19" s="272"/>
    </row>
    <row r="20" spans="1:9" ht="15">
      <c r="A20" s="265"/>
      <c r="B20" s="265"/>
      <c r="C20" s="360"/>
      <c r="D20" s="360"/>
      <c r="E20" s="360"/>
      <c r="F20" s="362"/>
      <c r="G20" s="360"/>
      <c r="H20" s="265"/>
      <c r="I20" s="265"/>
    </row>
    <row r="21" spans="1:9" ht="15">
      <c r="A21" s="265"/>
      <c r="B21" s="265"/>
      <c r="C21" s="360"/>
      <c r="D21" s="360"/>
      <c r="E21" s="360"/>
      <c r="F21" s="362"/>
      <c r="G21" s="360"/>
      <c r="H21" s="265"/>
      <c r="I21" s="265"/>
    </row>
    <row r="22" spans="1:9" ht="15">
      <c r="A22" s="128"/>
      <c r="B22" s="128"/>
      <c r="C22" s="128"/>
      <c r="D22" s="128"/>
      <c r="E22" s="128"/>
      <c r="F22" s="128"/>
      <c r="G22" s="128"/>
      <c r="H22" s="128"/>
      <c r="I22" s="128"/>
    </row>
  </sheetData>
  <sheetProtection/>
  <printOptions/>
  <pageMargins left="0.75" right="0.75" top="1" bottom="1" header="0.5" footer="0.5"/>
  <pageSetup horizontalDpi="600" verticalDpi="600" orientation="landscape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90"/>
  <sheetViews>
    <sheetView zoomScalePageLayoutView="0" workbookViewId="0" topLeftCell="A67">
      <selection activeCell="J100" sqref="J100"/>
    </sheetView>
  </sheetViews>
  <sheetFormatPr defaultColWidth="9.140625" defaultRowHeight="12.75"/>
  <cols>
    <col min="15" max="15" width="15.57421875" style="0" customWidth="1"/>
    <col min="16" max="16" width="13.140625" style="0" customWidth="1"/>
  </cols>
  <sheetData>
    <row r="2" spans="1:16" ht="15">
      <c r="A2" s="580" t="s">
        <v>604</v>
      </c>
      <c r="B2" s="581"/>
      <c r="C2" s="581"/>
      <c r="D2" s="581"/>
      <c r="E2" s="581"/>
      <c r="F2" s="582"/>
      <c r="G2" s="375"/>
      <c r="H2" s="375"/>
      <c r="I2" s="375"/>
      <c r="J2" s="375"/>
      <c r="K2" s="376"/>
      <c r="L2" s="375" t="s">
        <v>592</v>
      </c>
      <c r="M2" s="376"/>
      <c r="N2" s="375"/>
      <c r="O2" s="375"/>
      <c r="P2" s="377"/>
    </row>
    <row r="3" spans="1:16" ht="15">
      <c r="A3" s="583"/>
      <c r="B3" s="584"/>
      <c r="C3" s="584"/>
      <c r="D3" s="584"/>
      <c r="E3" s="584"/>
      <c r="F3" s="585"/>
      <c r="G3" s="375"/>
      <c r="H3" s="375"/>
      <c r="I3" s="375"/>
      <c r="J3" s="375"/>
      <c r="K3" s="376"/>
      <c r="L3" s="375" t="s">
        <v>593</v>
      </c>
      <c r="M3" s="376"/>
      <c r="N3" s="375"/>
      <c r="O3" s="375"/>
      <c r="P3" s="377"/>
    </row>
    <row r="4" spans="1:16" ht="15">
      <c r="A4" s="583"/>
      <c r="B4" s="584"/>
      <c r="C4" s="584"/>
      <c r="D4" s="584"/>
      <c r="E4" s="584"/>
      <c r="F4" s="585"/>
      <c r="G4" s="375"/>
      <c r="H4" s="375"/>
      <c r="I4" s="375"/>
      <c r="J4" s="375"/>
      <c r="K4" s="376"/>
      <c r="L4" s="375" t="s">
        <v>594</v>
      </c>
      <c r="M4" s="376"/>
      <c r="N4" s="375"/>
      <c r="O4" s="375"/>
      <c r="P4" s="377"/>
    </row>
    <row r="5" spans="1:16" ht="15">
      <c r="A5" s="586"/>
      <c r="B5" s="587"/>
      <c r="C5" s="587"/>
      <c r="D5" s="587"/>
      <c r="E5" s="587"/>
      <c r="F5" s="588"/>
      <c r="G5" s="375"/>
      <c r="H5" s="375"/>
      <c r="I5" s="375"/>
      <c r="J5" s="375"/>
      <c r="K5" s="376"/>
      <c r="L5" s="375" t="s">
        <v>595</v>
      </c>
      <c r="M5" s="376"/>
      <c r="N5" s="375"/>
      <c r="O5" s="375"/>
      <c r="P5" s="377"/>
    </row>
    <row r="6" spans="1:16" ht="15">
      <c r="A6" s="375"/>
      <c r="B6" s="376"/>
      <c r="C6" s="376"/>
      <c r="D6" s="376"/>
      <c r="E6" s="376"/>
      <c r="F6" s="375"/>
      <c r="G6" s="375"/>
      <c r="H6" s="375"/>
      <c r="I6" s="375"/>
      <c r="J6" s="375"/>
      <c r="K6" s="376"/>
      <c r="L6" s="375"/>
      <c r="M6" s="376"/>
      <c r="N6" s="375" t="s">
        <v>677</v>
      </c>
      <c r="O6" s="375"/>
      <c r="P6" s="377"/>
    </row>
    <row r="7" spans="1:16" ht="15">
      <c r="A7" s="375"/>
      <c r="B7" s="376"/>
      <c r="C7" s="376"/>
      <c r="D7" s="376"/>
      <c r="E7" s="376"/>
      <c r="F7" s="375"/>
      <c r="G7" s="375"/>
      <c r="H7" s="375"/>
      <c r="I7" s="375"/>
      <c r="J7" s="375"/>
      <c r="K7" s="376"/>
      <c r="L7" s="375"/>
      <c r="M7" s="376"/>
      <c r="N7" s="375"/>
      <c r="O7" s="375"/>
      <c r="P7" s="377"/>
    </row>
    <row r="8" spans="1:16" ht="94.5">
      <c r="A8" s="378" t="s">
        <v>591</v>
      </c>
      <c r="B8" s="379" t="s">
        <v>585</v>
      </c>
      <c r="C8" s="379" t="s">
        <v>587</v>
      </c>
      <c r="D8" s="380" t="s">
        <v>586</v>
      </c>
      <c r="E8" s="380" t="s">
        <v>600</v>
      </c>
      <c r="F8" s="380" t="s">
        <v>601</v>
      </c>
      <c r="G8" s="380" t="s">
        <v>581</v>
      </c>
      <c r="H8" s="380" t="s">
        <v>602</v>
      </c>
      <c r="I8" s="379" t="s">
        <v>603</v>
      </c>
      <c r="J8" s="380" t="s">
        <v>582</v>
      </c>
      <c r="K8" s="379" t="s">
        <v>589</v>
      </c>
      <c r="L8" s="381" t="s">
        <v>599</v>
      </c>
      <c r="M8" s="382" t="s">
        <v>596</v>
      </c>
      <c r="N8" s="381" t="s">
        <v>678</v>
      </c>
      <c r="O8" s="381" t="s">
        <v>598</v>
      </c>
      <c r="P8" s="383" t="s">
        <v>597</v>
      </c>
    </row>
    <row r="9" spans="1:16" ht="15">
      <c r="A9" s="384">
        <v>1</v>
      </c>
      <c r="B9" s="384" t="s">
        <v>54</v>
      </c>
      <c r="C9" s="384">
        <v>1</v>
      </c>
      <c r="D9" s="385">
        <v>1</v>
      </c>
      <c r="E9" s="384">
        <v>1</v>
      </c>
      <c r="F9" s="384" t="s">
        <v>584</v>
      </c>
      <c r="G9" s="386">
        <v>99.05</v>
      </c>
      <c r="H9" s="386"/>
      <c r="I9" s="386">
        <v>11.22</v>
      </c>
      <c r="J9" s="386">
        <v>110.27</v>
      </c>
      <c r="K9" s="387" t="s">
        <v>590</v>
      </c>
      <c r="L9" s="388" t="s">
        <v>633</v>
      </c>
      <c r="M9" s="384"/>
      <c r="N9" s="389">
        <v>380</v>
      </c>
      <c r="O9" s="390">
        <v>41902.6</v>
      </c>
      <c r="P9" s="391">
        <v>40408</v>
      </c>
    </row>
    <row r="10" spans="1:16" ht="15">
      <c r="A10" s="384">
        <v>2</v>
      </c>
      <c r="B10" s="384" t="s">
        <v>54</v>
      </c>
      <c r="C10" s="384">
        <v>1</v>
      </c>
      <c r="D10" s="385">
        <v>2</v>
      </c>
      <c r="E10" s="384">
        <v>2</v>
      </c>
      <c r="F10" s="384" t="s">
        <v>583</v>
      </c>
      <c r="G10" s="386">
        <v>70.41</v>
      </c>
      <c r="H10" s="386">
        <v>32.87</v>
      </c>
      <c r="I10" s="386">
        <v>7.98</v>
      </c>
      <c r="J10" s="386">
        <v>111.26</v>
      </c>
      <c r="K10" s="387" t="s">
        <v>590</v>
      </c>
      <c r="L10" s="388" t="s">
        <v>640</v>
      </c>
      <c r="M10" s="384"/>
      <c r="N10" s="389">
        <v>380</v>
      </c>
      <c r="O10" s="390">
        <v>36033</v>
      </c>
      <c r="P10" s="391">
        <v>40506</v>
      </c>
    </row>
    <row r="11" spans="1:16" ht="15">
      <c r="A11" s="384">
        <v>3</v>
      </c>
      <c r="B11" s="384" t="s">
        <v>54</v>
      </c>
      <c r="C11" s="384">
        <v>1</v>
      </c>
      <c r="D11" s="385">
        <v>2</v>
      </c>
      <c r="E11" s="384">
        <v>3</v>
      </c>
      <c r="F11" s="384" t="s">
        <v>583</v>
      </c>
      <c r="G11" s="386">
        <v>48.69</v>
      </c>
      <c r="H11" s="386">
        <v>49.73</v>
      </c>
      <c r="I11" s="386">
        <v>5.52</v>
      </c>
      <c r="J11" s="386">
        <v>103.94</v>
      </c>
      <c r="K11" s="387" t="s">
        <v>590</v>
      </c>
      <c r="L11" s="392" t="s">
        <v>623</v>
      </c>
      <c r="M11" s="384"/>
      <c r="N11" s="389">
        <v>350</v>
      </c>
      <c r="O11" s="389">
        <v>28919.5</v>
      </c>
      <c r="P11" s="391">
        <v>40248</v>
      </c>
    </row>
    <row r="12" spans="1:16" ht="15">
      <c r="A12" s="384">
        <v>4</v>
      </c>
      <c r="B12" s="384" t="s">
        <v>54</v>
      </c>
      <c r="C12" s="384">
        <v>1</v>
      </c>
      <c r="D12" s="385">
        <v>2</v>
      </c>
      <c r="E12" s="384">
        <v>4</v>
      </c>
      <c r="F12" s="384" t="s">
        <v>583</v>
      </c>
      <c r="G12" s="386">
        <v>70.41</v>
      </c>
      <c r="H12" s="386">
        <v>32.87</v>
      </c>
      <c r="I12" s="386">
        <v>7.98</v>
      </c>
      <c r="J12" s="386">
        <v>111.26</v>
      </c>
      <c r="K12" s="387" t="s">
        <v>590</v>
      </c>
      <c r="L12" s="388" t="s">
        <v>664</v>
      </c>
      <c r="M12" s="384"/>
      <c r="N12" s="389">
        <v>380</v>
      </c>
      <c r="O12" s="390">
        <v>36033</v>
      </c>
      <c r="P12" s="391">
        <v>40570</v>
      </c>
    </row>
    <row r="13" spans="1:16" ht="15">
      <c r="A13" s="384">
        <v>5</v>
      </c>
      <c r="B13" s="384" t="s">
        <v>54</v>
      </c>
      <c r="C13" s="384">
        <v>1</v>
      </c>
      <c r="D13" s="385">
        <v>3</v>
      </c>
      <c r="E13" s="384">
        <v>3</v>
      </c>
      <c r="F13" s="384" t="s">
        <v>583</v>
      </c>
      <c r="G13" s="388">
        <v>48.69</v>
      </c>
      <c r="H13" s="388"/>
      <c r="I13" s="388">
        <v>5.52</v>
      </c>
      <c r="J13" s="388">
        <v>54.21</v>
      </c>
      <c r="K13" s="387" t="s">
        <v>590</v>
      </c>
      <c r="L13" s="392" t="s">
        <v>612</v>
      </c>
      <c r="M13" s="384"/>
      <c r="N13" s="389">
        <v>400</v>
      </c>
      <c r="O13" s="390">
        <v>21684</v>
      </c>
      <c r="P13" s="391">
        <v>40257</v>
      </c>
    </row>
    <row r="14" spans="1:16" ht="15">
      <c r="A14" s="384">
        <v>6</v>
      </c>
      <c r="B14" s="384" t="s">
        <v>54</v>
      </c>
      <c r="C14" s="384">
        <v>1</v>
      </c>
      <c r="D14" s="385">
        <v>4</v>
      </c>
      <c r="E14" s="384">
        <v>4</v>
      </c>
      <c r="F14" s="384" t="s">
        <v>583</v>
      </c>
      <c r="G14" s="388">
        <v>70.41</v>
      </c>
      <c r="H14" s="388"/>
      <c r="I14" s="388">
        <v>7.98</v>
      </c>
      <c r="J14" s="388">
        <v>78.39</v>
      </c>
      <c r="K14" s="387" t="s">
        <v>590</v>
      </c>
      <c r="L14" s="392" t="s">
        <v>636</v>
      </c>
      <c r="M14" s="384"/>
      <c r="N14" s="389">
        <v>360</v>
      </c>
      <c r="O14" s="390">
        <v>28220.4</v>
      </c>
      <c r="P14" s="391">
        <v>40277</v>
      </c>
    </row>
    <row r="15" spans="1:16" ht="15">
      <c r="A15" s="384">
        <v>7</v>
      </c>
      <c r="B15" s="384" t="s">
        <v>54</v>
      </c>
      <c r="C15" s="384">
        <v>1</v>
      </c>
      <c r="D15" s="385">
        <v>6</v>
      </c>
      <c r="E15" s="384">
        <v>1</v>
      </c>
      <c r="F15" s="384" t="s">
        <v>584</v>
      </c>
      <c r="G15" s="388">
        <v>81.35</v>
      </c>
      <c r="H15" s="388"/>
      <c r="I15" s="388">
        <v>9.22</v>
      </c>
      <c r="J15" s="388">
        <v>90.57</v>
      </c>
      <c r="K15" s="387" t="s">
        <v>590</v>
      </c>
      <c r="L15" s="388" t="s">
        <v>634</v>
      </c>
      <c r="M15" s="384"/>
      <c r="N15" s="389">
        <v>360</v>
      </c>
      <c r="O15" s="390">
        <v>32605.2</v>
      </c>
      <c r="P15" s="391">
        <v>40445</v>
      </c>
    </row>
    <row r="16" spans="1:16" ht="15">
      <c r="A16" s="384">
        <v>8</v>
      </c>
      <c r="B16" s="384" t="s">
        <v>54</v>
      </c>
      <c r="C16" s="384">
        <v>1</v>
      </c>
      <c r="D16" s="385">
        <v>6</v>
      </c>
      <c r="E16" s="384">
        <v>5</v>
      </c>
      <c r="F16" s="384" t="s">
        <v>584</v>
      </c>
      <c r="G16" s="388">
        <v>81.35</v>
      </c>
      <c r="H16" s="388"/>
      <c r="I16" s="388">
        <v>9.22</v>
      </c>
      <c r="J16" s="388">
        <v>90.57</v>
      </c>
      <c r="K16" s="387" t="s">
        <v>590</v>
      </c>
      <c r="L16" s="393" t="s">
        <v>668</v>
      </c>
      <c r="M16" s="384"/>
      <c r="N16" s="389">
        <v>380</v>
      </c>
      <c r="O16" s="390">
        <v>34416.6</v>
      </c>
      <c r="P16" s="391">
        <v>40632</v>
      </c>
    </row>
    <row r="17" spans="1:16" ht="15.75">
      <c r="A17" s="384">
        <v>9</v>
      </c>
      <c r="B17" s="384" t="s">
        <v>5</v>
      </c>
      <c r="C17" s="384">
        <v>1</v>
      </c>
      <c r="D17" s="394">
        <v>1</v>
      </c>
      <c r="E17" s="395">
        <v>1</v>
      </c>
      <c r="F17" s="395" t="s">
        <v>584</v>
      </c>
      <c r="G17" s="396">
        <v>81.85</v>
      </c>
      <c r="H17" s="396"/>
      <c r="I17" s="396">
        <v>9.27</v>
      </c>
      <c r="J17" s="396">
        <v>91.12</v>
      </c>
      <c r="K17" s="387" t="s">
        <v>590</v>
      </c>
      <c r="L17" s="388" t="s">
        <v>638</v>
      </c>
      <c r="M17" s="384"/>
      <c r="N17" s="389">
        <v>360</v>
      </c>
      <c r="O17" s="390">
        <v>32803.2</v>
      </c>
      <c r="P17" s="391">
        <v>40486</v>
      </c>
    </row>
    <row r="18" spans="1:16" ht="15.75">
      <c r="A18" s="384">
        <v>10</v>
      </c>
      <c r="B18" s="384" t="s">
        <v>5</v>
      </c>
      <c r="C18" s="384">
        <v>1</v>
      </c>
      <c r="D18" s="394">
        <v>2</v>
      </c>
      <c r="E18" s="395">
        <v>2</v>
      </c>
      <c r="F18" s="395" t="s">
        <v>583</v>
      </c>
      <c r="G18" s="396">
        <v>57.03</v>
      </c>
      <c r="H18" s="396"/>
      <c r="I18" s="396">
        <v>6.46</v>
      </c>
      <c r="J18" s="396">
        <v>63.49</v>
      </c>
      <c r="K18" s="387" t="s">
        <v>590</v>
      </c>
      <c r="L18" s="392" t="s">
        <v>627</v>
      </c>
      <c r="M18" s="384"/>
      <c r="N18" s="389">
        <v>360</v>
      </c>
      <c r="O18" s="390">
        <v>22856</v>
      </c>
      <c r="P18" s="391">
        <v>40233</v>
      </c>
    </row>
    <row r="19" spans="1:16" ht="15.75">
      <c r="A19" s="384">
        <v>11</v>
      </c>
      <c r="B19" s="384" t="s">
        <v>5</v>
      </c>
      <c r="C19" s="384">
        <v>1</v>
      </c>
      <c r="D19" s="394">
        <v>2</v>
      </c>
      <c r="E19" s="395">
        <v>4</v>
      </c>
      <c r="F19" s="395" t="s">
        <v>584</v>
      </c>
      <c r="G19" s="397">
        <v>81.75</v>
      </c>
      <c r="H19" s="398"/>
      <c r="I19" s="398">
        <v>9.26</v>
      </c>
      <c r="J19" s="398">
        <v>91.01</v>
      </c>
      <c r="K19" s="387" t="s">
        <v>590</v>
      </c>
      <c r="L19" s="392" t="s">
        <v>621</v>
      </c>
      <c r="M19" s="384"/>
      <c r="N19" s="389">
        <v>390</v>
      </c>
      <c r="O19" s="390">
        <v>35493.9</v>
      </c>
      <c r="P19" s="391">
        <v>40212</v>
      </c>
    </row>
    <row r="20" spans="1:16" ht="15.75">
      <c r="A20" s="384">
        <v>12</v>
      </c>
      <c r="B20" s="384" t="s">
        <v>5</v>
      </c>
      <c r="C20" s="384">
        <v>1</v>
      </c>
      <c r="D20" s="394">
        <v>4</v>
      </c>
      <c r="E20" s="395">
        <v>4</v>
      </c>
      <c r="F20" s="395" t="s">
        <v>584</v>
      </c>
      <c r="G20" s="399">
        <v>81.75</v>
      </c>
      <c r="H20" s="399"/>
      <c r="I20" s="399">
        <v>9.26</v>
      </c>
      <c r="J20" s="399">
        <v>91.01</v>
      </c>
      <c r="K20" s="387" t="s">
        <v>590</v>
      </c>
      <c r="L20" s="392" t="s">
        <v>618</v>
      </c>
      <c r="M20" s="384"/>
      <c r="N20" s="389">
        <v>350</v>
      </c>
      <c r="O20" s="390">
        <v>31853.5</v>
      </c>
      <c r="P20" s="391">
        <v>40135</v>
      </c>
    </row>
    <row r="21" spans="1:16" ht="15.75">
      <c r="A21" s="384">
        <v>13</v>
      </c>
      <c r="B21" s="384" t="s">
        <v>5</v>
      </c>
      <c r="C21" s="384">
        <v>1</v>
      </c>
      <c r="D21" s="394">
        <v>4</v>
      </c>
      <c r="E21" s="395">
        <v>5</v>
      </c>
      <c r="F21" s="395" t="s">
        <v>584</v>
      </c>
      <c r="G21" s="399">
        <v>91.34</v>
      </c>
      <c r="H21" s="399"/>
      <c r="I21" s="399">
        <v>10.35</v>
      </c>
      <c r="J21" s="399">
        <v>101.69</v>
      </c>
      <c r="K21" s="387" t="s">
        <v>590</v>
      </c>
      <c r="L21" s="392" t="s">
        <v>615</v>
      </c>
      <c r="M21" s="384"/>
      <c r="N21" s="389">
        <v>380</v>
      </c>
      <c r="O21" s="390">
        <v>38642</v>
      </c>
      <c r="P21" s="391">
        <v>40169</v>
      </c>
    </row>
    <row r="22" spans="1:16" ht="15.75">
      <c r="A22" s="384">
        <v>14</v>
      </c>
      <c r="B22" s="384" t="s">
        <v>5</v>
      </c>
      <c r="C22" s="384">
        <v>1</v>
      </c>
      <c r="D22" s="394">
        <v>5</v>
      </c>
      <c r="E22" s="395">
        <v>3</v>
      </c>
      <c r="F22" s="395" t="s">
        <v>583</v>
      </c>
      <c r="G22" s="399">
        <v>48.53</v>
      </c>
      <c r="H22" s="399"/>
      <c r="I22" s="399">
        <v>5.5</v>
      </c>
      <c r="J22" s="399">
        <v>54.03</v>
      </c>
      <c r="K22" s="387" t="s">
        <v>590</v>
      </c>
      <c r="L22" s="392" t="s">
        <v>625</v>
      </c>
      <c r="M22" s="384"/>
      <c r="N22" s="389">
        <v>300</v>
      </c>
      <c r="O22" s="390">
        <v>16209</v>
      </c>
      <c r="P22" s="391">
        <v>40268</v>
      </c>
    </row>
    <row r="23" spans="1:16" ht="15.75">
      <c r="A23" s="384">
        <v>15</v>
      </c>
      <c r="B23" s="384" t="s">
        <v>5</v>
      </c>
      <c r="C23" s="384">
        <v>1</v>
      </c>
      <c r="D23" s="394">
        <v>5</v>
      </c>
      <c r="E23" s="395">
        <v>4</v>
      </c>
      <c r="F23" s="395" t="s">
        <v>584</v>
      </c>
      <c r="G23" s="399">
        <v>81.75</v>
      </c>
      <c r="H23" s="399"/>
      <c r="I23" s="399">
        <v>9.26</v>
      </c>
      <c r="J23" s="399">
        <v>91.01</v>
      </c>
      <c r="K23" s="387" t="s">
        <v>590</v>
      </c>
      <c r="L23" s="392" t="s">
        <v>625</v>
      </c>
      <c r="M23" s="384"/>
      <c r="N23" s="389">
        <v>300</v>
      </c>
      <c r="O23" s="390">
        <v>27303</v>
      </c>
      <c r="P23" s="391">
        <v>40268</v>
      </c>
    </row>
    <row r="24" spans="1:16" ht="15.75">
      <c r="A24" s="384">
        <v>16</v>
      </c>
      <c r="B24" s="384" t="s">
        <v>5</v>
      </c>
      <c r="C24" s="384">
        <v>1</v>
      </c>
      <c r="D24" s="394">
        <v>5</v>
      </c>
      <c r="E24" s="395">
        <v>5</v>
      </c>
      <c r="F24" s="395" t="s">
        <v>584</v>
      </c>
      <c r="G24" s="399">
        <v>91.34</v>
      </c>
      <c r="H24" s="399"/>
      <c r="I24" s="399">
        <v>10.35</v>
      </c>
      <c r="J24" s="399">
        <v>101.69</v>
      </c>
      <c r="K24" s="387" t="s">
        <v>590</v>
      </c>
      <c r="L24" s="392" t="s">
        <v>628</v>
      </c>
      <c r="M24" s="384"/>
      <c r="N24" s="389">
        <v>360</v>
      </c>
      <c r="O24" s="390">
        <v>36608.4</v>
      </c>
      <c r="P24" s="391">
        <v>40233</v>
      </c>
    </row>
    <row r="25" spans="1:16" ht="15.75">
      <c r="A25" s="384">
        <v>17</v>
      </c>
      <c r="B25" s="384" t="s">
        <v>5</v>
      </c>
      <c r="C25" s="384">
        <v>1</v>
      </c>
      <c r="D25" s="394">
        <v>6</v>
      </c>
      <c r="E25" s="395">
        <v>5</v>
      </c>
      <c r="F25" s="395" t="s">
        <v>584</v>
      </c>
      <c r="G25" s="399">
        <v>91.34</v>
      </c>
      <c r="H25" s="399"/>
      <c r="I25" s="399">
        <v>10.35</v>
      </c>
      <c r="J25" s="399">
        <v>101.69</v>
      </c>
      <c r="K25" s="387" t="s">
        <v>590</v>
      </c>
      <c r="L25" s="392" t="s">
        <v>629</v>
      </c>
      <c r="M25" s="384"/>
      <c r="N25" s="389">
        <v>360</v>
      </c>
      <c r="O25" s="390">
        <v>36608</v>
      </c>
      <c r="P25" s="391">
        <v>40207</v>
      </c>
    </row>
    <row r="26" spans="1:16" ht="15.75">
      <c r="A26" s="384">
        <v>18</v>
      </c>
      <c r="B26" s="384" t="s">
        <v>5</v>
      </c>
      <c r="C26" s="384">
        <v>1</v>
      </c>
      <c r="D26" s="394">
        <v>7</v>
      </c>
      <c r="E26" s="395">
        <v>4</v>
      </c>
      <c r="F26" s="395" t="s">
        <v>584</v>
      </c>
      <c r="G26" s="399">
        <v>81.75</v>
      </c>
      <c r="H26" s="399"/>
      <c r="I26" s="399">
        <v>9.26</v>
      </c>
      <c r="J26" s="399">
        <v>91.01</v>
      </c>
      <c r="K26" s="387" t="s">
        <v>590</v>
      </c>
      <c r="L26" s="392" t="s">
        <v>626</v>
      </c>
      <c r="M26" s="384"/>
      <c r="N26" s="389">
        <v>380</v>
      </c>
      <c r="O26" s="390">
        <v>34584</v>
      </c>
      <c r="P26" s="391">
        <v>40228</v>
      </c>
    </row>
    <row r="27" spans="1:16" ht="15.75">
      <c r="A27" s="384">
        <v>19</v>
      </c>
      <c r="B27" s="384" t="s">
        <v>5</v>
      </c>
      <c r="C27" s="384">
        <v>1</v>
      </c>
      <c r="D27" s="394">
        <v>8</v>
      </c>
      <c r="E27" s="395">
        <v>3</v>
      </c>
      <c r="F27" s="395" t="s">
        <v>584</v>
      </c>
      <c r="G27" s="399">
        <v>48.53</v>
      </c>
      <c r="H27" s="399"/>
      <c r="I27" s="399">
        <v>5.5</v>
      </c>
      <c r="J27" s="399">
        <v>54.03</v>
      </c>
      <c r="K27" s="387" t="s">
        <v>590</v>
      </c>
      <c r="L27" s="392" t="s">
        <v>676</v>
      </c>
      <c r="M27" s="384"/>
      <c r="N27" s="389">
        <v>350</v>
      </c>
      <c r="O27" s="390">
        <v>18910</v>
      </c>
      <c r="P27" s="391">
        <v>40235</v>
      </c>
    </row>
    <row r="28" spans="1:16" ht="15">
      <c r="A28" s="400">
        <v>20</v>
      </c>
      <c r="B28" s="400" t="s">
        <v>5</v>
      </c>
      <c r="C28" s="400">
        <v>2</v>
      </c>
      <c r="D28" s="401">
        <v>2</v>
      </c>
      <c r="E28" s="400">
        <v>2</v>
      </c>
      <c r="F28" s="400" t="s">
        <v>583</v>
      </c>
      <c r="G28" s="402">
        <v>64.83</v>
      </c>
      <c r="H28" s="402"/>
      <c r="I28" s="402">
        <v>7.35</v>
      </c>
      <c r="J28" s="402">
        <v>72.18</v>
      </c>
      <c r="K28" s="403" t="s">
        <v>590</v>
      </c>
      <c r="L28" s="392" t="s">
        <v>622</v>
      </c>
      <c r="M28" s="400"/>
      <c r="N28" s="404">
        <v>370</v>
      </c>
      <c r="O28" s="405">
        <v>26706</v>
      </c>
      <c r="P28" s="406">
        <v>40264</v>
      </c>
    </row>
    <row r="29" spans="1:16" ht="15">
      <c r="A29" s="384">
        <v>21</v>
      </c>
      <c r="B29" s="384" t="s">
        <v>5</v>
      </c>
      <c r="C29" s="384">
        <v>2</v>
      </c>
      <c r="D29" s="385">
        <v>3</v>
      </c>
      <c r="E29" s="384">
        <v>3</v>
      </c>
      <c r="F29" s="384" t="s">
        <v>583</v>
      </c>
      <c r="G29" s="388">
        <v>64.18</v>
      </c>
      <c r="H29" s="388"/>
      <c r="I29" s="388">
        <v>7.27</v>
      </c>
      <c r="J29" s="388">
        <v>71.45</v>
      </c>
      <c r="K29" s="387" t="s">
        <v>590</v>
      </c>
      <c r="L29" s="388" t="s">
        <v>635</v>
      </c>
      <c r="M29" s="384"/>
      <c r="N29" s="389">
        <v>380</v>
      </c>
      <c r="O29" s="390">
        <v>27151</v>
      </c>
      <c r="P29" s="391">
        <v>40387</v>
      </c>
    </row>
    <row r="30" spans="1:16" ht="15">
      <c r="A30" s="400">
        <v>22</v>
      </c>
      <c r="B30" s="400" t="s">
        <v>5</v>
      </c>
      <c r="C30" s="400">
        <v>2</v>
      </c>
      <c r="D30" s="401">
        <v>4</v>
      </c>
      <c r="E30" s="400">
        <v>4</v>
      </c>
      <c r="F30" s="400" t="s">
        <v>583</v>
      </c>
      <c r="G30" s="392">
        <v>74.99</v>
      </c>
      <c r="H30" s="392"/>
      <c r="I30" s="392">
        <v>8.5</v>
      </c>
      <c r="J30" s="392">
        <v>83.49</v>
      </c>
      <c r="K30" s="403" t="s">
        <v>590</v>
      </c>
      <c r="L30" s="392" t="s">
        <v>637</v>
      </c>
      <c r="M30" s="400"/>
      <c r="N30" s="404">
        <v>370</v>
      </c>
      <c r="O30" s="405">
        <v>30891.3</v>
      </c>
      <c r="P30" s="406">
        <v>40469</v>
      </c>
    </row>
    <row r="31" spans="1:16" ht="15">
      <c r="A31" s="384">
        <v>23</v>
      </c>
      <c r="B31" s="384" t="s">
        <v>5</v>
      </c>
      <c r="C31" s="384">
        <v>2</v>
      </c>
      <c r="D31" s="385">
        <v>5</v>
      </c>
      <c r="E31" s="384">
        <v>4</v>
      </c>
      <c r="F31" s="384" t="s">
        <v>583</v>
      </c>
      <c r="G31" s="388">
        <v>74.99</v>
      </c>
      <c r="H31" s="388"/>
      <c r="I31" s="388">
        <v>8.5</v>
      </c>
      <c r="J31" s="388">
        <v>83.49</v>
      </c>
      <c r="K31" s="387" t="s">
        <v>590</v>
      </c>
      <c r="L31" s="388" t="s">
        <v>666</v>
      </c>
      <c r="M31" s="384"/>
      <c r="N31" s="389">
        <v>390</v>
      </c>
      <c r="O31" s="390">
        <v>32561.1</v>
      </c>
      <c r="P31" s="391">
        <v>40583</v>
      </c>
    </row>
    <row r="32" spans="1:16" ht="15">
      <c r="A32" s="384">
        <v>24</v>
      </c>
      <c r="B32" s="384" t="s">
        <v>5</v>
      </c>
      <c r="C32" s="384">
        <v>2</v>
      </c>
      <c r="D32" s="385">
        <v>6</v>
      </c>
      <c r="E32" s="384">
        <v>3</v>
      </c>
      <c r="F32" s="384" t="s">
        <v>583</v>
      </c>
      <c r="G32" s="388">
        <v>64.18</v>
      </c>
      <c r="H32" s="388"/>
      <c r="I32" s="388">
        <v>7.27</v>
      </c>
      <c r="J32" s="388">
        <v>71.45</v>
      </c>
      <c r="K32" s="387" t="s">
        <v>590</v>
      </c>
      <c r="L32" s="392" t="s">
        <v>669</v>
      </c>
      <c r="M32" s="384"/>
      <c r="N32" s="389">
        <v>380</v>
      </c>
      <c r="O32" s="390">
        <v>27151</v>
      </c>
      <c r="P32" s="391">
        <v>40662</v>
      </c>
    </row>
    <row r="33" spans="1:16" ht="15">
      <c r="A33" s="384">
        <v>25</v>
      </c>
      <c r="B33" s="384" t="s">
        <v>5</v>
      </c>
      <c r="C33" s="384">
        <v>2</v>
      </c>
      <c r="D33" s="385">
        <v>7</v>
      </c>
      <c r="E33" s="384">
        <v>2</v>
      </c>
      <c r="F33" s="384" t="s">
        <v>583</v>
      </c>
      <c r="G33" s="388">
        <v>64.383</v>
      </c>
      <c r="H33" s="388"/>
      <c r="I33" s="388">
        <v>7.35</v>
      </c>
      <c r="J33" s="388">
        <v>72.18</v>
      </c>
      <c r="K33" s="387" t="s">
        <v>590</v>
      </c>
      <c r="L33" s="388" t="s">
        <v>673</v>
      </c>
      <c r="M33" s="384"/>
      <c r="N33" s="389">
        <v>370</v>
      </c>
      <c r="O33" s="390">
        <v>26700</v>
      </c>
      <c r="P33" s="391">
        <v>40339</v>
      </c>
    </row>
    <row r="34" spans="1:16" ht="15">
      <c r="A34" s="384">
        <v>26</v>
      </c>
      <c r="B34" s="384" t="s">
        <v>5</v>
      </c>
      <c r="C34" s="384">
        <v>2</v>
      </c>
      <c r="D34" s="385">
        <v>8</v>
      </c>
      <c r="E34" s="384">
        <v>1</v>
      </c>
      <c r="F34" s="384" t="s">
        <v>584</v>
      </c>
      <c r="G34" s="388">
        <v>92.04</v>
      </c>
      <c r="H34" s="388"/>
      <c r="I34" s="388">
        <v>10.43</v>
      </c>
      <c r="J34" s="388">
        <v>102.47</v>
      </c>
      <c r="K34" s="387" t="s">
        <v>670</v>
      </c>
      <c r="L34" s="392"/>
      <c r="M34" s="384"/>
      <c r="N34" s="389"/>
      <c r="O34" s="390">
        <v>0</v>
      </c>
      <c r="P34" s="391"/>
    </row>
    <row r="35" spans="1:16" ht="15">
      <c r="A35" s="384">
        <v>27</v>
      </c>
      <c r="B35" s="384" t="s">
        <v>144</v>
      </c>
      <c r="C35" s="384">
        <v>1</v>
      </c>
      <c r="D35" s="385">
        <v>1</v>
      </c>
      <c r="E35" s="384">
        <v>1</v>
      </c>
      <c r="F35" s="384" t="s">
        <v>584</v>
      </c>
      <c r="G35" s="386">
        <v>81.85</v>
      </c>
      <c r="H35" s="386"/>
      <c r="I35" s="386">
        <v>9.27</v>
      </c>
      <c r="J35" s="386">
        <v>91.12</v>
      </c>
      <c r="K35" s="387" t="s">
        <v>590</v>
      </c>
      <c r="L35" s="388" t="s">
        <v>639</v>
      </c>
      <c r="M35" s="384"/>
      <c r="N35" s="389">
        <v>360</v>
      </c>
      <c r="O35" s="390">
        <v>32803.2</v>
      </c>
      <c r="P35" s="391">
        <v>40486</v>
      </c>
    </row>
    <row r="36" spans="1:16" ht="15">
      <c r="A36" s="400">
        <v>28</v>
      </c>
      <c r="B36" s="400" t="s">
        <v>144</v>
      </c>
      <c r="C36" s="400">
        <v>1</v>
      </c>
      <c r="D36" s="401">
        <v>2</v>
      </c>
      <c r="E36" s="400">
        <v>2</v>
      </c>
      <c r="F36" s="400" t="s">
        <v>583</v>
      </c>
      <c r="G36" s="402">
        <v>57.03</v>
      </c>
      <c r="H36" s="402"/>
      <c r="I36" s="402">
        <v>6.46</v>
      </c>
      <c r="J36" s="402">
        <v>63.49</v>
      </c>
      <c r="K36" s="403" t="s">
        <v>590</v>
      </c>
      <c r="L36" s="392" t="s">
        <v>614</v>
      </c>
      <c r="M36" s="400"/>
      <c r="N36" s="404">
        <v>350</v>
      </c>
      <c r="O36" s="405">
        <v>22221.5</v>
      </c>
      <c r="P36" s="406">
        <v>40135</v>
      </c>
    </row>
    <row r="37" spans="1:16" ht="15">
      <c r="A37" s="384">
        <v>29</v>
      </c>
      <c r="B37" s="384" t="s">
        <v>144</v>
      </c>
      <c r="C37" s="384">
        <v>1</v>
      </c>
      <c r="D37" s="385">
        <v>3</v>
      </c>
      <c r="E37" s="384">
        <v>3</v>
      </c>
      <c r="F37" s="384" t="s">
        <v>583</v>
      </c>
      <c r="G37" s="388">
        <v>48.53</v>
      </c>
      <c r="H37" s="388"/>
      <c r="I37" s="388">
        <v>5.5</v>
      </c>
      <c r="J37" s="388">
        <v>54.03</v>
      </c>
      <c r="K37" s="387" t="s">
        <v>590</v>
      </c>
      <c r="L37" s="392" t="s">
        <v>588</v>
      </c>
      <c r="M37" s="384"/>
      <c r="N37" s="389">
        <v>360</v>
      </c>
      <c r="O37" s="390">
        <v>19450.8</v>
      </c>
      <c r="P37" s="391">
        <v>40137</v>
      </c>
    </row>
    <row r="38" spans="1:16" ht="15">
      <c r="A38" s="384">
        <v>30</v>
      </c>
      <c r="B38" s="384" t="s">
        <v>144</v>
      </c>
      <c r="C38" s="384">
        <v>1</v>
      </c>
      <c r="D38" s="385">
        <v>4</v>
      </c>
      <c r="E38" s="384">
        <v>5</v>
      </c>
      <c r="F38" s="384" t="s">
        <v>584</v>
      </c>
      <c r="G38" s="388">
        <v>91.34</v>
      </c>
      <c r="H38" s="388"/>
      <c r="I38" s="388">
        <v>10.35</v>
      </c>
      <c r="J38" s="388">
        <v>101.69</v>
      </c>
      <c r="K38" s="387" t="s">
        <v>590</v>
      </c>
      <c r="L38" s="392" t="s">
        <v>608</v>
      </c>
      <c r="M38" s="384"/>
      <c r="N38" s="389">
        <v>360</v>
      </c>
      <c r="O38" s="390">
        <v>36608</v>
      </c>
      <c r="P38" s="391">
        <v>40233</v>
      </c>
    </row>
    <row r="39" spans="1:16" ht="15">
      <c r="A39" s="384">
        <v>31</v>
      </c>
      <c r="B39" s="384" t="s">
        <v>144</v>
      </c>
      <c r="C39" s="384">
        <v>1</v>
      </c>
      <c r="D39" s="385">
        <v>5</v>
      </c>
      <c r="E39" s="384">
        <v>5</v>
      </c>
      <c r="F39" s="384" t="s">
        <v>584</v>
      </c>
      <c r="G39" s="388">
        <v>91.34</v>
      </c>
      <c r="H39" s="388"/>
      <c r="I39" s="388">
        <v>10.35</v>
      </c>
      <c r="J39" s="388">
        <v>101.69</v>
      </c>
      <c r="K39" s="387" t="s">
        <v>590</v>
      </c>
      <c r="L39" s="392" t="s">
        <v>630</v>
      </c>
      <c r="M39" s="384"/>
      <c r="N39" s="389">
        <v>360</v>
      </c>
      <c r="O39" s="390">
        <v>36608</v>
      </c>
      <c r="P39" s="391">
        <v>40226</v>
      </c>
    </row>
    <row r="40" spans="1:16" ht="15">
      <c r="A40" s="384">
        <v>32</v>
      </c>
      <c r="B40" s="400" t="s">
        <v>144</v>
      </c>
      <c r="C40" s="400">
        <v>1</v>
      </c>
      <c r="D40" s="401">
        <v>6</v>
      </c>
      <c r="E40" s="400">
        <v>5</v>
      </c>
      <c r="F40" s="400" t="s">
        <v>584</v>
      </c>
      <c r="G40" s="392">
        <v>91.34</v>
      </c>
      <c r="H40" s="392"/>
      <c r="I40" s="392">
        <v>10.35</v>
      </c>
      <c r="J40" s="392">
        <v>101.69</v>
      </c>
      <c r="K40" s="403" t="s">
        <v>590</v>
      </c>
      <c r="L40" s="392" t="s">
        <v>631</v>
      </c>
      <c r="M40" s="400"/>
      <c r="N40" s="404">
        <v>360</v>
      </c>
      <c r="O40" s="405">
        <v>36608</v>
      </c>
      <c r="P40" s="406">
        <v>40229</v>
      </c>
    </row>
    <row r="41" spans="1:16" ht="15">
      <c r="A41" s="384">
        <v>33</v>
      </c>
      <c r="B41" s="384" t="s">
        <v>144</v>
      </c>
      <c r="C41" s="384">
        <v>1</v>
      </c>
      <c r="D41" s="385">
        <v>8</v>
      </c>
      <c r="E41" s="384">
        <v>3</v>
      </c>
      <c r="F41" s="384" t="s">
        <v>583</v>
      </c>
      <c r="G41" s="388">
        <v>48.53</v>
      </c>
      <c r="H41" s="388"/>
      <c r="I41" s="388">
        <v>5.5</v>
      </c>
      <c r="J41" s="388">
        <v>54.03</v>
      </c>
      <c r="K41" s="387" t="s">
        <v>590</v>
      </c>
      <c r="L41" s="392" t="s">
        <v>624</v>
      </c>
      <c r="M41" s="384"/>
      <c r="N41" s="389">
        <v>350</v>
      </c>
      <c r="O41" s="390">
        <v>18910</v>
      </c>
      <c r="P41" s="391">
        <v>40235</v>
      </c>
    </row>
    <row r="42" spans="1:16" ht="15">
      <c r="A42" s="384">
        <v>34</v>
      </c>
      <c r="B42" s="384" t="s">
        <v>144</v>
      </c>
      <c r="C42" s="384">
        <v>2</v>
      </c>
      <c r="D42" s="385">
        <v>1</v>
      </c>
      <c r="E42" s="384">
        <v>1</v>
      </c>
      <c r="F42" s="384" t="s">
        <v>584</v>
      </c>
      <c r="G42" s="386">
        <v>92.04</v>
      </c>
      <c r="H42" s="386"/>
      <c r="I42" s="386">
        <v>10.43</v>
      </c>
      <c r="J42" s="386">
        <v>102.47</v>
      </c>
      <c r="K42" s="387" t="s">
        <v>590</v>
      </c>
      <c r="L42" s="392" t="s">
        <v>610</v>
      </c>
      <c r="M42" s="384"/>
      <c r="N42" s="389">
        <v>380</v>
      </c>
      <c r="O42" s="390">
        <v>38000</v>
      </c>
      <c r="P42" s="391">
        <v>40219</v>
      </c>
    </row>
    <row r="43" spans="1:16" ht="15">
      <c r="A43" s="384">
        <v>35</v>
      </c>
      <c r="B43" s="384" t="s">
        <v>144</v>
      </c>
      <c r="C43" s="384">
        <v>2</v>
      </c>
      <c r="D43" s="385">
        <v>2</v>
      </c>
      <c r="E43" s="384">
        <v>2</v>
      </c>
      <c r="F43" s="384" t="s">
        <v>583</v>
      </c>
      <c r="G43" s="386">
        <v>64.83</v>
      </c>
      <c r="H43" s="386"/>
      <c r="I43" s="386">
        <v>7.35</v>
      </c>
      <c r="J43" s="386">
        <v>72.18</v>
      </c>
      <c r="K43" s="387" t="s">
        <v>590</v>
      </c>
      <c r="L43" s="392" t="s">
        <v>616</v>
      </c>
      <c r="M43" s="384"/>
      <c r="N43" s="389">
        <v>380</v>
      </c>
      <c r="O43" s="390">
        <v>27428.4</v>
      </c>
      <c r="P43" s="391">
        <v>40164</v>
      </c>
    </row>
    <row r="44" spans="1:16" ht="15">
      <c r="A44" s="384">
        <v>36</v>
      </c>
      <c r="B44" s="384" t="s">
        <v>144</v>
      </c>
      <c r="C44" s="384">
        <v>2</v>
      </c>
      <c r="D44" s="385">
        <v>3</v>
      </c>
      <c r="E44" s="384">
        <v>3</v>
      </c>
      <c r="F44" s="384" t="s">
        <v>583</v>
      </c>
      <c r="G44" s="388">
        <v>64.18</v>
      </c>
      <c r="H44" s="388"/>
      <c r="I44" s="388">
        <v>7.27</v>
      </c>
      <c r="J44" s="388">
        <v>71.45</v>
      </c>
      <c r="K44" s="387" t="s">
        <v>590</v>
      </c>
      <c r="L44" s="392" t="s">
        <v>617</v>
      </c>
      <c r="M44" s="384"/>
      <c r="N44" s="389">
        <v>400</v>
      </c>
      <c r="O44" s="390">
        <v>28580</v>
      </c>
      <c r="P44" s="391">
        <v>40161</v>
      </c>
    </row>
    <row r="45" spans="1:16" ht="15">
      <c r="A45" s="384">
        <v>37</v>
      </c>
      <c r="B45" s="384" t="s">
        <v>144</v>
      </c>
      <c r="C45" s="384">
        <v>2</v>
      </c>
      <c r="D45" s="385">
        <v>4</v>
      </c>
      <c r="E45" s="384">
        <v>1</v>
      </c>
      <c r="F45" s="384" t="s">
        <v>584</v>
      </c>
      <c r="G45" s="388">
        <v>92.04</v>
      </c>
      <c r="H45" s="388"/>
      <c r="I45" s="388">
        <v>10.43</v>
      </c>
      <c r="J45" s="388">
        <v>102.47</v>
      </c>
      <c r="K45" s="387" t="s">
        <v>590</v>
      </c>
      <c r="L45" s="392" t="s">
        <v>614</v>
      </c>
      <c r="M45" s="384"/>
      <c r="N45" s="389">
        <v>350</v>
      </c>
      <c r="O45" s="390">
        <v>35864.5</v>
      </c>
      <c r="P45" s="391">
        <v>40135</v>
      </c>
    </row>
    <row r="46" spans="1:16" ht="15">
      <c r="A46" s="384">
        <v>38</v>
      </c>
      <c r="B46" s="384" t="s">
        <v>144</v>
      </c>
      <c r="C46" s="384">
        <v>2</v>
      </c>
      <c r="D46" s="385">
        <v>4</v>
      </c>
      <c r="E46" s="384">
        <v>4</v>
      </c>
      <c r="F46" s="384" t="s">
        <v>583</v>
      </c>
      <c r="G46" s="388">
        <v>74.99</v>
      </c>
      <c r="H46" s="388"/>
      <c r="I46" s="388">
        <v>8.5</v>
      </c>
      <c r="J46" s="388">
        <v>83.49</v>
      </c>
      <c r="K46" s="387" t="s">
        <v>590</v>
      </c>
      <c r="L46" s="388" t="s">
        <v>674</v>
      </c>
      <c r="M46" s="384"/>
      <c r="N46" s="389">
        <v>390</v>
      </c>
      <c r="O46" s="390">
        <v>32561</v>
      </c>
      <c r="P46" s="391">
        <v>40463</v>
      </c>
    </row>
    <row r="47" spans="1:16" ht="15">
      <c r="A47" s="384">
        <v>39</v>
      </c>
      <c r="B47" s="384" t="s">
        <v>144</v>
      </c>
      <c r="C47" s="384">
        <v>2</v>
      </c>
      <c r="D47" s="385">
        <v>5</v>
      </c>
      <c r="E47" s="384">
        <v>1</v>
      </c>
      <c r="F47" s="384" t="s">
        <v>584</v>
      </c>
      <c r="G47" s="388">
        <v>92.04</v>
      </c>
      <c r="H47" s="388"/>
      <c r="I47" s="388">
        <v>10.43</v>
      </c>
      <c r="J47" s="388">
        <v>102.47</v>
      </c>
      <c r="K47" s="387" t="s">
        <v>590</v>
      </c>
      <c r="L47" s="392" t="s">
        <v>611</v>
      </c>
      <c r="M47" s="384"/>
      <c r="N47" s="389">
        <v>380</v>
      </c>
      <c r="O47" s="390">
        <v>38938</v>
      </c>
      <c r="P47" s="391">
        <v>40245</v>
      </c>
    </row>
    <row r="48" spans="1:16" ht="15">
      <c r="A48" s="384">
        <v>40</v>
      </c>
      <c r="B48" s="384" t="s">
        <v>144</v>
      </c>
      <c r="C48" s="384">
        <v>2</v>
      </c>
      <c r="D48" s="385">
        <v>5</v>
      </c>
      <c r="E48" s="384">
        <v>4</v>
      </c>
      <c r="F48" s="384" t="s">
        <v>583</v>
      </c>
      <c r="G48" s="388">
        <v>74.99</v>
      </c>
      <c r="H48" s="388"/>
      <c r="I48" s="388">
        <v>8.5</v>
      </c>
      <c r="J48" s="388">
        <v>83.49</v>
      </c>
      <c r="K48" s="387" t="s">
        <v>590</v>
      </c>
      <c r="L48" s="392" t="s">
        <v>667</v>
      </c>
      <c r="M48" s="384"/>
      <c r="N48" s="389">
        <v>370</v>
      </c>
      <c r="O48" s="390">
        <v>30891.3</v>
      </c>
      <c r="P48" s="391">
        <v>40630</v>
      </c>
    </row>
    <row r="49" spans="1:16" ht="15">
      <c r="A49" s="384">
        <v>41</v>
      </c>
      <c r="B49" s="384" t="s">
        <v>144</v>
      </c>
      <c r="C49" s="384">
        <v>2</v>
      </c>
      <c r="D49" s="385">
        <v>6</v>
      </c>
      <c r="E49" s="384">
        <v>3</v>
      </c>
      <c r="F49" s="384" t="s">
        <v>583</v>
      </c>
      <c r="G49" s="388">
        <v>64.18</v>
      </c>
      <c r="H49" s="388"/>
      <c r="I49" s="388">
        <v>7.27</v>
      </c>
      <c r="J49" s="388">
        <v>71.45</v>
      </c>
      <c r="K49" s="387" t="s">
        <v>590</v>
      </c>
      <c r="L49" s="392" t="s">
        <v>619</v>
      </c>
      <c r="M49" s="384"/>
      <c r="N49" s="389">
        <v>380</v>
      </c>
      <c r="O49" s="390">
        <v>26980</v>
      </c>
      <c r="P49" s="391">
        <v>40197</v>
      </c>
    </row>
    <row r="50" spans="1:16" ht="15">
      <c r="A50" s="384">
        <v>42</v>
      </c>
      <c r="B50" s="407" t="s">
        <v>144</v>
      </c>
      <c r="C50" s="407">
        <v>2</v>
      </c>
      <c r="D50" s="408">
        <v>7</v>
      </c>
      <c r="E50" s="407">
        <v>2</v>
      </c>
      <c r="F50" s="407" t="s">
        <v>583</v>
      </c>
      <c r="G50" s="409">
        <v>64.83</v>
      </c>
      <c r="H50" s="409"/>
      <c r="I50" s="409">
        <v>7.35</v>
      </c>
      <c r="J50" s="409">
        <v>72.18</v>
      </c>
      <c r="K50" s="387" t="s">
        <v>590</v>
      </c>
      <c r="L50" s="392" t="s">
        <v>620</v>
      </c>
      <c r="M50" s="384"/>
      <c r="N50" s="389">
        <v>350</v>
      </c>
      <c r="O50" s="390">
        <v>25263</v>
      </c>
      <c r="P50" s="391">
        <v>40205</v>
      </c>
    </row>
    <row r="51" spans="1:16" ht="15">
      <c r="A51" s="384">
        <v>43</v>
      </c>
      <c r="B51" s="410" t="s">
        <v>144</v>
      </c>
      <c r="C51" s="410">
        <v>2</v>
      </c>
      <c r="D51" s="411">
        <v>8</v>
      </c>
      <c r="E51" s="410">
        <v>1</v>
      </c>
      <c r="F51" s="410" t="s">
        <v>584</v>
      </c>
      <c r="G51" s="412">
        <v>92.04</v>
      </c>
      <c r="H51" s="412"/>
      <c r="I51" s="412">
        <v>10.43</v>
      </c>
      <c r="J51" s="412">
        <v>102.47</v>
      </c>
      <c r="K51" s="413" t="s">
        <v>590</v>
      </c>
      <c r="L51" s="392" t="s">
        <v>613</v>
      </c>
      <c r="M51" s="384"/>
      <c r="N51" s="389">
        <v>380</v>
      </c>
      <c r="O51" s="390">
        <v>38938</v>
      </c>
      <c r="P51" s="391">
        <v>40271</v>
      </c>
    </row>
    <row r="52" spans="1:16" ht="15">
      <c r="A52" s="414"/>
      <c r="B52" s="410"/>
      <c r="C52" s="410"/>
      <c r="D52" s="411"/>
      <c r="E52" s="410"/>
      <c r="F52" s="410"/>
      <c r="G52" s="412"/>
      <c r="H52" s="412"/>
      <c r="I52" s="412"/>
      <c r="J52" s="412"/>
      <c r="K52" s="413"/>
      <c r="L52" s="392"/>
      <c r="M52" s="384"/>
      <c r="N52" s="389"/>
      <c r="O52" s="390"/>
      <c r="P52" s="391"/>
    </row>
    <row r="53" spans="1:16" ht="15">
      <c r="A53" s="415" t="s">
        <v>609</v>
      </c>
      <c r="B53" s="416"/>
      <c r="C53" s="416"/>
      <c r="D53" s="417"/>
      <c r="E53" s="416"/>
      <c r="F53" s="416"/>
      <c r="G53" s="418"/>
      <c r="H53" s="418"/>
      <c r="I53" s="418"/>
      <c r="J53" s="419">
        <v>3670.82</v>
      </c>
      <c r="K53" s="420"/>
      <c r="L53" s="421"/>
      <c r="M53" s="422"/>
      <c r="N53" s="423"/>
      <c r="O53" s="424">
        <v>1289499.4</v>
      </c>
      <c r="P53" s="425"/>
    </row>
    <row r="54" spans="1:16" ht="15">
      <c r="A54" s="414"/>
      <c r="B54" s="410"/>
      <c r="C54" s="410"/>
      <c r="D54" s="426" t="s">
        <v>607</v>
      </c>
      <c r="E54" s="410"/>
      <c r="F54" s="410"/>
      <c r="G54" s="412"/>
      <c r="H54" s="412"/>
      <c r="I54" s="412"/>
      <c r="J54" s="412"/>
      <c r="K54" s="413"/>
      <c r="L54" s="388"/>
      <c r="M54" s="384"/>
      <c r="N54" s="388"/>
      <c r="O54" s="390"/>
      <c r="P54" s="391"/>
    </row>
    <row r="55" spans="1:16" ht="15">
      <c r="A55" s="414">
        <v>1</v>
      </c>
      <c r="B55" s="410" t="s">
        <v>5</v>
      </c>
      <c r="C55" s="410">
        <v>2</v>
      </c>
      <c r="D55" s="410">
        <v>5</v>
      </c>
      <c r="E55" s="427" t="s">
        <v>605</v>
      </c>
      <c r="F55" s="412"/>
      <c r="G55" s="412">
        <v>64.9</v>
      </c>
      <c r="H55" s="412"/>
      <c r="I55" s="412">
        <v>9.73</v>
      </c>
      <c r="J55" s="412">
        <v>74.63</v>
      </c>
      <c r="K55" s="413" t="s">
        <v>590</v>
      </c>
      <c r="L55" s="388" t="s">
        <v>632</v>
      </c>
      <c r="M55" s="384"/>
      <c r="N55" s="390">
        <v>600</v>
      </c>
      <c r="O55" s="390">
        <v>44778</v>
      </c>
      <c r="P55" s="391">
        <v>40933</v>
      </c>
    </row>
    <row r="56" spans="1:16" ht="15">
      <c r="A56" s="414">
        <v>2</v>
      </c>
      <c r="B56" s="410" t="s">
        <v>5</v>
      </c>
      <c r="C56" s="410" t="s">
        <v>606</v>
      </c>
      <c r="D56" s="410">
        <v>6</v>
      </c>
      <c r="E56" s="427" t="s">
        <v>605</v>
      </c>
      <c r="F56" s="412"/>
      <c r="G56" s="412">
        <v>76.99</v>
      </c>
      <c r="H56" s="412"/>
      <c r="I56" s="412">
        <v>11.5</v>
      </c>
      <c r="J56" s="412">
        <v>88.49</v>
      </c>
      <c r="K56" s="413" t="s">
        <v>590</v>
      </c>
      <c r="L56" s="392" t="s">
        <v>672</v>
      </c>
      <c r="M56" s="384"/>
      <c r="N56" s="390">
        <v>800</v>
      </c>
      <c r="O56" s="390">
        <v>70792</v>
      </c>
      <c r="P56" s="391">
        <v>40715</v>
      </c>
    </row>
    <row r="57" spans="1:16" ht="15">
      <c r="A57" s="414">
        <v>4</v>
      </c>
      <c r="B57" s="410" t="s">
        <v>5</v>
      </c>
      <c r="C57" s="410">
        <v>1</v>
      </c>
      <c r="D57" s="410">
        <v>10</v>
      </c>
      <c r="E57" s="427" t="s">
        <v>605</v>
      </c>
      <c r="F57" s="412"/>
      <c r="G57" s="412">
        <v>111.9</v>
      </c>
      <c r="H57" s="375"/>
      <c r="I57" s="412">
        <v>16.7</v>
      </c>
      <c r="J57" s="412">
        <v>128.6</v>
      </c>
      <c r="K57" s="413" t="s">
        <v>670</v>
      </c>
      <c r="L57" s="388"/>
      <c r="M57" s="384"/>
      <c r="N57" s="388"/>
      <c r="O57" s="390"/>
      <c r="P57" s="391"/>
    </row>
    <row r="58" spans="1:16" ht="15">
      <c r="A58" s="414">
        <v>5</v>
      </c>
      <c r="B58" s="410" t="s">
        <v>54</v>
      </c>
      <c r="C58" s="410">
        <v>1</v>
      </c>
      <c r="D58" s="410">
        <v>12</v>
      </c>
      <c r="E58" s="427" t="s">
        <v>605</v>
      </c>
      <c r="F58" s="412"/>
      <c r="G58" s="412">
        <v>46.09</v>
      </c>
      <c r="H58" s="412"/>
      <c r="I58" s="412">
        <v>6.9</v>
      </c>
      <c r="J58" s="412">
        <v>52.99</v>
      </c>
      <c r="K58" s="413" t="s">
        <v>670</v>
      </c>
      <c r="L58" s="388"/>
      <c r="M58" s="384"/>
      <c r="N58" s="388"/>
      <c r="O58" s="390"/>
      <c r="P58" s="391"/>
    </row>
    <row r="59" spans="1:16" ht="15">
      <c r="A59" s="414">
        <v>6</v>
      </c>
      <c r="B59" s="410" t="s">
        <v>54</v>
      </c>
      <c r="C59" s="410">
        <v>1</v>
      </c>
      <c r="D59" s="410">
        <v>18</v>
      </c>
      <c r="E59" s="427" t="s">
        <v>605</v>
      </c>
      <c r="F59" s="412"/>
      <c r="G59" s="412">
        <v>60.95</v>
      </c>
      <c r="H59" s="412"/>
      <c r="I59" s="412">
        <v>9.15</v>
      </c>
      <c r="J59" s="412">
        <v>70.1</v>
      </c>
      <c r="K59" s="413" t="s">
        <v>590</v>
      </c>
      <c r="L59" s="388" t="s">
        <v>675</v>
      </c>
      <c r="M59" s="384"/>
      <c r="N59" s="390">
        <v>700</v>
      </c>
      <c r="O59" s="390">
        <v>49070</v>
      </c>
      <c r="P59" s="391">
        <v>40802</v>
      </c>
    </row>
    <row r="60" spans="1:16" ht="15">
      <c r="A60" s="414">
        <v>7</v>
      </c>
      <c r="B60" s="410" t="s">
        <v>144</v>
      </c>
      <c r="C60" s="410" t="s">
        <v>606</v>
      </c>
      <c r="D60" s="410">
        <v>24</v>
      </c>
      <c r="E60" s="427" t="s">
        <v>605</v>
      </c>
      <c r="F60" s="412"/>
      <c r="G60" s="412">
        <v>76.99</v>
      </c>
      <c r="H60" s="412"/>
      <c r="I60" s="412">
        <v>11.54</v>
      </c>
      <c r="J60" s="412">
        <v>88.53</v>
      </c>
      <c r="K60" s="413" t="s">
        <v>590</v>
      </c>
      <c r="L60" s="388" t="s">
        <v>632</v>
      </c>
      <c r="M60" s="384"/>
      <c r="N60" s="390">
        <v>720</v>
      </c>
      <c r="O60" s="390">
        <v>63742</v>
      </c>
      <c r="P60" s="391">
        <v>40933</v>
      </c>
    </row>
    <row r="61" spans="1:16" ht="15">
      <c r="A61" s="414"/>
      <c r="B61" s="410"/>
      <c r="C61" s="410"/>
      <c r="D61" s="410"/>
      <c r="E61" s="428"/>
      <c r="F61" s="429"/>
      <c r="G61" s="429"/>
      <c r="H61" s="429"/>
      <c r="I61" s="429"/>
      <c r="J61" s="430">
        <v>503.34</v>
      </c>
      <c r="K61" s="431"/>
      <c r="L61" s="429"/>
      <c r="M61" s="432"/>
      <c r="N61" s="429"/>
      <c r="O61" s="433"/>
      <c r="P61" s="434"/>
    </row>
    <row r="62" spans="1:16" ht="15">
      <c r="A62" s="414"/>
      <c r="B62" s="410"/>
      <c r="C62" s="410"/>
      <c r="D62" s="410"/>
      <c r="E62" s="435" t="s">
        <v>665</v>
      </c>
      <c r="F62" s="435"/>
      <c r="G62" s="436"/>
      <c r="H62" s="436"/>
      <c r="I62" s="436"/>
      <c r="J62" s="437"/>
      <c r="K62" s="431"/>
      <c r="L62" s="429"/>
      <c r="M62" s="432"/>
      <c r="N62" s="429"/>
      <c r="O62" s="433"/>
      <c r="P62" s="434"/>
    </row>
    <row r="63" spans="1:16" ht="15">
      <c r="A63" s="414">
        <v>3</v>
      </c>
      <c r="B63" s="410" t="s">
        <v>5</v>
      </c>
      <c r="C63" s="410" t="s">
        <v>606</v>
      </c>
      <c r="D63" s="410">
        <v>7</v>
      </c>
      <c r="E63" s="427" t="s">
        <v>605</v>
      </c>
      <c r="F63" s="412"/>
      <c r="G63" s="412">
        <v>80.26</v>
      </c>
      <c r="H63" s="412"/>
      <c r="I63" s="412">
        <v>12</v>
      </c>
      <c r="J63" s="412">
        <v>92.26</v>
      </c>
      <c r="K63" s="431"/>
      <c r="L63" s="429"/>
      <c r="M63" s="432"/>
      <c r="N63" s="429"/>
      <c r="O63" s="433"/>
      <c r="P63" s="434"/>
    </row>
    <row r="64" spans="1:16" ht="15">
      <c r="A64" s="438"/>
      <c r="B64" s="439"/>
      <c r="C64" s="439"/>
      <c r="D64" s="439"/>
      <c r="E64" s="439"/>
      <c r="F64" s="438"/>
      <c r="G64" s="438"/>
      <c r="H64" s="438"/>
      <c r="I64" s="438"/>
      <c r="J64" s="438"/>
      <c r="K64" s="439"/>
      <c r="L64" s="438"/>
      <c r="M64" s="439"/>
      <c r="N64" s="438"/>
      <c r="O64" s="440">
        <v>228382</v>
      </c>
      <c r="P64" s="441"/>
    </row>
    <row r="65" spans="1:16" ht="15">
      <c r="A65" s="442">
        <v>1</v>
      </c>
      <c r="B65" s="443" t="s">
        <v>641</v>
      </c>
      <c r="C65" s="443"/>
      <c r="D65" s="443"/>
      <c r="E65" s="444" t="s">
        <v>661</v>
      </c>
      <c r="F65" s="445"/>
      <c r="G65" s="445"/>
      <c r="H65" s="445"/>
      <c r="I65" s="445"/>
      <c r="J65" s="445"/>
      <c r="K65" s="446" t="s">
        <v>670</v>
      </c>
      <c r="L65" s="445"/>
      <c r="M65" s="446"/>
      <c r="N65" s="445"/>
      <c r="O65" s="447"/>
      <c r="P65" s="448"/>
    </row>
    <row r="66" spans="1:16" ht="15">
      <c r="A66" s="442">
        <v>2</v>
      </c>
      <c r="B66" s="443" t="s">
        <v>642</v>
      </c>
      <c r="C66" s="443"/>
      <c r="D66" s="443"/>
      <c r="E66" s="444" t="s">
        <v>661</v>
      </c>
      <c r="F66" s="445"/>
      <c r="G66" s="445"/>
      <c r="H66" s="445"/>
      <c r="I66" s="445"/>
      <c r="J66" s="445"/>
      <c r="K66" s="446" t="s">
        <v>670</v>
      </c>
      <c r="L66" s="445"/>
      <c r="M66" s="446"/>
      <c r="N66" s="445"/>
      <c r="O66" s="447"/>
      <c r="P66" s="448"/>
    </row>
    <row r="67" spans="1:16" ht="15">
      <c r="A67" s="442">
        <v>3</v>
      </c>
      <c r="B67" s="443" t="s">
        <v>643</v>
      </c>
      <c r="C67" s="443"/>
      <c r="D67" s="443"/>
      <c r="E67" s="444" t="s">
        <v>661</v>
      </c>
      <c r="F67" s="445"/>
      <c r="G67" s="445"/>
      <c r="H67" s="445"/>
      <c r="I67" s="445"/>
      <c r="J67" s="445"/>
      <c r="K67" s="446" t="s">
        <v>670</v>
      </c>
      <c r="L67" s="445"/>
      <c r="M67" s="446"/>
      <c r="N67" s="445"/>
      <c r="O67" s="445"/>
      <c r="P67" s="448"/>
    </row>
    <row r="68" spans="1:16" ht="15">
      <c r="A68" s="442">
        <v>4</v>
      </c>
      <c r="B68" s="443" t="s">
        <v>644</v>
      </c>
      <c r="C68" s="443"/>
      <c r="D68" s="443"/>
      <c r="E68" s="444" t="s">
        <v>661</v>
      </c>
      <c r="F68" s="445"/>
      <c r="G68" s="445"/>
      <c r="H68" s="445"/>
      <c r="I68" s="445"/>
      <c r="J68" s="445"/>
      <c r="K68" s="446" t="s">
        <v>670</v>
      </c>
      <c r="L68" s="445"/>
      <c r="M68" s="446"/>
      <c r="N68" s="445"/>
      <c r="O68" s="445"/>
      <c r="P68" s="449"/>
    </row>
    <row r="69" spans="1:16" ht="15">
      <c r="A69" s="442">
        <v>5</v>
      </c>
      <c r="B69" s="443" t="s">
        <v>645</v>
      </c>
      <c r="C69" s="443"/>
      <c r="D69" s="443"/>
      <c r="E69" s="444" t="s">
        <v>661</v>
      </c>
      <c r="F69" s="445"/>
      <c r="G69" s="445"/>
      <c r="H69" s="445"/>
      <c r="I69" s="445"/>
      <c r="J69" s="445"/>
      <c r="K69" s="446" t="s">
        <v>670</v>
      </c>
      <c r="L69" s="445"/>
      <c r="M69" s="446"/>
      <c r="N69" s="445"/>
      <c r="O69" s="445"/>
      <c r="P69" s="448"/>
    </row>
    <row r="70" spans="1:16" ht="15">
      <c r="A70" s="442">
        <v>6</v>
      </c>
      <c r="B70" s="443" t="s">
        <v>646</v>
      </c>
      <c r="C70" s="443"/>
      <c r="D70" s="443"/>
      <c r="E70" s="444" t="s">
        <v>661</v>
      </c>
      <c r="F70" s="445"/>
      <c r="G70" s="445"/>
      <c r="H70" s="445"/>
      <c r="I70" s="445"/>
      <c r="J70" s="445"/>
      <c r="K70" s="446" t="s">
        <v>670</v>
      </c>
      <c r="L70" s="445"/>
      <c r="M70" s="446"/>
      <c r="N70" s="445"/>
      <c r="O70" s="445"/>
      <c r="P70" s="448"/>
    </row>
    <row r="71" spans="1:16" ht="15">
      <c r="A71" s="442">
        <v>7</v>
      </c>
      <c r="B71" s="443" t="s">
        <v>647</v>
      </c>
      <c r="C71" s="443"/>
      <c r="D71" s="443"/>
      <c r="E71" s="444" t="s">
        <v>661</v>
      </c>
      <c r="F71" s="445"/>
      <c r="G71" s="445"/>
      <c r="H71" s="445"/>
      <c r="I71" s="445"/>
      <c r="J71" s="445"/>
      <c r="K71" s="446" t="s">
        <v>670</v>
      </c>
      <c r="L71" s="445"/>
      <c r="M71" s="446"/>
      <c r="N71" s="445"/>
      <c r="O71" s="445"/>
      <c r="P71" s="448"/>
    </row>
    <row r="72" spans="1:16" ht="15">
      <c r="A72" s="442">
        <v>8</v>
      </c>
      <c r="B72" s="443" t="s">
        <v>648</v>
      </c>
      <c r="C72" s="443"/>
      <c r="D72" s="443"/>
      <c r="E72" s="444" t="s">
        <v>661</v>
      </c>
      <c r="F72" s="445"/>
      <c r="G72" s="445"/>
      <c r="H72" s="445"/>
      <c r="I72" s="445"/>
      <c r="J72" s="445"/>
      <c r="K72" s="446" t="s">
        <v>670</v>
      </c>
      <c r="L72" s="445"/>
      <c r="M72" s="446"/>
      <c r="N72" s="445"/>
      <c r="O72" s="445"/>
      <c r="P72" s="448"/>
    </row>
    <row r="73" spans="1:16" ht="15">
      <c r="A73" s="442">
        <v>9</v>
      </c>
      <c r="B73" s="443" t="s">
        <v>649</v>
      </c>
      <c r="C73" s="443"/>
      <c r="D73" s="443"/>
      <c r="E73" s="444" t="s">
        <v>661</v>
      </c>
      <c r="F73" s="445"/>
      <c r="G73" s="445"/>
      <c r="H73" s="445"/>
      <c r="I73" s="445"/>
      <c r="J73" s="445"/>
      <c r="K73" s="446" t="s">
        <v>670</v>
      </c>
      <c r="L73" s="445"/>
      <c r="M73" s="446"/>
      <c r="N73" s="445"/>
      <c r="O73" s="445"/>
      <c r="P73" s="448"/>
    </row>
    <row r="74" spans="1:16" ht="15">
      <c r="A74" s="442">
        <v>10</v>
      </c>
      <c r="B74" s="443" t="s">
        <v>650</v>
      </c>
      <c r="C74" s="443"/>
      <c r="D74" s="443"/>
      <c r="E74" s="444" t="s">
        <v>661</v>
      </c>
      <c r="F74" s="445"/>
      <c r="G74" s="445"/>
      <c r="H74" s="445"/>
      <c r="I74" s="445"/>
      <c r="J74" s="445"/>
      <c r="K74" s="446" t="s">
        <v>670</v>
      </c>
      <c r="L74" s="445"/>
      <c r="M74" s="446"/>
      <c r="N74" s="445"/>
      <c r="O74" s="445"/>
      <c r="P74" s="450"/>
    </row>
    <row r="75" spans="1:16" ht="15">
      <c r="A75" s="442">
        <v>11</v>
      </c>
      <c r="B75" s="443" t="s">
        <v>651</v>
      </c>
      <c r="C75" s="443"/>
      <c r="D75" s="443" t="s">
        <v>652</v>
      </c>
      <c r="E75" s="444" t="s">
        <v>661</v>
      </c>
      <c r="F75" s="445"/>
      <c r="G75" s="445"/>
      <c r="H75" s="445"/>
      <c r="I75" s="445"/>
      <c r="J75" s="445"/>
      <c r="K75" s="446" t="s">
        <v>590</v>
      </c>
      <c r="L75" s="445" t="s">
        <v>662</v>
      </c>
      <c r="M75" s="446"/>
      <c r="N75" s="445"/>
      <c r="O75" s="390">
        <v>5500</v>
      </c>
      <c r="P75" s="448">
        <v>40234</v>
      </c>
    </row>
    <row r="76" spans="1:16" ht="15">
      <c r="A76" s="442">
        <v>12</v>
      </c>
      <c r="B76" s="443" t="s">
        <v>653</v>
      </c>
      <c r="C76" s="443"/>
      <c r="D76" s="443" t="s">
        <v>652</v>
      </c>
      <c r="E76" s="444" t="s">
        <v>661</v>
      </c>
      <c r="F76" s="445"/>
      <c r="G76" s="445"/>
      <c r="H76" s="445"/>
      <c r="I76" s="445"/>
      <c r="J76" s="445"/>
      <c r="K76" s="446" t="s">
        <v>590</v>
      </c>
      <c r="L76" s="445" t="s">
        <v>630</v>
      </c>
      <c r="M76" s="446"/>
      <c r="N76" s="445"/>
      <c r="O76" s="390">
        <v>5500</v>
      </c>
      <c r="P76" s="448">
        <v>40226</v>
      </c>
    </row>
    <row r="77" spans="1:16" ht="15">
      <c r="A77" s="442">
        <v>13</v>
      </c>
      <c r="B77" s="443" t="s">
        <v>654</v>
      </c>
      <c r="C77" s="443"/>
      <c r="D77" s="443" t="s">
        <v>652</v>
      </c>
      <c r="E77" s="444" t="s">
        <v>661</v>
      </c>
      <c r="F77" s="445"/>
      <c r="G77" s="445"/>
      <c r="H77" s="445"/>
      <c r="I77" s="445"/>
      <c r="J77" s="445"/>
      <c r="K77" s="446" t="s">
        <v>590</v>
      </c>
      <c r="L77" s="445" t="s">
        <v>663</v>
      </c>
      <c r="M77" s="446"/>
      <c r="N77" s="445"/>
      <c r="O77" s="390">
        <v>6500</v>
      </c>
      <c r="P77" s="448">
        <v>40212</v>
      </c>
    </row>
    <row r="78" spans="1:16" ht="15">
      <c r="A78" s="442">
        <v>14</v>
      </c>
      <c r="B78" s="443" t="s">
        <v>655</v>
      </c>
      <c r="C78" s="443"/>
      <c r="D78" s="443"/>
      <c r="E78" s="444" t="s">
        <v>661</v>
      </c>
      <c r="F78" s="445"/>
      <c r="G78" s="445"/>
      <c r="H78" s="445"/>
      <c r="I78" s="445"/>
      <c r="J78" s="445"/>
      <c r="K78" s="446" t="s">
        <v>670</v>
      </c>
      <c r="L78" s="445"/>
      <c r="M78" s="446"/>
      <c r="N78" s="445"/>
      <c r="O78" s="445"/>
      <c r="P78" s="448"/>
    </row>
    <row r="79" spans="1:16" ht="15">
      <c r="A79" s="442">
        <v>15</v>
      </c>
      <c r="B79" s="443" t="s">
        <v>656</v>
      </c>
      <c r="C79" s="443"/>
      <c r="D79" s="443"/>
      <c r="E79" s="444" t="s">
        <v>661</v>
      </c>
      <c r="F79" s="445"/>
      <c r="G79" s="445"/>
      <c r="H79" s="445"/>
      <c r="I79" s="445"/>
      <c r="J79" s="445"/>
      <c r="K79" s="446" t="s">
        <v>590</v>
      </c>
      <c r="L79" s="445" t="s">
        <v>625</v>
      </c>
      <c r="M79" s="446"/>
      <c r="N79" s="445"/>
      <c r="O79" s="390">
        <v>3000</v>
      </c>
      <c r="P79" s="448">
        <v>40855</v>
      </c>
    </row>
    <row r="80" spans="1:16" ht="15">
      <c r="A80" s="442">
        <v>16</v>
      </c>
      <c r="B80" s="443" t="s">
        <v>657</v>
      </c>
      <c r="C80" s="443"/>
      <c r="D80" s="443"/>
      <c r="E80" s="444" t="s">
        <v>661</v>
      </c>
      <c r="F80" s="445"/>
      <c r="G80" s="445"/>
      <c r="H80" s="445"/>
      <c r="I80" s="445"/>
      <c r="J80" s="445"/>
      <c r="K80" s="446" t="s">
        <v>670</v>
      </c>
      <c r="L80" s="445"/>
      <c r="M80" s="446"/>
      <c r="N80" s="445"/>
      <c r="O80" s="445"/>
      <c r="P80" s="448"/>
    </row>
    <row r="81" spans="1:16" ht="15">
      <c r="A81" s="442">
        <v>17</v>
      </c>
      <c r="B81" s="443" t="s">
        <v>658</v>
      </c>
      <c r="C81" s="443"/>
      <c r="D81" s="443"/>
      <c r="E81" s="444" t="s">
        <v>661</v>
      </c>
      <c r="F81" s="445"/>
      <c r="G81" s="445"/>
      <c r="H81" s="445"/>
      <c r="I81" s="445"/>
      <c r="J81" s="445"/>
      <c r="K81" s="446" t="s">
        <v>670</v>
      </c>
      <c r="L81" s="445"/>
      <c r="M81" s="446"/>
      <c r="N81" s="445"/>
      <c r="O81" s="445"/>
      <c r="P81" s="448"/>
    </row>
    <row r="82" spans="1:16" ht="15">
      <c r="A82" s="442">
        <v>18</v>
      </c>
      <c r="B82" s="443" t="s">
        <v>659</v>
      </c>
      <c r="C82" s="443"/>
      <c r="D82" s="443"/>
      <c r="E82" s="444" t="s">
        <v>661</v>
      </c>
      <c r="F82" s="445"/>
      <c r="G82" s="445"/>
      <c r="H82" s="445"/>
      <c r="I82" s="445"/>
      <c r="J82" s="445"/>
      <c r="K82" s="446" t="s">
        <v>670</v>
      </c>
      <c r="L82" s="445"/>
      <c r="M82" s="446"/>
      <c r="N82" s="445"/>
      <c r="O82" s="445"/>
      <c r="P82" s="448"/>
    </row>
    <row r="83" spans="1:16" ht="15">
      <c r="A83" s="442">
        <v>19</v>
      </c>
      <c r="B83" s="443" t="s">
        <v>660</v>
      </c>
      <c r="C83" s="443"/>
      <c r="D83" s="443"/>
      <c r="E83" s="451" t="s">
        <v>661</v>
      </c>
      <c r="F83" s="452"/>
      <c r="G83" s="445"/>
      <c r="H83" s="445"/>
      <c r="I83" s="445"/>
      <c r="J83" s="445"/>
      <c r="K83" s="446" t="s">
        <v>670</v>
      </c>
      <c r="L83" s="445"/>
      <c r="M83" s="446"/>
      <c r="N83" s="445"/>
      <c r="O83" s="445"/>
      <c r="P83" s="448"/>
    </row>
    <row r="84" spans="1:16" ht="15">
      <c r="A84" s="453"/>
      <c r="B84" s="454"/>
      <c r="C84" s="454"/>
      <c r="D84" s="454"/>
      <c r="E84" s="454"/>
      <c r="F84" s="453"/>
      <c r="G84" s="453"/>
      <c r="H84" s="453"/>
      <c r="I84" s="453"/>
      <c r="J84" s="453"/>
      <c r="K84" s="454"/>
      <c r="L84" s="453"/>
      <c r="M84" s="454"/>
      <c r="N84" s="453"/>
      <c r="O84" s="455">
        <v>20500</v>
      </c>
      <c r="P84" s="456"/>
    </row>
    <row r="85" spans="1:16" ht="15.75" thickBot="1">
      <c r="A85" s="375"/>
      <c r="B85" s="376"/>
      <c r="C85" s="376"/>
      <c r="D85" s="376"/>
      <c r="E85" s="376"/>
      <c r="F85" s="375"/>
      <c r="G85" s="375"/>
      <c r="H85" s="375"/>
      <c r="I85" s="375"/>
      <c r="J85" s="375"/>
      <c r="K85" s="376"/>
      <c r="L85" s="457" t="s">
        <v>671</v>
      </c>
      <c r="M85" s="458"/>
      <c r="N85" s="457"/>
      <c r="O85" s="459">
        <v>1538381.4</v>
      </c>
      <c r="P85" s="377"/>
    </row>
    <row r="86" spans="1:16" ht="15.75" thickTop="1">
      <c r="A86" s="375"/>
      <c r="B86" s="376"/>
      <c r="C86" s="376"/>
      <c r="D86" s="376"/>
      <c r="E86" s="376"/>
      <c r="F86" s="375"/>
      <c r="G86" s="375"/>
      <c r="H86" s="375"/>
      <c r="I86" s="375"/>
      <c r="J86" s="375"/>
      <c r="K86" s="376"/>
      <c r="L86" s="460"/>
      <c r="M86" s="461"/>
      <c r="N86" s="460"/>
      <c r="O86" s="460"/>
      <c r="P86" s="377"/>
    </row>
    <row r="88" spans="13:15" ht="12.75">
      <c r="M88" s="60"/>
      <c r="N88" s="60" t="s">
        <v>396</v>
      </c>
      <c r="O88" s="274">
        <v>1289499</v>
      </c>
    </row>
    <row r="89" spans="13:15" ht="12.75">
      <c r="M89" s="60"/>
      <c r="N89" s="60" t="s">
        <v>681</v>
      </c>
      <c r="O89" s="274">
        <v>70792</v>
      </c>
    </row>
    <row r="90" spans="14:15" ht="12.75">
      <c r="N90" s="60" t="s">
        <v>15</v>
      </c>
      <c r="O90" s="274">
        <f>SUM(O88:O89)</f>
        <v>1360291</v>
      </c>
    </row>
  </sheetData>
  <sheetProtection/>
  <mergeCells count="1">
    <mergeCell ref="A2:F5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53"/>
  <sheetViews>
    <sheetView zoomScalePageLayoutView="0" workbookViewId="0" topLeftCell="A1">
      <selection activeCell="G22" sqref="G22"/>
    </sheetView>
  </sheetViews>
  <sheetFormatPr defaultColWidth="9.140625" defaultRowHeight="12.75"/>
  <cols>
    <col min="2" max="2" width="38.7109375" style="0" customWidth="1"/>
    <col min="3" max="3" width="17.28125" style="0" customWidth="1"/>
    <col min="4" max="4" width="19.140625" style="0" customWidth="1"/>
  </cols>
  <sheetData>
    <row r="2" spans="1:4" ht="15.75">
      <c r="A2" s="333"/>
      <c r="B2" s="334" t="s">
        <v>530</v>
      </c>
      <c r="C2" s="333"/>
      <c r="D2" s="333"/>
    </row>
    <row r="3" spans="1:4" ht="15.75">
      <c r="A3" s="262" t="s">
        <v>344</v>
      </c>
      <c r="B3" s="262" t="s">
        <v>345</v>
      </c>
      <c r="C3" s="262" t="s">
        <v>346</v>
      </c>
      <c r="D3" s="262" t="s">
        <v>347</v>
      </c>
    </row>
    <row r="4" spans="1:4" ht="15">
      <c r="A4" s="335" t="s">
        <v>349</v>
      </c>
      <c r="B4" s="335" t="s">
        <v>350</v>
      </c>
      <c r="C4" s="336"/>
      <c r="D4" s="336">
        <v>906928519</v>
      </c>
    </row>
    <row r="5" spans="1:4" ht="15">
      <c r="A5" s="335" t="s">
        <v>351</v>
      </c>
      <c r="B5" s="335" t="s">
        <v>88</v>
      </c>
      <c r="C5" s="336"/>
      <c r="D5" s="336">
        <v>135205</v>
      </c>
    </row>
    <row r="6" spans="1:4" ht="15">
      <c r="A6" s="335" t="s">
        <v>352</v>
      </c>
      <c r="B6" s="335" t="s">
        <v>353</v>
      </c>
      <c r="C6" s="336"/>
      <c r="D6" s="336">
        <v>-65134310.17</v>
      </c>
    </row>
    <row r="7" spans="1:4" ht="15">
      <c r="A7" s="335" t="s">
        <v>354</v>
      </c>
      <c r="B7" s="335" t="s">
        <v>355</v>
      </c>
      <c r="C7" s="336"/>
      <c r="D7" s="336">
        <v>-14593641</v>
      </c>
    </row>
    <row r="8" spans="1:4" ht="15">
      <c r="A8" s="335" t="s">
        <v>356</v>
      </c>
      <c r="B8" s="335" t="s">
        <v>357</v>
      </c>
      <c r="C8" s="336"/>
      <c r="D8" s="336">
        <v>2242723.43</v>
      </c>
    </row>
    <row r="9" spans="1:4" ht="15">
      <c r="A9" s="335" t="s">
        <v>358</v>
      </c>
      <c r="B9" s="335" t="s">
        <v>359</v>
      </c>
      <c r="C9" s="336"/>
      <c r="D9" s="336">
        <v>28168779.12</v>
      </c>
    </row>
    <row r="10" spans="1:4" ht="15">
      <c r="A10" s="335" t="s">
        <v>405</v>
      </c>
      <c r="B10" s="335" t="s">
        <v>406</v>
      </c>
      <c r="C10" s="336"/>
      <c r="D10" s="336">
        <v>19153</v>
      </c>
    </row>
    <row r="11" spans="1:4" ht="15">
      <c r="A11" s="335" t="s">
        <v>407</v>
      </c>
      <c r="B11" s="335" t="s">
        <v>408</v>
      </c>
      <c r="C11" s="336"/>
      <c r="D11" s="336">
        <v>-433715</v>
      </c>
    </row>
    <row r="12" spans="1:4" ht="15">
      <c r="A12" s="335" t="s">
        <v>360</v>
      </c>
      <c r="B12" s="335" t="s">
        <v>361</v>
      </c>
      <c r="C12" s="336"/>
      <c r="D12" s="336">
        <v>-17065921.97</v>
      </c>
    </row>
    <row r="13" spans="1:4" ht="15.75">
      <c r="A13" s="335"/>
      <c r="B13" s="335"/>
      <c r="C13" s="336"/>
      <c r="D13" s="337">
        <v>847075696.86</v>
      </c>
    </row>
    <row r="14" spans="1:4" ht="15.75">
      <c r="A14" s="338" t="s">
        <v>362</v>
      </c>
      <c r="B14" s="335"/>
      <c r="C14" s="336"/>
      <c r="D14" s="336"/>
    </row>
    <row r="15" spans="1:4" ht="15">
      <c r="A15" s="335" t="s">
        <v>363</v>
      </c>
      <c r="B15" s="335" t="s">
        <v>364</v>
      </c>
      <c r="C15" s="336">
        <v>1128237</v>
      </c>
      <c r="D15" s="336"/>
    </row>
    <row r="16" spans="1:4" ht="15">
      <c r="A16" s="335"/>
      <c r="B16" s="335"/>
      <c r="C16" s="336"/>
      <c r="D16" s="336"/>
    </row>
    <row r="17" spans="1:4" ht="15">
      <c r="A17" s="335" t="s">
        <v>365</v>
      </c>
      <c r="B17" s="335" t="s">
        <v>40</v>
      </c>
      <c r="C17" s="336">
        <v>754018939</v>
      </c>
      <c r="D17" s="336"/>
    </row>
    <row r="18" spans="1:4" ht="15">
      <c r="A18" s="335" t="s">
        <v>366</v>
      </c>
      <c r="B18" s="335" t="s">
        <v>181</v>
      </c>
      <c r="C18" s="336">
        <v>136303295</v>
      </c>
      <c r="D18" s="336"/>
    </row>
    <row r="19" spans="1:4" ht="15">
      <c r="A19" s="335" t="s">
        <v>367</v>
      </c>
      <c r="B19" s="335" t="s">
        <v>368</v>
      </c>
      <c r="C19" s="336">
        <v>34592932</v>
      </c>
      <c r="D19" s="336"/>
    </row>
    <row r="20" spans="1:4" ht="15">
      <c r="A20" s="335" t="s">
        <v>369</v>
      </c>
      <c r="B20" s="335" t="s">
        <v>370</v>
      </c>
      <c r="C20" s="336">
        <v>41477102</v>
      </c>
      <c r="D20" s="336"/>
    </row>
    <row r="21" spans="1:4" ht="15">
      <c r="A21" s="335" t="s">
        <v>371</v>
      </c>
      <c r="B21" s="335" t="s">
        <v>183</v>
      </c>
      <c r="C21" s="336">
        <v>9204742</v>
      </c>
      <c r="D21" s="336"/>
    </row>
    <row r="22" spans="1:4" ht="15">
      <c r="A22" s="335" t="s">
        <v>372</v>
      </c>
      <c r="B22" s="335" t="s">
        <v>373</v>
      </c>
      <c r="C22" s="336">
        <v>3361992</v>
      </c>
      <c r="D22" s="336"/>
    </row>
    <row r="23" spans="1:4" ht="15">
      <c r="A23" s="335" t="s">
        <v>374</v>
      </c>
      <c r="B23" s="335" t="s">
        <v>375</v>
      </c>
      <c r="C23" s="336">
        <v>6156366</v>
      </c>
      <c r="D23" s="336"/>
    </row>
    <row r="24" spans="1:4" ht="18" customHeight="1">
      <c r="A24" s="335" t="s">
        <v>376</v>
      </c>
      <c r="B24" s="335" t="s">
        <v>377</v>
      </c>
      <c r="C24" s="336">
        <v>1079611</v>
      </c>
      <c r="D24" s="336"/>
    </row>
    <row r="25" spans="1:4" ht="18" customHeight="1">
      <c r="A25" s="335"/>
      <c r="B25" s="262" t="s">
        <v>396</v>
      </c>
      <c r="C25" s="270">
        <f>SUM(C17:C24)</f>
        <v>986194979</v>
      </c>
      <c r="D25" s="336"/>
    </row>
    <row r="26" spans="1:4" ht="15">
      <c r="A26" s="335" t="s">
        <v>378</v>
      </c>
      <c r="B26" s="335" t="s">
        <v>379</v>
      </c>
      <c r="C26" s="336">
        <v>-260954</v>
      </c>
      <c r="D26" s="336"/>
    </row>
    <row r="27" spans="1:4" ht="15">
      <c r="A27" s="335" t="s">
        <v>380</v>
      </c>
      <c r="B27" s="335" t="s">
        <v>381</v>
      </c>
      <c r="C27" s="336">
        <v>-77678.2</v>
      </c>
      <c r="D27" s="336"/>
    </row>
    <row r="28" spans="1:4" ht="15">
      <c r="A28" s="335" t="s">
        <v>382</v>
      </c>
      <c r="B28" s="335" t="s">
        <v>383</v>
      </c>
      <c r="C28" s="336">
        <v>-1889623</v>
      </c>
      <c r="D28" s="336"/>
    </row>
    <row r="29" spans="1:4" ht="15">
      <c r="A29" s="335" t="s">
        <v>392</v>
      </c>
      <c r="B29" s="335" t="s">
        <v>393</v>
      </c>
      <c r="C29" s="336">
        <v>-114625</v>
      </c>
      <c r="D29" s="336"/>
    </row>
    <row r="30" spans="1:4" ht="15">
      <c r="A30" s="335" t="s">
        <v>384</v>
      </c>
      <c r="B30" s="335" t="s">
        <v>385</v>
      </c>
      <c r="C30" s="336">
        <v>-368883</v>
      </c>
      <c r="D30" s="336"/>
    </row>
    <row r="31" spans="1:4" ht="15">
      <c r="A31" s="335" t="s">
        <v>386</v>
      </c>
      <c r="B31" s="335" t="s">
        <v>387</v>
      </c>
      <c r="C31" s="336">
        <v>-701045</v>
      </c>
      <c r="D31" s="336"/>
    </row>
    <row r="32" spans="1:4" ht="15">
      <c r="A32" s="335" t="s">
        <v>388</v>
      </c>
      <c r="B32" s="335" t="s">
        <v>389</v>
      </c>
      <c r="C32" s="336">
        <v>-105004</v>
      </c>
      <c r="D32" s="336"/>
    </row>
    <row r="33" spans="1:4" ht="15">
      <c r="A33" s="335" t="s">
        <v>390</v>
      </c>
      <c r="B33" s="335" t="s">
        <v>391</v>
      </c>
      <c r="C33" s="336">
        <v>-2314026</v>
      </c>
      <c r="D33" s="336"/>
    </row>
    <row r="34" spans="1:4" ht="15.75">
      <c r="A34" s="262"/>
      <c r="B34" s="262" t="s">
        <v>696</v>
      </c>
      <c r="C34" s="270">
        <f>SUM(C26:C33)</f>
        <v>-5831838.2</v>
      </c>
      <c r="D34" s="336"/>
    </row>
    <row r="35" spans="1:4" ht="15.75">
      <c r="A35" s="262"/>
      <c r="B35" s="262" t="s">
        <v>697</v>
      </c>
      <c r="C35" s="270">
        <f>C25+C34</f>
        <v>980363140.8</v>
      </c>
      <c r="D35" s="336"/>
    </row>
    <row r="36" spans="1:4" ht="15">
      <c r="A36" s="335" t="s">
        <v>531</v>
      </c>
      <c r="B36" s="335" t="s">
        <v>529</v>
      </c>
      <c r="C36" s="336">
        <v>4954725</v>
      </c>
      <c r="D36" s="336"/>
    </row>
    <row r="37" spans="1:4" ht="15">
      <c r="A37" s="335" t="s">
        <v>394</v>
      </c>
      <c r="B37" s="335" t="s">
        <v>395</v>
      </c>
      <c r="C37" s="336">
        <v>1332259</v>
      </c>
      <c r="D37" s="336"/>
    </row>
    <row r="38" spans="1:4" ht="15">
      <c r="A38" s="335" t="s">
        <v>532</v>
      </c>
      <c r="B38" s="335" t="s">
        <v>533</v>
      </c>
      <c r="C38" s="336">
        <v>10426236</v>
      </c>
      <c r="D38" s="336"/>
    </row>
    <row r="39" spans="1:4" ht="15">
      <c r="A39" s="335" t="s">
        <v>534</v>
      </c>
      <c r="B39" s="335" t="s">
        <v>535</v>
      </c>
      <c r="C39" s="336">
        <v>2293745</v>
      </c>
      <c r="D39" s="336"/>
    </row>
    <row r="40" spans="1:4" ht="15">
      <c r="A40" s="335" t="s">
        <v>397</v>
      </c>
      <c r="B40" s="335" t="s">
        <v>398</v>
      </c>
      <c r="C40" s="336">
        <v>-283119705.61</v>
      </c>
      <c r="D40" s="336"/>
    </row>
    <row r="41" spans="1:4" ht="15">
      <c r="A41" s="335" t="s">
        <v>399</v>
      </c>
      <c r="B41" s="335" t="s">
        <v>400</v>
      </c>
      <c r="C41" s="336">
        <v>51234578.21</v>
      </c>
      <c r="D41" s="336"/>
    </row>
    <row r="42" spans="1:4" ht="15">
      <c r="A42" s="335" t="s">
        <v>403</v>
      </c>
      <c r="B42" s="335" t="s">
        <v>404</v>
      </c>
      <c r="C42" s="336">
        <v>-38334</v>
      </c>
      <c r="D42" s="336"/>
    </row>
    <row r="43" spans="1:4" ht="15">
      <c r="A43" s="335" t="s">
        <v>409</v>
      </c>
      <c r="B43" s="335" t="s">
        <v>410</v>
      </c>
      <c r="C43" s="336">
        <v>2885988</v>
      </c>
      <c r="D43" s="336"/>
    </row>
    <row r="44" spans="1:4" ht="15">
      <c r="A44" s="335" t="s">
        <v>536</v>
      </c>
      <c r="B44" s="335" t="s">
        <v>537</v>
      </c>
      <c r="C44" s="336">
        <v>-7031194.72</v>
      </c>
      <c r="D44" s="336"/>
    </row>
    <row r="45" spans="1:4" ht="15">
      <c r="A45" s="335" t="s">
        <v>415</v>
      </c>
      <c r="B45" s="335" t="s">
        <v>416</v>
      </c>
      <c r="C45" s="336">
        <v>131148100</v>
      </c>
      <c r="D45" s="336"/>
    </row>
    <row r="46" spans="1:4" ht="15">
      <c r="A46" s="335" t="s">
        <v>417</v>
      </c>
      <c r="B46" s="335" t="s">
        <v>418</v>
      </c>
      <c r="C46" s="336">
        <v>-70751270.07</v>
      </c>
      <c r="D46" s="336"/>
    </row>
    <row r="47" spans="1:4" ht="15">
      <c r="A47" s="335" t="s">
        <v>423</v>
      </c>
      <c r="B47" s="335" t="s">
        <v>424</v>
      </c>
      <c r="C47" s="336">
        <v>561502.32</v>
      </c>
      <c r="D47" s="336"/>
    </row>
    <row r="48" spans="1:4" ht="15">
      <c r="A48" s="335" t="s">
        <v>425</v>
      </c>
      <c r="B48" s="335" t="s">
        <v>426</v>
      </c>
      <c r="C48" s="336">
        <v>5450369.4</v>
      </c>
      <c r="D48" s="336"/>
    </row>
    <row r="49" spans="1:4" ht="15">
      <c r="A49" s="335" t="s">
        <v>427</v>
      </c>
      <c r="B49" s="335" t="s">
        <v>428</v>
      </c>
      <c r="C49" s="336">
        <v>1682426.43</v>
      </c>
      <c r="D49" s="336"/>
    </row>
    <row r="50" spans="1:4" ht="15">
      <c r="A50" s="335" t="s">
        <v>429</v>
      </c>
      <c r="B50" s="335" t="s">
        <v>430</v>
      </c>
      <c r="C50" s="336">
        <v>11065936.11</v>
      </c>
      <c r="D50" s="336"/>
    </row>
    <row r="51" spans="1:4" ht="15.75">
      <c r="A51" s="335"/>
      <c r="B51" s="335"/>
      <c r="C51" s="337">
        <v>847075696.87</v>
      </c>
      <c r="D51" s="336"/>
    </row>
    <row r="52" spans="1:4" ht="15">
      <c r="A52" s="335"/>
      <c r="B52" s="335"/>
      <c r="C52" s="336"/>
      <c r="D52" s="336"/>
    </row>
    <row r="53" spans="1:4" ht="15">
      <c r="A53" s="335"/>
      <c r="B53" s="335"/>
      <c r="C53" s="336"/>
      <c r="D53" s="336"/>
    </row>
  </sheetData>
  <sheetProtection/>
  <printOptions/>
  <pageMargins left="0.75" right="0.75" top="1" bottom="1" header="0.5" footer="0.5"/>
  <pageSetup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="60" zoomScalePageLayoutView="0" workbookViewId="0" topLeftCell="A1">
      <selection activeCell="I41" sqref="I41"/>
    </sheetView>
  </sheetViews>
  <sheetFormatPr defaultColWidth="9.140625" defaultRowHeight="12.75"/>
  <cols>
    <col min="1" max="1" width="6.7109375" style="0" customWidth="1"/>
    <col min="2" max="2" width="47.00390625" style="0" customWidth="1"/>
    <col min="3" max="3" width="11.28125" style="0" customWidth="1"/>
    <col min="4" max="4" width="18.8515625" style="0" customWidth="1"/>
    <col min="5" max="5" width="18.7109375" style="0" customWidth="1"/>
    <col min="7" max="7" width="14.140625" style="0" customWidth="1"/>
  </cols>
  <sheetData>
    <row r="1" spans="1:5" ht="16.5">
      <c r="A1" s="36"/>
      <c r="B1" s="37" t="s">
        <v>94</v>
      </c>
      <c r="C1" s="37"/>
      <c r="D1" s="37"/>
      <c r="E1" s="38"/>
    </row>
    <row r="2" spans="1:5" ht="16.5">
      <c r="A2" s="36"/>
      <c r="B2" s="36"/>
      <c r="C2" s="37"/>
      <c r="D2" s="37"/>
      <c r="E2" s="38"/>
    </row>
    <row r="3" spans="1:5" ht="17.25" thickBot="1">
      <c r="A3" s="491" t="s">
        <v>343</v>
      </c>
      <c r="B3" s="491"/>
      <c r="C3" s="491"/>
      <c r="D3" s="491"/>
      <c r="E3" s="38" t="s">
        <v>95</v>
      </c>
    </row>
    <row r="4" spans="1:5" ht="16.5">
      <c r="A4" s="39" t="s">
        <v>96</v>
      </c>
      <c r="B4" s="40" t="s">
        <v>97</v>
      </c>
      <c r="C4" s="492" t="s">
        <v>2</v>
      </c>
      <c r="D4" s="487" t="s">
        <v>3</v>
      </c>
      <c r="E4" s="487" t="s">
        <v>98</v>
      </c>
    </row>
    <row r="5" spans="1:5" ht="17.25" thickBot="1">
      <c r="A5" s="41"/>
      <c r="B5" s="38"/>
      <c r="C5" s="493"/>
      <c r="D5" s="494"/>
      <c r="E5" s="488"/>
    </row>
    <row r="6" spans="1:5" ht="17.25" thickBot="1">
      <c r="A6" s="42">
        <v>1</v>
      </c>
      <c r="B6" s="43" t="s">
        <v>333</v>
      </c>
      <c r="C6" s="42">
        <v>3</v>
      </c>
      <c r="D6" s="251">
        <v>18235000</v>
      </c>
      <c r="E6" s="242">
        <v>1274207</v>
      </c>
    </row>
    <row r="7" spans="1:5" ht="33" thickBot="1">
      <c r="A7" s="45">
        <v>2</v>
      </c>
      <c r="B7" s="46" t="s">
        <v>99</v>
      </c>
      <c r="C7" s="45">
        <v>3</v>
      </c>
      <c r="D7" s="252">
        <v>206672104</v>
      </c>
      <c r="E7" s="243">
        <v>27887668</v>
      </c>
    </row>
    <row r="8" spans="1:5" ht="33" thickBot="1">
      <c r="A8" s="45">
        <v>3</v>
      </c>
      <c r="B8" s="46" t="s">
        <v>100</v>
      </c>
      <c r="C8" s="57"/>
      <c r="D8" s="253"/>
      <c r="E8" s="223"/>
    </row>
    <row r="9" spans="1:5" ht="48.75" thickBot="1">
      <c r="A9" s="45">
        <v>4</v>
      </c>
      <c r="B9" s="46" t="s">
        <v>101</v>
      </c>
      <c r="C9" s="57"/>
      <c r="D9" s="253"/>
      <c r="E9" s="223"/>
    </row>
    <row r="10" spans="1:5" ht="17.25" thickBot="1">
      <c r="A10" s="45">
        <v>5</v>
      </c>
      <c r="B10" s="46" t="s">
        <v>102</v>
      </c>
      <c r="C10" s="57"/>
      <c r="D10" s="254">
        <v>-185002623</v>
      </c>
      <c r="E10" s="223"/>
    </row>
    <row r="11" spans="1:5" ht="33" thickBot="1">
      <c r="A11" s="45">
        <v>6</v>
      </c>
      <c r="B11" s="46" t="s">
        <v>103</v>
      </c>
      <c r="C11" s="57"/>
      <c r="D11" s="254">
        <v>-19820656</v>
      </c>
      <c r="E11" s="244">
        <v>-15784249</v>
      </c>
    </row>
    <row r="12" spans="1:5" ht="17.25" thickBot="1">
      <c r="A12" s="45">
        <v>7</v>
      </c>
      <c r="B12" s="46" t="s">
        <v>104</v>
      </c>
      <c r="C12" s="57"/>
      <c r="D12" s="252">
        <f>D13+D14</f>
        <v>-3167327</v>
      </c>
      <c r="E12" s="243">
        <f>E13+E14</f>
        <v>-2354172</v>
      </c>
    </row>
    <row r="13" spans="1:5" ht="16.5" thickBot="1">
      <c r="A13" s="51" t="s">
        <v>11</v>
      </c>
      <c r="B13" s="52" t="s">
        <v>105</v>
      </c>
      <c r="C13" s="57"/>
      <c r="D13" s="254">
        <v>-2818032</v>
      </c>
      <c r="E13" s="244">
        <v>-2113030</v>
      </c>
    </row>
    <row r="14" spans="1:5" ht="16.5" thickBot="1">
      <c r="A14" s="51" t="s">
        <v>13</v>
      </c>
      <c r="B14" s="52" t="s">
        <v>106</v>
      </c>
      <c r="C14" s="57"/>
      <c r="D14" s="254">
        <v>-349295</v>
      </c>
      <c r="E14" s="244">
        <v>-241142</v>
      </c>
    </row>
    <row r="15" spans="1:5" ht="16.5" thickBot="1">
      <c r="A15" s="51" t="s">
        <v>19</v>
      </c>
      <c r="B15" s="52" t="s">
        <v>107</v>
      </c>
      <c r="C15" s="57"/>
      <c r="D15" s="253"/>
      <c r="E15" s="223"/>
    </row>
    <row r="16" spans="1:5" ht="33" thickBot="1">
      <c r="A16" s="45">
        <v>8</v>
      </c>
      <c r="B16" s="46" t="s">
        <v>108</v>
      </c>
      <c r="C16" s="57"/>
      <c r="D16" s="255">
        <v>-14554404</v>
      </c>
      <c r="E16" s="245">
        <v>-8390000</v>
      </c>
    </row>
    <row r="17" spans="1:5" ht="33.75" thickBot="1">
      <c r="A17" s="54"/>
      <c r="B17" s="55" t="s">
        <v>109</v>
      </c>
      <c r="C17" s="58"/>
      <c r="D17" s="256">
        <f>D6+D7+D10+D11+D12+D16</f>
        <v>2362094</v>
      </c>
      <c r="E17" s="246">
        <f>E6+E7+E11+E12+E16</f>
        <v>2633454</v>
      </c>
    </row>
    <row r="18" spans="1:5" ht="16.5" thickBot="1">
      <c r="A18" s="51"/>
      <c r="B18" s="46"/>
      <c r="C18" s="57"/>
      <c r="D18" s="257"/>
      <c r="E18" s="247"/>
    </row>
    <row r="19" spans="1:5" ht="33" thickBot="1">
      <c r="A19" s="45">
        <v>1</v>
      </c>
      <c r="B19" s="46" t="s">
        <v>110</v>
      </c>
      <c r="C19" s="57"/>
      <c r="D19" s="253"/>
      <c r="E19" s="223"/>
    </row>
    <row r="20" spans="1:5" ht="33" thickBot="1">
      <c r="A20" s="45">
        <v>2</v>
      </c>
      <c r="B20" s="46" t="s">
        <v>111</v>
      </c>
      <c r="C20" s="57"/>
      <c r="D20" s="253"/>
      <c r="E20" s="223"/>
    </row>
    <row r="21" spans="1:5" ht="17.25" thickBot="1">
      <c r="A21" s="45">
        <v>3</v>
      </c>
      <c r="B21" s="46" t="s">
        <v>112</v>
      </c>
      <c r="C21" s="57"/>
      <c r="D21" s="252">
        <f>D22+D23</f>
        <v>775</v>
      </c>
      <c r="E21" s="248">
        <f>E23+E24</f>
        <v>-390731</v>
      </c>
    </row>
    <row r="22" spans="1:5" ht="32.25" thickBot="1">
      <c r="A22" s="51" t="s">
        <v>113</v>
      </c>
      <c r="B22" s="52" t="s">
        <v>114</v>
      </c>
      <c r="C22" s="57"/>
      <c r="D22" s="253"/>
      <c r="E22" s="223"/>
    </row>
    <row r="23" spans="1:5" ht="16.5" thickBot="1">
      <c r="A23" s="51" t="s">
        <v>115</v>
      </c>
      <c r="B23" s="52" t="s">
        <v>116</v>
      </c>
      <c r="C23" s="57"/>
      <c r="D23" s="254">
        <v>775</v>
      </c>
      <c r="E23" s="244">
        <v>11436</v>
      </c>
    </row>
    <row r="24" spans="1:5" ht="16.5" thickBot="1">
      <c r="A24" s="51" t="s">
        <v>117</v>
      </c>
      <c r="B24" s="52" t="s">
        <v>118</v>
      </c>
      <c r="C24" s="57"/>
      <c r="D24" s="254"/>
      <c r="E24" s="244">
        <v>-402167</v>
      </c>
    </row>
    <row r="25" spans="1:5" ht="16.5" thickBot="1">
      <c r="A25" s="51" t="s">
        <v>119</v>
      </c>
      <c r="B25" s="52" t="s">
        <v>120</v>
      </c>
      <c r="C25" s="57"/>
      <c r="D25" s="254"/>
      <c r="E25" s="244"/>
    </row>
    <row r="26" spans="1:5" ht="33" thickBot="1">
      <c r="A26" s="45"/>
      <c r="B26" s="46" t="s">
        <v>121</v>
      </c>
      <c r="C26" s="57"/>
      <c r="D26" s="253"/>
      <c r="E26" s="223"/>
    </row>
    <row r="27" spans="1:5" ht="16.5" thickBot="1">
      <c r="A27" s="51"/>
      <c r="B27" s="46"/>
      <c r="C27" s="57"/>
      <c r="D27" s="258"/>
      <c r="E27" s="249"/>
    </row>
    <row r="28" spans="1:7" ht="17.25" thickBot="1">
      <c r="A28" s="54"/>
      <c r="B28" s="55" t="s">
        <v>122</v>
      </c>
      <c r="C28" s="58"/>
      <c r="D28" s="256">
        <f>D17+D21</f>
        <v>2362869</v>
      </c>
      <c r="E28" s="246">
        <f>E17+E21</f>
        <v>2242723</v>
      </c>
      <c r="G28" s="131"/>
    </row>
    <row r="29" spans="1:5" ht="16.5" thickBot="1">
      <c r="A29" s="51"/>
      <c r="B29" s="46"/>
      <c r="C29" s="57"/>
      <c r="D29" s="253"/>
      <c r="E29" s="223"/>
    </row>
    <row r="30" spans="1:5" ht="16.5" thickBot="1">
      <c r="A30" s="51"/>
      <c r="B30" s="46" t="s">
        <v>123</v>
      </c>
      <c r="C30" s="130">
        <v>0.1</v>
      </c>
      <c r="D30" s="252">
        <f>D28*C30</f>
        <v>236286.90000000002</v>
      </c>
      <c r="E30" s="243">
        <f>E28*C30</f>
        <v>224272.30000000002</v>
      </c>
    </row>
    <row r="31" spans="1:5" ht="16.5" thickBot="1">
      <c r="A31" s="51"/>
      <c r="B31" s="46"/>
      <c r="C31" s="57"/>
      <c r="D31" s="253"/>
      <c r="E31" s="223"/>
    </row>
    <row r="32" spans="1:5" ht="17.25" thickBot="1">
      <c r="A32" s="54"/>
      <c r="B32" s="55" t="s">
        <v>124</v>
      </c>
      <c r="C32" s="58"/>
      <c r="D32" s="259">
        <f>D28-D30</f>
        <v>2126582.1</v>
      </c>
      <c r="E32" s="250">
        <f>E28-E30</f>
        <v>2018450.7</v>
      </c>
    </row>
    <row r="33" spans="1:5" ht="16.5" thickBot="1">
      <c r="A33" s="51"/>
      <c r="B33" s="46"/>
      <c r="C33" s="57"/>
      <c r="D33" s="257"/>
      <c r="E33" s="247"/>
    </row>
    <row r="34" spans="1:5" ht="32.25" thickBot="1">
      <c r="A34" s="51"/>
      <c r="B34" s="46" t="s">
        <v>125</v>
      </c>
      <c r="C34" s="57"/>
      <c r="D34" s="253"/>
      <c r="E34" s="223"/>
    </row>
    <row r="35" spans="1:5" ht="16.5" thickBot="1">
      <c r="A35" s="51"/>
      <c r="B35" s="46" t="s">
        <v>126</v>
      </c>
      <c r="C35" s="57"/>
      <c r="D35" s="253"/>
      <c r="E35" s="223"/>
    </row>
    <row r="36" spans="1:5" ht="16.5" thickBot="1">
      <c r="A36" s="51"/>
      <c r="B36" s="46"/>
      <c r="C36" s="57"/>
      <c r="D36" s="260"/>
      <c r="E36" s="223"/>
    </row>
    <row r="37" spans="1:5" ht="15.75">
      <c r="A37" s="36"/>
      <c r="B37" s="489"/>
      <c r="C37" s="489"/>
      <c r="D37" s="490"/>
      <c r="E37" s="36"/>
    </row>
  </sheetData>
  <sheetProtection/>
  <mergeCells count="5">
    <mergeCell ref="E4:E5"/>
    <mergeCell ref="B37:D37"/>
    <mergeCell ref="A3:D3"/>
    <mergeCell ref="C4:C5"/>
    <mergeCell ref="D4:D5"/>
  </mergeCells>
  <printOptions/>
  <pageMargins left="0.75" right="0.75" top="1" bottom="1" header="0.5" footer="0.5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7">
      <selection activeCell="I32" sqref="I32"/>
    </sheetView>
  </sheetViews>
  <sheetFormatPr defaultColWidth="9.140625" defaultRowHeight="12.75"/>
  <cols>
    <col min="1" max="1" width="7.00390625" style="0" customWidth="1"/>
    <col min="2" max="2" width="49.28125" style="0" customWidth="1"/>
    <col min="3" max="3" width="11.421875" style="0" customWidth="1"/>
    <col min="4" max="4" width="14.421875" style="0" customWidth="1"/>
    <col min="5" max="5" width="17.8515625" style="0" customWidth="1"/>
  </cols>
  <sheetData>
    <row r="1" ht="13.5" thickBot="1">
      <c r="B1" s="60" t="s">
        <v>127</v>
      </c>
    </row>
    <row r="2" spans="1:5" ht="17.25" thickBot="1">
      <c r="A2" s="495" t="s">
        <v>683</v>
      </c>
      <c r="B2" s="496"/>
      <c r="C2" s="496"/>
      <c r="D2" s="496"/>
      <c r="E2" s="497"/>
    </row>
    <row r="3" spans="1:5" ht="17.25" thickBot="1">
      <c r="A3" s="495" t="s">
        <v>128</v>
      </c>
      <c r="B3" s="496"/>
      <c r="C3" s="496"/>
      <c r="D3" s="497"/>
      <c r="E3" s="61" t="s">
        <v>95</v>
      </c>
    </row>
    <row r="4" spans="1:5" ht="12.75">
      <c r="A4" s="498" t="s">
        <v>96</v>
      </c>
      <c r="B4" s="498" t="s">
        <v>97</v>
      </c>
      <c r="C4" s="498" t="s">
        <v>2</v>
      </c>
      <c r="D4" s="498" t="s">
        <v>3</v>
      </c>
      <c r="E4" s="500" t="s">
        <v>129</v>
      </c>
    </row>
    <row r="5" spans="1:5" ht="13.5" thickBot="1">
      <c r="A5" s="499"/>
      <c r="B5" s="499"/>
      <c r="C5" s="499"/>
      <c r="D5" s="499"/>
      <c r="E5" s="501"/>
    </row>
    <row r="6" spans="1:5" ht="48.75">
      <c r="A6" s="62" t="s">
        <v>5</v>
      </c>
      <c r="B6" s="63" t="s">
        <v>130</v>
      </c>
      <c r="C6" s="64"/>
      <c r="D6" s="65"/>
      <c r="E6" s="463"/>
    </row>
    <row r="7" spans="1:5" ht="15.75">
      <c r="A7" s="66">
        <v>1</v>
      </c>
      <c r="B7" s="67" t="s">
        <v>131</v>
      </c>
      <c r="C7" s="68"/>
      <c r="D7" s="69">
        <v>362656383</v>
      </c>
      <c r="E7" s="464">
        <v>46946455</v>
      </c>
    </row>
    <row r="8" spans="1:5" ht="31.5">
      <c r="A8" s="66">
        <v>2</v>
      </c>
      <c r="B8" s="67" t="s">
        <v>132</v>
      </c>
      <c r="C8" s="68"/>
      <c r="D8" s="69">
        <v>-56957671</v>
      </c>
      <c r="E8" s="464">
        <v>-71075038</v>
      </c>
    </row>
    <row r="9" spans="1:5" ht="15.75">
      <c r="A9" s="66">
        <v>3</v>
      </c>
      <c r="B9" s="67" t="s">
        <v>133</v>
      </c>
      <c r="C9" s="68"/>
      <c r="D9" s="70">
        <v>2426401</v>
      </c>
      <c r="E9" s="465">
        <v>17834500</v>
      </c>
    </row>
    <row r="10" spans="1:5" ht="15.75">
      <c r="A10" s="66">
        <v>4</v>
      </c>
      <c r="B10" s="67" t="s">
        <v>134</v>
      </c>
      <c r="C10" s="68"/>
      <c r="D10" s="69"/>
      <c r="E10" s="464"/>
    </row>
    <row r="11" spans="1:5" ht="15.75">
      <c r="A11" s="66">
        <v>5</v>
      </c>
      <c r="B11" s="67" t="s">
        <v>135</v>
      </c>
      <c r="C11" s="68"/>
      <c r="D11" s="69">
        <v>-3304071</v>
      </c>
      <c r="E11" s="464">
        <v>-240000</v>
      </c>
    </row>
    <row r="12" spans="1:5" ht="31.5">
      <c r="A12" s="71"/>
      <c r="B12" s="72" t="s">
        <v>136</v>
      </c>
      <c r="C12" s="73"/>
      <c r="D12" s="74">
        <f>SUM(D7:D11)</f>
        <v>304821042</v>
      </c>
      <c r="E12" s="466">
        <f>SUM(E7:E11)</f>
        <v>-6534083</v>
      </c>
    </row>
    <row r="13" spans="1:5" ht="32.25">
      <c r="A13" s="62" t="s">
        <v>54</v>
      </c>
      <c r="B13" s="63" t="s">
        <v>137</v>
      </c>
      <c r="C13" s="75"/>
      <c r="D13" s="76"/>
      <c r="E13" s="467"/>
    </row>
    <row r="14" spans="1:5" ht="31.5">
      <c r="A14" s="66">
        <v>1</v>
      </c>
      <c r="B14" s="67" t="s">
        <v>138</v>
      </c>
      <c r="C14" s="68"/>
      <c r="D14" s="69"/>
      <c r="E14" s="464"/>
    </row>
    <row r="15" spans="1:5" ht="47.25">
      <c r="A15" s="66">
        <v>2</v>
      </c>
      <c r="B15" s="67" t="s">
        <v>139</v>
      </c>
      <c r="C15" s="68"/>
      <c r="D15" s="69"/>
      <c r="E15" s="464"/>
    </row>
    <row r="16" spans="1:5" ht="31.5">
      <c r="A16" s="66">
        <v>3</v>
      </c>
      <c r="B16" s="67" t="s">
        <v>140</v>
      </c>
      <c r="C16" s="68"/>
      <c r="D16" s="69"/>
      <c r="E16" s="464"/>
    </row>
    <row r="17" spans="1:5" ht="15.75">
      <c r="A17" s="66">
        <v>4</v>
      </c>
      <c r="B17" s="67" t="s">
        <v>141</v>
      </c>
      <c r="C17" s="68"/>
      <c r="D17" s="69"/>
      <c r="E17" s="464"/>
    </row>
    <row r="18" spans="1:5" ht="15.75">
      <c r="A18" s="66">
        <v>5</v>
      </c>
      <c r="B18" s="67" t="s">
        <v>142</v>
      </c>
      <c r="C18" s="68"/>
      <c r="D18" s="69"/>
      <c r="E18" s="464"/>
    </row>
    <row r="19" spans="1:5" ht="31.5">
      <c r="A19" s="71"/>
      <c r="B19" s="77" t="s">
        <v>143</v>
      </c>
      <c r="C19" s="73"/>
      <c r="D19" s="74"/>
      <c r="E19" s="466">
        <f>SUM(E16:E18)</f>
        <v>0</v>
      </c>
    </row>
    <row r="20" spans="1:5" ht="32.25">
      <c r="A20" s="62" t="s">
        <v>144</v>
      </c>
      <c r="B20" s="63" t="s">
        <v>145</v>
      </c>
      <c r="C20" s="75"/>
      <c r="D20" s="76"/>
      <c r="E20" s="467"/>
    </row>
    <row r="21" spans="1:5" ht="47.25">
      <c r="A21" s="66">
        <v>1</v>
      </c>
      <c r="B21" s="67" t="s">
        <v>146</v>
      </c>
      <c r="C21" s="68"/>
      <c r="D21" s="69"/>
      <c r="E21" s="464"/>
    </row>
    <row r="22" spans="1:5" ht="31.5">
      <c r="A22" s="66">
        <v>2</v>
      </c>
      <c r="B22" s="67" t="s">
        <v>147</v>
      </c>
      <c r="C22" s="68"/>
      <c r="D22" s="69">
        <v>-295429521</v>
      </c>
      <c r="E22" s="464">
        <v>70751270</v>
      </c>
    </row>
    <row r="23" spans="1:5" ht="31.5">
      <c r="A23" s="66">
        <v>3</v>
      </c>
      <c r="B23" s="67" t="s">
        <v>148</v>
      </c>
      <c r="C23" s="68"/>
      <c r="D23" s="69"/>
      <c r="E23" s="464">
        <v>-70022828</v>
      </c>
    </row>
    <row r="24" spans="1:5" ht="15.75">
      <c r="A24" s="66">
        <v>4</v>
      </c>
      <c r="B24" s="67" t="s">
        <v>149</v>
      </c>
      <c r="C24" s="68"/>
      <c r="D24" s="69"/>
      <c r="E24" s="464"/>
    </row>
    <row r="25" spans="1:5" ht="32.25" thickBot="1">
      <c r="A25" s="73"/>
      <c r="B25" s="72" t="s">
        <v>150</v>
      </c>
      <c r="C25" s="75"/>
      <c r="D25" s="74">
        <f>SUM(D21:D24)</f>
        <v>-295429521</v>
      </c>
      <c r="E25" s="466">
        <f>SUM(E21:E24)</f>
        <v>728442</v>
      </c>
    </row>
    <row r="26" spans="1:5" ht="33" thickBot="1">
      <c r="A26" s="75"/>
      <c r="B26" s="63" t="s">
        <v>151</v>
      </c>
      <c r="C26" s="78"/>
      <c r="D26" s="79">
        <f>D12+D25</f>
        <v>9391521</v>
      </c>
      <c r="E26" s="464">
        <f>E12+E19+E25</f>
        <v>-5805641</v>
      </c>
    </row>
    <row r="27" spans="1:5" ht="33.75" thickBot="1">
      <c r="A27" s="75"/>
      <c r="B27" s="63" t="s">
        <v>152</v>
      </c>
      <c r="C27" s="78"/>
      <c r="D27" s="79">
        <v>18760234</v>
      </c>
      <c r="E27" s="464">
        <v>24565875</v>
      </c>
    </row>
    <row r="28" spans="1:5" ht="33.75" thickBot="1">
      <c r="A28" s="80"/>
      <c r="B28" s="81" t="s">
        <v>153</v>
      </c>
      <c r="C28" s="82">
        <v>9</v>
      </c>
      <c r="D28" s="83">
        <f>SUM(D26:D27)</f>
        <v>28151755</v>
      </c>
      <c r="E28" s="466">
        <f>SUM(E26:E27)</f>
        <v>18760234</v>
      </c>
    </row>
    <row r="29" spans="1:5" ht="12.75">
      <c r="A29" s="65"/>
      <c r="B29" s="84"/>
      <c r="C29" s="84"/>
      <c r="E29" s="65"/>
    </row>
    <row r="31" ht="12.75">
      <c r="D31" s="136"/>
    </row>
    <row r="32" ht="12.75">
      <c r="D32" s="136"/>
    </row>
    <row r="33" ht="12.75">
      <c r="D33" s="136"/>
    </row>
  </sheetData>
  <sheetProtection/>
  <mergeCells count="7">
    <mergeCell ref="A2:E2"/>
    <mergeCell ref="A3:D3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2"/>
  <sheetViews>
    <sheetView zoomScalePageLayoutView="0" workbookViewId="0" topLeftCell="A4">
      <selection activeCell="F25" sqref="F25"/>
    </sheetView>
  </sheetViews>
  <sheetFormatPr defaultColWidth="9.140625" defaultRowHeight="12.75"/>
  <cols>
    <col min="1" max="1" width="67.8515625" style="0" customWidth="1"/>
    <col min="2" max="2" width="12.28125" style="0" customWidth="1"/>
    <col min="3" max="3" width="13.7109375" style="0" customWidth="1"/>
    <col min="5" max="5" width="14.57421875" style="0" customWidth="1"/>
    <col min="6" max="6" width="16.140625" style="0" customWidth="1"/>
    <col min="7" max="7" width="14.28125" style="0" customWidth="1"/>
  </cols>
  <sheetData>
    <row r="2" spans="1:4" ht="18.75">
      <c r="A2" s="85" t="s">
        <v>332</v>
      </c>
      <c r="B2" s="86"/>
      <c r="C2" s="86"/>
      <c r="D2" s="86"/>
    </row>
    <row r="3" spans="1:7" ht="16.5">
      <c r="A3" s="502" t="s">
        <v>174</v>
      </c>
      <c r="B3" s="502"/>
      <c r="C3" s="502"/>
      <c r="D3" s="502"/>
      <c r="E3" s="502"/>
      <c r="F3" s="502"/>
      <c r="G3" s="87"/>
    </row>
    <row r="4" spans="1:7" ht="15.75">
      <c r="A4" s="503" t="s">
        <v>154</v>
      </c>
      <c r="B4" s="503"/>
      <c r="C4" s="87"/>
      <c r="D4" s="87"/>
      <c r="E4" s="87"/>
      <c r="F4" s="87"/>
      <c r="G4" s="87"/>
    </row>
    <row r="5" spans="1:7" ht="15.75">
      <c r="A5" s="504" t="s">
        <v>155</v>
      </c>
      <c r="B5" s="504"/>
      <c r="C5" s="504"/>
      <c r="D5" s="504"/>
      <c r="E5" s="504"/>
      <c r="F5" s="88"/>
      <c r="G5" s="87"/>
    </row>
    <row r="6" spans="1:7" ht="17.25" thickBot="1">
      <c r="A6" s="87"/>
      <c r="B6" s="87"/>
      <c r="C6" s="87"/>
      <c r="D6" s="87"/>
      <c r="E6" s="87"/>
      <c r="F6" s="86" t="s">
        <v>156</v>
      </c>
      <c r="G6" s="86"/>
    </row>
    <row r="7" spans="1:7" ht="96" thickBot="1">
      <c r="A7" s="89"/>
      <c r="B7" s="90" t="s">
        <v>157</v>
      </c>
      <c r="C7" s="91" t="s">
        <v>158</v>
      </c>
      <c r="D7" s="92" t="s">
        <v>159</v>
      </c>
      <c r="E7" s="93" t="s">
        <v>160</v>
      </c>
      <c r="F7" s="94" t="s">
        <v>161</v>
      </c>
      <c r="G7" s="95" t="s">
        <v>162</v>
      </c>
    </row>
    <row r="8" spans="1:7" ht="17.25" thickBot="1">
      <c r="A8" s="96" t="s">
        <v>684</v>
      </c>
      <c r="B8" s="97">
        <v>56798519</v>
      </c>
      <c r="C8" s="468">
        <v>850130000</v>
      </c>
      <c r="D8" s="98"/>
      <c r="E8" s="99">
        <v>-79662017</v>
      </c>
      <c r="F8" s="99">
        <v>56569</v>
      </c>
      <c r="G8" s="50">
        <f>SUM(B8:F8)</f>
        <v>827323071</v>
      </c>
    </row>
    <row r="9" spans="1:7" ht="17.25" thickBot="1">
      <c r="A9" s="100" t="s">
        <v>163</v>
      </c>
      <c r="B9" s="101"/>
      <c r="C9" s="56"/>
      <c r="D9" s="102"/>
      <c r="E9" s="56"/>
      <c r="F9" s="103"/>
      <c r="G9" s="104"/>
    </row>
    <row r="10" spans="1:7" ht="17.25" thickBot="1">
      <c r="A10" s="96" t="s">
        <v>164</v>
      </c>
      <c r="B10" s="97"/>
      <c r="C10" s="105"/>
      <c r="D10" s="89"/>
      <c r="E10" s="469">
        <v>56569</v>
      </c>
      <c r="F10" s="99">
        <v>-56569</v>
      </c>
      <c r="G10" s="44"/>
    </row>
    <row r="11" spans="1:7" ht="17.25" thickBot="1">
      <c r="A11" s="100" t="s">
        <v>165</v>
      </c>
      <c r="B11" s="106"/>
      <c r="C11" s="107"/>
      <c r="D11" s="108"/>
      <c r="E11" s="107"/>
      <c r="F11" s="109">
        <v>2018451</v>
      </c>
      <c r="G11" s="110"/>
    </row>
    <row r="12" spans="1:7" ht="17.25" thickBot="1">
      <c r="A12" s="100" t="s">
        <v>166</v>
      </c>
      <c r="B12" s="106"/>
      <c r="C12" s="107"/>
      <c r="D12" s="108"/>
      <c r="E12" s="99"/>
      <c r="F12" s="108"/>
      <c r="G12" s="111"/>
    </row>
    <row r="13" spans="1:7" ht="17.25" thickBot="1">
      <c r="A13" s="112" t="s">
        <v>167</v>
      </c>
      <c r="B13" s="106"/>
      <c r="C13" s="107"/>
      <c r="D13" s="108"/>
      <c r="E13" s="99"/>
      <c r="F13" s="47"/>
      <c r="G13" s="111"/>
    </row>
    <row r="14" spans="1:7" ht="17.25" thickBot="1">
      <c r="A14" s="113" t="s">
        <v>168</v>
      </c>
      <c r="B14" s="114"/>
      <c r="C14" s="87"/>
      <c r="D14" s="115"/>
      <c r="E14" s="87"/>
      <c r="F14" s="115"/>
      <c r="G14" s="116"/>
    </row>
    <row r="15" spans="1:7" ht="17.25" thickBot="1">
      <c r="A15" s="117" t="s">
        <v>334</v>
      </c>
      <c r="B15" s="97">
        <v>906928519</v>
      </c>
      <c r="C15" s="229"/>
      <c r="D15" s="118"/>
      <c r="E15" s="99">
        <f>SUM(E8:E14)</f>
        <v>-79605448</v>
      </c>
      <c r="F15" s="109">
        <f>SUM(F8:F14)</f>
        <v>2018451</v>
      </c>
      <c r="G15" s="119">
        <f>SUM(B15:F15)</f>
        <v>829341522</v>
      </c>
    </row>
    <row r="16" spans="1:7" ht="33" thickBot="1">
      <c r="A16" s="112" t="s">
        <v>169</v>
      </c>
      <c r="B16" s="120"/>
      <c r="C16" s="121"/>
      <c r="D16" s="122"/>
      <c r="E16" s="121"/>
      <c r="F16" s="123">
        <v>2126580</v>
      </c>
      <c r="G16" s="44"/>
    </row>
    <row r="17" spans="1:7" ht="17.25" thickBot="1">
      <c r="A17" s="112" t="s">
        <v>170</v>
      </c>
      <c r="B17" s="53"/>
      <c r="C17" s="124"/>
      <c r="D17" s="48"/>
      <c r="E17" s="124"/>
      <c r="F17" s="125"/>
      <c r="G17" s="49"/>
    </row>
    <row r="18" spans="1:7" ht="17.25" thickBot="1">
      <c r="A18" s="112" t="s">
        <v>167</v>
      </c>
      <c r="B18" s="53"/>
      <c r="C18" s="124"/>
      <c r="D18" s="123"/>
      <c r="E18" s="123">
        <v>2018451</v>
      </c>
      <c r="F18" s="123">
        <v>-2018451</v>
      </c>
      <c r="G18" s="49"/>
    </row>
    <row r="19" spans="1:7" ht="17.25" thickBot="1">
      <c r="A19" s="113" t="s">
        <v>171</v>
      </c>
      <c r="B19" s="53"/>
      <c r="C19" s="124"/>
      <c r="D19" s="48"/>
      <c r="E19" s="124"/>
      <c r="F19" s="48"/>
      <c r="G19" s="49"/>
    </row>
    <row r="20" spans="1:7" ht="17.25" thickBot="1">
      <c r="A20" s="117" t="s">
        <v>334</v>
      </c>
      <c r="B20" s="97">
        <v>906928519</v>
      </c>
      <c r="C20" s="127"/>
      <c r="D20" s="126"/>
      <c r="E20" s="127">
        <f>SUM(E15:E19)</f>
        <v>-77586997</v>
      </c>
      <c r="F20" s="481">
        <f>SUM(F15:F19)</f>
        <v>2126580</v>
      </c>
      <c r="G20" s="50">
        <f>SUM(B20:F20)</f>
        <v>831468102</v>
      </c>
    </row>
    <row r="21" spans="1:7" ht="17.25" thickBot="1">
      <c r="A21" s="48"/>
      <c r="B21" s="53"/>
      <c r="C21" s="124"/>
      <c r="D21" s="48"/>
      <c r="E21" s="124"/>
      <c r="F21" s="48"/>
      <c r="G21" s="49"/>
    </row>
    <row r="22" spans="1:7" ht="15">
      <c r="A22" s="128"/>
      <c r="B22" s="128"/>
      <c r="C22" s="128"/>
      <c r="D22" s="128"/>
      <c r="E22" s="128"/>
      <c r="F22" s="128"/>
      <c r="G22" s="128"/>
    </row>
  </sheetData>
  <sheetProtection/>
  <mergeCells count="3">
    <mergeCell ref="A3:F3"/>
    <mergeCell ref="A4:B4"/>
    <mergeCell ref="A5:E5"/>
  </mergeCells>
  <printOptions/>
  <pageMargins left="0.75" right="0.75" top="1" bottom="1" header="0.5" footer="0.5"/>
  <pageSetup horizontalDpi="600" verticalDpi="600" orientation="landscape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zoomScale="120" zoomScaleNormal="120" zoomScalePageLayoutView="0" workbookViewId="0" topLeftCell="A1">
      <selection activeCell="B40" sqref="B40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4.57421875" style="0" customWidth="1"/>
    <col min="5" max="5" width="11.00390625" style="0" customWidth="1"/>
    <col min="6" max="6" width="13.421875" style="0" customWidth="1"/>
    <col min="7" max="7" width="14.7109375" style="0" customWidth="1"/>
    <col min="8" max="8" width="12.57421875" style="0" customWidth="1"/>
    <col min="9" max="9" width="12.7109375" style="0" customWidth="1"/>
  </cols>
  <sheetData>
    <row r="1" ht="15">
      <c r="B1" s="144" t="s">
        <v>340</v>
      </c>
    </row>
    <row r="2" ht="12.75">
      <c r="B2" s="145" t="s">
        <v>341</v>
      </c>
    </row>
    <row r="3" ht="12.75">
      <c r="B3" s="145"/>
    </row>
    <row r="4" spans="2:7" ht="15.75">
      <c r="B4" s="505" t="s">
        <v>685</v>
      </c>
      <c r="C4" s="505"/>
      <c r="D4" s="505"/>
      <c r="E4" s="505"/>
      <c r="F4" s="505"/>
      <c r="G4" s="505"/>
    </row>
    <row r="5" ht="12.75">
      <c r="F5" s="60" t="s">
        <v>338</v>
      </c>
    </row>
    <row r="6" spans="1:7" ht="12.75">
      <c r="A6" s="506" t="s">
        <v>175</v>
      </c>
      <c r="B6" s="508" t="s">
        <v>176</v>
      </c>
      <c r="C6" s="506" t="s">
        <v>177</v>
      </c>
      <c r="D6" s="146" t="s">
        <v>178</v>
      </c>
      <c r="E6" s="506" t="s">
        <v>179</v>
      </c>
      <c r="F6" s="506" t="s">
        <v>180</v>
      </c>
      <c r="G6" s="146" t="s">
        <v>178</v>
      </c>
    </row>
    <row r="7" spans="1:7" ht="12.75">
      <c r="A7" s="507"/>
      <c r="B7" s="509"/>
      <c r="C7" s="507"/>
      <c r="D7" s="139">
        <v>40544</v>
      </c>
      <c r="E7" s="507"/>
      <c r="F7" s="507"/>
      <c r="G7" s="139">
        <v>40908</v>
      </c>
    </row>
    <row r="8" spans="1:8" ht="12.75">
      <c r="A8" s="140">
        <v>1</v>
      </c>
      <c r="B8" s="141" t="s">
        <v>40</v>
      </c>
      <c r="C8" s="140"/>
      <c r="D8" s="239">
        <v>754018939</v>
      </c>
      <c r="E8" s="142"/>
      <c r="F8" s="142"/>
      <c r="G8" s="142">
        <f aca="true" t="shared" si="0" ref="G8:G14">D8+E8-F8</f>
        <v>754018939</v>
      </c>
      <c r="H8" s="239"/>
    </row>
    <row r="9" spans="1:8" ht="12.75">
      <c r="A9" s="140">
        <v>2</v>
      </c>
      <c r="B9" s="141" t="s">
        <v>181</v>
      </c>
      <c r="C9" s="140"/>
      <c r="D9" s="239">
        <v>170896227</v>
      </c>
      <c r="E9" s="142"/>
      <c r="F9" s="239">
        <v>170896227</v>
      </c>
      <c r="G9" s="142">
        <f t="shared" si="0"/>
        <v>0</v>
      </c>
      <c r="H9" s="239"/>
    </row>
    <row r="10" spans="1:8" ht="12.75">
      <c r="A10" s="140">
        <v>3</v>
      </c>
      <c r="B10" s="147" t="s">
        <v>182</v>
      </c>
      <c r="C10" s="140"/>
      <c r="D10" s="239">
        <v>41477102</v>
      </c>
      <c r="E10" s="142">
        <v>30333</v>
      </c>
      <c r="F10" s="142"/>
      <c r="G10" s="142">
        <f t="shared" si="0"/>
        <v>41507435</v>
      </c>
      <c r="H10" s="239"/>
    </row>
    <row r="11" spans="1:8" ht="12.75">
      <c r="A11" s="140">
        <v>4</v>
      </c>
      <c r="B11" s="147" t="s">
        <v>183</v>
      </c>
      <c r="C11" s="140"/>
      <c r="D11" s="239">
        <v>9204742</v>
      </c>
      <c r="E11" s="142"/>
      <c r="F11" s="142"/>
      <c r="G11" s="142">
        <f t="shared" si="0"/>
        <v>9204742</v>
      </c>
      <c r="H11" s="239"/>
    </row>
    <row r="12" spans="1:8" ht="12.75">
      <c r="A12" s="140">
        <v>5</v>
      </c>
      <c r="B12" s="147" t="s">
        <v>689</v>
      </c>
      <c r="C12" s="140"/>
      <c r="D12" s="239">
        <v>1079611</v>
      </c>
      <c r="E12" s="238">
        <v>54574</v>
      </c>
      <c r="F12" s="142"/>
      <c r="G12" s="142">
        <f t="shared" si="0"/>
        <v>1134185</v>
      </c>
      <c r="H12" s="239"/>
    </row>
    <row r="13" spans="1:8" ht="12.75">
      <c r="A13" s="140">
        <v>1</v>
      </c>
      <c r="B13" s="147" t="s">
        <v>690</v>
      </c>
      <c r="C13" s="140"/>
      <c r="D13" s="239">
        <v>6156366</v>
      </c>
      <c r="E13" s="142"/>
      <c r="F13" s="142"/>
      <c r="G13" s="142">
        <f t="shared" si="0"/>
        <v>6156366</v>
      </c>
      <c r="H13" s="239"/>
    </row>
    <row r="14" spans="1:8" ht="12.75">
      <c r="A14" s="140">
        <v>2</v>
      </c>
      <c r="B14" s="59" t="s">
        <v>548</v>
      </c>
      <c r="C14" s="140"/>
      <c r="D14" s="142">
        <v>3361992</v>
      </c>
      <c r="E14" s="142"/>
      <c r="F14" s="142"/>
      <c r="G14" s="142">
        <f t="shared" si="0"/>
        <v>3361992</v>
      </c>
      <c r="H14" s="239"/>
    </row>
    <row r="15" spans="1:8" ht="12.75">
      <c r="A15" s="140">
        <v>3</v>
      </c>
      <c r="B15" s="59"/>
      <c r="C15" s="140"/>
      <c r="D15" s="142"/>
      <c r="E15" s="142"/>
      <c r="F15" s="142"/>
      <c r="G15" s="142"/>
      <c r="H15" s="239"/>
    </row>
    <row r="16" spans="1:8" ht="13.5" thickBot="1">
      <c r="A16" s="149">
        <v>4</v>
      </c>
      <c r="B16" s="132"/>
      <c r="C16" s="149"/>
      <c r="D16" s="150"/>
      <c r="E16" s="150"/>
      <c r="F16" s="150"/>
      <c r="G16" s="150"/>
      <c r="H16" s="239"/>
    </row>
    <row r="17" spans="1:8" ht="13.5" thickBot="1">
      <c r="A17" s="151"/>
      <c r="B17" s="152" t="s">
        <v>184</v>
      </c>
      <c r="C17" s="153"/>
      <c r="D17" s="154">
        <f>SUM(D8:D16)</f>
        <v>986194979</v>
      </c>
      <c r="E17" s="154">
        <f>SUM(E8:E16)</f>
        <v>84907</v>
      </c>
      <c r="F17" s="154">
        <f>SUM(F8:F16)</f>
        <v>170896227</v>
      </c>
      <c r="G17" s="155">
        <f>SUM(G8:G16)</f>
        <v>815383659</v>
      </c>
      <c r="H17" s="239" t="s">
        <v>527</v>
      </c>
    </row>
    <row r="20" spans="2:7" ht="15.75">
      <c r="B20" s="505" t="s">
        <v>686</v>
      </c>
      <c r="C20" s="505"/>
      <c r="D20" s="505"/>
      <c r="E20" s="505"/>
      <c r="F20" s="505"/>
      <c r="G20" s="505"/>
    </row>
    <row r="21" ht="12.75">
      <c r="F21" s="60" t="s">
        <v>338</v>
      </c>
    </row>
    <row r="22" spans="1:7" ht="12.75">
      <c r="A22" s="506" t="s">
        <v>175</v>
      </c>
      <c r="B22" s="508" t="s">
        <v>176</v>
      </c>
      <c r="C22" s="506" t="s">
        <v>177</v>
      </c>
      <c r="D22" s="146" t="s">
        <v>178</v>
      </c>
      <c r="E22" s="506" t="s">
        <v>179</v>
      </c>
      <c r="F22" s="506" t="s">
        <v>180</v>
      </c>
      <c r="G22" s="146" t="s">
        <v>178</v>
      </c>
    </row>
    <row r="23" spans="1:7" ht="12.75">
      <c r="A23" s="507"/>
      <c r="B23" s="509"/>
      <c r="C23" s="507"/>
      <c r="D23" s="139">
        <v>40544</v>
      </c>
      <c r="E23" s="507"/>
      <c r="F23" s="507"/>
      <c r="G23" s="139">
        <v>40908</v>
      </c>
    </row>
    <row r="24" spans="1:7" ht="12.75">
      <c r="A24" s="140">
        <v>1</v>
      </c>
      <c r="B24" s="141" t="s">
        <v>40</v>
      </c>
      <c r="C24" s="140"/>
      <c r="D24" s="142">
        <v>0</v>
      </c>
      <c r="E24" s="240">
        <v>0</v>
      </c>
      <c r="F24" s="142"/>
      <c r="G24" s="142">
        <f>D24+E24</f>
        <v>0</v>
      </c>
    </row>
    <row r="25" spans="1:8" ht="12.75">
      <c r="A25" s="140">
        <v>2</v>
      </c>
      <c r="B25" s="141" t="s">
        <v>181</v>
      </c>
      <c r="C25" s="140"/>
      <c r="D25" s="142">
        <v>2054184</v>
      </c>
      <c r="E25" s="240"/>
      <c r="F25" s="142">
        <v>2054184</v>
      </c>
      <c r="G25" s="142">
        <f aca="true" t="shared" si="1" ref="G25:G32">D25+E25-F25</f>
        <v>0</v>
      </c>
      <c r="H25" s="136"/>
    </row>
    <row r="26" spans="1:8" ht="12.75">
      <c r="A26" s="140">
        <v>3</v>
      </c>
      <c r="B26" s="147" t="s">
        <v>185</v>
      </c>
      <c r="C26" s="140"/>
      <c r="D26" s="142">
        <v>2590668</v>
      </c>
      <c r="E26" s="129">
        <v>7692406</v>
      </c>
      <c r="F26" s="142"/>
      <c r="G26" s="142">
        <f t="shared" si="1"/>
        <v>10283074</v>
      </c>
      <c r="H26" s="136"/>
    </row>
    <row r="27" spans="1:8" ht="12.75">
      <c r="A27" s="140">
        <v>4</v>
      </c>
      <c r="B27" s="147" t="s">
        <v>183</v>
      </c>
      <c r="C27" s="140"/>
      <c r="D27" s="142">
        <v>105004</v>
      </c>
      <c r="E27" s="240">
        <v>1819948</v>
      </c>
      <c r="F27" s="142"/>
      <c r="G27" s="142">
        <f t="shared" si="1"/>
        <v>1924952</v>
      </c>
      <c r="H27" s="136"/>
    </row>
    <row r="28" spans="1:8" ht="12.75">
      <c r="A28" s="140">
        <v>5</v>
      </c>
      <c r="B28" s="147" t="s">
        <v>688</v>
      </c>
      <c r="C28" s="140"/>
      <c r="D28" s="142">
        <v>77678</v>
      </c>
      <c r="E28" s="129">
        <v>200387</v>
      </c>
      <c r="F28" s="142"/>
      <c r="G28" s="142">
        <f t="shared" si="1"/>
        <v>278065</v>
      </c>
      <c r="H28" s="136"/>
    </row>
    <row r="29" spans="1:8" ht="12.75">
      <c r="A29" s="140">
        <v>1</v>
      </c>
      <c r="B29" s="147" t="s">
        <v>687</v>
      </c>
      <c r="C29" s="140"/>
      <c r="D29" s="142">
        <v>114625</v>
      </c>
      <c r="E29" s="240">
        <v>1208348</v>
      </c>
      <c r="F29" s="142"/>
      <c r="G29" s="142">
        <f t="shared" si="1"/>
        <v>1322973</v>
      </c>
      <c r="H29" s="136"/>
    </row>
    <row r="30" spans="1:8" ht="12.75">
      <c r="A30" s="140">
        <v>2</v>
      </c>
      <c r="B30" s="59" t="s">
        <v>548</v>
      </c>
      <c r="C30" s="140"/>
      <c r="D30" s="142">
        <v>2314026</v>
      </c>
      <c r="E30" s="240">
        <v>294474</v>
      </c>
      <c r="F30" s="142"/>
      <c r="G30" s="142">
        <f t="shared" si="1"/>
        <v>2608500</v>
      </c>
      <c r="H30" s="136"/>
    </row>
    <row r="31" spans="1:8" ht="12.75">
      <c r="A31" s="140">
        <v>3</v>
      </c>
      <c r="B31" s="59"/>
      <c r="C31" s="140"/>
      <c r="D31" s="142"/>
      <c r="E31" s="240"/>
      <c r="F31" s="142"/>
      <c r="G31" s="142">
        <f t="shared" si="1"/>
        <v>0</v>
      </c>
      <c r="H31" s="136"/>
    </row>
    <row r="32" spans="1:8" ht="13.5" thickBot="1">
      <c r="A32" s="149">
        <v>4</v>
      </c>
      <c r="B32" s="132"/>
      <c r="C32" s="149"/>
      <c r="D32" s="150"/>
      <c r="E32" s="150"/>
      <c r="F32" s="150"/>
      <c r="G32" s="150">
        <f t="shared" si="1"/>
        <v>0</v>
      </c>
      <c r="H32" s="136"/>
    </row>
    <row r="33" spans="1:9" ht="13.5" thickBot="1">
      <c r="A33" s="151"/>
      <c r="B33" s="152" t="s">
        <v>184</v>
      </c>
      <c r="C33" s="153"/>
      <c r="D33" s="154">
        <f>SUM(D24:D32)</f>
        <v>7256185</v>
      </c>
      <c r="E33" s="154">
        <f>SUM(E24:E32)</f>
        <v>11215563</v>
      </c>
      <c r="F33" s="154">
        <f>SUM(F24:F32)</f>
        <v>2054184</v>
      </c>
      <c r="G33" s="155">
        <f>SUM(G24:G32)</f>
        <v>16417564</v>
      </c>
      <c r="H33" s="136"/>
      <c r="I33" s="138"/>
    </row>
    <row r="34" spans="5:9" ht="12.75">
      <c r="E34" s="138"/>
      <c r="F34" s="138"/>
      <c r="G34" s="239"/>
      <c r="H34" s="239"/>
      <c r="I34" s="136"/>
    </row>
    <row r="35" ht="12.75">
      <c r="E35" s="138"/>
    </row>
    <row r="36" spans="2:7" ht="15.75">
      <c r="B36" s="505" t="s">
        <v>691</v>
      </c>
      <c r="C36" s="505"/>
      <c r="D36" s="505"/>
      <c r="E36" s="505"/>
      <c r="F36" s="505"/>
      <c r="G36" s="505"/>
    </row>
    <row r="37" ht="12.75">
      <c r="F37" s="60" t="s">
        <v>338</v>
      </c>
    </row>
    <row r="38" spans="1:8" ht="12.75">
      <c r="A38" s="506" t="s">
        <v>175</v>
      </c>
      <c r="B38" s="508" t="s">
        <v>176</v>
      </c>
      <c r="C38" s="506" t="s">
        <v>177</v>
      </c>
      <c r="D38" s="146" t="s">
        <v>178</v>
      </c>
      <c r="E38" s="506" t="s">
        <v>179</v>
      </c>
      <c r="F38" s="506" t="s">
        <v>180</v>
      </c>
      <c r="G38" s="146" t="s">
        <v>178</v>
      </c>
      <c r="H38" s="239"/>
    </row>
    <row r="39" spans="1:8" ht="12.75">
      <c r="A39" s="507"/>
      <c r="B39" s="509"/>
      <c r="C39" s="507"/>
      <c r="D39" s="139">
        <v>40544</v>
      </c>
      <c r="E39" s="507"/>
      <c r="F39" s="507"/>
      <c r="G39" s="139">
        <v>40908</v>
      </c>
      <c r="H39" s="239"/>
    </row>
    <row r="40" spans="1:9" ht="12.75">
      <c r="A40" s="140"/>
      <c r="B40" s="141" t="s">
        <v>40</v>
      </c>
      <c r="C40" s="140"/>
      <c r="D40" s="142">
        <v>754018939</v>
      </c>
      <c r="E40" s="142"/>
      <c r="F40" s="142">
        <v>0</v>
      </c>
      <c r="G40" s="142">
        <f aca="true" t="shared" si="2" ref="G40:G48">D40+E40-F40</f>
        <v>754018939</v>
      </c>
      <c r="H40" s="239"/>
      <c r="I40" s="136"/>
    </row>
    <row r="41" spans="1:8" ht="12.75">
      <c r="A41" s="140"/>
      <c r="B41" s="147" t="s">
        <v>181</v>
      </c>
      <c r="C41" s="140"/>
      <c r="D41" s="142">
        <v>166946443</v>
      </c>
      <c r="E41" s="142"/>
      <c r="F41" s="142">
        <v>166946443</v>
      </c>
      <c r="G41" s="142">
        <f t="shared" si="2"/>
        <v>0</v>
      </c>
      <c r="H41" s="239"/>
    </row>
    <row r="42" spans="1:8" ht="12.75">
      <c r="A42" s="140"/>
      <c r="B42" s="147" t="s">
        <v>548</v>
      </c>
      <c r="C42" s="140"/>
      <c r="D42" s="142">
        <v>887690</v>
      </c>
      <c r="E42" s="142"/>
      <c r="F42" s="142">
        <v>887690</v>
      </c>
      <c r="G42" s="142">
        <f>D42+E42-F42</f>
        <v>0</v>
      </c>
      <c r="H42" s="239"/>
    </row>
    <row r="43" spans="1:9" ht="12.75">
      <c r="A43" s="140"/>
      <c r="B43" s="147" t="s">
        <v>185</v>
      </c>
      <c r="C43" s="140"/>
      <c r="D43" s="142">
        <v>38886434</v>
      </c>
      <c r="E43" s="142">
        <v>30333</v>
      </c>
      <c r="F43" s="129">
        <v>7692406</v>
      </c>
      <c r="G43" s="142">
        <f t="shared" si="2"/>
        <v>31224361</v>
      </c>
      <c r="H43" s="239"/>
      <c r="I43" s="136"/>
    </row>
    <row r="44" spans="1:9" ht="12.75">
      <c r="A44" s="140"/>
      <c r="B44" s="147" t="s">
        <v>183</v>
      </c>
      <c r="C44" s="140"/>
      <c r="D44" s="142">
        <v>9099738</v>
      </c>
      <c r="E44" s="142"/>
      <c r="F44" s="240">
        <v>1819948</v>
      </c>
      <c r="G44" s="142">
        <f t="shared" si="2"/>
        <v>7279790</v>
      </c>
      <c r="H44" s="239"/>
      <c r="I44" s="136"/>
    </row>
    <row r="45" spans="1:9" ht="12.75">
      <c r="A45" s="140"/>
      <c r="B45" s="147" t="s">
        <v>688</v>
      </c>
      <c r="C45" s="140"/>
      <c r="D45" s="142">
        <v>1001933</v>
      </c>
      <c r="E45" s="238">
        <v>54574</v>
      </c>
      <c r="F45" s="129">
        <v>200387</v>
      </c>
      <c r="G45" s="142">
        <f t="shared" si="2"/>
        <v>856120</v>
      </c>
      <c r="H45" s="239"/>
      <c r="I45" s="136"/>
    </row>
    <row r="46" spans="1:9" ht="12.75">
      <c r="A46" s="140"/>
      <c r="B46" s="147" t="s">
        <v>552</v>
      </c>
      <c r="C46" s="140"/>
      <c r="D46" s="142">
        <v>6202017</v>
      </c>
      <c r="E46" s="142"/>
      <c r="F46" s="240">
        <v>615132</v>
      </c>
      <c r="G46" s="142">
        <f t="shared" si="2"/>
        <v>5586885</v>
      </c>
      <c r="H46" s="239"/>
      <c r="I46" s="136"/>
    </row>
    <row r="47" spans="1:8" ht="12.75">
      <c r="A47" s="140"/>
      <c r="B47" s="59"/>
      <c r="C47" s="140"/>
      <c r="D47" s="142"/>
      <c r="E47" s="142"/>
      <c r="F47" s="142"/>
      <c r="G47" s="142">
        <f t="shared" si="2"/>
        <v>0</v>
      </c>
      <c r="H47" s="239"/>
    </row>
    <row r="48" spans="1:8" ht="13.5" thickBot="1">
      <c r="A48" s="149"/>
      <c r="B48" s="132"/>
      <c r="C48" s="149"/>
      <c r="D48" s="150"/>
      <c r="E48" s="150"/>
      <c r="F48" s="150"/>
      <c r="G48" s="150">
        <f t="shared" si="2"/>
        <v>0</v>
      </c>
      <c r="H48" s="239"/>
    </row>
    <row r="49" spans="1:8" ht="13.5" thickBot="1">
      <c r="A49" s="151"/>
      <c r="B49" s="152" t="s">
        <v>184</v>
      </c>
      <c r="C49" s="153"/>
      <c r="D49" s="154">
        <f>SUM(D40:D48)</f>
        <v>977043194</v>
      </c>
      <c r="E49" s="154">
        <f>SUM(E40:E48)</f>
        <v>84907</v>
      </c>
      <c r="F49" s="154">
        <f>SUM(F40:F48)</f>
        <v>178162006</v>
      </c>
      <c r="G49" s="155">
        <f>SUM(G40:G48)</f>
        <v>798966095</v>
      </c>
      <c r="H49" s="239"/>
    </row>
    <row r="50" spans="1:7" ht="12.75">
      <c r="A50" s="156"/>
      <c r="B50" s="156"/>
      <c r="C50" s="156"/>
      <c r="D50" s="156"/>
      <c r="E50" s="156"/>
      <c r="F50" s="157"/>
      <c r="G50" s="158"/>
    </row>
    <row r="51" spans="4:7" ht="12.75">
      <c r="D51" s="138"/>
      <c r="G51" s="138"/>
    </row>
    <row r="52" spans="4:7" ht="12.75">
      <c r="D52" s="138"/>
      <c r="G52" s="138"/>
    </row>
    <row r="53" spans="5:7" ht="15.75">
      <c r="E53" s="510" t="s">
        <v>186</v>
      </c>
      <c r="F53" s="510"/>
      <c r="G53" s="510"/>
    </row>
  </sheetData>
  <sheetProtection/>
  <mergeCells count="19">
    <mergeCell ref="E53:G53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rintOptions/>
  <pageMargins left="0.75" right="0.75" top="1" bottom="1" header="0.5" footer="0.5"/>
  <pageSetup horizontalDpi="600" verticalDpi="600" orientation="portrait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4"/>
  <sheetViews>
    <sheetView zoomScale="120" zoomScaleNormal="120" zoomScalePageLayoutView="0" workbookViewId="0" topLeftCell="A1">
      <selection activeCell="J78" sqref="J78"/>
    </sheetView>
  </sheetViews>
  <sheetFormatPr defaultColWidth="9.140625" defaultRowHeight="12.75"/>
  <cols>
    <col min="1" max="1" width="2.8515625" style="0" customWidth="1"/>
    <col min="3" max="3" width="11.28125" style="0" customWidth="1"/>
    <col min="4" max="4" width="14.7109375" style="0" customWidth="1"/>
    <col min="5" max="5" width="12.7109375" style="0" customWidth="1"/>
    <col min="6" max="6" width="12.421875" style="0" customWidth="1"/>
    <col min="7" max="7" width="10.8515625" style="0" customWidth="1"/>
    <col min="8" max="8" width="10.00390625" style="0" customWidth="1"/>
    <col min="9" max="9" width="15.421875" style="0" customWidth="1"/>
    <col min="10" max="10" width="14.57421875" style="0" customWidth="1"/>
  </cols>
  <sheetData>
    <row r="1" spans="1:10" ht="15">
      <c r="A1" s="161"/>
      <c r="B1" s="144" t="s">
        <v>340</v>
      </c>
      <c r="G1" s="161"/>
      <c r="H1" s="161"/>
      <c r="I1" s="161"/>
      <c r="J1" s="161"/>
    </row>
    <row r="2" spans="1:10" ht="12.75">
      <c r="A2" s="161"/>
      <c r="B2" s="145" t="s">
        <v>337</v>
      </c>
      <c r="G2" s="161"/>
      <c r="H2" s="161"/>
      <c r="I2" s="161"/>
      <c r="J2" s="161"/>
    </row>
    <row r="3" spans="1:10" ht="12.75">
      <c r="A3" s="161"/>
      <c r="B3" s="60"/>
      <c r="C3" s="161"/>
      <c r="D3" s="161"/>
      <c r="E3" s="161"/>
      <c r="F3" s="161"/>
      <c r="G3" s="161"/>
      <c r="H3" s="161"/>
      <c r="I3" s="60" t="s">
        <v>187</v>
      </c>
      <c r="J3" s="161"/>
    </row>
    <row r="4" spans="1:10" ht="12.75">
      <c r="A4" s="161"/>
      <c r="B4" s="60"/>
      <c r="C4" s="161"/>
      <c r="D4" s="161"/>
      <c r="E4" s="161"/>
      <c r="F4" s="161"/>
      <c r="G4" s="161"/>
      <c r="H4" s="161"/>
      <c r="I4" s="161"/>
      <c r="J4" s="161"/>
    </row>
    <row r="5" spans="1:10" ht="12.75">
      <c r="A5" s="162"/>
      <c r="B5" s="162"/>
      <c r="C5" s="162"/>
      <c r="D5" s="162"/>
      <c r="E5" s="162"/>
      <c r="F5" s="162"/>
      <c r="G5" s="162"/>
      <c r="H5" s="162"/>
      <c r="I5" s="163"/>
      <c r="J5" s="164" t="s">
        <v>188</v>
      </c>
    </row>
    <row r="6" spans="1:10" ht="12.75">
      <c r="A6" s="511" t="s">
        <v>189</v>
      </c>
      <c r="B6" s="512"/>
      <c r="C6" s="512"/>
      <c r="D6" s="512"/>
      <c r="E6" s="512"/>
      <c r="F6" s="512"/>
      <c r="G6" s="512"/>
      <c r="H6" s="512"/>
      <c r="I6" s="512"/>
      <c r="J6" s="513"/>
    </row>
    <row r="7" spans="1:10" ht="22.5" thickBot="1">
      <c r="A7" s="165"/>
      <c r="B7" s="514" t="s">
        <v>190</v>
      </c>
      <c r="C7" s="514"/>
      <c r="D7" s="514"/>
      <c r="E7" s="514"/>
      <c r="F7" s="515"/>
      <c r="G7" s="166" t="s">
        <v>191</v>
      </c>
      <c r="H7" s="166" t="s">
        <v>192</v>
      </c>
      <c r="I7" s="167" t="s">
        <v>692</v>
      </c>
      <c r="J7" s="167" t="s">
        <v>193</v>
      </c>
    </row>
    <row r="8" spans="1:10" ht="12.75">
      <c r="A8" s="168">
        <v>1</v>
      </c>
      <c r="B8" s="516" t="s">
        <v>194</v>
      </c>
      <c r="C8" s="517"/>
      <c r="D8" s="517"/>
      <c r="E8" s="517"/>
      <c r="F8" s="517"/>
      <c r="G8" s="169">
        <v>70</v>
      </c>
      <c r="H8" s="169">
        <v>11100</v>
      </c>
      <c r="I8" s="230">
        <f>I9+I10+I11</f>
        <v>18235</v>
      </c>
      <c r="J8" s="230">
        <v>1274</v>
      </c>
    </row>
    <row r="9" spans="1:10" ht="25.5">
      <c r="A9" s="170" t="s">
        <v>11</v>
      </c>
      <c r="B9" s="518" t="s">
        <v>195</v>
      </c>
      <c r="C9" s="518"/>
      <c r="D9" s="518"/>
      <c r="E9" s="518"/>
      <c r="F9" s="519"/>
      <c r="G9" s="171" t="s">
        <v>196</v>
      </c>
      <c r="H9" s="171">
        <v>11101</v>
      </c>
      <c r="I9" s="231">
        <v>10635</v>
      </c>
      <c r="J9" s="231"/>
    </row>
    <row r="10" spans="1:10" ht="12.75">
      <c r="A10" s="172" t="s">
        <v>197</v>
      </c>
      <c r="B10" s="518" t="s">
        <v>198</v>
      </c>
      <c r="C10" s="518"/>
      <c r="D10" s="518"/>
      <c r="E10" s="518"/>
      <c r="F10" s="519"/>
      <c r="G10" s="171">
        <v>704</v>
      </c>
      <c r="H10" s="171">
        <v>11102</v>
      </c>
      <c r="I10" s="231"/>
      <c r="J10" s="231"/>
    </row>
    <row r="11" spans="1:10" ht="12.75">
      <c r="A11" s="172" t="s">
        <v>199</v>
      </c>
      <c r="B11" s="518" t="s">
        <v>200</v>
      </c>
      <c r="C11" s="518"/>
      <c r="D11" s="518"/>
      <c r="E11" s="518"/>
      <c r="F11" s="519"/>
      <c r="G11" s="173">
        <v>705</v>
      </c>
      <c r="H11" s="171">
        <v>11103</v>
      </c>
      <c r="I11" s="233">
        <v>7600</v>
      </c>
      <c r="J11" s="233">
        <v>1274</v>
      </c>
    </row>
    <row r="12" spans="1:10" ht="12.75">
      <c r="A12" s="174">
        <v>2</v>
      </c>
      <c r="B12" s="520" t="s">
        <v>201</v>
      </c>
      <c r="C12" s="520"/>
      <c r="D12" s="520"/>
      <c r="E12" s="520"/>
      <c r="F12" s="521"/>
      <c r="G12" s="175">
        <v>708</v>
      </c>
      <c r="H12" s="177">
        <v>11104</v>
      </c>
      <c r="I12" s="231">
        <v>90</v>
      </c>
      <c r="J12" s="231">
        <v>2394</v>
      </c>
    </row>
    <row r="13" spans="1:10" ht="12.75">
      <c r="A13" s="178" t="s">
        <v>11</v>
      </c>
      <c r="B13" s="518" t="s">
        <v>202</v>
      </c>
      <c r="C13" s="518"/>
      <c r="D13" s="518"/>
      <c r="E13" s="518"/>
      <c r="F13" s="519"/>
      <c r="G13" s="171">
        <v>7081</v>
      </c>
      <c r="H13" s="179">
        <v>111041</v>
      </c>
      <c r="I13" s="233">
        <v>89</v>
      </c>
      <c r="J13" s="233">
        <v>2394</v>
      </c>
    </row>
    <row r="14" spans="1:10" ht="12.75">
      <c r="A14" s="178" t="s">
        <v>13</v>
      </c>
      <c r="B14" s="518" t="s">
        <v>203</v>
      </c>
      <c r="C14" s="518"/>
      <c r="D14" s="518"/>
      <c r="E14" s="518"/>
      <c r="F14" s="519"/>
      <c r="G14" s="171">
        <v>7082</v>
      </c>
      <c r="H14" s="179">
        <v>111042</v>
      </c>
      <c r="I14" s="231"/>
      <c r="J14" s="231"/>
    </row>
    <row r="15" spans="1:10" ht="12.75">
      <c r="A15" s="178" t="s">
        <v>19</v>
      </c>
      <c r="B15" s="518" t="s">
        <v>204</v>
      </c>
      <c r="C15" s="518"/>
      <c r="D15" s="518"/>
      <c r="E15" s="518"/>
      <c r="F15" s="519"/>
      <c r="G15" s="171">
        <v>7083</v>
      </c>
      <c r="H15" s="179">
        <v>111043</v>
      </c>
      <c r="I15" s="231"/>
      <c r="J15" s="231"/>
    </row>
    <row r="16" spans="1:10" ht="12.75">
      <c r="A16" s="180">
        <v>3</v>
      </c>
      <c r="B16" s="520" t="s">
        <v>205</v>
      </c>
      <c r="C16" s="520"/>
      <c r="D16" s="520"/>
      <c r="E16" s="520"/>
      <c r="F16" s="521"/>
      <c r="G16" s="175">
        <v>71</v>
      </c>
      <c r="H16" s="177">
        <v>11201</v>
      </c>
      <c r="I16" s="231"/>
      <c r="J16" s="231"/>
    </row>
    <row r="17" spans="1:10" ht="12.75">
      <c r="A17" s="181"/>
      <c r="B17" s="522" t="s">
        <v>206</v>
      </c>
      <c r="C17" s="522"/>
      <c r="D17" s="522"/>
      <c r="E17" s="522"/>
      <c r="F17" s="523"/>
      <c r="G17" s="182"/>
      <c r="H17" s="171">
        <v>112011</v>
      </c>
      <c r="I17" s="231"/>
      <c r="J17" s="231"/>
    </row>
    <row r="18" spans="1:10" ht="12.75">
      <c r="A18" s="181"/>
      <c r="B18" s="522" t="s">
        <v>207</v>
      </c>
      <c r="C18" s="522"/>
      <c r="D18" s="522"/>
      <c r="E18" s="522"/>
      <c r="F18" s="523"/>
      <c r="G18" s="182"/>
      <c r="H18" s="171">
        <v>112012</v>
      </c>
      <c r="I18" s="231"/>
      <c r="J18" s="231"/>
    </row>
    <row r="19" spans="1:10" ht="12.75">
      <c r="A19" s="183">
        <v>4</v>
      </c>
      <c r="B19" s="520" t="s">
        <v>208</v>
      </c>
      <c r="C19" s="520"/>
      <c r="D19" s="520"/>
      <c r="E19" s="520"/>
      <c r="F19" s="521"/>
      <c r="G19" s="184">
        <v>72</v>
      </c>
      <c r="H19" s="185">
        <v>11300</v>
      </c>
      <c r="I19" s="231"/>
      <c r="J19" s="231"/>
    </row>
    <row r="20" spans="1:10" ht="12.75">
      <c r="A20" s="172"/>
      <c r="B20" s="524" t="s">
        <v>209</v>
      </c>
      <c r="C20" s="525"/>
      <c r="D20" s="525"/>
      <c r="E20" s="525"/>
      <c r="F20" s="525"/>
      <c r="G20" s="148"/>
      <c r="H20" s="186">
        <v>11301</v>
      </c>
      <c r="I20" s="231"/>
      <c r="J20" s="231"/>
    </row>
    <row r="21" spans="1:10" ht="12.75">
      <c r="A21" s="187">
        <v>5</v>
      </c>
      <c r="B21" s="521" t="s">
        <v>210</v>
      </c>
      <c r="C21" s="526"/>
      <c r="D21" s="526"/>
      <c r="E21" s="526"/>
      <c r="F21" s="526"/>
      <c r="G21" s="188">
        <v>73</v>
      </c>
      <c r="H21" s="188">
        <v>11400</v>
      </c>
      <c r="I21" s="231"/>
      <c r="J21" s="231"/>
    </row>
    <row r="22" spans="1:10" ht="12.75">
      <c r="A22" s="189">
        <v>6</v>
      </c>
      <c r="B22" s="521" t="s">
        <v>211</v>
      </c>
      <c r="C22" s="526"/>
      <c r="D22" s="526"/>
      <c r="E22" s="526"/>
      <c r="F22" s="526"/>
      <c r="G22" s="188">
        <v>75</v>
      </c>
      <c r="H22" s="190">
        <v>11500</v>
      </c>
      <c r="I22" s="231">
        <v>16138</v>
      </c>
      <c r="J22" s="231">
        <v>25494</v>
      </c>
    </row>
    <row r="23" spans="1:10" ht="12.75">
      <c r="A23" s="187">
        <v>7</v>
      </c>
      <c r="B23" s="520" t="s">
        <v>212</v>
      </c>
      <c r="C23" s="520"/>
      <c r="D23" s="520"/>
      <c r="E23" s="520"/>
      <c r="F23" s="521"/>
      <c r="G23" s="175">
        <v>77</v>
      </c>
      <c r="H23" s="175">
        <v>11600</v>
      </c>
      <c r="I23" s="231">
        <v>190444</v>
      </c>
      <c r="J23" s="231"/>
    </row>
    <row r="24" spans="1:10" ht="13.5" thickBot="1">
      <c r="A24" s="191" t="s">
        <v>213</v>
      </c>
      <c r="B24" s="527" t="s">
        <v>214</v>
      </c>
      <c r="C24" s="527"/>
      <c r="D24" s="527"/>
      <c r="E24" s="527"/>
      <c r="F24" s="527"/>
      <c r="G24" s="176"/>
      <c r="H24" s="176">
        <v>11800</v>
      </c>
      <c r="I24" s="232">
        <f>I8+I12+I22+I23</f>
        <v>224907</v>
      </c>
      <c r="J24" s="232">
        <f>J8+J12+J22</f>
        <v>29162</v>
      </c>
    </row>
    <row r="25" spans="1:10" ht="12.75">
      <c r="A25" s="192"/>
      <c r="B25" s="193"/>
      <c r="C25" s="193"/>
      <c r="D25" s="193"/>
      <c r="E25" s="193"/>
      <c r="F25" s="193"/>
      <c r="G25" s="193"/>
      <c r="H25" s="193"/>
      <c r="I25" s="194"/>
      <c r="J25" s="194"/>
    </row>
    <row r="26" spans="1:10" ht="12.75">
      <c r="A26" s="192"/>
      <c r="B26" s="193"/>
      <c r="C26" s="193"/>
      <c r="D26" s="193"/>
      <c r="E26" s="193"/>
      <c r="F26" s="193"/>
      <c r="G26" s="193"/>
      <c r="H26" s="193"/>
      <c r="I26" s="194"/>
      <c r="J26" s="194"/>
    </row>
    <row r="27" spans="1:10" ht="12.75">
      <c r="A27" s="192"/>
      <c r="B27" s="193"/>
      <c r="C27" s="193"/>
      <c r="D27" s="193"/>
      <c r="E27" s="193"/>
      <c r="F27" s="193"/>
      <c r="G27" s="193"/>
      <c r="H27" s="193"/>
      <c r="I27" s="194"/>
      <c r="J27" s="194"/>
    </row>
    <row r="28" spans="1:10" ht="12.75">
      <c r="A28" s="192"/>
      <c r="B28" s="193"/>
      <c r="C28" s="193"/>
      <c r="D28" s="193"/>
      <c r="E28" s="193"/>
      <c r="F28" s="193"/>
      <c r="G28" s="193"/>
      <c r="H28" s="193"/>
      <c r="I28" s="194" t="s">
        <v>186</v>
      </c>
      <c r="J28" s="194"/>
    </row>
    <row r="29" spans="1:10" ht="12.75">
      <c r="A29" s="192"/>
      <c r="B29" s="193"/>
      <c r="C29" s="193"/>
      <c r="E29" s="193"/>
      <c r="F29" s="193"/>
      <c r="G29" s="193"/>
      <c r="H29" s="193"/>
      <c r="I29" s="194"/>
      <c r="J29" s="194"/>
    </row>
    <row r="30" spans="1:10" ht="15">
      <c r="A30" s="161"/>
      <c r="B30" s="144" t="s">
        <v>336</v>
      </c>
      <c r="G30" s="161"/>
      <c r="H30" s="161"/>
      <c r="I30" s="161"/>
      <c r="J30" s="161"/>
    </row>
    <row r="31" spans="1:10" ht="12.75">
      <c r="A31" s="161"/>
      <c r="B31" s="145" t="s">
        <v>337</v>
      </c>
      <c r="G31" s="161"/>
      <c r="H31" s="161"/>
      <c r="I31" s="161"/>
      <c r="J31" s="161"/>
    </row>
    <row r="32" spans="1:10" ht="12.75">
      <c r="A32" s="161"/>
      <c r="B32" s="60"/>
      <c r="C32" s="161"/>
      <c r="D32" s="161"/>
      <c r="E32" s="161"/>
      <c r="F32" s="161"/>
      <c r="G32" s="161"/>
      <c r="H32" s="161"/>
      <c r="I32" s="60" t="s">
        <v>215</v>
      </c>
      <c r="J32" s="161"/>
    </row>
    <row r="33" spans="1:10" ht="12.75">
      <c r="A33" s="162"/>
      <c r="B33" s="162"/>
      <c r="C33" s="162"/>
      <c r="D33" s="162"/>
      <c r="E33" s="162"/>
      <c r="F33" s="162"/>
      <c r="G33" s="162"/>
      <c r="H33" s="162"/>
      <c r="I33" s="163"/>
      <c r="J33" s="164" t="s">
        <v>188</v>
      </c>
    </row>
    <row r="34" spans="1:10" ht="12.75">
      <c r="A34" s="511" t="s">
        <v>189</v>
      </c>
      <c r="B34" s="512"/>
      <c r="C34" s="512"/>
      <c r="D34" s="512"/>
      <c r="E34" s="512"/>
      <c r="F34" s="512"/>
      <c r="G34" s="512"/>
      <c r="H34" s="512"/>
      <c r="I34" s="512"/>
      <c r="J34" s="513"/>
    </row>
    <row r="35" spans="1:10" ht="22.5" thickBot="1">
      <c r="A35" s="195"/>
      <c r="B35" s="528" t="s">
        <v>216</v>
      </c>
      <c r="C35" s="529"/>
      <c r="D35" s="529"/>
      <c r="E35" s="529"/>
      <c r="F35" s="530"/>
      <c r="G35" s="196" t="s">
        <v>191</v>
      </c>
      <c r="H35" s="196" t="s">
        <v>192</v>
      </c>
      <c r="I35" s="197" t="s">
        <v>692</v>
      </c>
      <c r="J35" s="197" t="s">
        <v>193</v>
      </c>
    </row>
    <row r="36" spans="1:10" ht="12.75">
      <c r="A36" s="198">
        <v>1</v>
      </c>
      <c r="B36" s="531" t="s">
        <v>217</v>
      </c>
      <c r="C36" s="532"/>
      <c r="D36" s="532"/>
      <c r="E36" s="532"/>
      <c r="F36" s="532"/>
      <c r="G36" s="159">
        <v>60</v>
      </c>
      <c r="H36" s="159">
        <v>12100</v>
      </c>
      <c r="I36" s="237">
        <f>I38+I39</f>
        <v>18056</v>
      </c>
      <c r="J36" s="237">
        <v>2705</v>
      </c>
    </row>
    <row r="37" spans="1:10" ht="12.75">
      <c r="A37" s="199" t="s">
        <v>218</v>
      </c>
      <c r="B37" s="533" t="s">
        <v>219</v>
      </c>
      <c r="C37" s="533" t="s">
        <v>220</v>
      </c>
      <c r="D37" s="533"/>
      <c r="E37" s="533"/>
      <c r="F37" s="533"/>
      <c r="G37" s="160" t="s">
        <v>221</v>
      </c>
      <c r="H37" s="160">
        <v>12101</v>
      </c>
      <c r="I37" s="234"/>
      <c r="J37" s="234"/>
    </row>
    <row r="38" spans="1:10" ht="12.75">
      <c r="A38" s="199" t="s">
        <v>197</v>
      </c>
      <c r="B38" s="533" t="s">
        <v>222</v>
      </c>
      <c r="C38" s="533" t="s">
        <v>220</v>
      </c>
      <c r="D38" s="533"/>
      <c r="E38" s="533"/>
      <c r="F38" s="533"/>
      <c r="G38" s="160"/>
      <c r="H38" s="201">
        <v>12102</v>
      </c>
      <c r="I38" s="234">
        <v>17675</v>
      </c>
      <c r="J38" s="234">
        <v>2705</v>
      </c>
    </row>
    <row r="39" spans="1:10" ht="12.75">
      <c r="A39" s="199" t="s">
        <v>199</v>
      </c>
      <c r="B39" s="533" t="s">
        <v>223</v>
      </c>
      <c r="C39" s="533" t="s">
        <v>220</v>
      </c>
      <c r="D39" s="533"/>
      <c r="E39" s="533"/>
      <c r="F39" s="533"/>
      <c r="G39" s="160" t="s">
        <v>224</v>
      </c>
      <c r="H39" s="160">
        <v>12103</v>
      </c>
      <c r="I39" s="234">
        <v>381</v>
      </c>
      <c r="J39" s="234"/>
    </row>
    <row r="40" spans="1:10" ht="12.75">
      <c r="A40" s="199" t="s">
        <v>225</v>
      </c>
      <c r="B40" s="534" t="s">
        <v>272</v>
      </c>
      <c r="C40" s="533" t="s">
        <v>220</v>
      </c>
      <c r="D40" s="533"/>
      <c r="E40" s="533"/>
      <c r="F40" s="533"/>
      <c r="G40" s="160"/>
      <c r="H40" s="201">
        <v>12104</v>
      </c>
      <c r="I40" s="234"/>
      <c r="J40" s="234"/>
    </row>
    <row r="41" spans="1:10" ht="12.75">
      <c r="A41" s="199" t="s">
        <v>226</v>
      </c>
      <c r="B41" s="533" t="s">
        <v>227</v>
      </c>
      <c r="C41" s="533" t="s">
        <v>220</v>
      </c>
      <c r="D41" s="533"/>
      <c r="E41" s="533"/>
      <c r="F41" s="533"/>
      <c r="G41" s="160" t="s">
        <v>228</v>
      </c>
      <c r="H41" s="201">
        <v>12105</v>
      </c>
      <c r="I41" s="234"/>
      <c r="J41" s="234"/>
    </row>
    <row r="42" spans="1:10" ht="12.75">
      <c r="A42" s="202">
        <v>2</v>
      </c>
      <c r="B42" s="535" t="s">
        <v>229</v>
      </c>
      <c r="C42" s="535"/>
      <c r="D42" s="535"/>
      <c r="E42" s="535"/>
      <c r="F42" s="535"/>
      <c r="G42" s="143">
        <v>64</v>
      </c>
      <c r="H42" s="143">
        <v>12200</v>
      </c>
      <c r="I42" s="236">
        <f>I43+I44</f>
        <v>3167</v>
      </c>
      <c r="J42" s="236">
        <f>J43+J44</f>
        <v>2354</v>
      </c>
    </row>
    <row r="43" spans="1:10" ht="12.75">
      <c r="A43" s="203" t="s">
        <v>230</v>
      </c>
      <c r="B43" s="535" t="s">
        <v>273</v>
      </c>
      <c r="C43" s="536"/>
      <c r="D43" s="536"/>
      <c r="E43" s="536"/>
      <c r="F43" s="536"/>
      <c r="G43" s="201">
        <v>641</v>
      </c>
      <c r="H43" s="201">
        <v>12201</v>
      </c>
      <c r="I43" s="234">
        <v>2818</v>
      </c>
      <c r="J43" s="234">
        <v>2113</v>
      </c>
    </row>
    <row r="44" spans="1:10" ht="12.75">
      <c r="A44" s="203" t="s">
        <v>231</v>
      </c>
      <c r="B44" s="536" t="s">
        <v>232</v>
      </c>
      <c r="C44" s="536"/>
      <c r="D44" s="536"/>
      <c r="E44" s="536"/>
      <c r="F44" s="536"/>
      <c r="G44" s="201">
        <v>644</v>
      </c>
      <c r="H44" s="201">
        <v>12202</v>
      </c>
      <c r="I44" s="234">
        <v>349</v>
      </c>
      <c r="J44" s="234">
        <v>241</v>
      </c>
    </row>
    <row r="45" spans="1:10" ht="12.75">
      <c r="A45" s="202">
        <v>3</v>
      </c>
      <c r="B45" s="535" t="s">
        <v>233</v>
      </c>
      <c r="C45" s="535"/>
      <c r="D45" s="535"/>
      <c r="E45" s="535"/>
      <c r="F45" s="535"/>
      <c r="G45" s="143">
        <v>68</v>
      </c>
      <c r="H45" s="143">
        <v>12300</v>
      </c>
      <c r="I45" s="236">
        <v>14554</v>
      </c>
      <c r="J45" s="236">
        <v>8390</v>
      </c>
    </row>
    <row r="46" spans="1:10" ht="12.75">
      <c r="A46" s="202">
        <v>4</v>
      </c>
      <c r="B46" s="535" t="s">
        <v>234</v>
      </c>
      <c r="C46" s="535"/>
      <c r="D46" s="535"/>
      <c r="E46" s="535"/>
      <c r="F46" s="535"/>
      <c r="G46" s="143">
        <v>61</v>
      </c>
      <c r="H46" s="143">
        <v>12400</v>
      </c>
      <c r="I46" s="236">
        <v>19795</v>
      </c>
      <c r="J46" s="236">
        <v>13104</v>
      </c>
    </row>
    <row r="47" spans="1:10" ht="12.75">
      <c r="A47" s="203" t="s">
        <v>11</v>
      </c>
      <c r="B47" s="537" t="s">
        <v>235</v>
      </c>
      <c r="C47" s="537"/>
      <c r="D47" s="537"/>
      <c r="E47" s="537"/>
      <c r="F47" s="537"/>
      <c r="G47" s="160"/>
      <c r="H47" s="160">
        <v>12401</v>
      </c>
      <c r="I47" s="234">
        <v>901</v>
      </c>
      <c r="J47" s="234">
        <v>1231</v>
      </c>
    </row>
    <row r="48" spans="1:10" ht="12.75">
      <c r="A48" s="203" t="s">
        <v>13</v>
      </c>
      <c r="B48" s="537" t="s">
        <v>236</v>
      </c>
      <c r="C48" s="537"/>
      <c r="D48" s="537"/>
      <c r="E48" s="537"/>
      <c r="F48" s="537"/>
      <c r="G48" s="204">
        <v>611</v>
      </c>
      <c r="H48" s="160">
        <v>12402</v>
      </c>
      <c r="I48" s="234">
        <v>737</v>
      </c>
      <c r="J48" s="234">
        <v>937</v>
      </c>
    </row>
    <row r="49" spans="1:10" ht="12.75">
      <c r="A49" s="203" t="s">
        <v>19</v>
      </c>
      <c r="B49" s="537" t="s">
        <v>237</v>
      </c>
      <c r="C49" s="537"/>
      <c r="D49" s="537"/>
      <c r="E49" s="537"/>
      <c r="F49" s="537"/>
      <c r="G49" s="160">
        <v>613</v>
      </c>
      <c r="H49" s="160">
        <v>12403</v>
      </c>
      <c r="I49" s="234"/>
      <c r="J49" s="234">
        <v>138</v>
      </c>
    </row>
    <row r="50" spans="1:10" ht="12.75">
      <c r="A50" s="203" t="s">
        <v>20</v>
      </c>
      <c r="B50" s="537" t="s">
        <v>238</v>
      </c>
      <c r="C50" s="537"/>
      <c r="D50" s="537"/>
      <c r="E50" s="537"/>
      <c r="F50" s="537"/>
      <c r="G50" s="204">
        <v>615</v>
      </c>
      <c r="H50" s="160">
        <v>12404</v>
      </c>
      <c r="I50" s="235">
        <v>370</v>
      </c>
      <c r="J50" s="235">
        <v>30</v>
      </c>
    </row>
    <row r="51" spans="1:10" ht="12.75">
      <c r="A51" s="203" t="s">
        <v>26</v>
      </c>
      <c r="B51" s="537" t="s">
        <v>239</v>
      </c>
      <c r="C51" s="537"/>
      <c r="D51" s="537"/>
      <c r="E51" s="537"/>
      <c r="F51" s="537"/>
      <c r="G51" s="204">
        <v>616</v>
      </c>
      <c r="H51" s="160">
        <v>12405</v>
      </c>
      <c r="I51" s="234"/>
      <c r="J51" s="234"/>
    </row>
    <row r="52" spans="1:10" ht="12.75">
      <c r="A52" s="203" t="s">
        <v>240</v>
      </c>
      <c r="B52" s="537" t="s">
        <v>241</v>
      </c>
      <c r="C52" s="537"/>
      <c r="D52" s="537"/>
      <c r="E52" s="537"/>
      <c r="F52" s="537"/>
      <c r="G52" s="204">
        <v>617</v>
      </c>
      <c r="H52" s="160">
        <v>12406</v>
      </c>
      <c r="I52" s="234"/>
      <c r="J52" s="234"/>
    </row>
    <row r="53" spans="1:10" ht="12.75">
      <c r="A53" s="203" t="s">
        <v>242</v>
      </c>
      <c r="B53" s="533" t="s">
        <v>335</v>
      </c>
      <c r="C53" s="533" t="s">
        <v>220</v>
      </c>
      <c r="D53" s="533"/>
      <c r="E53" s="533"/>
      <c r="F53" s="533"/>
      <c r="G53" s="204">
        <v>618</v>
      </c>
      <c r="H53" s="160">
        <v>12407</v>
      </c>
      <c r="I53" s="234">
        <v>14568</v>
      </c>
      <c r="J53" s="234">
        <v>7871</v>
      </c>
    </row>
    <row r="54" spans="1:10" ht="12.75">
      <c r="A54" s="203" t="s">
        <v>243</v>
      </c>
      <c r="B54" s="533" t="s">
        <v>244</v>
      </c>
      <c r="C54" s="533"/>
      <c r="D54" s="533"/>
      <c r="E54" s="533"/>
      <c r="F54" s="533"/>
      <c r="G54" s="204">
        <v>623</v>
      </c>
      <c r="H54" s="160">
        <v>12408</v>
      </c>
      <c r="I54" s="234"/>
      <c r="J54" s="234"/>
    </row>
    <row r="55" spans="1:10" ht="12.75">
      <c r="A55" s="203" t="s">
        <v>245</v>
      </c>
      <c r="B55" s="533" t="s">
        <v>246</v>
      </c>
      <c r="C55" s="533"/>
      <c r="D55" s="533"/>
      <c r="E55" s="533"/>
      <c r="F55" s="533"/>
      <c r="G55" s="204">
        <v>624</v>
      </c>
      <c r="H55" s="160">
        <v>12409</v>
      </c>
      <c r="I55" s="234">
        <v>2868</v>
      </c>
      <c r="J55" s="234">
        <v>1356</v>
      </c>
    </row>
    <row r="56" spans="1:10" ht="12.75">
      <c r="A56" s="203" t="s">
        <v>247</v>
      </c>
      <c r="B56" s="533" t="s">
        <v>248</v>
      </c>
      <c r="C56" s="533"/>
      <c r="D56" s="533"/>
      <c r="E56" s="533"/>
      <c r="F56" s="533"/>
      <c r="G56" s="204">
        <v>625</v>
      </c>
      <c r="H56" s="160">
        <v>12410</v>
      </c>
      <c r="I56" s="234"/>
      <c r="J56" s="234"/>
    </row>
    <row r="57" spans="1:10" ht="12.75">
      <c r="A57" s="203" t="s">
        <v>249</v>
      </c>
      <c r="B57" s="533" t="s">
        <v>250</v>
      </c>
      <c r="C57" s="533"/>
      <c r="D57" s="533"/>
      <c r="E57" s="533"/>
      <c r="F57" s="533"/>
      <c r="G57" s="204">
        <v>626</v>
      </c>
      <c r="H57" s="160">
        <v>12411</v>
      </c>
      <c r="I57" s="234">
        <v>238</v>
      </c>
      <c r="J57" s="234">
        <v>205</v>
      </c>
    </row>
    <row r="58" spans="1:10" ht="12.75">
      <c r="A58" s="205" t="s">
        <v>251</v>
      </c>
      <c r="B58" s="533" t="s">
        <v>252</v>
      </c>
      <c r="C58" s="533"/>
      <c r="D58" s="533"/>
      <c r="E58" s="533"/>
      <c r="F58" s="533"/>
      <c r="G58" s="204">
        <v>627</v>
      </c>
      <c r="H58" s="160">
        <v>12412</v>
      </c>
      <c r="I58" s="234"/>
      <c r="J58" s="234">
        <v>1223</v>
      </c>
    </row>
    <row r="59" spans="1:10" ht="12.75">
      <c r="A59" s="203"/>
      <c r="B59" s="538" t="s">
        <v>253</v>
      </c>
      <c r="C59" s="538"/>
      <c r="D59" s="538"/>
      <c r="E59" s="538"/>
      <c r="F59" s="538"/>
      <c r="G59" s="204">
        <v>6271</v>
      </c>
      <c r="H59" s="204">
        <v>124121</v>
      </c>
      <c r="I59" s="234"/>
      <c r="J59" s="234"/>
    </row>
    <row r="60" spans="1:10" ht="12.75">
      <c r="A60" s="203"/>
      <c r="B60" s="538" t="s">
        <v>254</v>
      </c>
      <c r="C60" s="538"/>
      <c r="D60" s="538"/>
      <c r="E60" s="538"/>
      <c r="F60" s="538"/>
      <c r="G60" s="204">
        <v>6272</v>
      </c>
      <c r="H60" s="204">
        <v>124122</v>
      </c>
      <c r="I60" s="234"/>
      <c r="J60" s="234"/>
    </row>
    <row r="61" spans="1:10" ht="12.75">
      <c r="A61" s="203" t="s">
        <v>255</v>
      </c>
      <c r="B61" s="533" t="s">
        <v>256</v>
      </c>
      <c r="C61" s="533"/>
      <c r="D61" s="533"/>
      <c r="E61" s="533"/>
      <c r="F61" s="533"/>
      <c r="G61" s="204">
        <v>628</v>
      </c>
      <c r="H61" s="204">
        <v>12413</v>
      </c>
      <c r="I61" s="234">
        <v>113</v>
      </c>
      <c r="J61" s="234">
        <v>113</v>
      </c>
    </row>
    <row r="62" spans="1:10" ht="12.75">
      <c r="A62" s="202">
        <v>5</v>
      </c>
      <c r="B62" s="534" t="s">
        <v>257</v>
      </c>
      <c r="C62" s="533"/>
      <c r="D62" s="533"/>
      <c r="E62" s="533"/>
      <c r="F62" s="533"/>
      <c r="G62" s="200">
        <v>63</v>
      </c>
      <c r="H62" s="200">
        <v>12500</v>
      </c>
      <c r="I62" s="236">
        <v>25</v>
      </c>
      <c r="J62" s="236">
        <v>377</v>
      </c>
    </row>
    <row r="63" spans="1:10" ht="12.75">
      <c r="A63" s="203" t="s">
        <v>11</v>
      </c>
      <c r="B63" s="533" t="s">
        <v>258</v>
      </c>
      <c r="C63" s="533"/>
      <c r="D63" s="533"/>
      <c r="E63" s="533"/>
      <c r="F63" s="533"/>
      <c r="G63" s="204">
        <v>632</v>
      </c>
      <c r="H63" s="204">
        <v>12501</v>
      </c>
      <c r="I63" s="234"/>
      <c r="J63" s="234"/>
    </row>
    <row r="64" spans="1:10" ht="12.75">
      <c r="A64" s="203" t="s">
        <v>13</v>
      </c>
      <c r="B64" s="533" t="s">
        <v>259</v>
      </c>
      <c r="C64" s="533"/>
      <c r="D64" s="533"/>
      <c r="E64" s="533"/>
      <c r="F64" s="533"/>
      <c r="G64" s="204">
        <v>633</v>
      </c>
      <c r="H64" s="204">
        <v>12502</v>
      </c>
      <c r="I64" s="234"/>
      <c r="J64" s="234"/>
    </row>
    <row r="65" spans="1:10" ht="12.75">
      <c r="A65" s="203" t="s">
        <v>19</v>
      </c>
      <c r="B65" s="533" t="s">
        <v>260</v>
      </c>
      <c r="C65" s="533"/>
      <c r="D65" s="533"/>
      <c r="E65" s="533"/>
      <c r="F65" s="533"/>
      <c r="G65" s="204">
        <v>634</v>
      </c>
      <c r="H65" s="204">
        <v>12503</v>
      </c>
      <c r="I65" s="234">
        <v>25</v>
      </c>
      <c r="J65" s="234">
        <v>377</v>
      </c>
    </row>
    <row r="66" spans="1:10" ht="12.75">
      <c r="A66" s="203" t="s">
        <v>20</v>
      </c>
      <c r="B66" s="533" t="s">
        <v>261</v>
      </c>
      <c r="C66" s="533"/>
      <c r="D66" s="533"/>
      <c r="E66" s="533"/>
      <c r="F66" s="533"/>
      <c r="G66" s="204" t="s">
        <v>262</v>
      </c>
      <c r="H66" s="204">
        <v>12504</v>
      </c>
      <c r="I66" s="234"/>
      <c r="J66" s="234"/>
    </row>
    <row r="67" spans="1:10" ht="12.75">
      <c r="A67" s="202" t="s">
        <v>263</v>
      </c>
      <c r="B67" s="535" t="s">
        <v>264</v>
      </c>
      <c r="C67" s="535"/>
      <c r="D67" s="535"/>
      <c r="E67" s="535"/>
      <c r="F67" s="535"/>
      <c r="G67" s="204"/>
      <c r="H67" s="204">
        <v>12600</v>
      </c>
      <c r="I67" s="234">
        <f>I36+I42+I45+I46+I62</f>
        <v>55597</v>
      </c>
      <c r="J67" s="234">
        <f>J36+J42+J45+J46+J62</f>
        <v>26930</v>
      </c>
    </row>
    <row r="68" spans="1:10" ht="12.75">
      <c r="A68" s="206"/>
      <c r="B68" s="207" t="s">
        <v>265</v>
      </c>
      <c r="C68" s="208"/>
      <c r="D68" s="208"/>
      <c r="E68" s="208"/>
      <c r="F68" s="208"/>
      <c r="G68" s="208"/>
      <c r="H68" s="208"/>
      <c r="I68" s="209" t="s">
        <v>692</v>
      </c>
      <c r="J68" s="210" t="s">
        <v>193</v>
      </c>
    </row>
    <row r="69" spans="1:10" ht="12.75">
      <c r="A69" s="211">
        <v>1</v>
      </c>
      <c r="B69" s="541" t="s">
        <v>266</v>
      </c>
      <c r="C69" s="541"/>
      <c r="D69" s="541"/>
      <c r="E69" s="541"/>
      <c r="F69" s="541"/>
      <c r="G69" s="200"/>
      <c r="H69" s="200">
        <v>14000</v>
      </c>
      <c r="I69" s="236">
        <v>2</v>
      </c>
      <c r="J69" s="236">
        <v>2</v>
      </c>
    </row>
    <row r="70" spans="1:10" ht="12.75">
      <c r="A70" s="211">
        <v>2</v>
      </c>
      <c r="B70" s="541" t="s">
        <v>267</v>
      </c>
      <c r="C70" s="541"/>
      <c r="D70" s="541"/>
      <c r="E70" s="541"/>
      <c r="F70" s="541"/>
      <c r="G70" s="200"/>
      <c r="H70" s="200">
        <v>15000</v>
      </c>
      <c r="I70" s="236"/>
      <c r="J70" s="236"/>
    </row>
    <row r="71" spans="1:10" ht="12.75">
      <c r="A71" s="212" t="s">
        <v>11</v>
      </c>
      <c r="B71" s="537" t="s">
        <v>268</v>
      </c>
      <c r="C71" s="537"/>
      <c r="D71" s="537"/>
      <c r="E71" s="537"/>
      <c r="F71" s="537"/>
      <c r="G71" s="200"/>
      <c r="H71" s="204">
        <v>15001</v>
      </c>
      <c r="I71" s="236">
        <v>84</v>
      </c>
      <c r="J71" s="236">
        <v>1010</v>
      </c>
    </row>
    <row r="72" spans="1:10" ht="12.75">
      <c r="A72" s="212"/>
      <c r="B72" s="539" t="s">
        <v>269</v>
      </c>
      <c r="C72" s="539"/>
      <c r="D72" s="539"/>
      <c r="E72" s="539"/>
      <c r="F72" s="539"/>
      <c r="G72" s="200"/>
      <c r="H72" s="204">
        <v>150011</v>
      </c>
      <c r="I72" s="236">
        <v>84</v>
      </c>
      <c r="J72" s="236">
        <v>1010</v>
      </c>
    </row>
    <row r="73" spans="1:10" ht="12.75">
      <c r="A73" s="213" t="s">
        <v>13</v>
      </c>
      <c r="B73" s="537" t="s">
        <v>270</v>
      </c>
      <c r="C73" s="537"/>
      <c r="D73" s="537"/>
      <c r="E73" s="537"/>
      <c r="F73" s="537"/>
      <c r="G73" s="200"/>
      <c r="H73" s="204">
        <v>15002</v>
      </c>
      <c r="I73" s="236">
        <v>170896</v>
      </c>
      <c r="J73" s="236">
        <v>21238</v>
      </c>
    </row>
    <row r="74" spans="1:10" ht="13.5" thickBot="1">
      <c r="A74" s="214"/>
      <c r="B74" s="540" t="s">
        <v>271</v>
      </c>
      <c r="C74" s="540"/>
      <c r="D74" s="540"/>
      <c r="E74" s="540"/>
      <c r="F74" s="540"/>
      <c r="G74" s="215"/>
      <c r="H74" s="216">
        <v>150021</v>
      </c>
      <c r="I74" s="241"/>
      <c r="J74" s="241"/>
    </row>
  </sheetData>
  <sheetProtection/>
  <mergeCells count="59">
    <mergeCell ref="B74:F74"/>
    <mergeCell ref="B67:F67"/>
    <mergeCell ref="B69:F69"/>
    <mergeCell ref="B70:F70"/>
    <mergeCell ref="B71:F71"/>
    <mergeCell ref="B63:F63"/>
    <mergeCell ref="B64:F64"/>
    <mergeCell ref="B65:F65"/>
    <mergeCell ref="B66:F66"/>
    <mergeCell ref="B72:F72"/>
    <mergeCell ref="B73:F73"/>
    <mergeCell ref="B57:F57"/>
    <mergeCell ref="B58:F58"/>
    <mergeCell ref="B59:F59"/>
    <mergeCell ref="B60:F60"/>
    <mergeCell ref="B61:F61"/>
    <mergeCell ref="B62:F62"/>
    <mergeCell ref="B51:F51"/>
    <mergeCell ref="B52:F52"/>
    <mergeCell ref="B53:F53"/>
    <mergeCell ref="B54:F54"/>
    <mergeCell ref="B55:F55"/>
    <mergeCell ref="B56:F56"/>
    <mergeCell ref="B45:F45"/>
    <mergeCell ref="B46:F46"/>
    <mergeCell ref="B47:F47"/>
    <mergeCell ref="B48:F48"/>
    <mergeCell ref="B49:F49"/>
    <mergeCell ref="B50:F50"/>
    <mergeCell ref="B39:F39"/>
    <mergeCell ref="B40:F40"/>
    <mergeCell ref="B41:F41"/>
    <mergeCell ref="B42:F42"/>
    <mergeCell ref="B43:F43"/>
    <mergeCell ref="B44:F44"/>
    <mergeCell ref="B24:F24"/>
    <mergeCell ref="A34:J34"/>
    <mergeCell ref="B35:F35"/>
    <mergeCell ref="B36:F36"/>
    <mergeCell ref="B37:F37"/>
    <mergeCell ref="B38:F38"/>
    <mergeCell ref="B18:F18"/>
    <mergeCell ref="B19:F19"/>
    <mergeCell ref="B20:F20"/>
    <mergeCell ref="B21:F21"/>
    <mergeCell ref="B22:F22"/>
    <mergeCell ref="B23:F23"/>
    <mergeCell ref="B12:F12"/>
    <mergeCell ref="B13:F13"/>
    <mergeCell ref="B14:F14"/>
    <mergeCell ref="B15:F15"/>
    <mergeCell ref="B16:F16"/>
    <mergeCell ref="B17:F17"/>
    <mergeCell ref="A6:J6"/>
    <mergeCell ref="B7:F7"/>
    <mergeCell ref="B8:F8"/>
    <mergeCell ref="B9:F9"/>
    <mergeCell ref="B10:F10"/>
    <mergeCell ref="B11:F11"/>
  </mergeCells>
  <printOptions/>
  <pageMargins left="0.75" right="0.75" top="1" bottom="1" header="0.5" footer="0.5"/>
  <pageSetup horizontalDpi="600" verticalDpi="600" orientation="portrait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F4">
      <selection activeCell="L31" sqref="L31"/>
    </sheetView>
  </sheetViews>
  <sheetFormatPr defaultColWidth="9.140625" defaultRowHeight="12.75"/>
  <cols>
    <col min="1" max="1" width="4.00390625" style="0" customWidth="1"/>
    <col min="2" max="2" width="12.8515625" style="0" bestFit="1" customWidth="1"/>
    <col min="3" max="3" width="13.7109375" style="0" customWidth="1"/>
    <col min="4" max="4" width="14.7109375" style="0" customWidth="1"/>
    <col min="5" max="5" width="16.28125" style="0" bestFit="1" customWidth="1"/>
    <col min="6" max="6" width="13.140625" style="0" customWidth="1"/>
    <col min="7" max="7" width="10.57421875" style="0" customWidth="1"/>
    <col min="8" max="8" width="11.57421875" style="0" customWidth="1"/>
    <col min="9" max="9" width="13.7109375" style="0" customWidth="1"/>
    <col min="10" max="10" width="15.8515625" style="0" customWidth="1"/>
    <col min="11" max="11" width="15.00390625" style="0" customWidth="1"/>
    <col min="12" max="12" width="16.28125" style="0" customWidth="1"/>
    <col min="13" max="13" width="12.8515625" style="0" customWidth="1"/>
  </cols>
  <sheetData>
    <row r="2" spans="1:13" ht="15.75">
      <c r="A2" s="261" t="s">
        <v>476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15.75">
      <c r="A3" s="261" t="s">
        <v>477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15.75">
      <c r="A4" s="261" t="s">
        <v>478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3" ht="15.75">
      <c r="A5" s="542" t="s">
        <v>479</v>
      </c>
      <c r="B5" s="542"/>
      <c r="C5" s="542"/>
      <c r="D5" s="542"/>
      <c r="E5" s="542"/>
      <c r="F5" s="542"/>
      <c r="G5" s="542"/>
      <c r="H5" s="542"/>
      <c r="I5" s="542"/>
      <c r="J5" s="542"/>
      <c r="K5" s="542"/>
      <c r="L5" s="542"/>
      <c r="M5" s="542"/>
    </row>
    <row r="6" spans="1:13" ht="15.75">
      <c r="A6" s="277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</row>
    <row r="7" spans="1:13" ht="15.75" thickBot="1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1:13" ht="15.75">
      <c r="A8" s="543" t="s">
        <v>480</v>
      </c>
      <c r="B8" s="545" t="s">
        <v>481</v>
      </c>
      <c r="C8" s="278" t="s">
        <v>482</v>
      </c>
      <c r="D8" s="547" t="s">
        <v>483</v>
      </c>
      <c r="E8" s="548"/>
      <c r="F8" s="549"/>
      <c r="G8" s="547" t="s">
        <v>484</v>
      </c>
      <c r="H8" s="549"/>
      <c r="I8" s="547" t="s">
        <v>485</v>
      </c>
      <c r="J8" s="548"/>
      <c r="K8" s="548"/>
      <c r="L8" s="545" t="s">
        <v>486</v>
      </c>
      <c r="M8" s="279" t="s">
        <v>487</v>
      </c>
    </row>
    <row r="9" spans="1:13" ht="16.5" thickBot="1">
      <c r="A9" s="544"/>
      <c r="B9" s="546"/>
      <c r="C9" s="280"/>
      <c r="D9" s="281" t="s">
        <v>488</v>
      </c>
      <c r="E9" s="281" t="s">
        <v>489</v>
      </c>
      <c r="F9" s="281" t="s">
        <v>490</v>
      </c>
      <c r="G9" s="282" t="s">
        <v>489</v>
      </c>
      <c r="H9" s="281" t="s">
        <v>490</v>
      </c>
      <c r="I9" s="282" t="s">
        <v>491</v>
      </c>
      <c r="J9" s="282" t="s">
        <v>489</v>
      </c>
      <c r="K9" s="281" t="s">
        <v>490</v>
      </c>
      <c r="L9" s="546"/>
      <c r="M9" s="283"/>
    </row>
    <row r="10" spans="1:13" ht="15.75">
      <c r="A10" s="284"/>
      <c r="B10" s="285">
        <v>2915986</v>
      </c>
      <c r="C10" s="285"/>
      <c r="D10" s="286"/>
      <c r="E10" s="286"/>
      <c r="F10" s="286"/>
      <c r="G10" s="286"/>
      <c r="H10" s="286"/>
      <c r="I10" s="286"/>
      <c r="J10" s="286"/>
      <c r="K10" s="286"/>
      <c r="L10" s="287">
        <v>2915986</v>
      </c>
      <c r="M10" s="288"/>
    </row>
    <row r="11" spans="1:13" ht="15.75">
      <c r="A11" s="289">
        <v>1</v>
      </c>
      <c r="B11" s="290" t="s">
        <v>492</v>
      </c>
      <c r="C11" s="290"/>
      <c r="D11" s="287">
        <v>89862</v>
      </c>
      <c r="E11" s="287"/>
      <c r="F11" s="287">
        <f>E11*0.2</f>
        <v>0</v>
      </c>
      <c r="G11" s="287"/>
      <c r="H11" s="287"/>
      <c r="I11" s="287">
        <v>8360</v>
      </c>
      <c r="J11" s="287">
        <v>1390680</v>
      </c>
      <c r="K11" s="287">
        <f>J11*0.2</f>
        <v>278136</v>
      </c>
      <c r="L11" s="287">
        <f>B10-F11+K11</f>
        <v>3194122</v>
      </c>
      <c r="M11" s="291">
        <v>20000</v>
      </c>
    </row>
    <row r="12" spans="1:13" ht="15.75">
      <c r="A12" s="289">
        <v>2</v>
      </c>
      <c r="B12" s="290" t="s">
        <v>493</v>
      </c>
      <c r="C12" s="290"/>
      <c r="D12" s="287"/>
      <c r="E12" s="287"/>
      <c r="F12" s="287">
        <f aca="true" t="shared" si="0" ref="F12:F22">E12*0.2</f>
        <v>0</v>
      </c>
      <c r="G12" s="287"/>
      <c r="H12" s="287"/>
      <c r="I12" s="287">
        <v>199965</v>
      </c>
      <c r="J12" s="287">
        <v>1268490</v>
      </c>
      <c r="K12" s="287">
        <f aca="true" t="shared" si="1" ref="K12:K22">J12*0.2</f>
        <v>253698</v>
      </c>
      <c r="L12" s="287">
        <f>L11-F12+K12</f>
        <v>3447820</v>
      </c>
      <c r="M12" s="291">
        <v>20000</v>
      </c>
    </row>
    <row r="13" spans="1:13" ht="15.75">
      <c r="A13" s="289">
        <v>3</v>
      </c>
      <c r="B13" s="290" t="s">
        <v>494</v>
      </c>
      <c r="C13" s="290"/>
      <c r="D13" s="287"/>
      <c r="E13" s="287"/>
      <c r="F13" s="287">
        <f t="shared" si="0"/>
        <v>0</v>
      </c>
      <c r="G13" s="287"/>
      <c r="H13" s="287"/>
      <c r="I13" s="287">
        <v>322177</v>
      </c>
      <c r="J13" s="287">
        <v>1885680</v>
      </c>
      <c r="K13" s="287">
        <f t="shared" si="1"/>
        <v>377136</v>
      </c>
      <c r="L13" s="287">
        <f>L12-F13+K13</f>
        <v>3824956</v>
      </c>
      <c r="M13" s="291">
        <v>20000</v>
      </c>
    </row>
    <row r="14" spans="1:13" ht="15.75">
      <c r="A14" s="289">
        <v>4</v>
      </c>
      <c r="B14" s="290" t="s">
        <v>495</v>
      </c>
      <c r="C14" s="290"/>
      <c r="D14" s="287">
        <v>7956114</v>
      </c>
      <c r="E14" s="287">
        <v>2400000</v>
      </c>
      <c r="F14" s="287">
        <f t="shared" si="0"/>
        <v>480000</v>
      </c>
      <c r="G14" s="287"/>
      <c r="H14" s="287"/>
      <c r="I14" s="287">
        <v>1957791</v>
      </c>
      <c r="J14" s="287">
        <v>1631462</v>
      </c>
      <c r="K14" s="287">
        <f t="shared" si="1"/>
        <v>326292.4</v>
      </c>
      <c r="L14" s="287">
        <f>L13-F14+K14</f>
        <v>3671248.4</v>
      </c>
      <c r="M14" s="291">
        <v>20000</v>
      </c>
    </row>
    <row r="15" spans="1:13" ht="15.75">
      <c r="A15" s="292">
        <v>5</v>
      </c>
      <c r="B15" s="293" t="s">
        <v>496</v>
      </c>
      <c r="C15" s="293"/>
      <c r="D15" s="294"/>
      <c r="E15" s="294">
        <v>10635000</v>
      </c>
      <c r="F15" s="287">
        <f t="shared" si="0"/>
        <v>2127000</v>
      </c>
      <c r="G15" s="294"/>
      <c r="H15" s="294"/>
      <c r="I15" s="294">
        <v>521986</v>
      </c>
      <c r="J15" s="294">
        <v>2503376</v>
      </c>
      <c r="K15" s="287">
        <f t="shared" si="1"/>
        <v>500675.2</v>
      </c>
      <c r="L15" s="294">
        <v>3671248</v>
      </c>
      <c r="M15" s="295">
        <v>20534</v>
      </c>
    </row>
    <row r="16" spans="1:13" ht="15.75">
      <c r="A16" s="289">
        <v>6</v>
      </c>
      <c r="B16" s="290" t="s">
        <v>497</v>
      </c>
      <c r="C16" s="290"/>
      <c r="D16" s="287"/>
      <c r="E16" s="287"/>
      <c r="F16" s="287">
        <f t="shared" si="0"/>
        <v>0</v>
      </c>
      <c r="G16" s="287"/>
      <c r="H16" s="287"/>
      <c r="I16" s="287">
        <v>102096</v>
      </c>
      <c r="J16" s="287">
        <v>1462040</v>
      </c>
      <c r="K16" s="287">
        <f t="shared" si="1"/>
        <v>292408</v>
      </c>
      <c r="L16" s="287">
        <v>2337331</v>
      </c>
      <c r="M16" s="291">
        <v>20534</v>
      </c>
    </row>
    <row r="17" spans="1:13" ht="15.75">
      <c r="A17" s="292">
        <v>7</v>
      </c>
      <c r="B17" s="293" t="s">
        <v>498</v>
      </c>
      <c r="C17" s="293"/>
      <c r="D17" s="294"/>
      <c r="E17" s="294"/>
      <c r="F17" s="287">
        <f t="shared" si="0"/>
        <v>0</v>
      </c>
      <c r="G17" s="294"/>
      <c r="H17" s="294"/>
      <c r="I17" s="294">
        <v>22371</v>
      </c>
      <c r="J17" s="294">
        <v>1452745</v>
      </c>
      <c r="K17" s="287">
        <f t="shared" si="1"/>
        <v>290549</v>
      </c>
      <c r="L17" s="294">
        <v>2627880</v>
      </c>
      <c r="M17" s="295">
        <v>20534</v>
      </c>
    </row>
    <row r="18" spans="1:13" ht="15.75">
      <c r="A18" s="289">
        <v>8</v>
      </c>
      <c r="B18" s="290" t="s">
        <v>499</v>
      </c>
      <c r="C18" s="290"/>
      <c r="D18" s="287"/>
      <c r="E18" s="287"/>
      <c r="F18" s="287">
        <f t="shared" si="0"/>
        <v>0</v>
      </c>
      <c r="G18" s="287"/>
      <c r="H18" s="287"/>
      <c r="I18" s="287">
        <v>15800</v>
      </c>
      <c r="J18" s="287">
        <v>1189147</v>
      </c>
      <c r="K18" s="287">
        <f t="shared" si="1"/>
        <v>237829.40000000002</v>
      </c>
      <c r="L18" s="287">
        <v>2865709</v>
      </c>
      <c r="M18" s="291">
        <v>20534</v>
      </c>
    </row>
    <row r="19" spans="1:13" ht="15.75">
      <c r="A19" s="292">
        <v>9</v>
      </c>
      <c r="B19" s="293" t="s">
        <v>500</v>
      </c>
      <c r="C19" s="293"/>
      <c r="D19" s="294"/>
      <c r="E19" s="294"/>
      <c r="F19" s="287">
        <f t="shared" si="0"/>
        <v>0</v>
      </c>
      <c r="G19" s="294"/>
      <c r="H19" s="294"/>
      <c r="I19" s="294">
        <v>394129</v>
      </c>
      <c r="J19" s="294">
        <v>1189248</v>
      </c>
      <c r="K19" s="287">
        <f t="shared" si="1"/>
        <v>237849.6</v>
      </c>
      <c r="L19" s="294">
        <v>3103559</v>
      </c>
      <c r="M19" s="295">
        <v>20534</v>
      </c>
    </row>
    <row r="20" spans="1:13" ht="15.75">
      <c r="A20" s="289">
        <v>10</v>
      </c>
      <c r="B20" s="290" t="s">
        <v>501</v>
      </c>
      <c r="C20" s="290"/>
      <c r="D20" s="287">
        <v>4029244</v>
      </c>
      <c r="E20" s="287"/>
      <c r="F20" s="287">
        <f t="shared" si="0"/>
        <v>0</v>
      </c>
      <c r="G20" s="287"/>
      <c r="H20" s="287">
        <f>0.2*G20</f>
        <v>0</v>
      </c>
      <c r="I20" s="287">
        <v>227270</v>
      </c>
      <c r="J20" s="287">
        <v>1193098</v>
      </c>
      <c r="K20" s="287">
        <f t="shared" si="1"/>
        <v>238619.6</v>
      </c>
      <c r="L20" s="287">
        <v>3342179</v>
      </c>
      <c r="M20" s="291">
        <v>20534</v>
      </c>
    </row>
    <row r="21" spans="1:13" ht="15.75">
      <c r="A21" s="289">
        <v>11</v>
      </c>
      <c r="B21" s="290" t="s">
        <v>502</v>
      </c>
      <c r="C21" s="290"/>
      <c r="D21" s="287">
        <v>4318130</v>
      </c>
      <c r="E21" s="287">
        <v>5200000</v>
      </c>
      <c r="F21" s="287">
        <f t="shared" si="0"/>
        <v>1040000</v>
      </c>
      <c r="G21" s="296"/>
      <c r="H21" s="287">
        <f>0.2*G21</f>
        <v>0</v>
      </c>
      <c r="I21" s="287">
        <v>383702</v>
      </c>
      <c r="J21" s="287">
        <v>1201453</v>
      </c>
      <c r="K21" s="287">
        <f t="shared" si="1"/>
        <v>240290.6</v>
      </c>
      <c r="L21" s="287">
        <f>L20-F21+K21</f>
        <v>2542469.6</v>
      </c>
      <c r="M21" s="291">
        <v>57000</v>
      </c>
    </row>
    <row r="22" spans="1:13" ht="16.5" thickBot="1">
      <c r="A22" s="297">
        <v>12</v>
      </c>
      <c r="B22" s="298" t="s">
        <v>503</v>
      </c>
      <c r="C22" s="298"/>
      <c r="D22" s="299"/>
      <c r="E22" s="299"/>
      <c r="F22" s="287">
        <f t="shared" si="0"/>
        <v>0</v>
      </c>
      <c r="G22" s="300"/>
      <c r="H22" s="301"/>
      <c r="I22" s="299">
        <v>58271</v>
      </c>
      <c r="J22" s="299">
        <v>152935</v>
      </c>
      <c r="K22" s="287">
        <f t="shared" si="1"/>
        <v>30587</v>
      </c>
      <c r="L22" s="287">
        <f>L21-F22+K22</f>
        <v>2573056.6</v>
      </c>
      <c r="M22" s="302">
        <v>57000</v>
      </c>
    </row>
    <row r="23" spans="1:13" ht="16.5" thickBot="1">
      <c r="A23" s="303"/>
      <c r="B23" s="304" t="s">
        <v>15</v>
      </c>
      <c r="C23" s="305">
        <f>SUM(C10:C22)</f>
        <v>0</v>
      </c>
      <c r="D23" s="306">
        <f>SUM(D10:D22)</f>
        <v>16393350</v>
      </c>
      <c r="E23" s="307">
        <f aca="true" t="shared" si="2" ref="E23:K23">SUM(E10:E22)</f>
        <v>18235000</v>
      </c>
      <c r="F23" s="307">
        <f t="shared" si="2"/>
        <v>3647000</v>
      </c>
      <c r="G23" s="307">
        <f t="shared" si="2"/>
        <v>0</v>
      </c>
      <c r="H23" s="307">
        <f t="shared" si="2"/>
        <v>0</v>
      </c>
      <c r="I23" s="307">
        <f t="shared" si="2"/>
        <v>4213918</v>
      </c>
      <c r="J23" s="307">
        <f t="shared" si="2"/>
        <v>16520354</v>
      </c>
      <c r="K23" s="307">
        <f t="shared" si="2"/>
        <v>3304070.8</v>
      </c>
      <c r="L23" s="307"/>
      <c r="M23" s="308">
        <f>SUM(M10:M22)</f>
        <v>317204</v>
      </c>
    </row>
    <row r="24" spans="1:13" ht="15">
      <c r="A24" s="128"/>
      <c r="B24" s="128"/>
      <c r="C24" s="128"/>
      <c r="D24" s="309">
        <v>18235000</v>
      </c>
      <c r="E24" s="128"/>
      <c r="F24" s="128"/>
      <c r="G24" s="128"/>
      <c r="H24" s="128"/>
      <c r="I24" s="128"/>
      <c r="J24" s="128"/>
      <c r="K24" s="128"/>
      <c r="L24" s="128"/>
      <c r="M24" s="128"/>
    </row>
    <row r="25" spans="1:13" ht="15.75">
      <c r="A25" s="128"/>
      <c r="B25" s="128"/>
      <c r="C25" s="128"/>
      <c r="D25" s="310">
        <f>SUM(D23:D24)</f>
        <v>34628350</v>
      </c>
      <c r="E25" s="309"/>
      <c r="F25" s="309"/>
      <c r="G25" s="309"/>
      <c r="H25" s="309"/>
      <c r="I25" s="309"/>
      <c r="J25" s="309"/>
      <c r="K25" s="309"/>
      <c r="L25" s="309"/>
      <c r="M25" s="309"/>
    </row>
    <row r="26" spans="1:13" ht="15.75">
      <c r="A26" s="128"/>
      <c r="B26" s="128"/>
      <c r="C26" s="261" t="s">
        <v>504</v>
      </c>
      <c r="D26" s="128"/>
      <c r="E26" s="128"/>
      <c r="F26" s="128"/>
      <c r="G26" s="128"/>
      <c r="H26" s="128"/>
      <c r="I26" s="128"/>
      <c r="J26" s="128"/>
      <c r="K26" s="128"/>
      <c r="L26" s="128"/>
      <c r="M26" s="128"/>
    </row>
    <row r="27" spans="1:13" ht="15.75">
      <c r="A27" s="128"/>
      <c r="B27" s="128"/>
      <c r="C27" s="261"/>
      <c r="D27" s="128"/>
      <c r="E27" s="128"/>
      <c r="F27" s="128"/>
      <c r="G27" s="128"/>
      <c r="H27" s="128"/>
      <c r="I27" s="128"/>
      <c r="J27" s="128"/>
      <c r="K27" s="128"/>
      <c r="L27" s="128"/>
      <c r="M27" s="128"/>
    </row>
    <row r="28" spans="1:13" ht="15.75">
      <c r="A28" s="128"/>
      <c r="B28" s="128"/>
      <c r="C28" s="273">
        <v>34462941</v>
      </c>
      <c r="D28" s="128"/>
      <c r="E28" s="128"/>
      <c r="F28" s="128"/>
      <c r="G28" s="128"/>
      <c r="H28" s="128"/>
      <c r="I28" s="128"/>
      <c r="J28" s="128"/>
      <c r="K28" s="128"/>
      <c r="L28" s="128"/>
      <c r="M28" s="128"/>
    </row>
    <row r="29" spans="1:13" ht="15.75">
      <c r="A29" s="128"/>
      <c r="B29" s="128"/>
      <c r="C29" s="261"/>
      <c r="D29" s="128"/>
      <c r="E29" s="128"/>
      <c r="F29" s="128"/>
      <c r="G29" s="128"/>
      <c r="H29" s="128"/>
      <c r="I29" s="128"/>
      <c r="J29" s="128"/>
      <c r="K29" s="128"/>
      <c r="L29" s="128"/>
      <c r="M29" s="128"/>
    </row>
    <row r="30" spans="1:13" ht="15">
      <c r="A30" s="128"/>
      <c r="B30" s="128"/>
      <c r="C30" s="128" t="s">
        <v>505</v>
      </c>
      <c r="D30" s="311">
        <f>D25-C28</f>
        <v>165409</v>
      </c>
      <c r="E30" s="128"/>
      <c r="F30" s="128"/>
      <c r="G30" s="128"/>
      <c r="H30" s="128"/>
      <c r="I30" s="128"/>
      <c r="J30" s="128"/>
      <c r="K30" s="128"/>
      <c r="L30" s="128"/>
      <c r="M30" s="128"/>
    </row>
    <row r="31" spans="1:13" ht="15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</row>
  </sheetData>
  <sheetProtection/>
  <mergeCells count="7">
    <mergeCell ref="A5:M5"/>
    <mergeCell ref="A8:A9"/>
    <mergeCell ref="B8:B9"/>
    <mergeCell ref="D8:F8"/>
    <mergeCell ref="G8:H8"/>
    <mergeCell ref="I8:K8"/>
    <mergeCell ref="L8:L9"/>
  </mergeCells>
  <printOptions/>
  <pageMargins left="0.75" right="0.75" top="1" bottom="1" header="0.5" footer="0.5"/>
  <pageSetup horizontalDpi="600" verticalDpi="600" orientation="landscape" scale="72" r:id="rId3"/>
  <colBreaks count="1" manualBreakCount="1">
    <brk id="13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23">
      <selection activeCell="H46" sqref="H46"/>
    </sheetView>
  </sheetViews>
  <sheetFormatPr defaultColWidth="9.140625" defaultRowHeight="12.75"/>
  <cols>
    <col min="1" max="1" width="3.7109375" style="0" customWidth="1"/>
    <col min="2" max="2" width="10.8515625" style="0" customWidth="1"/>
    <col min="3" max="3" width="33.8515625" style="0" customWidth="1"/>
    <col min="4" max="4" width="23.8515625" style="0" customWidth="1"/>
  </cols>
  <sheetData>
    <row r="1" ht="15">
      <c r="B1" s="144" t="s">
        <v>336</v>
      </c>
    </row>
    <row r="2" ht="12.75">
      <c r="B2" s="145" t="s">
        <v>337</v>
      </c>
    </row>
    <row r="3" spans="2:4" ht="12.75">
      <c r="B3" s="145"/>
      <c r="D3" s="60" t="s">
        <v>274</v>
      </c>
    </row>
    <row r="4" spans="3:4" ht="12.75">
      <c r="C4" s="60" t="s">
        <v>692</v>
      </c>
      <c r="D4" s="60" t="s">
        <v>339</v>
      </c>
    </row>
    <row r="5" spans="1:4" ht="12.75">
      <c r="A5" s="59"/>
      <c r="B5" s="59"/>
      <c r="C5" s="148" t="s">
        <v>275</v>
      </c>
      <c r="D5" s="148" t="s">
        <v>276</v>
      </c>
    </row>
    <row r="6" spans="1:4" ht="12.75">
      <c r="A6" s="59">
        <v>1</v>
      </c>
      <c r="B6" s="148" t="s">
        <v>277</v>
      </c>
      <c r="C6" s="217" t="s">
        <v>278</v>
      </c>
      <c r="D6" s="217"/>
    </row>
    <row r="7" spans="1:4" ht="12.75">
      <c r="A7" s="59">
        <v>2</v>
      </c>
      <c r="B7" s="148" t="s">
        <v>277</v>
      </c>
      <c r="C7" s="218" t="s">
        <v>279</v>
      </c>
      <c r="D7" s="59"/>
    </row>
    <row r="8" spans="1:4" ht="12.75">
      <c r="A8" s="59">
        <v>3</v>
      </c>
      <c r="B8" s="148" t="s">
        <v>277</v>
      </c>
      <c r="C8" s="218" t="s">
        <v>280</v>
      </c>
      <c r="D8" s="59"/>
    </row>
    <row r="9" spans="1:4" ht="12.75">
      <c r="A9" s="59">
        <v>4</v>
      </c>
      <c r="B9" s="148" t="s">
        <v>277</v>
      </c>
      <c r="C9" s="217" t="s">
        <v>281</v>
      </c>
      <c r="D9" s="59"/>
    </row>
    <row r="10" spans="1:4" ht="12.75">
      <c r="A10" s="59">
        <v>5</v>
      </c>
      <c r="B10" s="148" t="s">
        <v>277</v>
      </c>
      <c r="C10" s="218" t="s">
        <v>282</v>
      </c>
      <c r="D10" s="129"/>
    </row>
    <row r="11" spans="1:4" ht="12.75">
      <c r="A11" s="59">
        <v>6</v>
      </c>
      <c r="B11" s="148" t="s">
        <v>277</v>
      </c>
      <c r="C11" s="217" t="s">
        <v>283</v>
      </c>
      <c r="D11" s="129"/>
    </row>
    <row r="12" spans="1:4" ht="12.75">
      <c r="A12" s="59">
        <v>7</v>
      </c>
      <c r="B12" s="148" t="s">
        <v>277</v>
      </c>
      <c r="C12" s="217" t="s">
        <v>284</v>
      </c>
      <c r="D12" s="129"/>
    </row>
    <row r="13" spans="1:4" ht="12.75">
      <c r="A13" s="59">
        <v>8</v>
      </c>
      <c r="B13" s="148" t="s">
        <v>277</v>
      </c>
      <c r="C13" s="217" t="s">
        <v>285</v>
      </c>
      <c r="D13" s="129">
        <v>224907</v>
      </c>
    </row>
    <row r="14" spans="1:4" ht="12.75">
      <c r="A14" s="148" t="s">
        <v>7</v>
      </c>
      <c r="B14" s="148"/>
      <c r="C14" s="148" t="s">
        <v>286</v>
      </c>
      <c r="D14" s="134">
        <f>SUM(D13)</f>
        <v>224907</v>
      </c>
    </row>
    <row r="15" spans="1:4" ht="12.75">
      <c r="A15" s="59">
        <v>9</v>
      </c>
      <c r="B15" s="148" t="s">
        <v>287</v>
      </c>
      <c r="C15" s="217" t="s">
        <v>288</v>
      </c>
      <c r="D15" s="129"/>
    </row>
    <row r="16" spans="1:4" ht="12.75">
      <c r="A16" s="59">
        <v>10</v>
      </c>
      <c r="B16" s="148" t="s">
        <v>287</v>
      </c>
      <c r="C16" s="217" t="s">
        <v>289</v>
      </c>
      <c r="D16" s="238"/>
    </row>
    <row r="17" spans="1:4" ht="12.75">
      <c r="A17" s="59">
        <v>11</v>
      </c>
      <c r="B17" s="148" t="s">
        <v>287</v>
      </c>
      <c r="C17" s="217" t="s">
        <v>290</v>
      </c>
      <c r="D17" s="129"/>
    </row>
    <row r="18" spans="1:4" ht="12.75">
      <c r="A18" s="148" t="s">
        <v>32</v>
      </c>
      <c r="B18" s="148"/>
      <c r="C18" s="148" t="s">
        <v>291</v>
      </c>
      <c r="D18" s="134"/>
    </row>
    <row r="19" spans="1:4" ht="12.75">
      <c r="A19" s="59">
        <v>12</v>
      </c>
      <c r="B19" s="148" t="s">
        <v>292</v>
      </c>
      <c r="C19" s="217" t="s">
        <v>293</v>
      </c>
      <c r="D19" s="129"/>
    </row>
    <row r="20" spans="1:4" ht="12.75">
      <c r="A20" s="59">
        <v>13</v>
      </c>
      <c r="B20" s="148" t="s">
        <v>292</v>
      </c>
      <c r="C20" s="148" t="s">
        <v>294</v>
      </c>
      <c r="D20" s="129"/>
    </row>
    <row r="21" spans="1:4" ht="12.75">
      <c r="A21" s="59">
        <v>14</v>
      </c>
      <c r="B21" s="148" t="s">
        <v>292</v>
      </c>
      <c r="C21" s="217" t="s">
        <v>295</v>
      </c>
      <c r="D21" s="129"/>
    </row>
    <row r="22" spans="1:4" ht="12.75">
      <c r="A22" s="59">
        <v>15</v>
      </c>
      <c r="B22" s="148" t="s">
        <v>292</v>
      </c>
      <c r="C22" s="218" t="s">
        <v>296</v>
      </c>
      <c r="D22" s="129"/>
    </row>
    <row r="23" spans="1:4" ht="12.75">
      <c r="A23" s="59">
        <v>16</v>
      </c>
      <c r="B23" s="148" t="s">
        <v>292</v>
      </c>
      <c r="C23" s="217" t="s">
        <v>297</v>
      </c>
      <c r="D23" s="129"/>
    </row>
    <row r="24" spans="1:4" ht="12.75">
      <c r="A24" s="59">
        <v>17</v>
      </c>
      <c r="B24" s="148" t="s">
        <v>292</v>
      </c>
      <c r="C24" s="217" t="s">
        <v>298</v>
      </c>
      <c r="D24" s="129"/>
    </row>
    <row r="25" spans="1:4" ht="12.75">
      <c r="A25" s="59">
        <v>18</v>
      </c>
      <c r="B25" s="148" t="s">
        <v>292</v>
      </c>
      <c r="C25" s="218" t="s">
        <v>299</v>
      </c>
      <c r="D25" s="129"/>
    </row>
    <row r="26" spans="1:4" ht="12.75">
      <c r="A26" s="59">
        <v>19</v>
      </c>
      <c r="B26" s="148" t="s">
        <v>292</v>
      </c>
      <c r="C26" s="217" t="s">
        <v>300</v>
      </c>
      <c r="D26" s="129"/>
    </row>
    <row r="27" spans="1:4" ht="12.75">
      <c r="A27" s="148" t="s">
        <v>80</v>
      </c>
      <c r="B27" s="148"/>
      <c r="C27" s="148" t="s">
        <v>301</v>
      </c>
      <c r="D27" s="129"/>
    </row>
    <row r="28" spans="1:4" ht="12.75">
      <c r="A28" s="59">
        <v>20</v>
      </c>
      <c r="B28" s="148" t="s">
        <v>302</v>
      </c>
      <c r="C28" s="217" t="s">
        <v>303</v>
      </c>
      <c r="D28" s="129"/>
    </row>
    <row r="29" spans="1:4" ht="12.75">
      <c r="A29" s="59">
        <v>21</v>
      </c>
      <c r="B29" s="148" t="s">
        <v>302</v>
      </c>
      <c r="C29" s="217" t="s">
        <v>304</v>
      </c>
      <c r="D29" s="129"/>
    </row>
    <row r="30" spans="1:4" ht="12.75">
      <c r="A30" s="59">
        <v>22</v>
      </c>
      <c r="B30" s="148" t="s">
        <v>302</v>
      </c>
      <c r="C30" s="217" t="s">
        <v>305</v>
      </c>
      <c r="D30" s="238"/>
    </row>
    <row r="31" spans="1:4" ht="12.75">
      <c r="A31" s="59">
        <v>23</v>
      </c>
      <c r="B31" s="148" t="s">
        <v>302</v>
      </c>
      <c r="C31" s="217" t="s">
        <v>306</v>
      </c>
      <c r="D31" s="129"/>
    </row>
    <row r="32" spans="1:4" ht="12.75">
      <c r="A32" s="148" t="s">
        <v>307</v>
      </c>
      <c r="B32" s="148"/>
      <c r="C32" s="148" t="s">
        <v>308</v>
      </c>
      <c r="D32" s="129"/>
    </row>
    <row r="33" spans="1:4" ht="12.75">
      <c r="A33" s="59">
        <v>24</v>
      </c>
      <c r="B33" s="148" t="s">
        <v>309</v>
      </c>
      <c r="C33" s="218" t="s">
        <v>310</v>
      </c>
      <c r="D33" s="129"/>
    </row>
    <row r="34" spans="1:4" ht="12.75">
      <c r="A34" s="59">
        <v>25</v>
      </c>
      <c r="B34" s="148" t="s">
        <v>309</v>
      </c>
      <c r="C34" s="218" t="s">
        <v>311</v>
      </c>
      <c r="D34" s="129"/>
    </row>
    <row r="35" spans="1:4" ht="12.75">
      <c r="A35" s="59">
        <v>26</v>
      </c>
      <c r="B35" s="148" t="s">
        <v>309</v>
      </c>
      <c r="C35" s="217" t="s">
        <v>312</v>
      </c>
      <c r="D35" s="129"/>
    </row>
    <row r="36" spans="1:4" ht="12.75">
      <c r="A36" s="59">
        <v>27</v>
      </c>
      <c r="B36" s="148" t="s">
        <v>309</v>
      </c>
      <c r="C36" s="217" t="s">
        <v>313</v>
      </c>
      <c r="D36" s="129"/>
    </row>
    <row r="37" spans="1:4" ht="12.75">
      <c r="A37" s="59">
        <v>28</v>
      </c>
      <c r="B37" s="148" t="s">
        <v>309</v>
      </c>
      <c r="C37" s="217" t="s">
        <v>314</v>
      </c>
      <c r="D37" s="238"/>
    </row>
    <row r="38" spans="1:4" ht="12.75">
      <c r="A38" s="59">
        <v>29</v>
      </c>
      <c r="B38" s="148" t="s">
        <v>309</v>
      </c>
      <c r="C38" s="219" t="s">
        <v>315</v>
      </c>
      <c r="D38" s="129"/>
    </row>
    <row r="39" spans="1:4" ht="12.75">
      <c r="A39" s="59">
        <v>30</v>
      </c>
      <c r="B39" s="148" t="s">
        <v>309</v>
      </c>
      <c r="C39" s="218" t="s">
        <v>316</v>
      </c>
      <c r="D39" s="129"/>
    </row>
    <row r="40" spans="1:4" ht="12.75">
      <c r="A40" s="59">
        <v>31</v>
      </c>
      <c r="B40" s="148" t="s">
        <v>309</v>
      </c>
      <c r="C40" s="217" t="s">
        <v>317</v>
      </c>
      <c r="D40" s="129"/>
    </row>
    <row r="41" spans="1:4" ht="12.75">
      <c r="A41" s="59">
        <v>32</v>
      </c>
      <c r="B41" s="148" t="s">
        <v>309</v>
      </c>
      <c r="C41" s="218" t="s">
        <v>318</v>
      </c>
      <c r="D41" s="129"/>
    </row>
    <row r="42" spans="1:4" ht="12.75">
      <c r="A42" s="59">
        <v>33</v>
      </c>
      <c r="B42" s="148" t="s">
        <v>309</v>
      </c>
      <c r="C42" s="218" t="s">
        <v>319</v>
      </c>
      <c r="D42" s="129"/>
    </row>
    <row r="43" spans="1:4" ht="12.75">
      <c r="A43" s="220">
        <v>34</v>
      </c>
      <c r="B43" s="148" t="s">
        <v>309</v>
      </c>
      <c r="C43" s="217" t="s">
        <v>320</v>
      </c>
      <c r="D43" s="129"/>
    </row>
    <row r="44" spans="1:4" ht="12.75">
      <c r="A44" s="148" t="s">
        <v>321</v>
      </c>
      <c r="B44" s="59"/>
      <c r="C44" s="148" t="s">
        <v>322</v>
      </c>
      <c r="D44" s="134"/>
    </row>
    <row r="45" spans="1:4" ht="12.75">
      <c r="A45" s="59"/>
      <c r="B45" s="59"/>
      <c r="C45" s="148" t="s">
        <v>323</v>
      </c>
      <c r="D45" s="134">
        <f>SUM(D14:D44)</f>
        <v>224907</v>
      </c>
    </row>
    <row r="48" spans="2:4" ht="12.75">
      <c r="B48" s="221" t="s">
        <v>324</v>
      </c>
      <c r="C48" s="132"/>
      <c r="D48" s="148" t="s">
        <v>325</v>
      </c>
    </row>
    <row r="49" spans="2:4" ht="12.75">
      <c r="B49" s="222"/>
      <c r="C49" s="223"/>
      <c r="D49" s="223"/>
    </row>
    <row r="50" spans="2:4" ht="12.75">
      <c r="B50" s="133" t="s">
        <v>326</v>
      </c>
      <c r="C50" s="133"/>
      <c r="D50" s="59"/>
    </row>
    <row r="51" spans="2:4" ht="12.75">
      <c r="B51" s="59" t="s">
        <v>327</v>
      </c>
      <c r="C51" s="59"/>
      <c r="D51" s="59"/>
    </row>
    <row r="52" spans="2:4" ht="12.75">
      <c r="B52" s="59" t="s">
        <v>328</v>
      </c>
      <c r="C52" s="59"/>
      <c r="D52" s="59">
        <v>1</v>
      </c>
    </row>
    <row r="53" spans="2:4" ht="12.75">
      <c r="B53" s="59" t="s">
        <v>329</v>
      </c>
      <c r="C53" s="59"/>
      <c r="D53" s="59">
        <v>1</v>
      </c>
    </row>
    <row r="54" spans="2:4" ht="12.75">
      <c r="B54" s="224" t="s">
        <v>330</v>
      </c>
      <c r="C54" s="132"/>
      <c r="D54" s="59"/>
    </row>
    <row r="55" spans="2:4" ht="12.75">
      <c r="B55" s="225"/>
      <c r="C55" s="226" t="s">
        <v>15</v>
      </c>
      <c r="D55" s="226">
        <f>SUM(D50:D54)</f>
        <v>2</v>
      </c>
    </row>
    <row r="57" ht="12.75">
      <c r="D57" s="60" t="s">
        <v>186</v>
      </c>
    </row>
    <row r="59" ht="12.75">
      <c r="B59" s="60" t="s">
        <v>331</v>
      </c>
    </row>
  </sheetData>
  <sheetProtection/>
  <printOptions/>
  <pageMargins left="0.75" right="0.75" top="1" bottom="1" header="0.5" footer="0.5"/>
  <pageSetup horizontalDpi="600" verticalDpi="600" orientation="portrait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K25"/>
  <sheetViews>
    <sheetView zoomScalePageLayoutView="0" workbookViewId="0" topLeftCell="A11">
      <selection activeCell="J41" sqref="J41"/>
    </sheetView>
  </sheetViews>
  <sheetFormatPr defaultColWidth="9.140625" defaultRowHeight="12.75"/>
  <cols>
    <col min="1" max="1" width="3.421875" style="0" customWidth="1"/>
    <col min="2" max="2" width="14.7109375" style="0" customWidth="1"/>
    <col min="3" max="3" width="14.8515625" style="0" customWidth="1"/>
    <col min="4" max="4" width="14.57421875" style="0" customWidth="1"/>
    <col min="5" max="5" width="14.28125" style="0" customWidth="1"/>
    <col min="6" max="6" width="18.421875" style="0" customWidth="1"/>
    <col min="7" max="7" width="13.57421875" style="0" customWidth="1"/>
    <col min="8" max="8" width="9.28125" style="0" customWidth="1"/>
    <col min="9" max="9" width="12.421875" style="0" customWidth="1"/>
    <col min="10" max="10" width="15.7109375" style="0" customWidth="1"/>
    <col min="11" max="11" width="16.140625" style="0" customWidth="1"/>
  </cols>
  <sheetData>
    <row r="3" spans="1:11" ht="16.5">
      <c r="A3" s="261" t="s">
        <v>476</v>
      </c>
      <c r="B3" s="312"/>
      <c r="C3" s="312"/>
      <c r="D3" s="313"/>
      <c r="E3" s="313"/>
      <c r="F3" s="313"/>
      <c r="G3" s="86"/>
      <c r="H3" s="313"/>
      <c r="I3" s="313"/>
      <c r="J3" s="313"/>
      <c r="K3" s="313"/>
    </row>
    <row r="4" spans="1:11" ht="16.5">
      <c r="A4" s="261" t="s">
        <v>506</v>
      </c>
      <c r="B4" s="312"/>
      <c r="C4" s="470" t="s">
        <v>507</v>
      </c>
      <c r="D4" s="313"/>
      <c r="E4" s="313"/>
      <c r="F4" s="313"/>
      <c r="G4" s="86"/>
      <c r="H4" s="313"/>
      <c r="I4" s="313"/>
      <c r="J4" s="313"/>
      <c r="K4" s="313"/>
    </row>
    <row r="5" spans="1:11" ht="17.25" thickBot="1">
      <c r="A5" s="261" t="s">
        <v>508</v>
      </c>
      <c r="B5" s="312"/>
      <c r="C5" s="470" t="s">
        <v>509</v>
      </c>
      <c r="D5" s="313"/>
      <c r="E5" s="313"/>
      <c r="F5" s="313"/>
      <c r="G5" s="86"/>
      <c r="H5" s="313"/>
      <c r="I5" s="313"/>
      <c r="J5" s="313"/>
      <c r="K5" s="313"/>
    </row>
    <row r="6" spans="1:11" ht="17.25" thickBot="1">
      <c r="A6" s="550" t="s">
        <v>510</v>
      </c>
      <c r="B6" s="551"/>
      <c r="C6" s="551"/>
      <c r="D6" s="551"/>
      <c r="E6" s="551"/>
      <c r="F6" s="551"/>
      <c r="G6" s="551"/>
      <c r="H6" s="551"/>
      <c r="I6" s="551"/>
      <c r="J6" s="551"/>
      <c r="K6" s="552"/>
    </row>
    <row r="7" spans="1:11" ht="15.75">
      <c r="A7" s="553" t="s">
        <v>511</v>
      </c>
      <c r="B7" s="556" t="s">
        <v>512</v>
      </c>
      <c r="C7" s="559" t="s">
        <v>513</v>
      </c>
      <c r="D7" s="560"/>
      <c r="E7" s="561" t="s">
        <v>514</v>
      </c>
      <c r="F7" s="562"/>
      <c r="G7" s="562"/>
      <c r="H7" s="563"/>
      <c r="I7" s="564" t="s">
        <v>515</v>
      </c>
      <c r="J7" s="567" t="s">
        <v>516</v>
      </c>
      <c r="K7" s="570" t="s">
        <v>517</v>
      </c>
    </row>
    <row r="8" spans="1:11" ht="15.75">
      <c r="A8" s="554"/>
      <c r="B8" s="557"/>
      <c r="C8" s="573" t="s">
        <v>518</v>
      </c>
      <c r="D8" s="576" t="s">
        <v>519</v>
      </c>
      <c r="E8" s="576" t="s">
        <v>520</v>
      </c>
      <c r="F8" s="577" t="s">
        <v>521</v>
      </c>
      <c r="G8" s="578"/>
      <c r="H8" s="576" t="s">
        <v>522</v>
      </c>
      <c r="I8" s="565"/>
      <c r="J8" s="568"/>
      <c r="K8" s="571"/>
    </row>
    <row r="9" spans="1:11" ht="12.75">
      <c r="A9" s="554"/>
      <c r="B9" s="557"/>
      <c r="C9" s="574"/>
      <c r="D9" s="565"/>
      <c r="E9" s="565"/>
      <c r="F9" s="579" t="s">
        <v>523</v>
      </c>
      <c r="G9" s="579" t="s">
        <v>524</v>
      </c>
      <c r="H9" s="565"/>
      <c r="I9" s="565"/>
      <c r="J9" s="568"/>
      <c r="K9" s="571"/>
    </row>
    <row r="10" spans="1:11" ht="63" customHeight="1">
      <c r="A10" s="555"/>
      <c r="B10" s="558"/>
      <c r="C10" s="575"/>
      <c r="D10" s="566"/>
      <c r="E10" s="566"/>
      <c r="F10" s="569"/>
      <c r="G10" s="569"/>
      <c r="H10" s="566"/>
      <c r="I10" s="566"/>
      <c r="J10" s="569"/>
      <c r="K10" s="572"/>
    </row>
    <row r="11" spans="1:11" ht="15.75">
      <c r="A11" s="314">
        <v>1</v>
      </c>
      <c r="B11" s="315" t="s">
        <v>492</v>
      </c>
      <c r="C11" s="316">
        <v>198957</v>
      </c>
      <c r="D11" s="316">
        <v>138892</v>
      </c>
      <c r="E11" s="317">
        <f aca="true" t="shared" si="0" ref="E11:E22">F11+G11</f>
        <v>34029</v>
      </c>
      <c r="F11" s="317">
        <v>20834</v>
      </c>
      <c r="G11" s="317">
        <v>13195</v>
      </c>
      <c r="H11" s="318"/>
      <c r="I11" s="317">
        <v>4722</v>
      </c>
      <c r="J11" s="319">
        <v>198957</v>
      </c>
      <c r="K11" s="320">
        <v>19896</v>
      </c>
    </row>
    <row r="12" spans="1:11" ht="15.75">
      <c r="A12" s="314">
        <v>2</v>
      </c>
      <c r="B12" s="315" t="s">
        <v>493</v>
      </c>
      <c r="C12" s="316">
        <v>198957</v>
      </c>
      <c r="D12" s="316">
        <v>138892</v>
      </c>
      <c r="E12" s="317">
        <f t="shared" si="0"/>
        <v>34029</v>
      </c>
      <c r="F12" s="317">
        <v>20834</v>
      </c>
      <c r="G12" s="317">
        <v>13195</v>
      </c>
      <c r="H12" s="318"/>
      <c r="I12" s="317">
        <v>4722</v>
      </c>
      <c r="J12" s="319">
        <v>198957</v>
      </c>
      <c r="K12" s="320">
        <v>19896</v>
      </c>
    </row>
    <row r="13" spans="1:11" ht="15.75">
      <c r="A13" s="314">
        <v>3</v>
      </c>
      <c r="B13" s="315" t="s">
        <v>494</v>
      </c>
      <c r="C13" s="316">
        <v>198957</v>
      </c>
      <c r="D13" s="316">
        <v>138892</v>
      </c>
      <c r="E13" s="317">
        <f t="shared" si="0"/>
        <v>34029</v>
      </c>
      <c r="F13" s="317">
        <v>20834</v>
      </c>
      <c r="G13" s="317">
        <v>13195</v>
      </c>
      <c r="H13" s="318"/>
      <c r="I13" s="317">
        <v>4722</v>
      </c>
      <c r="J13" s="319">
        <v>198957</v>
      </c>
      <c r="K13" s="320">
        <v>19896</v>
      </c>
    </row>
    <row r="14" spans="1:11" ht="15.75">
      <c r="A14" s="314">
        <v>4</v>
      </c>
      <c r="B14" s="315" t="s">
        <v>495</v>
      </c>
      <c r="C14" s="316">
        <v>198957</v>
      </c>
      <c r="D14" s="316">
        <v>138892</v>
      </c>
      <c r="E14" s="317">
        <f t="shared" si="0"/>
        <v>34029</v>
      </c>
      <c r="F14" s="317">
        <v>20834</v>
      </c>
      <c r="G14" s="317">
        <v>13195</v>
      </c>
      <c r="H14" s="318"/>
      <c r="I14" s="317">
        <v>4722</v>
      </c>
      <c r="J14" s="319">
        <v>198957</v>
      </c>
      <c r="K14" s="320">
        <v>19896</v>
      </c>
    </row>
    <row r="15" spans="1:11" ht="15.75">
      <c r="A15" s="314">
        <v>5</v>
      </c>
      <c r="B15" s="315" t="s">
        <v>496</v>
      </c>
      <c r="C15" s="316">
        <v>198957</v>
      </c>
      <c r="D15" s="316">
        <v>138892</v>
      </c>
      <c r="E15" s="317">
        <f t="shared" si="0"/>
        <v>34029</v>
      </c>
      <c r="F15" s="317">
        <v>20834</v>
      </c>
      <c r="G15" s="317">
        <v>13195</v>
      </c>
      <c r="H15" s="318"/>
      <c r="I15" s="317">
        <v>4722</v>
      </c>
      <c r="J15" s="319">
        <v>198957</v>
      </c>
      <c r="K15" s="320">
        <v>19896</v>
      </c>
    </row>
    <row r="16" spans="1:11" ht="15.75">
      <c r="A16" s="314">
        <v>6</v>
      </c>
      <c r="B16" s="315" t="s">
        <v>497</v>
      </c>
      <c r="C16" s="316">
        <v>207617</v>
      </c>
      <c r="D16" s="316">
        <v>147552</v>
      </c>
      <c r="E16" s="317">
        <f t="shared" si="0"/>
        <v>36150</v>
      </c>
      <c r="F16" s="317">
        <v>22133</v>
      </c>
      <c r="G16" s="317">
        <v>14017</v>
      </c>
      <c r="H16" s="318"/>
      <c r="I16" s="317">
        <v>5017</v>
      </c>
      <c r="J16" s="319">
        <v>207617</v>
      </c>
      <c r="K16" s="320">
        <v>20762</v>
      </c>
    </row>
    <row r="17" spans="1:11" ht="15.75">
      <c r="A17" s="314">
        <v>7</v>
      </c>
      <c r="B17" s="315" t="s">
        <v>498</v>
      </c>
      <c r="C17" s="316">
        <v>212165</v>
      </c>
      <c r="D17" s="316">
        <v>151152</v>
      </c>
      <c r="E17" s="317">
        <f t="shared" si="0"/>
        <v>37032</v>
      </c>
      <c r="F17" s="321">
        <v>22673</v>
      </c>
      <c r="G17" s="321">
        <v>14359</v>
      </c>
      <c r="H17" s="322"/>
      <c r="I17" s="321">
        <v>5139</v>
      </c>
      <c r="J17" s="323">
        <v>212165</v>
      </c>
      <c r="K17" s="324">
        <v>21217</v>
      </c>
    </row>
    <row r="18" spans="1:11" ht="15.75">
      <c r="A18" s="314">
        <v>8</v>
      </c>
      <c r="B18" s="325" t="s">
        <v>499</v>
      </c>
      <c r="C18" s="316">
        <v>280693</v>
      </c>
      <c r="D18" s="316">
        <v>219680</v>
      </c>
      <c r="E18" s="317">
        <f t="shared" si="0"/>
        <v>53822</v>
      </c>
      <c r="F18" s="321">
        <v>32952</v>
      </c>
      <c r="G18" s="321">
        <v>20870</v>
      </c>
      <c r="H18" s="322"/>
      <c r="I18" s="321">
        <v>7469</v>
      </c>
      <c r="J18" s="323">
        <v>280693</v>
      </c>
      <c r="K18" s="324">
        <v>28069</v>
      </c>
    </row>
    <row r="19" spans="1:11" ht="15.75">
      <c r="A19" s="314">
        <v>9</v>
      </c>
      <c r="B19" s="325" t="s">
        <v>500</v>
      </c>
      <c r="C19" s="316">
        <v>280693</v>
      </c>
      <c r="D19" s="316">
        <v>219680</v>
      </c>
      <c r="E19" s="317">
        <f t="shared" si="0"/>
        <v>53822</v>
      </c>
      <c r="F19" s="321">
        <v>32952</v>
      </c>
      <c r="G19" s="321">
        <v>20870</v>
      </c>
      <c r="H19" s="322"/>
      <c r="I19" s="321">
        <v>7469</v>
      </c>
      <c r="J19" s="323">
        <v>280693</v>
      </c>
      <c r="K19" s="324">
        <v>28069</v>
      </c>
    </row>
    <row r="20" spans="1:11" ht="15.75">
      <c r="A20" s="314">
        <v>10</v>
      </c>
      <c r="B20" s="325" t="s">
        <v>501</v>
      </c>
      <c r="C20" s="316">
        <v>280693</v>
      </c>
      <c r="D20" s="316">
        <v>219680</v>
      </c>
      <c r="E20" s="317">
        <f t="shared" si="0"/>
        <v>53822</v>
      </c>
      <c r="F20" s="321">
        <v>32952</v>
      </c>
      <c r="G20" s="321">
        <v>20870</v>
      </c>
      <c r="H20" s="322"/>
      <c r="I20" s="321">
        <v>7469</v>
      </c>
      <c r="J20" s="323">
        <v>280693</v>
      </c>
      <c r="K20" s="324">
        <v>28069</v>
      </c>
    </row>
    <row r="21" spans="1:11" ht="15.75">
      <c r="A21" s="314">
        <v>11</v>
      </c>
      <c r="B21" s="325" t="s">
        <v>525</v>
      </c>
      <c r="C21" s="316">
        <v>280693</v>
      </c>
      <c r="D21" s="316">
        <v>219680</v>
      </c>
      <c r="E21" s="317">
        <f t="shared" si="0"/>
        <v>53822</v>
      </c>
      <c r="F21" s="321">
        <v>32952</v>
      </c>
      <c r="G21" s="321">
        <v>20870</v>
      </c>
      <c r="H21" s="322"/>
      <c r="I21" s="321">
        <v>7469</v>
      </c>
      <c r="J21" s="323">
        <v>280693</v>
      </c>
      <c r="K21" s="324">
        <v>28069</v>
      </c>
    </row>
    <row r="22" spans="1:11" ht="21" customHeight="1" thickBot="1">
      <c r="A22" s="326">
        <v>12</v>
      </c>
      <c r="B22" s="327" t="s">
        <v>503</v>
      </c>
      <c r="C22" s="316">
        <v>280693</v>
      </c>
      <c r="D22" s="316">
        <v>219680</v>
      </c>
      <c r="E22" s="317">
        <f t="shared" si="0"/>
        <v>53822</v>
      </c>
      <c r="F22" s="321">
        <v>32952</v>
      </c>
      <c r="G22" s="321">
        <v>20870</v>
      </c>
      <c r="H22" s="322"/>
      <c r="I22" s="321">
        <v>7469</v>
      </c>
      <c r="J22" s="323">
        <v>280693</v>
      </c>
      <c r="K22" s="324">
        <v>28069</v>
      </c>
    </row>
    <row r="23" spans="1:11" ht="29.25" customHeight="1" thickBot="1">
      <c r="A23" s="328"/>
      <c r="B23" s="329" t="s">
        <v>526</v>
      </c>
      <c r="C23" s="330">
        <f>SUM(C11:C22)</f>
        <v>2818032</v>
      </c>
      <c r="D23" s="330">
        <f aca="true" t="shared" si="1" ref="D23:K23">SUM(D11:D22)</f>
        <v>2091564</v>
      </c>
      <c r="E23" s="330">
        <f t="shared" si="1"/>
        <v>512437</v>
      </c>
      <c r="F23" s="330">
        <f t="shared" si="1"/>
        <v>313736</v>
      </c>
      <c r="G23" s="330">
        <f t="shared" si="1"/>
        <v>198701</v>
      </c>
      <c r="H23" s="330">
        <f t="shared" si="1"/>
        <v>0</v>
      </c>
      <c r="I23" s="330">
        <f t="shared" si="1"/>
        <v>71111</v>
      </c>
      <c r="J23" s="330">
        <f t="shared" si="1"/>
        <v>2818032</v>
      </c>
      <c r="K23" s="330">
        <f t="shared" si="1"/>
        <v>281804</v>
      </c>
    </row>
    <row r="24" spans="1:11" ht="13.5">
      <c r="A24" s="331"/>
      <c r="B24" s="331"/>
      <c r="C24" s="331"/>
      <c r="D24" s="331"/>
      <c r="E24" s="331"/>
      <c r="F24" s="331"/>
      <c r="G24" s="331"/>
      <c r="H24" s="331"/>
      <c r="I24" s="331"/>
      <c r="J24" s="331"/>
      <c r="K24" s="331"/>
    </row>
    <row r="25" spans="1:11" ht="13.5">
      <c r="A25" s="332"/>
      <c r="B25" s="332"/>
      <c r="C25" s="332" t="s">
        <v>527</v>
      </c>
      <c r="D25" s="332"/>
      <c r="E25" s="332"/>
      <c r="F25" s="332" t="s">
        <v>527</v>
      </c>
      <c r="G25" s="332"/>
      <c r="H25" s="332"/>
      <c r="I25" s="332" t="s">
        <v>528</v>
      </c>
      <c r="J25" s="332"/>
      <c r="K25" s="332"/>
    </row>
  </sheetData>
  <sheetProtection/>
  <mergeCells count="15">
    <mergeCell ref="E8:E10"/>
    <mergeCell ref="F8:G8"/>
    <mergeCell ref="H8:H10"/>
    <mergeCell ref="F9:F10"/>
    <mergeCell ref="G9:G10"/>
    <mergeCell ref="A6:K6"/>
    <mergeCell ref="A7:A10"/>
    <mergeCell ref="B7:B10"/>
    <mergeCell ref="C7:D7"/>
    <mergeCell ref="E7:H7"/>
    <mergeCell ref="I7:I10"/>
    <mergeCell ref="J7:J10"/>
    <mergeCell ref="K7:K10"/>
    <mergeCell ref="C8:C10"/>
    <mergeCell ref="D8:D10"/>
  </mergeCells>
  <printOptions/>
  <pageMargins left="0.75" right="0.75" top="1" bottom="1" header="0.5" footer="0.5"/>
  <pageSetup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e.manka</cp:lastModifiedBy>
  <cp:lastPrinted>2012-03-27T20:39:44Z</cp:lastPrinted>
  <dcterms:created xsi:type="dcterms:W3CDTF">2010-02-02T14:14:38Z</dcterms:created>
  <dcterms:modified xsi:type="dcterms:W3CDTF">2012-04-03T10:26:39Z</dcterms:modified>
  <cp:category/>
  <cp:version/>
  <cp:contentType/>
  <cp:contentStatus/>
</cp:coreProperties>
</file>