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Fitim-Hmbje" sheetId="1" r:id="rId1"/>
    <sheet name="bilanci" sheetId="2" r:id="rId2"/>
    <sheet name="CF" sheetId="3" r:id="rId3"/>
    <sheet name="levizja kapitalit" sheetId="4" r:id="rId4"/>
    <sheet name="BPF -Pasqyra 1-2-3" sheetId="5" state="hidden" r:id="rId5"/>
    <sheet name="AAM" sheetId="6" state="hidden" r:id="rId6"/>
  </sheets>
  <externalReferences>
    <externalReference r:id="rId9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'bilanci'!$A$1:$E$123</definedName>
    <definedName name="_xlnm.Print_Area" localSheetId="4">'BPF -Pasqyra 1-2-3'!$A$1:$J$96</definedName>
    <definedName name="_xlnm.Print_Area" localSheetId="2">'CF'!$A$1:$E$50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<sst xmlns="http://schemas.openxmlformats.org/spreadsheetml/2006/main" count="512" uniqueCount="360">
  <si>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</si>
  <si>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</si>
  <si>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</si>
  <si>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</si>
  <si>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</si>
  <si>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</si>
  <si>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</si>
  <si>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</si>
  <si>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</si>
  <si>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</si>
  <si>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</si>
  <si>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</si>
  <si>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</si>
  <si>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</si>
  <si>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</si>
  <si>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</si>
  <si>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</si>
  <si>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</si>
  <si>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</si>
  <si>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</si>
  <si>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</si>
  <si>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</si>
  <si>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</si>
  <si>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</si>
  <si>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</si>
  <si>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</si>
  <si>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</si>
  <si>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</si>
  <si>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</si>
  <si>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</si>
  <si>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</si>
  <si>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</si>
  <si>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</si>
  <si>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</si>
  <si>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</si>
  <si>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</si>
  <si>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</si>
  <si>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Pasqyrat Financiare lexohen se bashku me shenimet shpjeguese 1-40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</si>
  <si>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</si>
  <si>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</si>
  <si>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</si>
  <si>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</si>
  <si>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</si>
  <si>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</si>
  <si>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</si>
  <si>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</si>
  <si>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</si>
  <si>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</si>
  <si>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</si>
  <si>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</si>
  <si>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</si>
  <si>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</si>
  <si>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</si>
  <si>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</si>
  <si>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</si>
  <si>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</si>
  <si>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</si>
  <si>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</si>
  <si>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</si>
  <si>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</si>
  <si>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</si>
  <si>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</si>
  <si>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</si>
  <si>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</si>
  <si>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</si>
  <si>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</si>
  <si>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</si>
  <si>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</si>
  <si>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</si>
  <si>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</si>
  <si>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</si>
  <si>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</si>
  <si>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</si>
  <si>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</si>
  <si>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</si>
  <si>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</si>
  <si>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</si>
  <si>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</si>
  <si>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</si>
  <si>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</si>
  <si>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</si>
  <si>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</si>
  <si>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</si>
  <si>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</si>
  <si>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</si>
  <si>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</si>
  <si>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</si>
  <si>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</si>
  <si>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</si>
  <si>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</si>
  <si>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</si>
  <si>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</si>
  <si>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</si>
  <si>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</si>
  <si>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</si>
  <si>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</si>
  <si>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</si>
  <si>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</si>
  <si>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</si>
  <si>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</si>
  <si>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</si>
  <si>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</si>
  <si>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</si>
  <si>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</si>
  <si>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</si>
  <si>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</si>
  <si>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</si>
  <si>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</si>
  <si>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</si>
  <si>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</si>
  <si>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</si>
  <si>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</si>
  <si>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</si>
  <si>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</si>
  <si>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</si>
  <si>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</si>
  <si>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</si>
  <si>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</si>
  <si>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</si>
  <si>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</si>
  <si>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</si>
  <si>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</si>
  <si>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</si>
  <si>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</si>
  <si>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</si>
  <si>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</si>
  <si>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</si>
  <si>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Sipas metodës indirekte . Indirect method</t>
  </si>
  <si>
    <t>ne mijra  leke in thousands of leke</t>
  </si>
  <si>
    <t>Shenime Note</t>
  </si>
  <si>
    <r>
      <t>Viti</t>
    </r>
    <r>
      <rPr>
        <b/>
        <sz val="9"/>
        <color indexed="8"/>
        <rFont val="Book Antiqua"/>
        <family val="1"/>
      </rPr>
      <t xml:space="preserve"> Ushtrimor</t>
    </r>
  </si>
  <si>
    <r>
      <t>Viti</t>
    </r>
    <r>
      <rPr>
        <b/>
        <sz val="9"/>
        <color indexed="8"/>
        <rFont val="Book Antiqua"/>
        <family val="1"/>
      </rPr>
      <t xml:space="preserve"> Paraardhës</t>
    </r>
  </si>
  <si>
    <t>Fluksi parave nga veprimtaritë e shfrytëzimit- Cash flows from operating activities</t>
  </si>
  <si>
    <t xml:space="preserve">Fitimi para tatimit .Profit before taxation. </t>
  </si>
  <si>
    <t>Rregullimet për : -Adjustments for:</t>
  </si>
  <si>
    <t xml:space="preserve"> Amortizimin - Depreciation of property, plant and equipment</t>
  </si>
  <si>
    <t xml:space="preserve"> Humbjet (fitimet) nga këmbimet valutore -Exchange rate fluctuations on cash held</t>
  </si>
  <si>
    <t>Të ardhura nga investimet</t>
  </si>
  <si>
    <t>Të ardhura nga interesat -Income interest</t>
  </si>
  <si>
    <t>Shpenzime për interesa - Interest expense</t>
  </si>
  <si>
    <t xml:space="preserve">Rritje / rënie në tepricën  e kerkesave te arketueshme nga aktiviteti, si dhe kerkesave te arketueshme te tjera - Increase /   decrease  in clients and debitors </t>
  </si>
  <si>
    <t>Rritje / rënie ne tepricën inventarit - Increase / decrease   in inventories</t>
  </si>
  <si>
    <t>Rritje / rënie në tepricën detyrimeve, për t`u paguar nga aktiviteti  - Increase / decrease in suppliers and creditors</t>
  </si>
  <si>
    <t>Paratë e perftuara nga aktivitetet</t>
  </si>
  <si>
    <t xml:space="preserve"> Paraja nga aktivitetet e shfrytezimit - Cash flows from operating activities</t>
  </si>
  <si>
    <t>Interesi i paguar - Interest paid</t>
  </si>
  <si>
    <t>Tatim fitimi i paguar- Taxtion paid</t>
  </si>
  <si>
    <t>Paraja neto nga aktivitetet e shfrytezimit - Net cash flows from operating activities</t>
  </si>
  <si>
    <t>Fluksi i parave  nga veprimtarite e investuese -  Cash flows from investing activities</t>
  </si>
  <si>
    <t>Blerja e shoqërisë së kontrolluar X minus paratë e arkëtuara</t>
  </si>
  <si>
    <t>Blerja e  aktiveve afatgjata materiale -Payments for the acquisition of property, plant and equipment</t>
  </si>
  <si>
    <t>Të ardhura nga shitja e paisjeve - Receipts from sale of property, plant and equipment</t>
  </si>
  <si>
    <t>Interesi i arkëtuar - Interest received</t>
  </si>
  <si>
    <t>Dividendët e arkëtuar - Dividends received</t>
  </si>
  <si>
    <t>Paraja  neto,  e perdorur ne aktivitetet e investuese -  Net cash flows used in investing activities</t>
  </si>
  <si>
    <t>C</t>
  </si>
  <si>
    <t>Fluksi i parave nga veprimtarite e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</si>
  <si>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</si>
  <si>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</si>
  <si>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</si>
  <si>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</si>
  <si>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perdorur ne aktivitetet financiare - Net cash flows used in financing activities</t>
  </si>
  <si>
    <t>Rritja / renia  neto e mjeteve monetare - Net (decrease) / increase in cash</t>
  </si>
  <si>
    <t xml:space="preserve">Humbjet (fitimet) nga këmbimet valutore .Exchange rate fluctuations on cash held . 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</si>
  <si>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</si>
  <si>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</si>
  <si>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</si>
  <si>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</si>
  <si>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t>Efekti i ndryshimeve në  politikat kontabël</t>
  </si>
  <si>
    <t>Pozicioni i rregulluar</t>
  </si>
  <si>
    <t>"Balfin Property Franchising"SH.P.K</t>
  </si>
  <si>
    <t>f)</t>
  </si>
  <si>
    <t>Inventar I imet</t>
  </si>
  <si>
    <t xml:space="preserve">Pasqyrat Financiare lexohen sw bashku me shwnimet shpjeguese </t>
  </si>
  <si>
    <t>ne leke</t>
  </si>
  <si>
    <t xml:space="preserve">Parapagime  </t>
  </si>
  <si>
    <t xml:space="preserve">Fitimi  neto i vitit financiar  </t>
  </si>
  <si>
    <t xml:space="preserve">Dividendët e paguar </t>
  </si>
  <si>
    <t>Rritje e rezervës kapitalit</t>
  </si>
  <si>
    <t>Emetimi i aksioneve</t>
  </si>
  <si>
    <t>Pozicioni më 31 dhjetor 2010</t>
  </si>
  <si>
    <t xml:space="preserve">Kapitali aksionar </t>
  </si>
  <si>
    <t xml:space="preserve"> Primi i aksionit </t>
  </si>
  <si>
    <t xml:space="preserve">Aksione të thesarit </t>
  </si>
  <si>
    <t xml:space="preserve">  Rezerva  statusore dhe ligjore</t>
  </si>
  <si>
    <t xml:space="preserve">Fitim i pashpërndarë </t>
  </si>
  <si>
    <t xml:space="preserve"> Totali i Kapitaleve të veta </t>
  </si>
  <si>
    <t>Bilanci Kontabël  31 Dhjetor  2011</t>
  </si>
  <si>
    <t>2.  Pasqyra e të ardhurave dhe shpenzimeve. Periudha 1 Janar - 31 Dhjetor 2011</t>
  </si>
  <si>
    <t xml:space="preserve">   3.b.  Pasqyra e  fluksit te parasë për vitin ushtrimor te mbyllur me 31 Dhjetor 2011</t>
  </si>
  <si>
    <t>CASH FLOWS FOR THE YEAR ENDED 31 DECEMBER 2011</t>
  </si>
  <si>
    <t>4.PASQYRA E NDRYSHIMEVE NË KAPITAL PËR VITIN QË MBYLLET MË  31 DHJETOR 2011.</t>
  </si>
  <si>
    <t>Pozicioni më 31 dhjetor 2011</t>
  </si>
  <si>
    <t>SHOQERIA</t>
  </si>
  <si>
    <t>Balfin Property Franchising</t>
  </si>
  <si>
    <t xml:space="preserve">NIPT </t>
  </si>
  <si>
    <t>K82229006O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</si>
  <si>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</si>
  <si>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</si>
  <si>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</si>
  <si>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</si>
  <si>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</si>
  <si>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</si>
  <si>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</si>
  <si>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</si>
  <si>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</si>
  <si>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</si>
  <si>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</si>
  <si>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</si>
  <si>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</si>
  <si>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</si>
  <si>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</si>
  <si>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</si>
  <si>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</si>
  <si>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</si>
  <si>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</si>
  <si>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</si>
  <si>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</si>
  <si>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</si>
  <si>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</si>
  <si>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</si>
  <si>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</si>
  <si>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</si>
  <si>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</si>
  <si>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</si>
  <si>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</si>
  <si>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</si>
  <si>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</si>
  <si>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</si>
  <si>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</si>
  <si>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</si>
  <si>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</si>
  <si>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</si>
  <si>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</si>
  <si>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</si>
  <si>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</si>
  <si>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</si>
  <si>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</si>
  <si>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</si>
  <si>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</si>
  <si>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</si>
  <si>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</si>
  <si>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</si>
  <si>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</si>
  <si>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</si>
  <si>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</si>
  <si>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</si>
  <si>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</si>
  <si>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</si>
  <si>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</si>
  <si>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</si>
  <si>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</si>
  <si>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</si>
  <si>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</si>
  <si>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</si>
  <si>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</si>
  <si>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</si>
  <si>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</si>
  <si>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</si>
  <si>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</si>
  <si>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</si>
  <si>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</si>
  <si>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</si>
  <si>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</si>
  <si>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</si>
  <si>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</si>
  <si>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</si>
  <si>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</si>
  <si>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</si>
  <si>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</si>
  <si>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</si>
  <si>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</si>
  <si>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</si>
  <si>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</si>
  <si>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</si>
  <si>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</si>
  <si>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</si>
  <si>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</si>
  <si>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</si>
  <si>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</si>
  <si>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</si>
  <si>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</si>
  <si>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</si>
  <si>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</si>
  <si>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</si>
  <si>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</si>
  <si>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</si>
  <si>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</si>
  <si>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</si>
  <si>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</si>
  <si>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</si>
  <si>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</si>
  <si>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</si>
  <si>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</si>
  <si>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</si>
  <si>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</si>
  <si>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</si>
  <si>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</si>
  <si>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</si>
  <si>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</si>
  <si>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</si>
  <si>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</si>
  <si>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</si>
  <si>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</si>
  <si>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</si>
  <si>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</si>
  <si>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</si>
  <si>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</si>
  <si>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</si>
  <si>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</si>
  <si>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</si>
  <si>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</si>
  <si>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</si>
  <si>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</si>
  <si>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</si>
  <si>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</si>
  <si>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</si>
  <si>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</si>
  <si>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</si>
  <si>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</si>
  <si>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</si>
  <si>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</si>
  <si>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</si>
  <si>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</si>
  <si>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</si>
  <si>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</si>
  <si>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</si>
  <si>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</si>
  <si>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</si>
  <si>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</si>
  <si>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</si>
  <si>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</si>
  <si>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</si>
  <si>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</si>
  <si>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</si>
  <si>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</si>
  <si>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</si>
  <si>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</si>
  <si>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</si>
  <si>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</si>
  <si>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</si>
  <si>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</si>
  <si>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</si>
  <si>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Nr</t>
  </si>
  <si>
    <t>Emertimi</t>
  </si>
  <si>
    <t>Sasia</t>
  </si>
  <si>
    <t>Gjendje</t>
  </si>
  <si>
    <t>Shtesa</t>
  </si>
  <si>
    <t>Pakesime</t>
  </si>
  <si>
    <t>Mjete transporti</t>
  </si>
  <si>
    <t>Ndertime</t>
  </si>
  <si>
    <t>Makineri,paisje</t>
  </si>
  <si>
    <t>kompjuterike</t>
  </si>
  <si>
    <t>Zyre</t>
  </si>
  <si>
    <t xml:space="preserve">             TOTALI</t>
  </si>
  <si>
    <t>Viti 2011</t>
  </si>
  <si>
    <t>Aktivet Afatgjata Materiale  me vlere fillestare   2011</t>
  </si>
  <si>
    <t>Amortizimi A.A.Materiale   2011</t>
  </si>
  <si>
    <t>Vlera Kontabel Neto e A.A.Materiale  2011</t>
  </si>
  <si>
    <t>Te punesuar mesatarisht per vitin 2011: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</si>
</sst>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-* #,##0.00_L_e_k_-;\-* #,##0.00_L_e_k_-;_-* &quot;-&quot;??_L_e_k_-;_-@_-"/>
    <numFmt numFmtId="172" formatCode="_-* #,##0_L_e_k_-;\-* #,##0_L_e_k_-;_-* &quot;-&quot;??_L_e_k_-;_-@_-"/>
  </numFmts>
  <fonts count="77">
    <font>
      <sz val="10"/>
      <name val="Arial"/>
      <family val="0"/>
    </font>
    <font>
      <sz val="10"/>
      <name val="Times New Roman"/>
      <family val="1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8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Book Antiqua"/>
      <family val="1"/>
    </font>
    <font>
      <sz val="6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b/>
      <sz val="14"/>
      <name val="Book Antiqua"/>
      <family val="1"/>
    </font>
    <font>
      <b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18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3" fontId="7" fillId="0" borderId="19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3" fillId="0" borderId="20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10" fillId="0" borderId="20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wrapText="1"/>
    </xf>
    <xf numFmtId="3" fontId="10" fillId="0" borderId="20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horizontal="center" wrapText="1"/>
    </xf>
    <xf numFmtId="3" fontId="12" fillId="33" borderId="20" xfId="0" applyNumberFormat="1" applyFont="1" applyFill="1" applyBorder="1" applyAlignment="1">
      <alignment wrapText="1"/>
    </xf>
    <xf numFmtId="3" fontId="3" fillId="33" borderId="20" xfId="0" applyNumberFormat="1" applyFont="1" applyFill="1" applyBorder="1" applyAlignment="1">
      <alignment horizontal="center" wrapText="1"/>
    </xf>
    <xf numFmtId="3" fontId="10" fillId="33" borderId="20" xfId="0" applyNumberFormat="1" applyFont="1" applyFill="1" applyBorder="1" applyAlignment="1">
      <alignment wrapText="1"/>
    </xf>
    <xf numFmtId="3" fontId="11" fillId="0" borderId="21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3" fontId="13" fillId="0" borderId="14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33" borderId="14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 wrapText="1"/>
    </xf>
    <xf numFmtId="3" fontId="4" fillId="33" borderId="20" xfId="0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3" fillId="33" borderId="14" xfId="0" applyNumberFormat="1" applyFont="1" applyFill="1" applyBorder="1" applyAlignment="1">
      <alignment wrapText="1"/>
    </xf>
    <xf numFmtId="3" fontId="13" fillId="33" borderId="2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33" borderId="20" xfId="0" applyNumberFormat="1" applyFont="1" applyFill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13" fillId="0" borderId="0" xfId="0" applyNumberFormat="1" applyFont="1" applyAlignment="1">
      <alignment wrapText="1"/>
    </xf>
    <xf numFmtId="3" fontId="3" fillId="0" borderId="22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wrapText="1"/>
    </xf>
    <xf numFmtId="3" fontId="3" fillId="33" borderId="15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8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4" fillId="0" borderId="20" xfId="0" applyFont="1" applyBorder="1" applyAlignment="1">
      <alignment/>
    </xf>
    <xf numFmtId="0" fontId="2" fillId="0" borderId="20" xfId="0" applyFont="1" applyBorder="1" applyAlignment="1">
      <alignment/>
    </xf>
    <xf numFmtId="3" fontId="24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24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3" fontId="24" fillId="33" borderId="20" xfId="0" applyNumberFormat="1" applyFont="1" applyFill="1" applyBorder="1" applyAlignment="1">
      <alignment/>
    </xf>
    <xf numFmtId="169" fontId="0" fillId="0" borderId="0" xfId="42" applyNumberFormat="1" applyFont="1" applyAlignment="1">
      <alignment/>
    </xf>
    <xf numFmtId="169" fontId="76" fillId="0" borderId="0" xfId="42" applyNumberFormat="1" applyFont="1" applyAlignment="1">
      <alignment/>
    </xf>
    <xf numFmtId="169" fontId="2" fillId="0" borderId="20" xfId="0" applyNumberFormat="1" applyFont="1" applyBorder="1" applyAlignment="1">
      <alignment/>
    </xf>
    <xf numFmtId="0" fontId="76" fillId="0" borderId="0" xfId="0" applyFont="1" applyAlignment="1">
      <alignment/>
    </xf>
    <xf numFmtId="0" fontId="5" fillId="34" borderId="18" xfId="0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wrapText="1"/>
    </xf>
    <xf numFmtId="3" fontId="6" fillId="34" borderId="18" xfId="0" applyNumberFormat="1" applyFont="1" applyFill="1" applyBorder="1" applyAlignment="1">
      <alignment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33" borderId="18" xfId="0" applyNumberFormat="1" applyFont="1" applyFill="1" applyBorder="1" applyAlignment="1">
      <alignment wrapText="1"/>
    </xf>
    <xf numFmtId="3" fontId="13" fillId="33" borderId="18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3" fontId="18" fillId="0" borderId="23" xfId="0" applyNumberFormat="1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wrapText="1"/>
    </xf>
    <xf numFmtId="3" fontId="7" fillId="0" borderId="23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169" fontId="0" fillId="0" borderId="0" xfId="0" applyNumberFormat="1" applyAlignment="1">
      <alignment/>
    </xf>
    <xf numFmtId="170" fontId="3" fillId="0" borderId="20" xfId="0" applyNumberFormat="1" applyFont="1" applyBorder="1" applyAlignment="1">
      <alignment horizontal="center" wrapText="1"/>
    </xf>
    <xf numFmtId="170" fontId="3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68" fontId="3" fillId="0" borderId="20" xfId="4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31" fillId="0" borderId="0" xfId="61" applyNumberFormat="1" applyFont="1" applyBorder="1" applyAlignment="1">
      <alignment wrapText="1"/>
      <protection/>
    </xf>
    <xf numFmtId="0" fontId="26" fillId="0" borderId="24" xfId="61" applyFont="1" applyBorder="1" applyAlignment="1">
      <alignment horizontal="center"/>
      <protection/>
    </xf>
    <xf numFmtId="2" fontId="32" fillId="0" borderId="25" xfId="61" applyNumberFormat="1" applyFont="1" applyBorder="1" applyAlignment="1">
      <alignment horizontal="center" wrapText="1"/>
      <protection/>
    </xf>
    <xf numFmtId="0" fontId="33" fillId="0" borderId="26" xfId="61" applyFont="1" applyBorder="1" applyAlignment="1">
      <alignment horizontal="center" vertical="center" wrapText="1"/>
      <protection/>
    </xf>
    <xf numFmtId="0" fontId="26" fillId="0" borderId="27" xfId="61" applyFont="1" applyBorder="1" applyAlignment="1">
      <alignment horizontal="center"/>
      <protection/>
    </xf>
    <xf numFmtId="0" fontId="26" fillId="0" borderId="28" xfId="61" applyFont="1" applyBorder="1" applyAlignment="1">
      <alignment horizontal="left" wrapText="1"/>
      <protection/>
    </xf>
    <xf numFmtId="0" fontId="26" fillId="0" borderId="28" xfId="61" applyFont="1" applyBorder="1" applyAlignment="1">
      <alignment horizontal="left"/>
      <protection/>
    </xf>
    <xf numFmtId="0" fontId="26" fillId="0" borderId="29" xfId="61" applyFont="1" applyBorder="1" applyAlignment="1">
      <alignment horizontal="left"/>
      <protection/>
    </xf>
    <xf numFmtId="0" fontId="0" fillId="0" borderId="30" xfId="61" applyFont="1" applyBorder="1" applyAlignment="1">
      <alignment horizontal="center"/>
      <protection/>
    </xf>
    <xf numFmtId="0" fontId="0" fillId="0" borderId="31" xfId="61" applyFont="1" applyBorder="1" applyAlignment="1">
      <alignment horizontal="left" wrapText="1"/>
      <protection/>
    </xf>
    <xf numFmtId="0" fontId="26" fillId="0" borderId="32" xfId="61" applyFont="1" applyBorder="1" applyAlignment="1">
      <alignment horizontal="left"/>
      <protection/>
    </xf>
    <xf numFmtId="0" fontId="26" fillId="0" borderId="33" xfId="61" applyFont="1" applyBorder="1" applyAlignment="1">
      <alignment horizontal="left"/>
      <protection/>
    </xf>
    <xf numFmtId="0" fontId="0" fillId="0" borderId="34" xfId="61" applyFont="1" applyBorder="1" applyAlignment="1">
      <alignment horizontal="center"/>
      <protection/>
    </xf>
    <xf numFmtId="0" fontId="29" fillId="0" borderId="31" xfId="61" applyFont="1" applyBorder="1" applyAlignment="1">
      <alignment horizontal="left" wrapText="1"/>
      <protection/>
    </xf>
    <xf numFmtId="0" fontId="26" fillId="0" borderId="35" xfId="61" applyFont="1" applyBorder="1" applyAlignment="1">
      <alignment horizontal="center"/>
      <protection/>
    </xf>
    <xf numFmtId="0" fontId="26" fillId="0" borderId="31" xfId="61" applyFont="1" applyBorder="1" applyAlignment="1">
      <alignment horizontal="left" wrapText="1"/>
      <protection/>
    </xf>
    <xf numFmtId="0" fontId="0" fillId="0" borderId="36" xfId="61" applyFont="1" applyBorder="1" applyAlignment="1">
      <alignment horizontal="left" wrapText="1"/>
      <protection/>
    </xf>
    <xf numFmtId="0" fontId="0" fillId="0" borderId="37" xfId="61" applyFont="1" applyBorder="1" applyAlignment="1">
      <alignment horizontal="center"/>
      <protection/>
    </xf>
    <xf numFmtId="0" fontId="0" fillId="0" borderId="38" xfId="61" applyFont="1" applyBorder="1" applyAlignment="1">
      <alignment horizontal="left" wrapText="1"/>
      <protection/>
    </xf>
    <xf numFmtId="0" fontId="26" fillId="0" borderId="35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wrapText="1"/>
      <protection/>
    </xf>
    <xf numFmtId="0" fontId="26" fillId="0" borderId="30" xfId="61" applyFont="1" applyBorder="1" applyAlignment="1">
      <alignment horizontal="center"/>
      <protection/>
    </xf>
    <xf numFmtId="0" fontId="27" fillId="0" borderId="32" xfId="61" applyFont="1" applyBorder="1" applyAlignment="1">
      <alignment horizontal="left" wrapText="1"/>
      <protection/>
    </xf>
    <xf numFmtId="0" fontId="26" fillId="0" borderId="32" xfId="0" applyFont="1" applyBorder="1" applyAlignment="1">
      <alignment horizontal="left"/>
    </xf>
    <xf numFmtId="0" fontId="26" fillId="0" borderId="32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26" fillId="0" borderId="34" xfId="61" applyFont="1" applyBorder="1" applyAlignment="1">
      <alignment horizontal="center"/>
      <protection/>
    </xf>
    <xf numFmtId="0" fontId="26" fillId="0" borderId="32" xfId="61" applyFont="1" applyBorder="1" applyAlignment="1">
      <alignment horizontal="left" wrapText="1"/>
      <protection/>
    </xf>
    <xf numFmtId="0" fontId="26" fillId="0" borderId="37" xfId="61" applyFont="1" applyBorder="1" applyAlignment="1">
      <alignment horizontal="center"/>
      <protection/>
    </xf>
    <xf numFmtId="0" fontId="26" fillId="0" borderId="36" xfId="61" applyFont="1" applyBorder="1" applyAlignment="1">
      <alignment horizontal="left" wrapText="1"/>
      <protection/>
    </xf>
    <xf numFmtId="0" fontId="26" fillId="0" borderId="39" xfId="61" applyFont="1" applyBorder="1" applyAlignment="1">
      <alignment horizontal="center"/>
      <protection/>
    </xf>
    <xf numFmtId="0" fontId="26" fillId="0" borderId="40" xfId="61" applyFont="1" applyBorder="1" applyAlignment="1">
      <alignment horizontal="left" wrapText="1"/>
      <protection/>
    </xf>
    <xf numFmtId="0" fontId="26" fillId="0" borderId="40" xfId="61" applyFont="1" applyBorder="1" applyAlignment="1">
      <alignment horizontal="left"/>
      <protection/>
    </xf>
    <xf numFmtId="0" fontId="26" fillId="0" borderId="41" xfId="61" applyFont="1" applyBorder="1" applyAlignment="1">
      <alignment horizontal="left"/>
      <protection/>
    </xf>
    <xf numFmtId="0" fontId="26" fillId="0" borderId="0" xfId="61" applyFont="1" applyBorder="1" applyAlignment="1">
      <alignment horizontal="center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61" applyFont="1" applyBorder="1" applyAlignment="1">
      <alignment horizontal="left"/>
      <protection/>
    </xf>
    <xf numFmtId="169" fontId="76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0" fontId="9" fillId="0" borderId="24" xfId="61" applyFont="1" applyBorder="1">
      <alignment/>
      <protection/>
    </xf>
    <xf numFmtId="2" fontId="32" fillId="0" borderId="24" xfId="61" applyNumberFormat="1" applyFont="1" applyBorder="1" applyAlignment="1">
      <alignment horizontal="center" wrapText="1"/>
      <protection/>
    </xf>
    <xf numFmtId="0" fontId="33" fillId="0" borderId="24" xfId="61" applyFont="1" applyBorder="1" applyAlignment="1">
      <alignment horizontal="center" vertical="center" wrapText="1"/>
      <protection/>
    </xf>
    <xf numFmtId="0" fontId="33" fillId="0" borderId="42" xfId="61" applyFont="1" applyBorder="1" applyAlignment="1">
      <alignment horizontal="center"/>
      <protection/>
    </xf>
    <xf numFmtId="0" fontId="33" fillId="0" borderId="28" xfId="61" applyFont="1" applyBorder="1" applyAlignment="1">
      <alignment horizontal="left" wrapText="1"/>
      <protection/>
    </xf>
    <xf numFmtId="0" fontId="33" fillId="0" borderId="28" xfId="61" applyFont="1" applyBorder="1" applyAlignment="1">
      <alignment horizontal="left"/>
      <protection/>
    </xf>
    <xf numFmtId="0" fontId="33" fillId="0" borderId="29" xfId="61" applyFont="1" applyBorder="1" applyAlignment="1">
      <alignment horizontal="left"/>
      <protection/>
    </xf>
    <xf numFmtId="0" fontId="9" fillId="0" borderId="35" xfId="61" applyFont="1" applyBorder="1" applyAlignment="1">
      <alignment horizontal="left"/>
      <protection/>
    </xf>
    <xf numFmtId="0" fontId="9" fillId="0" borderId="32" xfId="62" applyFont="1" applyFill="1" applyBorder="1" applyAlignment="1">
      <alignment horizontal="left" wrapText="1"/>
      <protection/>
    </xf>
    <xf numFmtId="0" fontId="33" fillId="0" borderId="32" xfId="61" applyFont="1" applyBorder="1" applyAlignment="1">
      <alignment horizontal="left"/>
      <protection/>
    </xf>
    <xf numFmtId="0" fontId="33" fillId="0" borderId="33" xfId="61" applyFont="1" applyBorder="1" applyAlignment="1">
      <alignment horizontal="left"/>
      <protection/>
    </xf>
    <xf numFmtId="0" fontId="9" fillId="0" borderId="32" xfId="61" applyFont="1" applyBorder="1" applyAlignment="1">
      <alignment horizontal="left" wrapText="1"/>
      <protection/>
    </xf>
    <xf numFmtId="0" fontId="33" fillId="0" borderId="35" xfId="61" applyFont="1" applyBorder="1" applyAlignment="1">
      <alignment horizontal="center"/>
      <protection/>
    </xf>
    <xf numFmtId="0" fontId="33" fillId="0" borderId="32" xfId="61" applyFont="1" applyBorder="1" applyAlignment="1">
      <alignment horizontal="left" wrapText="1"/>
      <protection/>
    </xf>
    <xf numFmtId="169" fontId="33" fillId="0" borderId="32" xfId="44" applyNumberFormat="1" applyFont="1" applyBorder="1" applyAlignment="1">
      <alignment horizontal="left"/>
    </xf>
    <xf numFmtId="169" fontId="33" fillId="0" borderId="33" xfId="44" applyNumberFormat="1" applyFont="1" applyBorder="1" applyAlignment="1">
      <alignment horizontal="left"/>
    </xf>
    <xf numFmtId="0" fontId="9" fillId="0" borderId="35" xfId="61" applyFont="1" applyBorder="1" applyAlignment="1">
      <alignment horizontal="center"/>
      <protection/>
    </xf>
    <xf numFmtId="169" fontId="33" fillId="0" borderId="32" xfId="44" applyNumberFormat="1" applyFont="1" applyBorder="1" applyAlignment="1">
      <alignment horizontal="right"/>
    </xf>
    <xf numFmtId="0" fontId="9" fillId="0" borderId="32" xfId="61" applyFont="1" applyBorder="1" applyAlignment="1">
      <alignment horizontal="left"/>
      <protection/>
    </xf>
    <xf numFmtId="169" fontId="33" fillId="0" borderId="32" xfId="44" applyNumberFormat="1" applyFont="1" applyBorder="1" applyAlignment="1">
      <alignment horizontal="left" wrapText="1"/>
    </xf>
    <xf numFmtId="169" fontId="33" fillId="0" borderId="33" xfId="44" applyNumberFormat="1" applyFont="1" applyBorder="1" applyAlignment="1">
      <alignment horizontal="left" wrapText="1"/>
    </xf>
    <xf numFmtId="0" fontId="9" fillId="0" borderId="35" xfId="61" applyFont="1" applyFill="1" applyBorder="1" applyAlignment="1">
      <alignment horizontal="center"/>
      <protection/>
    </xf>
    <xf numFmtId="169" fontId="33" fillId="0" borderId="32" xfId="61" applyNumberFormat="1" applyFont="1" applyBorder="1" applyAlignment="1">
      <alignment horizontal="left"/>
      <protection/>
    </xf>
    <xf numFmtId="0" fontId="9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3" fillId="0" borderId="36" xfId="61" applyFont="1" applyBorder="1" applyAlignment="1">
      <alignment horizontal="center" vertical="center" wrapText="1"/>
      <protection/>
    </xf>
    <xf numFmtId="0" fontId="33" fillId="0" borderId="43" xfId="61" applyFont="1" applyBorder="1" applyAlignment="1">
      <alignment horizontal="center" vertical="center" wrapText="1"/>
      <protection/>
    </xf>
    <xf numFmtId="0" fontId="33" fillId="0" borderId="35" xfId="61" applyFont="1" applyBorder="1">
      <alignment/>
      <protection/>
    </xf>
    <xf numFmtId="0" fontId="33" fillId="0" borderId="32" xfId="61" applyFont="1" applyBorder="1" applyAlignment="1">
      <alignment horizontal="center"/>
      <protection/>
    </xf>
    <xf numFmtId="0" fontId="33" fillId="0" borderId="33" xfId="61" applyFont="1" applyBorder="1" applyAlignment="1">
      <alignment horizontal="center"/>
      <protection/>
    </xf>
    <xf numFmtId="0" fontId="9" fillId="0" borderId="35" xfId="0" applyFont="1" applyBorder="1" applyAlignment="1">
      <alignment/>
    </xf>
    <xf numFmtId="0" fontId="9" fillId="0" borderId="35" xfId="61" applyFont="1" applyBorder="1">
      <alignment/>
      <protection/>
    </xf>
    <xf numFmtId="0" fontId="9" fillId="0" borderId="39" xfId="61" applyFont="1" applyBorder="1">
      <alignment/>
      <protection/>
    </xf>
    <xf numFmtId="0" fontId="33" fillId="0" borderId="40" xfId="61" applyFont="1" applyBorder="1" applyAlignment="1">
      <alignment horizontal="left"/>
      <protection/>
    </xf>
    <xf numFmtId="0" fontId="9" fillId="0" borderId="40" xfId="61" applyFont="1" applyBorder="1" applyAlignment="1">
      <alignment horizontal="left"/>
      <protection/>
    </xf>
    <xf numFmtId="0" fontId="33" fillId="0" borderId="41" xfId="61" applyFont="1" applyBorder="1" applyAlignment="1">
      <alignment horizontal="left"/>
      <protection/>
    </xf>
    <xf numFmtId="0" fontId="9" fillId="0" borderId="0" xfId="0" applyFont="1" applyAlignment="1">
      <alignment/>
    </xf>
    <xf numFmtId="0" fontId="33" fillId="0" borderId="0" xfId="61" applyFont="1" applyBorder="1" applyAlignment="1">
      <alignment horizontal="left"/>
      <protection/>
    </xf>
    <xf numFmtId="0" fontId="35" fillId="0" borderId="0" xfId="61" applyFont="1" applyBorder="1" applyAlignment="1">
      <alignment horizontal="left"/>
      <protection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2" xfId="0" applyFill="1" applyBorder="1" applyAlignment="1">
      <alignment/>
    </xf>
    <xf numFmtId="3" fontId="26" fillId="0" borderId="32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24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31" xfId="0" applyFont="1" applyBorder="1" applyAlignment="1">
      <alignment/>
    </xf>
    <xf numFmtId="0" fontId="0" fillId="0" borderId="24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2" xfId="46" applyNumberFormat="1" applyBorder="1" applyAlignment="1">
      <alignment/>
    </xf>
    <xf numFmtId="172" fontId="0" fillId="0" borderId="32" xfId="45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32" xfId="0" applyFont="1" applyBorder="1" applyAlignment="1">
      <alignment/>
    </xf>
    <xf numFmtId="172" fontId="0" fillId="0" borderId="32" xfId="45" applyNumberFormat="1" applyFont="1" applyBorder="1" applyAlignment="1">
      <alignment/>
    </xf>
    <xf numFmtId="0" fontId="0" fillId="0" borderId="24" xfId="0" applyBorder="1" applyAlignment="1">
      <alignment horizontal="center"/>
    </xf>
    <xf numFmtId="3" fontId="0" fillId="0" borderId="24" xfId="46" applyNumberFormat="1" applyBorder="1" applyAlignment="1">
      <alignment/>
    </xf>
    <xf numFmtId="0" fontId="0" fillId="0" borderId="45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3" fontId="29" fillId="0" borderId="46" xfId="46" applyNumberFormat="1" applyFont="1" applyBorder="1" applyAlignment="1">
      <alignment vertical="center"/>
    </xf>
    <xf numFmtId="3" fontId="29" fillId="0" borderId="47" xfId="46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6" applyNumberForma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48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48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2" fontId="26" fillId="0" borderId="44" xfId="61" applyNumberFormat="1" applyFont="1" applyBorder="1" applyAlignment="1">
      <alignment horizontal="center" wrapText="1"/>
      <protection/>
    </xf>
    <xf numFmtId="2" fontId="26" fillId="0" borderId="49" xfId="61" applyNumberFormat="1" applyFont="1" applyBorder="1" applyAlignment="1">
      <alignment horizontal="center" wrapText="1"/>
      <protection/>
    </xf>
    <xf numFmtId="2" fontId="26" fillId="0" borderId="31" xfId="61" applyNumberFormat="1" applyFont="1" applyBorder="1" applyAlignment="1">
      <alignment horizontal="center" wrapText="1"/>
      <protection/>
    </xf>
    <xf numFmtId="2" fontId="32" fillId="0" borderId="0" xfId="61" applyNumberFormat="1" applyFont="1" applyBorder="1" applyAlignment="1">
      <alignment horizontal="center" wrapText="1"/>
      <protection/>
    </xf>
    <xf numFmtId="2" fontId="32" fillId="0" borderId="25" xfId="61" applyNumberFormat="1" applyFont="1" applyBorder="1" applyAlignment="1">
      <alignment horizontal="center" wrapText="1"/>
      <protection/>
    </xf>
    <xf numFmtId="0" fontId="26" fillId="0" borderId="50" xfId="61" applyFont="1" applyBorder="1" applyAlignment="1">
      <alignment horizontal="left" wrapText="1"/>
      <protection/>
    </xf>
    <xf numFmtId="0" fontId="26" fillId="0" borderId="28" xfId="61" applyFont="1" applyBorder="1" applyAlignment="1">
      <alignment horizontal="left" wrapText="1"/>
      <protection/>
    </xf>
    <xf numFmtId="0" fontId="0" fillId="0" borderId="49" xfId="61" applyFont="1" applyBorder="1" applyAlignment="1">
      <alignment horizontal="left" wrapText="1"/>
      <protection/>
    </xf>
    <xf numFmtId="0" fontId="0" fillId="0" borderId="31" xfId="61" applyFont="1" applyBorder="1" applyAlignment="1">
      <alignment horizontal="left" wrapText="1"/>
      <protection/>
    </xf>
    <xf numFmtId="0" fontId="26" fillId="0" borderId="49" xfId="61" applyFont="1" applyBorder="1" applyAlignment="1">
      <alignment horizontal="left" wrapText="1"/>
      <protection/>
    </xf>
    <xf numFmtId="0" fontId="26" fillId="0" borderId="31" xfId="61" applyFont="1" applyBorder="1" applyAlignment="1">
      <alignment horizontal="left" wrapText="1"/>
      <protection/>
    </xf>
    <xf numFmtId="0" fontId="0" fillId="0" borderId="49" xfId="61" applyFont="1" applyBorder="1" applyAlignment="1">
      <alignment horizontal="center" wrapText="1"/>
      <protection/>
    </xf>
    <xf numFmtId="0" fontId="0" fillId="0" borderId="31" xfId="61" applyFont="1" applyBorder="1" applyAlignment="1">
      <alignment horizontal="center" wrapText="1"/>
      <protection/>
    </xf>
    <xf numFmtId="0" fontId="29" fillId="0" borderId="31" xfId="61" applyFont="1" applyBorder="1" applyAlignment="1">
      <alignment horizontal="left" wrapText="1"/>
      <protection/>
    </xf>
    <xf numFmtId="0" fontId="29" fillId="0" borderId="32" xfId="61" applyFont="1" applyBorder="1" applyAlignment="1">
      <alignment horizontal="left" wrapText="1"/>
      <protection/>
    </xf>
    <xf numFmtId="0" fontId="26" fillId="0" borderId="32" xfId="61" applyFont="1" applyBorder="1" applyAlignment="1">
      <alignment horizontal="left" wrapText="1"/>
      <protection/>
    </xf>
    <xf numFmtId="0" fontId="26" fillId="0" borderId="40" xfId="61" applyFont="1" applyBorder="1" applyAlignment="1">
      <alignment horizontal="left" wrapText="1"/>
      <protection/>
    </xf>
    <xf numFmtId="0" fontId="32" fillId="0" borderId="51" xfId="61" applyFont="1" applyBorder="1" applyAlignment="1">
      <alignment horizontal="center" wrapText="1"/>
      <protection/>
    </xf>
    <xf numFmtId="0" fontId="32" fillId="0" borderId="52" xfId="61" applyFont="1" applyBorder="1" applyAlignment="1">
      <alignment horizontal="center" wrapText="1"/>
      <protection/>
    </xf>
    <xf numFmtId="0" fontId="32" fillId="0" borderId="53" xfId="61" applyFont="1" applyBorder="1" applyAlignment="1">
      <alignment horizontal="center" wrapText="1"/>
      <protection/>
    </xf>
    <xf numFmtId="0" fontId="33" fillId="0" borderId="50" xfId="61" applyFont="1" applyBorder="1" applyAlignment="1">
      <alignment horizontal="left" wrapText="1"/>
      <protection/>
    </xf>
    <xf numFmtId="0" fontId="33" fillId="0" borderId="28" xfId="61" applyFont="1" applyBorder="1" applyAlignment="1">
      <alignment horizontal="left" wrapText="1"/>
      <protection/>
    </xf>
    <xf numFmtId="0" fontId="9" fillId="0" borderId="32" xfId="62" applyFont="1" applyFill="1" applyBorder="1" applyAlignment="1">
      <alignment horizontal="left" wrapText="1"/>
      <protection/>
    </xf>
    <xf numFmtId="0" fontId="33" fillId="0" borderId="32" xfId="62" applyFont="1" applyFill="1" applyBorder="1" applyAlignment="1">
      <alignment horizontal="left" wrapText="1"/>
      <protection/>
    </xf>
    <xf numFmtId="0" fontId="33" fillId="0" borderId="32" xfId="61" applyFont="1" applyBorder="1" applyAlignment="1">
      <alignment horizontal="left" wrapText="1"/>
      <protection/>
    </xf>
    <xf numFmtId="0" fontId="9" fillId="0" borderId="32" xfId="61" applyFont="1" applyBorder="1" applyAlignment="1">
      <alignment horizontal="left" wrapText="1"/>
      <protection/>
    </xf>
    <xf numFmtId="0" fontId="9" fillId="0" borderId="32" xfId="61" applyFont="1" applyBorder="1" applyAlignment="1">
      <alignment horizontal="left"/>
      <protection/>
    </xf>
    <xf numFmtId="0" fontId="33" fillId="0" borderId="32" xfId="61" applyFont="1" applyBorder="1" applyAlignment="1">
      <alignment horizontal="left"/>
      <protection/>
    </xf>
    <xf numFmtId="0" fontId="34" fillId="0" borderId="32" xfId="62" applyFont="1" applyFill="1" applyBorder="1" applyAlignment="1">
      <alignment horizontal="left" wrapText="1"/>
      <protection/>
    </xf>
    <xf numFmtId="0" fontId="34" fillId="0" borderId="32" xfId="61" applyFont="1" applyBorder="1" applyAlignment="1">
      <alignment horizontal="left"/>
      <protection/>
    </xf>
    <xf numFmtId="0" fontId="34" fillId="0" borderId="40" xfId="61" applyFont="1" applyBorder="1" applyAlignment="1">
      <alignment horizontal="left"/>
      <protection/>
    </xf>
    <xf numFmtId="0" fontId="36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B96" sqref="B96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14.00390625" style="0" bestFit="1" customWidth="1"/>
    <col min="4" max="4" width="23.140625" style="0" customWidth="1"/>
    <col min="5" max="5" width="14.28125" style="0" customWidth="1"/>
  </cols>
  <sheetData>
    <row r="1" spans="1:5" ht="15">
      <c r="A1" s="96"/>
      <c r="B1" s="96"/>
      <c r="C1" s="270" t="str">
        <f>'levizja kapitalit'!A1</f>
        <v>"Balfin Property Franchising"SH.P.K</v>
      </c>
      <c r="D1" s="270"/>
      <c r="E1" s="97"/>
    </row>
    <row r="2" spans="1:5" ht="15.75" thickBot="1">
      <c r="A2" s="271" t="s">
        <v>188</v>
      </c>
      <c r="B2" s="271"/>
      <c r="C2" s="271"/>
      <c r="D2" s="271"/>
      <c r="E2" s="97" t="s">
        <v>174</v>
      </c>
    </row>
    <row r="3" spans="1:5" ht="15">
      <c r="A3" s="98" t="s">
        <v>0</v>
      </c>
      <c r="B3" s="99" t="s">
        <v>1</v>
      </c>
      <c r="C3" s="272" t="s">
        <v>2</v>
      </c>
      <c r="D3" s="267" t="s">
        <v>3</v>
      </c>
      <c r="E3" s="267" t="s">
        <v>4</v>
      </c>
    </row>
    <row r="4" spans="1:5" ht="15.75" thickBot="1">
      <c r="A4" s="100"/>
      <c r="B4" s="97"/>
      <c r="C4" s="273"/>
      <c r="D4" s="268"/>
      <c r="E4" s="268"/>
    </row>
    <row r="5" spans="1:5" ht="15.75" thickBot="1">
      <c r="A5" s="102">
        <v>1</v>
      </c>
      <c r="B5" s="103" t="s">
        <v>5</v>
      </c>
      <c r="C5" s="104"/>
      <c r="D5" s="105"/>
      <c r="E5" s="105"/>
    </row>
    <row r="6" spans="1:5" ht="15.75" customHeight="1" thickBot="1">
      <c r="A6" s="106">
        <v>2</v>
      </c>
      <c r="B6" s="107" t="s">
        <v>6</v>
      </c>
      <c r="C6" s="101"/>
      <c r="D6" s="108"/>
      <c r="E6" s="108"/>
    </row>
    <row r="7" spans="1:5" ht="15.75" customHeight="1" thickBot="1">
      <c r="A7" s="106">
        <v>3</v>
      </c>
      <c r="B7" s="107" t="s">
        <v>7</v>
      </c>
      <c r="C7" s="109"/>
      <c r="D7" s="110"/>
      <c r="E7" s="110"/>
    </row>
    <row r="8" spans="1:5" ht="15.75" customHeight="1" thickBot="1">
      <c r="A8" s="106">
        <v>4</v>
      </c>
      <c r="B8" s="107" t="s">
        <v>8</v>
      </c>
      <c r="C8" s="109"/>
      <c r="D8" s="111"/>
      <c r="E8" s="111"/>
    </row>
    <row r="9" spans="1:5" ht="15.75" customHeight="1" thickBot="1">
      <c r="A9" s="106">
        <v>5</v>
      </c>
      <c r="B9" s="107" t="s">
        <v>9</v>
      </c>
      <c r="C9" s="109"/>
      <c r="D9" s="108">
        <f>-(C46+C48+C47)</f>
        <v>0</v>
      </c>
      <c r="E9" s="108">
        <f>-(D46+D48+D47)</f>
        <v>-302615.2</v>
      </c>
    </row>
    <row r="10" spans="1:5" ht="15.75" customHeight="1" thickBot="1">
      <c r="A10" s="106">
        <v>6</v>
      </c>
      <c r="B10" s="107" t="s">
        <v>10</v>
      </c>
      <c r="C10" s="109"/>
      <c r="D10" s="108">
        <f>-(C49+C50+C51+C52+C56+C57+C58)</f>
        <v>-35008.84</v>
      </c>
      <c r="E10" s="108">
        <f>-(D49+D50+D51+D52+D56+D57+D58)</f>
        <v>-178153.95</v>
      </c>
    </row>
    <row r="11" spans="1:5" ht="15.75" customHeight="1" thickBot="1">
      <c r="A11" s="106">
        <v>7</v>
      </c>
      <c r="B11" s="107" t="s">
        <v>11</v>
      </c>
      <c r="C11" s="148">
        <v>2.7</v>
      </c>
      <c r="D11" s="112">
        <f>SUM(D12:D14)</f>
        <v>-960000</v>
      </c>
      <c r="E11" s="112">
        <f>SUM(E12:E14)</f>
        <v>-1523665</v>
      </c>
    </row>
    <row r="12" spans="1:5" ht="15.75" thickBot="1">
      <c r="A12" s="113" t="s">
        <v>12</v>
      </c>
      <c r="B12" s="114" t="s">
        <v>13</v>
      </c>
      <c r="C12" s="109"/>
      <c r="D12" s="108">
        <f>-(C53+C55)</f>
        <v>-960000</v>
      </c>
      <c r="E12" s="108">
        <f>-(D53+D55)</f>
        <v>-1469828</v>
      </c>
    </row>
    <row r="13" spans="1:5" ht="15.75" customHeight="1" thickBot="1">
      <c r="A13" s="113" t="s">
        <v>14</v>
      </c>
      <c r="B13" s="114" t="s">
        <v>15</v>
      </c>
      <c r="C13" s="109"/>
      <c r="D13" s="108">
        <f>-C54</f>
        <v>0</v>
      </c>
      <c r="E13" s="108">
        <f>-D54</f>
        <v>-53837</v>
      </c>
    </row>
    <row r="14" spans="1:5" ht="15.75" customHeight="1" thickBot="1">
      <c r="A14" s="113" t="s">
        <v>16</v>
      </c>
      <c r="B14" s="114" t="s">
        <v>17</v>
      </c>
      <c r="C14" s="109"/>
      <c r="D14" s="111"/>
      <c r="E14" s="111"/>
    </row>
    <row r="15" spans="1:5" ht="15.75" customHeight="1" thickBot="1">
      <c r="A15" s="106">
        <v>8</v>
      </c>
      <c r="B15" s="107" t="s">
        <v>18</v>
      </c>
      <c r="C15" s="109"/>
      <c r="D15" s="121"/>
      <c r="E15" s="121">
        <f>-D60-D61</f>
        <v>-17884867.53</v>
      </c>
    </row>
    <row r="16" spans="1:5" ht="15.75" customHeight="1" thickBot="1">
      <c r="A16" s="115"/>
      <c r="B16" s="116" t="s">
        <v>19</v>
      </c>
      <c r="C16" s="117"/>
      <c r="D16" s="118">
        <f>D5+D6+D7+D8+D9+D10+D11+D15</f>
        <v>-995008.84</v>
      </c>
      <c r="E16" s="118">
        <f>E5+E6+E7+E8+E9+E10+E11+E15</f>
        <v>-19889301.68</v>
      </c>
    </row>
    <row r="17" spans="1:5" ht="14.25" thickBot="1">
      <c r="A17" s="113"/>
      <c r="B17" s="107"/>
      <c r="C17" s="109"/>
      <c r="D17" s="111"/>
      <c r="E17" s="111"/>
    </row>
    <row r="18" spans="1:5" ht="15.75" customHeight="1" thickBot="1">
      <c r="A18" s="106">
        <v>1</v>
      </c>
      <c r="B18" s="107" t="s">
        <v>20</v>
      </c>
      <c r="C18" s="109"/>
      <c r="D18" s="111"/>
      <c r="E18" s="111"/>
    </row>
    <row r="19" spans="1:5" ht="15.75" customHeight="1" thickBot="1">
      <c r="A19" s="106">
        <v>2</v>
      </c>
      <c r="B19" s="107" t="s">
        <v>21</v>
      </c>
      <c r="C19" s="109"/>
      <c r="D19" s="111"/>
      <c r="E19" s="111"/>
    </row>
    <row r="20" spans="1:5" ht="15.75" customHeight="1" thickBot="1">
      <c r="A20" s="106">
        <v>3</v>
      </c>
      <c r="B20" s="107" t="s">
        <v>22</v>
      </c>
      <c r="C20" s="109"/>
      <c r="D20" s="112">
        <f>SUM(D22:D24)</f>
        <v>-6890.790000000001</v>
      </c>
      <c r="E20" s="112">
        <f>SUM(E22:E24)</f>
        <v>-158647.30000000002</v>
      </c>
    </row>
    <row r="21" spans="1:5" ht="15.75" customHeight="1" thickBot="1">
      <c r="A21" s="113" t="s">
        <v>23</v>
      </c>
      <c r="B21" s="114" t="s">
        <v>24</v>
      </c>
      <c r="C21" s="109"/>
      <c r="D21" s="111"/>
      <c r="E21" s="111"/>
    </row>
    <row r="22" spans="1:5" ht="15.75" customHeight="1" thickBot="1">
      <c r="A22" s="113" t="s">
        <v>25</v>
      </c>
      <c r="B22" s="114" t="s">
        <v>26</v>
      </c>
      <c r="C22" s="109"/>
      <c r="D22" s="108">
        <f>C42</f>
        <v>44.23</v>
      </c>
      <c r="E22" s="108">
        <f>D42</f>
        <v>236.47</v>
      </c>
    </row>
    <row r="23" spans="1:5" ht="15.75" customHeight="1" thickBot="1">
      <c r="A23" s="113" t="s">
        <v>27</v>
      </c>
      <c r="B23" s="114" t="s">
        <v>28</v>
      </c>
      <c r="C23" s="109"/>
      <c r="D23" s="121">
        <f>C41-C61</f>
        <v>-6935.02</v>
      </c>
      <c r="E23" s="121">
        <f>D41-D59</f>
        <v>-158883.77000000002</v>
      </c>
    </row>
    <row r="24" spans="1:5" ht="15.75" customHeight="1" thickBot="1">
      <c r="A24" s="113" t="s">
        <v>29</v>
      </c>
      <c r="B24" s="114" t="s">
        <v>30</v>
      </c>
      <c r="C24" s="109"/>
      <c r="D24" s="108"/>
      <c r="E24" s="108"/>
    </row>
    <row r="25" spans="1:5" ht="15.75" customHeight="1" thickBot="1">
      <c r="A25" s="106"/>
      <c r="B25" s="107" t="s">
        <v>31</v>
      </c>
      <c r="C25" s="109"/>
      <c r="D25" s="110"/>
      <c r="E25" s="110"/>
    </row>
    <row r="26" spans="1:5" ht="14.25" thickBot="1">
      <c r="A26" s="113"/>
      <c r="B26" s="107"/>
      <c r="C26" s="109"/>
      <c r="D26" s="111"/>
      <c r="E26" s="111"/>
    </row>
    <row r="27" spans="1:5" ht="15.75" customHeight="1" thickBot="1">
      <c r="A27" s="115"/>
      <c r="B27" s="116" t="s">
        <v>32</v>
      </c>
      <c r="C27" s="117"/>
      <c r="D27" s="118">
        <f>D16+D18+D19+D20</f>
        <v>-1001899.63</v>
      </c>
      <c r="E27" s="118">
        <f>E16+E18+E19+E20</f>
        <v>-20047948.98</v>
      </c>
    </row>
    <row r="28" spans="1:5" ht="14.25" thickBot="1">
      <c r="A28" s="113"/>
      <c r="B28" s="107"/>
      <c r="C28" s="109"/>
      <c r="D28" s="111"/>
      <c r="E28" s="111"/>
    </row>
    <row r="29" spans="1:5" ht="15.75" customHeight="1" thickBot="1">
      <c r="A29" s="113"/>
      <c r="B29" s="107" t="s">
        <v>33</v>
      </c>
      <c r="C29" s="109"/>
      <c r="D29" s="111"/>
      <c r="E29" s="111"/>
    </row>
    <row r="30" spans="1:5" ht="14.25" thickBot="1">
      <c r="A30" s="113"/>
      <c r="B30" s="107"/>
      <c r="C30" s="109"/>
      <c r="D30" s="111"/>
      <c r="E30" s="111"/>
    </row>
    <row r="31" spans="1:5" ht="15.75" customHeight="1" thickBot="1">
      <c r="A31" s="115"/>
      <c r="B31" s="116" t="s">
        <v>34</v>
      </c>
      <c r="C31" s="117"/>
      <c r="D31" s="118">
        <f>D27-D29</f>
        <v>-1001899.63</v>
      </c>
      <c r="E31" s="118">
        <f>E27-E29</f>
        <v>-20047948.98</v>
      </c>
    </row>
    <row r="32" spans="1:5" ht="14.25" thickBot="1">
      <c r="A32" s="113"/>
      <c r="B32" s="107"/>
      <c r="C32" s="109"/>
      <c r="D32" s="111"/>
      <c r="E32" s="111"/>
    </row>
    <row r="33" spans="1:5" ht="15.75" customHeight="1" thickBot="1">
      <c r="A33" s="113"/>
      <c r="B33" s="107" t="s">
        <v>35</v>
      </c>
      <c r="C33" s="109"/>
      <c r="D33" s="111"/>
      <c r="E33" s="111"/>
    </row>
    <row r="34" spans="1:5" ht="15.75" customHeight="1" thickBot="1">
      <c r="A34" s="113"/>
      <c r="B34" s="107" t="s">
        <v>36</v>
      </c>
      <c r="C34" s="109"/>
      <c r="D34" s="111"/>
      <c r="E34" s="111"/>
    </row>
    <row r="35" spans="1:5" ht="14.25" thickBot="1">
      <c r="A35" s="113"/>
      <c r="B35" s="107"/>
      <c r="C35" s="109"/>
      <c r="D35" s="111"/>
      <c r="E35" s="111"/>
    </row>
    <row r="36" spans="1:5" ht="13.5">
      <c r="A36" s="96"/>
      <c r="B36" s="269" t="s">
        <v>173</v>
      </c>
      <c r="C36" s="269"/>
      <c r="D36" s="269"/>
      <c r="E36" s="96"/>
    </row>
    <row r="40" ht="12.75" hidden="1"/>
    <row r="41" spans="2:4" ht="12.75" hidden="1">
      <c r="B41">
        <v>766</v>
      </c>
      <c r="C41" s="120">
        <v>4758.76</v>
      </c>
      <c r="D41" s="120">
        <v>26790.08</v>
      </c>
    </row>
    <row r="42" spans="2:4" ht="12.75" hidden="1">
      <c r="B42">
        <v>767</v>
      </c>
      <c r="C42" s="120">
        <v>44.23</v>
      </c>
      <c r="D42" s="120">
        <v>236.47</v>
      </c>
    </row>
    <row r="43" spans="3:4" ht="12.75" hidden="1">
      <c r="C43" s="119"/>
      <c r="D43" s="119"/>
    </row>
    <row r="44" spans="3:4" ht="12.75" hidden="1">
      <c r="C44" s="119"/>
      <c r="D44" s="119"/>
    </row>
    <row r="45" spans="3:4" ht="12.75" hidden="1">
      <c r="C45" s="119"/>
      <c r="D45" s="119"/>
    </row>
    <row r="46" spans="2:4" ht="12.75" hidden="1">
      <c r="B46">
        <v>606</v>
      </c>
      <c r="C46" s="120"/>
      <c r="D46" s="120"/>
    </row>
    <row r="47" spans="2:4" ht="12.75" hidden="1">
      <c r="B47">
        <v>613</v>
      </c>
      <c r="C47" s="120"/>
      <c r="D47" s="120">
        <v>36015.2</v>
      </c>
    </row>
    <row r="48" spans="2:4" ht="12.75" hidden="1">
      <c r="B48">
        <v>618</v>
      </c>
      <c r="C48" s="120"/>
      <c r="D48" s="120">
        <v>266600</v>
      </c>
    </row>
    <row r="49" spans="2:4" ht="12.75" hidden="1">
      <c r="B49">
        <v>625</v>
      </c>
      <c r="C49" s="119"/>
      <c r="D49" s="119"/>
    </row>
    <row r="50" spans="2:4" ht="12.75" hidden="1">
      <c r="B50">
        <v>626</v>
      </c>
      <c r="C50" s="119"/>
      <c r="D50" s="119"/>
    </row>
    <row r="51" spans="2:4" ht="12.75" hidden="1">
      <c r="B51">
        <v>628</v>
      </c>
      <c r="C51" s="119">
        <v>13588.84</v>
      </c>
      <c r="D51" s="119">
        <v>48911.82</v>
      </c>
    </row>
    <row r="52" spans="2:4" ht="12.75" hidden="1">
      <c r="B52">
        <v>634</v>
      </c>
      <c r="C52" s="119">
        <v>21420</v>
      </c>
      <c r="D52" s="119">
        <v>21420</v>
      </c>
    </row>
    <row r="53" spans="2:4" ht="12.75" hidden="1">
      <c r="B53">
        <v>641</v>
      </c>
      <c r="C53" s="120">
        <v>960000</v>
      </c>
      <c r="D53" s="120">
        <v>1469828</v>
      </c>
    </row>
    <row r="54" spans="2:4" ht="12.75" hidden="1">
      <c r="B54">
        <v>644</v>
      </c>
      <c r="C54" s="120"/>
      <c r="D54" s="120">
        <v>53837</v>
      </c>
    </row>
    <row r="55" spans="2:4" ht="12.75" hidden="1">
      <c r="B55">
        <v>648</v>
      </c>
      <c r="C55" s="120"/>
      <c r="D55" s="120"/>
    </row>
    <row r="56" spans="2:4" ht="12.75" hidden="1">
      <c r="B56">
        <v>654</v>
      </c>
      <c r="C56" s="119"/>
      <c r="D56" s="119"/>
    </row>
    <row r="57" spans="2:4" ht="12.75" hidden="1">
      <c r="B57">
        <v>657</v>
      </c>
      <c r="C57" s="119"/>
      <c r="D57" s="119">
        <v>36927.06</v>
      </c>
    </row>
    <row r="58" spans="2:4" ht="12.75" hidden="1">
      <c r="B58">
        <v>658</v>
      </c>
      <c r="C58" s="119"/>
      <c r="D58" s="119">
        <v>70895.07</v>
      </c>
    </row>
    <row r="59" spans="2:4" ht="12.75" hidden="1">
      <c r="B59">
        <v>666</v>
      </c>
      <c r="D59" s="120">
        <v>185673.85</v>
      </c>
    </row>
    <row r="60" spans="2:4" ht="12.75" hidden="1">
      <c r="B60">
        <v>6818</v>
      </c>
      <c r="C60" s="119"/>
      <c r="D60" s="119">
        <v>9286</v>
      </c>
    </row>
    <row r="61" spans="2:4" ht="12.75" hidden="1">
      <c r="B61">
        <v>669</v>
      </c>
      <c r="C61" s="120">
        <v>11693.78</v>
      </c>
      <c r="D61" s="119">
        <v>17875581.53</v>
      </c>
    </row>
    <row r="62" ht="12.75" hidden="1"/>
    <row r="63" ht="12.75" hidden="1"/>
    <row r="64" ht="12.75" hidden="1"/>
  </sheetData>
  <sheetProtection/>
  <mergeCells count="6">
    <mergeCell ref="E3:E4"/>
    <mergeCell ref="B36:D36"/>
    <mergeCell ref="C1:D1"/>
    <mergeCell ref="A2:D2"/>
    <mergeCell ref="C3:C4"/>
    <mergeCell ref="D3:D4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03">
      <selection activeCell="C105" sqref="C105"/>
    </sheetView>
  </sheetViews>
  <sheetFormatPr defaultColWidth="9.140625" defaultRowHeight="12.75"/>
  <cols>
    <col min="1" max="1" width="7.140625" style="0" customWidth="1"/>
    <col min="2" max="2" width="38.00390625" style="0" customWidth="1"/>
    <col min="3" max="3" width="7.7109375" style="0" bestFit="1" customWidth="1"/>
    <col min="4" max="4" width="18.57421875" style="0" customWidth="1"/>
    <col min="5" max="5" width="14.57421875" style="0" customWidth="1"/>
    <col min="6" max="6" width="9.28125" style="0" bestFit="1" customWidth="1"/>
  </cols>
  <sheetData>
    <row r="1" spans="1:5" ht="31.5" customHeight="1" thickBot="1">
      <c r="A1" s="2"/>
      <c r="B1" s="3" t="s">
        <v>187</v>
      </c>
      <c r="C1" s="275" t="str">
        <f>'Fitim-Hmbje'!C1:D1</f>
        <v>"Balfin Property Franchising"SH.P.K</v>
      </c>
      <c r="D1" s="275"/>
      <c r="E1" s="275"/>
    </row>
    <row r="2" spans="1:5" ht="15" thickBot="1">
      <c r="A2" s="4"/>
      <c r="B2" s="5" t="s">
        <v>38</v>
      </c>
      <c r="C2" s="6" t="s">
        <v>2</v>
      </c>
      <c r="D2" s="126" t="s">
        <v>3</v>
      </c>
      <c r="E2" s="126" t="s">
        <v>39</v>
      </c>
    </row>
    <row r="3" spans="1:6" ht="15" thickBot="1">
      <c r="A3" s="7"/>
      <c r="B3" s="45"/>
      <c r="C3" s="46"/>
      <c r="D3" s="127"/>
      <c r="E3" s="127"/>
      <c r="F3" s="47"/>
    </row>
    <row r="4" spans="1:6" ht="15" thickBot="1">
      <c r="A4" s="8" t="s">
        <v>40</v>
      </c>
      <c r="B4" s="48" t="s">
        <v>41</v>
      </c>
      <c r="C4" s="45"/>
      <c r="D4" s="127"/>
      <c r="E4" s="127"/>
      <c r="F4" s="47"/>
    </row>
    <row r="5" spans="1:6" ht="15" thickBot="1">
      <c r="A5" s="8"/>
      <c r="B5" s="49"/>
      <c r="C5" s="45"/>
      <c r="D5" s="127"/>
      <c r="E5" s="127"/>
      <c r="F5" s="47"/>
    </row>
    <row r="6" spans="1:6" ht="15" thickBot="1">
      <c r="A6" s="8" t="s">
        <v>42</v>
      </c>
      <c r="B6" s="50" t="s">
        <v>43</v>
      </c>
      <c r="C6" s="45"/>
      <c r="D6" s="127"/>
      <c r="E6" s="127"/>
      <c r="F6" s="47"/>
    </row>
    <row r="7" spans="1:6" ht="15" thickBot="1">
      <c r="A7" s="8"/>
      <c r="B7" s="49"/>
      <c r="C7" s="45"/>
      <c r="D7" s="127"/>
      <c r="E7" s="127"/>
      <c r="F7" s="47"/>
    </row>
    <row r="8" spans="1:6" ht="15" thickBot="1">
      <c r="A8" s="8">
        <v>1</v>
      </c>
      <c r="B8" s="50" t="s">
        <v>44</v>
      </c>
      <c r="C8" s="144">
        <v>2.2</v>
      </c>
      <c r="D8" s="127">
        <f>D142+D143</f>
        <v>29552.64</v>
      </c>
      <c r="E8" s="127">
        <f>E142+E143</f>
        <v>51202.159999999996</v>
      </c>
      <c r="F8" s="47"/>
    </row>
    <row r="9" spans="1:6" ht="29.25" thickBot="1">
      <c r="A9" s="8">
        <v>2</v>
      </c>
      <c r="B9" s="50" t="s">
        <v>45</v>
      </c>
      <c r="C9" s="51"/>
      <c r="D9" s="127"/>
      <c r="E9" s="127"/>
      <c r="F9" s="47"/>
    </row>
    <row r="10" spans="1:6" ht="15" thickBot="1">
      <c r="A10" s="9" t="s">
        <v>12</v>
      </c>
      <c r="B10" s="49" t="s">
        <v>46</v>
      </c>
      <c r="C10" s="51"/>
      <c r="D10" s="57"/>
      <c r="E10" s="57"/>
      <c r="F10" s="47"/>
    </row>
    <row r="11" spans="1:6" ht="15" thickBot="1">
      <c r="A11" s="9" t="s">
        <v>14</v>
      </c>
      <c r="B11" s="49" t="s">
        <v>47</v>
      </c>
      <c r="C11" s="51"/>
      <c r="D11" s="57"/>
      <c r="E11" s="57"/>
      <c r="F11" s="47"/>
    </row>
    <row r="12" spans="1:6" ht="15" thickBot="1">
      <c r="A12" s="10"/>
      <c r="B12" s="52" t="s">
        <v>48</v>
      </c>
      <c r="C12" s="53"/>
      <c r="D12" s="128">
        <f>D9+D8</f>
        <v>29552.64</v>
      </c>
      <c r="E12" s="128">
        <f>E9+E8</f>
        <v>51202.159999999996</v>
      </c>
      <c r="F12" s="47"/>
    </row>
    <row r="13" spans="1:6" ht="15" thickBot="1">
      <c r="A13" s="8">
        <v>3</v>
      </c>
      <c r="B13" s="50" t="s">
        <v>49</v>
      </c>
      <c r="C13" s="51"/>
      <c r="D13" s="127"/>
      <c r="E13" s="127"/>
      <c r="F13" s="47"/>
    </row>
    <row r="14" spans="1:6" ht="15" thickBot="1">
      <c r="A14" s="9" t="s">
        <v>12</v>
      </c>
      <c r="B14" s="49" t="s">
        <v>50</v>
      </c>
      <c r="C14" s="51"/>
      <c r="D14" s="57"/>
      <c r="E14" s="57"/>
      <c r="F14" s="47"/>
    </row>
    <row r="15" spans="1:6" ht="15" thickBot="1">
      <c r="A15" s="9" t="s">
        <v>14</v>
      </c>
      <c r="B15" s="49" t="s">
        <v>51</v>
      </c>
      <c r="C15" s="144">
        <v>2.3</v>
      </c>
      <c r="D15" s="57">
        <f>D137+D140+D136</f>
        <v>647884.53</v>
      </c>
      <c r="E15" s="57">
        <f>E137+E140+E136</f>
        <v>665483.33</v>
      </c>
      <c r="F15" s="47"/>
    </row>
    <row r="16" spans="1:6" ht="15" thickBot="1">
      <c r="A16" s="9" t="s">
        <v>16</v>
      </c>
      <c r="B16" s="49" t="s">
        <v>52</v>
      </c>
      <c r="C16" s="51"/>
      <c r="D16" s="57"/>
      <c r="E16" s="57"/>
      <c r="F16" s="47"/>
    </row>
    <row r="17" spans="1:6" ht="15" thickBot="1">
      <c r="A17" s="9" t="s">
        <v>53</v>
      </c>
      <c r="B17" s="49" t="s">
        <v>54</v>
      </c>
      <c r="C17" s="51"/>
      <c r="D17" s="57"/>
      <c r="E17" s="57"/>
      <c r="F17" s="47"/>
    </row>
    <row r="18" spans="1:6" ht="15" thickBot="1">
      <c r="A18" s="9" t="s">
        <v>60</v>
      </c>
      <c r="B18" s="49" t="s">
        <v>175</v>
      </c>
      <c r="C18" s="144"/>
      <c r="D18" s="57">
        <f>-D125</f>
        <v>0</v>
      </c>
      <c r="E18" s="57">
        <f>-E125</f>
        <v>120718.86</v>
      </c>
      <c r="F18" s="47"/>
    </row>
    <row r="19" spans="1:6" ht="15" thickBot="1">
      <c r="A19" s="11"/>
      <c r="B19" s="52" t="s">
        <v>48</v>
      </c>
      <c r="C19" s="53"/>
      <c r="D19" s="128">
        <f>SUM(D14:D18)</f>
        <v>647884.53</v>
      </c>
      <c r="E19" s="128">
        <f>SUM(E14:E18)</f>
        <v>786202.19</v>
      </c>
      <c r="F19" s="47"/>
    </row>
    <row r="20" spans="1:6" ht="15" thickBot="1">
      <c r="A20" s="8">
        <v>4</v>
      </c>
      <c r="B20" s="50" t="s">
        <v>55</v>
      </c>
      <c r="C20" s="51"/>
      <c r="D20" s="127"/>
      <c r="E20" s="127"/>
      <c r="F20" s="47"/>
    </row>
    <row r="21" spans="1:6" ht="15" thickBot="1">
      <c r="A21" s="9" t="s">
        <v>12</v>
      </c>
      <c r="B21" s="49" t="s">
        <v>56</v>
      </c>
      <c r="C21" s="51"/>
      <c r="D21" s="57"/>
      <c r="E21" s="57"/>
      <c r="F21" s="47"/>
    </row>
    <row r="22" spans="1:6" ht="15" thickBot="1">
      <c r="A22" s="9" t="s">
        <v>14</v>
      </c>
      <c r="B22" s="49" t="s">
        <v>57</v>
      </c>
      <c r="C22" s="51"/>
      <c r="D22" s="57"/>
      <c r="E22" s="57"/>
      <c r="F22" s="47"/>
    </row>
    <row r="23" spans="1:6" ht="15" thickBot="1">
      <c r="A23" s="9" t="s">
        <v>16</v>
      </c>
      <c r="B23" s="49" t="s">
        <v>58</v>
      </c>
      <c r="C23" s="51"/>
      <c r="D23" s="57"/>
      <c r="E23" s="57"/>
      <c r="F23" s="47"/>
    </row>
    <row r="24" spans="1:6" ht="15" thickBot="1">
      <c r="A24" s="9" t="s">
        <v>53</v>
      </c>
      <c r="B24" s="49" t="s">
        <v>59</v>
      </c>
      <c r="C24" s="51"/>
      <c r="D24" s="57"/>
      <c r="E24" s="57"/>
      <c r="F24" s="47"/>
    </row>
    <row r="25" spans="1:6" ht="15" thickBot="1">
      <c r="A25" s="9" t="s">
        <v>60</v>
      </c>
      <c r="B25" s="49" t="s">
        <v>172</v>
      </c>
      <c r="C25" s="51"/>
      <c r="D25" s="57">
        <f>D139</f>
        <v>0</v>
      </c>
      <c r="E25" s="57">
        <f>E139</f>
        <v>0</v>
      </c>
      <c r="F25" s="47"/>
    </row>
    <row r="26" spans="1:6" ht="15" thickBot="1">
      <c r="A26" s="12" t="s">
        <v>171</v>
      </c>
      <c r="B26" s="49" t="s">
        <v>61</v>
      </c>
      <c r="C26" s="51"/>
      <c r="D26" s="57"/>
      <c r="E26" s="57"/>
      <c r="F26" s="47"/>
    </row>
    <row r="27" spans="1:6" ht="15" thickBot="1">
      <c r="A27" s="11"/>
      <c r="B27" s="52" t="s">
        <v>48</v>
      </c>
      <c r="C27" s="53"/>
      <c r="D27" s="128">
        <f>SUM(D21:D26)</f>
        <v>0</v>
      </c>
      <c r="E27" s="128">
        <f>SUM(E21:E26)</f>
        <v>0</v>
      </c>
      <c r="F27" s="47"/>
    </row>
    <row r="28" spans="1:6" ht="15" thickBot="1">
      <c r="A28" s="8">
        <v>5</v>
      </c>
      <c r="B28" s="50" t="s">
        <v>62</v>
      </c>
      <c r="C28" s="51"/>
      <c r="D28" s="127"/>
      <c r="E28" s="127"/>
      <c r="F28" s="47"/>
    </row>
    <row r="29" spans="1:6" ht="15" thickBot="1">
      <c r="A29" s="8">
        <v>6</v>
      </c>
      <c r="B29" s="50" t="s">
        <v>63</v>
      </c>
      <c r="C29" s="51"/>
      <c r="D29" s="127"/>
      <c r="E29" s="127"/>
      <c r="F29" s="47"/>
    </row>
    <row r="30" spans="1:6" ht="15" thickBot="1">
      <c r="A30" s="8">
        <v>7</v>
      </c>
      <c r="B30" s="50" t="s">
        <v>64</v>
      </c>
      <c r="C30" s="51"/>
      <c r="D30" s="57"/>
      <c r="E30" s="57"/>
      <c r="F30" s="47"/>
    </row>
    <row r="31" spans="1:6" ht="15" thickBot="1">
      <c r="A31" s="13"/>
      <c r="B31" s="54" t="s">
        <v>65</v>
      </c>
      <c r="C31" s="53"/>
      <c r="D31" s="128">
        <f>D12+D19+D27+D28+D29+D30</f>
        <v>677437.17</v>
      </c>
      <c r="E31" s="128">
        <f>E12+E19+E27+E28+E29+E30</f>
        <v>837404.35</v>
      </c>
      <c r="F31" s="47"/>
    </row>
    <row r="32" spans="1:6" ht="15" thickBot="1">
      <c r="A32" s="9"/>
      <c r="B32" s="49"/>
      <c r="C32" s="51"/>
      <c r="D32" s="57"/>
      <c r="E32" s="57"/>
      <c r="F32" s="47"/>
    </row>
    <row r="33" spans="1:6" ht="15" thickBot="1">
      <c r="A33" s="8" t="s">
        <v>66</v>
      </c>
      <c r="B33" s="50" t="s">
        <v>67</v>
      </c>
      <c r="C33" s="51"/>
      <c r="D33" s="57"/>
      <c r="E33" s="57"/>
      <c r="F33" s="47"/>
    </row>
    <row r="34" spans="1:6" ht="15" thickBot="1">
      <c r="A34" s="9"/>
      <c r="B34" s="49"/>
      <c r="C34" s="51"/>
      <c r="D34" s="57"/>
      <c r="E34" s="57"/>
      <c r="F34" s="47"/>
    </row>
    <row r="35" spans="1:6" ht="15" thickBot="1">
      <c r="A35" s="8">
        <v>1</v>
      </c>
      <c r="B35" s="50" t="s">
        <v>68</v>
      </c>
      <c r="C35" s="51"/>
      <c r="D35" s="127"/>
      <c r="E35" s="127"/>
      <c r="F35" s="47"/>
    </row>
    <row r="36" spans="1:6" ht="42" thickBot="1">
      <c r="A36" s="9" t="s">
        <v>12</v>
      </c>
      <c r="B36" s="49" t="s">
        <v>69</v>
      </c>
      <c r="C36" s="51"/>
      <c r="D36" s="57"/>
      <c r="E36" s="57"/>
      <c r="F36" s="47"/>
    </row>
    <row r="37" spans="1:6" ht="15" thickBot="1">
      <c r="A37" s="9" t="s">
        <v>14</v>
      </c>
      <c r="B37" s="49" t="s">
        <v>70</v>
      </c>
      <c r="C37" s="51"/>
      <c r="D37" s="57"/>
      <c r="E37" s="57"/>
      <c r="F37" s="47"/>
    </row>
    <row r="38" spans="1:6" ht="15" thickBot="1">
      <c r="A38" s="9" t="s">
        <v>16</v>
      </c>
      <c r="B38" s="49" t="s">
        <v>71</v>
      </c>
      <c r="C38" s="51"/>
      <c r="D38" s="57"/>
      <c r="E38" s="57"/>
      <c r="F38" s="47"/>
    </row>
    <row r="39" spans="1:6" ht="15" thickBot="1">
      <c r="A39" s="12" t="s">
        <v>53</v>
      </c>
      <c r="B39" s="49" t="s">
        <v>72</v>
      </c>
      <c r="C39" s="51"/>
      <c r="D39" s="57"/>
      <c r="E39" s="57"/>
      <c r="F39" s="47"/>
    </row>
    <row r="40" spans="1:6" ht="15" thickBot="1">
      <c r="A40" s="11"/>
      <c r="B40" s="52" t="s">
        <v>48</v>
      </c>
      <c r="C40" s="53"/>
      <c r="D40" s="129"/>
      <c r="E40" s="129"/>
      <c r="F40" s="47"/>
    </row>
    <row r="41" spans="1:6" ht="15" thickBot="1">
      <c r="A41" s="8">
        <v>2</v>
      </c>
      <c r="B41" s="50" t="s">
        <v>73</v>
      </c>
      <c r="C41" s="51"/>
      <c r="D41" s="127"/>
      <c r="E41" s="127"/>
      <c r="F41" s="47"/>
    </row>
    <row r="42" spans="1:6" ht="15" thickBot="1">
      <c r="A42" s="9" t="s">
        <v>12</v>
      </c>
      <c r="B42" s="49" t="s">
        <v>74</v>
      </c>
      <c r="C42" s="51"/>
      <c r="D42" s="57"/>
      <c r="E42" s="57"/>
      <c r="F42" s="47"/>
    </row>
    <row r="43" spans="1:6" ht="15" thickBot="1">
      <c r="A43" s="9" t="s">
        <v>14</v>
      </c>
      <c r="B43" s="49" t="s">
        <v>75</v>
      </c>
      <c r="C43" s="51"/>
      <c r="D43" s="57"/>
      <c r="E43" s="57"/>
      <c r="F43" s="47"/>
    </row>
    <row r="44" spans="1:6" ht="15" thickBot="1">
      <c r="A44" s="9" t="s">
        <v>16</v>
      </c>
      <c r="B44" s="49" t="s">
        <v>76</v>
      </c>
      <c r="C44" s="51"/>
      <c r="D44" s="57">
        <f>D134+D138</f>
        <v>0</v>
      </c>
      <c r="E44" s="57">
        <f>E134+E138</f>
        <v>0</v>
      </c>
      <c r="F44" s="47"/>
    </row>
    <row r="45" spans="1:6" ht="28.5" thickBot="1">
      <c r="A45" s="12" t="s">
        <v>53</v>
      </c>
      <c r="B45" s="49" t="s">
        <v>77</v>
      </c>
      <c r="C45" s="51"/>
      <c r="D45" s="57"/>
      <c r="E45" s="57"/>
      <c r="F45" s="47"/>
    </row>
    <row r="46" spans="1:6" ht="15" thickBot="1">
      <c r="A46" s="11"/>
      <c r="B46" s="52" t="s">
        <v>48</v>
      </c>
      <c r="C46" s="53"/>
      <c r="D46" s="129">
        <f>SUM(D42+D43+D44+D45)</f>
        <v>0</v>
      </c>
      <c r="E46" s="129">
        <f>SUM(E42+E43+E44+E45)</f>
        <v>0</v>
      </c>
      <c r="F46" s="47"/>
    </row>
    <row r="47" spans="1:6" ht="15" thickBot="1">
      <c r="A47" s="8">
        <v>3</v>
      </c>
      <c r="B47" s="50" t="s">
        <v>78</v>
      </c>
      <c r="C47" s="51"/>
      <c r="D47" s="127"/>
      <c r="E47" s="127"/>
      <c r="F47" s="47"/>
    </row>
    <row r="48" spans="1:6" ht="15" thickBot="1">
      <c r="A48" s="8">
        <v>4</v>
      </c>
      <c r="B48" s="50" t="s">
        <v>79</v>
      </c>
      <c r="C48" s="51"/>
      <c r="D48" s="127"/>
      <c r="E48" s="127"/>
      <c r="F48" s="47"/>
    </row>
    <row r="49" spans="1:6" ht="15" thickBot="1">
      <c r="A49" s="9" t="s">
        <v>12</v>
      </c>
      <c r="B49" s="49" t="s">
        <v>80</v>
      </c>
      <c r="C49" s="51"/>
      <c r="D49" s="57"/>
      <c r="E49" s="57"/>
      <c r="F49" s="47"/>
    </row>
    <row r="50" spans="1:6" ht="15" thickBot="1">
      <c r="A50" s="9" t="s">
        <v>14</v>
      </c>
      <c r="B50" s="49" t="s">
        <v>81</v>
      </c>
      <c r="C50" s="51"/>
      <c r="D50" s="57">
        <f>D132</f>
        <v>0</v>
      </c>
      <c r="E50" s="57">
        <f>E132</f>
        <v>0</v>
      </c>
      <c r="F50" s="47"/>
    </row>
    <row r="51" spans="1:6" ht="15" thickBot="1">
      <c r="A51" s="9" t="s">
        <v>16</v>
      </c>
      <c r="B51" s="49" t="s">
        <v>82</v>
      </c>
      <c r="C51" s="147">
        <v>2.4</v>
      </c>
      <c r="D51" s="57">
        <f>D133</f>
        <v>176007.83</v>
      </c>
      <c r="E51" s="57">
        <f>E133</f>
        <v>0</v>
      </c>
      <c r="F51" s="47"/>
    </row>
    <row r="52" spans="1:6" ht="15" thickBot="1">
      <c r="A52" s="11"/>
      <c r="B52" s="52" t="s">
        <v>48</v>
      </c>
      <c r="C52" s="53"/>
      <c r="D52" s="129">
        <f>SUM(D47:D51)</f>
        <v>176007.83</v>
      </c>
      <c r="E52" s="129">
        <f>SUM(E47:E51)</f>
        <v>0</v>
      </c>
      <c r="F52" s="47"/>
    </row>
    <row r="53" spans="1:6" ht="15" thickBot="1">
      <c r="A53" s="8">
        <v>5</v>
      </c>
      <c r="B53" s="50" t="s">
        <v>83</v>
      </c>
      <c r="C53" s="51"/>
      <c r="D53" s="127"/>
      <c r="E53" s="127"/>
      <c r="F53" s="47"/>
    </row>
    <row r="54" spans="1:6" ht="15" thickBot="1">
      <c r="A54" s="8">
        <v>6</v>
      </c>
      <c r="B54" s="50" t="s">
        <v>84</v>
      </c>
      <c r="C54" s="51"/>
      <c r="D54" s="127"/>
      <c r="E54" s="127"/>
      <c r="F54" s="47"/>
    </row>
    <row r="55" spans="1:6" ht="15" thickBot="1">
      <c r="A55" s="9"/>
      <c r="B55" s="49"/>
      <c r="C55" s="51"/>
      <c r="D55" s="57"/>
      <c r="E55" s="57"/>
      <c r="F55" s="47"/>
    </row>
    <row r="56" spans="1:6" ht="15" thickBot="1">
      <c r="A56" s="13"/>
      <c r="B56" s="54" t="s">
        <v>85</v>
      </c>
      <c r="C56" s="53"/>
      <c r="D56" s="128">
        <f>D40+D46+D52+D53+D54</f>
        <v>176007.83</v>
      </c>
      <c r="E56" s="128">
        <f>E40+E46+E52+E53+E54</f>
        <v>0</v>
      </c>
      <c r="F56" s="47"/>
    </row>
    <row r="57" spans="1:6" ht="15" thickBot="1">
      <c r="A57" s="9"/>
      <c r="B57" s="49"/>
      <c r="C57" s="51"/>
      <c r="D57" s="57"/>
      <c r="E57" s="57"/>
      <c r="F57" s="47"/>
    </row>
    <row r="58" spans="1:6" ht="15" thickBot="1">
      <c r="A58" s="13"/>
      <c r="B58" s="54" t="s">
        <v>86</v>
      </c>
      <c r="C58" s="53"/>
      <c r="D58" s="128">
        <f>D31+D56</f>
        <v>853445</v>
      </c>
      <c r="E58" s="128">
        <f>E31+E56</f>
        <v>837404.35</v>
      </c>
      <c r="F58" s="47"/>
    </row>
    <row r="59" spans="1:6" ht="15" thickBot="1">
      <c r="A59" s="29"/>
      <c r="B59" s="55"/>
      <c r="C59" s="56"/>
      <c r="D59" s="57"/>
      <c r="E59" s="57"/>
      <c r="F59" s="47"/>
    </row>
    <row r="60" spans="1:6" ht="18" customHeight="1">
      <c r="A60" s="27"/>
      <c r="B60" s="276"/>
      <c r="C60" s="276"/>
      <c r="D60" s="276"/>
      <c r="E60" s="58"/>
      <c r="F60" s="47"/>
    </row>
    <row r="61" spans="1:6" ht="13.5">
      <c r="A61" s="28"/>
      <c r="B61" s="59"/>
      <c r="C61" s="59"/>
      <c r="D61" s="59"/>
      <c r="E61" s="59"/>
      <c r="F61" s="47"/>
    </row>
    <row r="62" spans="1:6" ht="15.75" customHeight="1" thickBot="1">
      <c r="A62" s="14"/>
      <c r="B62" s="3" t="s">
        <v>187</v>
      </c>
      <c r="C62" s="277" t="str">
        <f>C1</f>
        <v>"Balfin Property Franchising"SH.P.K</v>
      </c>
      <c r="D62" s="277"/>
      <c r="E62" s="277"/>
      <c r="F62" s="61"/>
    </row>
    <row r="63" spans="1:6" ht="15" customHeight="1">
      <c r="A63" s="278"/>
      <c r="B63" s="280" t="s">
        <v>38</v>
      </c>
      <c r="C63" s="282" t="s">
        <v>2</v>
      </c>
      <c r="D63" s="280" t="s">
        <v>3</v>
      </c>
      <c r="E63" s="280" t="s">
        <v>39</v>
      </c>
      <c r="F63" s="61"/>
    </row>
    <row r="64" spans="1:6" ht="13.5" thickBot="1">
      <c r="A64" s="279"/>
      <c r="B64" s="281"/>
      <c r="C64" s="283"/>
      <c r="D64" s="281"/>
      <c r="E64" s="281"/>
      <c r="F64" s="61"/>
    </row>
    <row r="65" spans="1:6" ht="15" thickBot="1">
      <c r="A65" s="16" t="s">
        <v>87</v>
      </c>
      <c r="B65" s="62" t="s">
        <v>88</v>
      </c>
      <c r="C65" s="63"/>
      <c r="D65" s="45"/>
      <c r="E65" s="45"/>
      <c r="F65" s="61"/>
    </row>
    <row r="66" spans="1:6" ht="15" thickBot="1">
      <c r="A66" s="16"/>
      <c r="B66" s="62"/>
      <c r="C66" s="63"/>
      <c r="D66" s="45"/>
      <c r="E66" s="45"/>
      <c r="F66" s="61"/>
    </row>
    <row r="67" spans="1:6" ht="15" thickBot="1">
      <c r="A67" s="16" t="s">
        <v>42</v>
      </c>
      <c r="B67" s="62" t="s">
        <v>89</v>
      </c>
      <c r="C67" s="63"/>
      <c r="D67" s="45"/>
      <c r="E67" s="45"/>
      <c r="F67" s="61"/>
    </row>
    <row r="68" spans="1:6" ht="15" thickBot="1">
      <c r="A68" s="16"/>
      <c r="B68" s="62"/>
      <c r="C68" s="63"/>
      <c r="D68" s="45"/>
      <c r="E68" s="45"/>
      <c r="F68" s="61"/>
    </row>
    <row r="69" spans="1:6" ht="15" thickBot="1">
      <c r="A69" s="16">
        <v>1</v>
      </c>
      <c r="B69" s="62" t="s">
        <v>90</v>
      </c>
      <c r="C69" s="63"/>
      <c r="D69" s="45"/>
      <c r="E69" s="45"/>
      <c r="F69" s="61"/>
    </row>
    <row r="70" spans="1:6" ht="15" thickBot="1">
      <c r="A70" s="16">
        <v>2</v>
      </c>
      <c r="B70" s="62" t="s">
        <v>91</v>
      </c>
      <c r="C70" s="63"/>
      <c r="D70" s="45"/>
      <c r="E70" s="45"/>
      <c r="F70" s="61"/>
    </row>
    <row r="71" spans="1:6" ht="15" thickBot="1">
      <c r="A71" s="17" t="s">
        <v>12</v>
      </c>
      <c r="B71" s="64" t="s">
        <v>92</v>
      </c>
      <c r="C71" s="63"/>
      <c r="D71" s="65"/>
      <c r="E71" s="65"/>
      <c r="F71" s="61"/>
    </row>
    <row r="72" spans="1:6" ht="15" thickBot="1">
      <c r="A72" s="17" t="s">
        <v>14</v>
      </c>
      <c r="B72" s="64" t="s">
        <v>93</v>
      </c>
      <c r="C72" s="63"/>
      <c r="D72" s="65"/>
      <c r="E72" s="65"/>
      <c r="F72" s="61"/>
    </row>
    <row r="73" spans="1:6" ht="15" thickBot="1">
      <c r="A73" s="17" t="s">
        <v>16</v>
      </c>
      <c r="B73" s="64" t="s">
        <v>94</v>
      </c>
      <c r="C73" s="63"/>
      <c r="D73" s="65"/>
      <c r="E73" s="65"/>
      <c r="F73" s="61"/>
    </row>
    <row r="74" spans="1:6" ht="15" thickBot="1">
      <c r="A74" s="18"/>
      <c r="B74" s="66" t="s">
        <v>48</v>
      </c>
      <c r="C74" s="67"/>
      <c r="D74" s="68">
        <f>D69+D70</f>
        <v>0</v>
      </c>
      <c r="E74" s="68">
        <f>E69+E70</f>
        <v>0</v>
      </c>
      <c r="F74" s="61"/>
    </row>
    <row r="75" spans="1:6" ht="15" thickBot="1">
      <c r="A75" s="16">
        <v>3</v>
      </c>
      <c r="B75" s="62" t="s">
        <v>95</v>
      </c>
      <c r="C75" s="63"/>
      <c r="D75" s="45"/>
      <c r="E75" s="45"/>
      <c r="F75" s="61"/>
    </row>
    <row r="76" spans="1:6" ht="15" thickBot="1">
      <c r="A76" s="9" t="s">
        <v>12</v>
      </c>
      <c r="B76" s="69" t="s">
        <v>96</v>
      </c>
      <c r="C76" s="145"/>
      <c r="D76" s="65">
        <f>D124</f>
        <v>0</v>
      </c>
      <c r="E76" s="65">
        <f>E124</f>
        <v>2674490.48</v>
      </c>
      <c r="F76" s="61"/>
    </row>
    <row r="77" spans="1:6" ht="15" thickBot="1">
      <c r="A77" s="9" t="s">
        <v>14</v>
      </c>
      <c r="B77" s="69" t="s">
        <v>97</v>
      </c>
      <c r="C77" s="145">
        <v>2.5</v>
      </c>
      <c r="D77" s="65">
        <f>D126</f>
        <v>576000</v>
      </c>
      <c r="E77" s="65">
        <f>E126</f>
        <v>576000</v>
      </c>
      <c r="F77" s="61"/>
    </row>
    <row r="78" spans="1:6" ht="15" thickBot="1">
      <c r="A78" s="9" t="s">
        <v>16</v>
      </c>
      <c r="B78" s="69" t="s">
        <v>98</v>
      </c>
      <c r="C78" s="145">
        <v>2.6</v>
      </c>
      <c r="D78" s="65">
        <f>-D135</f>
        <v>8000</v>
      </c>
      <c r="E78" s="65">
        <f>-E135</f>
        <v>8000</v>
      </c>
      <c r="F78" s="61"/>
    </row>
    <row r="79" spans="1:6" ht="15" thickBot="1">
      <c r="A79" s="9" t="s">
        <v>53</v>
      </c>
      <c r="B79" s="69" t="s">
        <v>99</v>
      </c>
      <c r="C79" s="63"/>
      <c r="D79" s="65"/>
      <c r="E79" s="65"/>
      <c r="F79" s="61"/>
    </row>
    <row r="80" spans="1:6" ht="15" thickBot="1">
      <c r="A80" s="17" t="s">
        <v>60</v>
      </c>
      <c r="B80" s="64" t="s">
        <v>100</v>
      </c>
      <c r="C80" s="63"/>
      <c r="D80" s="65"/>
      <c r="E80" s="65"/>
      <c r="F80" s="61"/>
    </row>
    <row r="81" spans="1:6" ht="15" thickBot="1">
      <c r="A81" s="19"/>
      <c r="B81" s="70" t="s">
        <v>48</v>
      </c>
      <c r="C81" s="67"/>
      <c r="D81" s="68">
        <f>SUM(D76:D80)</f>
        <v>584000</v>
      </c>
      <c r="E81" s="68">
        <f>SUM(E76:E80)</f>
        <v>3258490.48</v>
      </c>
      <c r="F81" s="61"/>
    </row>
    <row r="82" spans="1:6" ht="15" thickBot="1">
      <c r="A82" s="16">
        <v>4</v>
      </c>
      <c r="B82" s="62" t="s">
        <v>101</v>
      </c>
      <c r="C82" s="63"/>
      <c r="D82" s="45"/>
      <c r="E82" s="45"/>
      <c r="F82" s="61"/>
    </row>
    <row r="83" spans="1:6" ht="15" thickBot="1">
      <c r="A83" s="16">
        <v>5</v>
      </c>
      <c r="B83" s="62" t="s">
        <v>102</v>
      </c>
      <c r="C83" s="63"/>
      <c r="D83" s="45"/>
      <c r="E83" s="45"/>
      <c r="F83" s="61"/>
    </row>
    <row r="84" spans="1:6" ht="15" thickBot="1">
      <c r="A84" s="17"/>
      <c r="B84" s="64"/>
      <c r="C84" s="63"/>
      <c r="D84" s="65"/>
      <c r="E84" s="65"/>
      <c r="F84" s="61"/>
    </row>
    <row r="85" spans="1:6" ht="15" thickBot="1">
      <c r="A85" s="20"/>
      <c r="B85" s="72" t="s">
        <v>103</v>
      </c>
      <c r="C85" s="67"/>
      <c r="D85" s="73">
        <f>D83+D82+D81+D74</f>
        <v>584000</v>
      </c>
      <c r="E85" s="73">
        <f>E83+E82+E81+E74</f>
        <v>3258490.48</v>
      </c>
      <c r="F85" s="61"/>
    </row>
    <row r="86" spans="1:6" ht="15" thickBot="1">
      <c r="A86" s="17"/>
      <c r="B86" s="64"/>
      <c r="C86" s="63"/>
      <c r="D86" s="65"/>
      <c r="E86" s="65"/>
      <c r="F86" s="61"/>
    </row>
    <row r="87" spans="1:6" ht="15" thickBot="1">
      <c r="A87" s="16" t="s">
        <v>66</v>
      </c>
      <c r="B87" s="62" t="s">
        <v>104</v>
      </c>
      <c r="C87" s="63"/>
      <c r="D87" s="65"/>
      <c r="E87" s="65"/>
      <c r="F87" s="61"/>
    </row>
    <row r="88" spans="1:6" ht="15" thickBot="1">
      <c r="A88" s="17"/>
      <c r="B88" s="74"/>
      <c r="C88" s="63"/>
      <c r="D88" s="65"/>
      <c r="E88" s="65"/>
      <c r="F88" s="61"/>
    </row>
    <row r="89" spans="1:6" ht="15" thickBot="1">
      <c r="A89" s="16">
        <v>1</v>
      </c>
      <c r="B89" s="62" t="s">
        <v>105</v>
      </c>
      <c r="C89" s="63"/>
      <c r="D89" s="45"/>
      <c r="E89" s="45"/>
      <c r="F89" s="61"/>
    </row>
    <row r="90" spans="1:6" ht="15" thickBot="1">
      <c r="A90" s="17" t="s">
        <v>12</v>
      </c>
      <c r="B90" s="64" t="s">
        <v>106</v>
      </c>
      <c r="C90" s="63"/>
      <c r="D90" s="65"/>
      <c r="E90" s="65"/>
      <c r="F90" s="61"/>
    </row>
    <row r="91" spans="1:6" ht="15" thickBot="1">
      <c r="A91" s="17" t="s">
        <v>14</v>
      </c>
      <c r="B91" s="64" t="s">
        <v>107</v>
      </c>
      <c r="C91" s="63"/>
      <c r="D91" s="65"/>
      <c r="E91" s="65"/>
      <c r="F91" s="61"/>
    </row>
    <row r="92" spans="1:6" ht="15" thickBot="1">
      <c r="A92" s="19"/>
      <c r="B92" s="70" t="s">
        <v>48</v>
      </c>
      <c r="C92" s="67"/>
      <c r="D92" s="71">
        <f>SUM(D87:D91)</f>
        <v>0</v>
      </c>
      <c r="E92" s="71">
        <f>SUM(E87:E91)</f>
        <v>0</v>
      </c>
      <c r="F92" s="61"/>
    </row>
    <row r="93" spans="1:6" ht="15" thickBot="1">
      <c r="A93" s="16">
        <v>2</v>
      </c>
      <c r="B93" s="62" t="s">
        <v>108</v>
      </c>
      <c r="C93" s="145"/>
      <c r="D93" s="45">
        <f>D127-D141</f>
        <v>0</v>
      </c>
      <c r="E93" s="45">
        <f>E127-E141</f>
        <v>12335234</v>
      </c>
      <c r="F93" s="61"/>
    </row>
    <row r="94" spans="1:6" ht="15" thickBot="1">
      <c r="A94" s="16">
        <v>3</v>
      </c>
      <c r="B94" s="62" t="s">
        <v>109</v>
      </c>
      <c r="C94" s="63"/>
      <c r="D94" s="45"/>
      <c r="E94" s="45"/>
      <c r="F94" s="61"/>
    </row>
    <row r="95" spans="1:6" ht="15" thickBot="1">
      <c r="A95" s="16">
        <v>4</v>
      </c>
      <c r="B95" s="62" t="s">
        <v>110</v>
      </c>
      <c r="C95" s="63"/>
      <c r="D95" s="45"/>
      <c r="E95" s="45"/>
      <c r="F95" s="61"/>
    </row>
    <row r="96" spans="1:6" ht="15" thickBot="1">
      <c r="A96" s="17"/>
      <c r="B96" s="64"/>
      <c r="C96" s="63"/>
      <c r="D96" s="65"/>
      <c r="E96" s="65"/>
      <c r="F96" s="61"/>
    </row>
    <row r="97" spans="1:6" ht="15" thickBot="1">
      <c r="A97" s="20"/>
      <c r="B97" s="72" t="s">
        <v>111</v>
      </c>
      <c r="C97" s="67"/>
      <c r="D97" s="73">
        <f>D95+D94+D93+D92</f>
        <v>0</v>
      </c>
      <c r="E97" s="73">
        <f>E95+E94+E93+E92</f>
        <v>12335234</v>
      </c>
      <c r="F97" s="61"/>
    </row>
    <row r="98" spans="1:6" ht="15" thickBot="1">
      <c r="A98" s="17"/>
      <c r="B98" s="64"/>
      <c r="C98" s="63"/>
      <c r="D98" s="65"/>
      <c r="E98" s="65"/>
      <c r="F98" s="61"/>
    </row>
    <row r="99" spans="1:6" ht="15" thickBot="1">
      <c r="A99" s="20"/>
      <c r="B99" s="72" t="s">
        <v>112</v>
      </c>
      <c r="C99" s="67"/>
      <c r="D99" s="73">
        <f>D97+D85</f>
        <v>584000</v>
      </c>
      <c r="E99" s="73">
        <f>E97+E85</f>
        <v>15593724.48</v>
      </c>
      <c r="F99" s="61"/>
    </row>
    <row r="100" spans="1:6" ht="15" thickBot="1">
      <c r="A100" s="21"/>
      <c r="B100" s="75"/>
      <c r="C100" s="76"/>
      <c r="D100" s="77"/>
      <c r="E100" s="77"/>
      <c r="F100" s="61"/>
    </row>
    <row r="101" spans="1:6" ht="15" thickBot="1">
      <c r="A101" s="22" t="s">
        <v>113</v>
      </c>
      <c r="B101" s="78" t="s">
        <v>114</v>
      </c>
      <c r="C101" s="79"/>
      <c r="D101" s="80"/>
      <c r="E101" s="80"/>
      <c r="F101" s="61"/>
    </row>
    <row r="102" spans="1:6" ht="15" thickBot="1">
      <c r="A102" s="17"/>
      <c r="B102" s="74"/>
      <c r="C102" s="63"/>
      <c r="D102" s="65"/>
      <c r="E102" s="65"/>
      <c r="F102" s="61"/>
    </row>
    <row r="103" spans="1:6" ht="29.25" thickBot="1">
      <c r="A103" s="16">
        <v>1</v>
      </c>
      <c r="B103" s="62" t="s">
        <v>115</v>
      </c>
      <c r="C103" s="63"/>
      <c r="D103" s="45"/>
      <c r="E103" s="45"/>
      <c r="F103" s="61"/>
    </row>
    <row r="104" spans="1:6" ht="43.5" thickBot="1">
      <c r="A104" s="16">
        <v>2</v>
      </c>
      <c r="B104" s="62" t="s">
        <v>116</v>
      </c>
      <c r="C104" s="63"/>
      <c r="D104" s="45"/>
      <c r="E104" s="45"/>
      <c r="F104" s="61"/>
    </row>
    <row r="105" spans="1:6" ht="15" thickBot="1">
      <c r="A105" s="16">
        <v>3</v>
      </c>
      <c r="B105" s="62" t="s">
        <v>117</v>
      </c>
      <c r="C105" s="63"/>
      <c r="D105" s="45">
        <f>D121</f>
        <v>28927650</v>
      </c>
      <c r="E105" s="45">
        <f>E121</f>
        <v>12900000</v>
      </c>
      <c r="F105" s="61"/>
    </row>
    <row r="106" spans="1:6" ht="15" thickBot="1">
      <c r="A106" s="16">
        <v>4</v>
      </c>
      <c r="B106" s="62" t="s">
        <v>118</v>
      </c>
      <c r="C106" s="63"/>
      <c r="D106" s="45"/>
      <c r="E106" s="45"/>
      <c r="F106" s="61"/>
    </row>
    <row r="107" spans="1:6" ht="15" thickBot="1">
      <c r="A107" s="16">
        <v>5</v>
      </c>
      <c r="B107" s="62" t="s">
        <v>119</v>
      </c>
      <c r="C107" s="63"/>
      <c r="D107" s="45"/>
      <c r="E107" s="45"/>
      <c r="F107" s="61"/>
    </row>
    <row r="108" spans="1:6" ht="15" thickBot="1">
      <c r="A108" s="16">
        <v>6</v>
      </c>
      <c r="B108" s="62" t="s">
        <v>120</v>
      </c>
      <c r="C108" s="63"/>
      <c r="D108" s="45"/>
      <c r="E108" s="45"/>
      <c r="F108" s="61"/>
    </row>
    <row r="109" spans="1:6" ht="15" thickBot="1">
      <c r="A109" s="16">
        <v>7</v>
      </c>
      <c r="B109" s="62" t="s">
        <v>121</v>
      </c>
      <c r="C109" s="63"/>
      <c r="D109" s="45"/>
      <c r="E109" s="45"/>
      <c r="F109" s="61"/>
    </row>
    <row r="110" spans="1:6" ht="15" thickBot="1">
      <c r="A110" s="16">
        <v>8</v>
      </c>
      <c r="B110" s="62" t="s">
        <v>122</v>
      </c>
      <c r="C110" s="63"/>
      <c r="D110" s="45"/>
      <c r="E110" s="45"/>
      <c r="F110" s="61"/>
    </row>
    <row r="111" spans="1:6" ht="15" thickBot="1">
      <c r="A111" s="16">
        <v>9</v>
      </c>
      <c r="B111" s="62" t="s">
        <v>123</v>
      </c>
      <c r="C111" s="63"/>
      <c r="D111" s="45">
        <f>D122</f>
        <v>-27656304.54</v>
      </c>
      <c r="E111" s="45">
        <f>E122</f>
        <v>-7608371.16</v>
      </c>
      <c r="F111" s="61"/>
    </row>
    <row r="112" spans="1:6" ht="15" thickBot="1">
      <c r="A112" s="16">
        <v>10</v>
      </c>
      <c r="B112" s="62" t="s">
        <v>124</v>
      </c>
      <c r="C112" s="145"/>
      <c r="D112" s="45">
        <f>D123</f>
        <v>-1001900.08</v>
      </c>
      <c r="E112" s="45">
        <f>E123</f>
        <v>-20047948.97</v>
      </c>
      <c r="F112" s="61"/>
    </row>
    <row r="113" spans="1:6" ht="15" thickBot="1">
      <c r="A113" s="17"/>
      <c r="B113" s="74"/>
      <c r="C113" s="63"/>
      <c r="D113" s="65"/>
      <c r="E113" s="65"/>
      <c r="F113" s="61"/>
    </row>
    <row r="114" spans="1:6" ht="15" thickBot="1">
      <c r="A114" s="23"/>
      <c r="B114" s="81" t="s">
        <v>125</v>
      </c>
      <c r="C114" s="67"/>
      <c r="D114" s="82">
        <f>SUM(D103:D113)</f>
        <v>269445.38000000094</v>
      </c>
      <c r="E114" s="82">
        <f>SUM(E103:E113)</f>
        <v>-14756320.129999999</v>
      </c>
      <c r="F114" s="61"/>
    </row>
    <row r="115" spans="1:6" ht="15" thickBot="1">
      <c r="A115" s="24"/>
      <c r="B115" s="83"/>
      <c r="C115" s="63"/>
      <c r="D115" s="80"/>
      <c r="E115" s="80"/>
      <c r="F115" s="61"/>
    </row>
    <row r="116" spans="1:6" ht="15" thickBot="1">
      <c r="A116" s="20"/>
      <c r="B116" s="72" t="s">
        <v>126</v>
      </c>
      <c r="C116" s="67"/>
      <c r="D116" s="73">
        <f>D114+D99</f>
        <v>853445.3800000009</v>
      </c>
      <c r="E116" s="73">
        <f>E114+E99</f>
        <v>837404.3500000015</v>
      </c>
      <c r="F116" s="61"/>
    </row>
    <row r="117" spans="1:6" ht="13.5">
      <c r="A117" s="2"/>
      <c r="B117" s="84"/>
      <c r="C117" s="84"/>
      <c r="D117" s="84">
        <f>D116-D58</f>
        <v>0.3800000009359792</v>
      </c>
      <c r="E117" s="84">
        <f>E116-E58</f>
        <v>1.5133991837501526E-09</v>
      </c>
      <c r="F117" s="61"/>
    </row>
    <row r="118" spans="1:6" ht="14.25" customHeight="1">
      <c r="A118" s="2"/>
      <c r="B118" s="274" t="s">
        <v>37</v>
      </c>
      <c r="C118" s="274"/>
      <c r="D118" s="274"/>
      <c r="E118" s="84"/>
      <c r="F118" s="61"/>
    </row>
    <row r="119" spans="1:6" ht="12.75" customHeight="1">
      <c r="A119" s="15"/>
      <c r="B119" s="47"/>
      <c r="C119" s="47"/>
      <c r="D119" s="47"/>
      <c r="E119" s="47"/>
      <c r="F119" s="47"/>
    </row>
    <row r="120" spans="1:6" ht="13.5">
      <c r="A120" s="15"/>
      <c r="B120" s="47"/>
      <c r="C120" s="47"/>
      <c r="D120" s="47"/>
      <c r="E120" s="47"/>
      <c r="F120" s="47"/>
    </row>
    <row r="121" spans="1:6" ht="13.5" hidden="1">
      <c r="A121" s="15"/>
      <c r="C121" s="47">
        <v>101</v>
      </c>
      <c r="D121" s="119">
        <v>28927650</v>
      </c>
      <c r="E121" s="119">
        <v>12900000</v>
      </c>
      <c r="F121" s="47"/>
    </row>
    <row r="122" spans="1:6" ht="13.5" hidden="1">
      <c r="A122" s="15"/>
      <c r="C122" s="47">
        <v>108</v>
      </c>
      <c r="D122" s="119">
        <f>-27656320.14+15.6</f>
        <v>-27656304.54</v>
      </c>
      <c r="E122" s="119">
        <v>-7608371.16</v>
      </c>
      <c r="F122" s="47"/>
    </row>
    <row r="123" spans="1:6" ht="13.5" hidden="1">
      <c r="A123" s="15"/>
      <c r="B123" s="47"/>
      <c r="C123" s="47">
        <v>121</v>
      </c>
      <c r="D123" s="119">
        <f>-1001884.48-15.6</f>
        <v>-1001900.08</v>
      </c>
      <c r="E123" s="119">
        <v>-20047948.97</v>
      </c>
      <c r="F123" s="47"/>
    </row>
    <row r="124" spans="3:5" ht="12.75" hidden="1">
      <c r="C124">
        <v>401</v>
      </c>
      <c r="D124" s="119"/>
      <c r="E124" s="119">
        <v>2674490.48</v>
      </c>
    </row>
    <row r="125" spans="3:5" ht="12.75" hidden="1">
      <c r="C125" s="47">
        <v>408</v>
      </c>
      <c r="D125" s="119"/>
      <c r="E125" s="119">
        <v>-120718.86</v>
      </c>
    </row>
    <row r="126" spans="3:5" ht="12.75" hidden="1">
      <c r="C126" s="47">
        <v>421</v>
      </c>
      <c r="D126" s="119">
        <v>576000</v>
      </c>
      <c r="E126" s="119">
        <v>576000</v>
      </c>
    </row>
    <row r="127" spans="3:5" ht="12.75" hidden="1">
      <c r="C127" s="47">
        <v>455</v>
      </c>
      <c r="D127" s="120"/>
      <c r="E127" s="120">
        <v>12335234</v>
      </c>
    </row>
    <row r="128" spans="3:5" ht="12.75" hidden="1">
      <c r="C128" s="47">
        <v>431</v>
      </c>
      <c r="D128" s="119">
        <v>0</v>
      </c>
      <c r="E128" s="119">
        <v>0</v>
      </c>
    </row>
    <row r="129" spans="4:5" ht="12.75" hidden="1">
      <c r="D129" s="119">
        <f>SUM(D121:D128)</f>
        <v>845445.3800000009</v>
      </c>
      <c r="E129" s="119"/>
    </row>
    <row r="130" spans="4:5" ht="12.75" hidden="1">
      <c r="D130" s="119"/>
      <c r="E130" s="119"/>
    </row>
    <row r="131" spans="4:5" ht="12.75" hidden="1">
      <c r="D131" s="119"/>
      <c r="E131" s="119"/>
    </row>
    <row r="132" spans="3:5" ht="12.75" hidden="1">
      <c r="C132">
        <v>201</v>
      </c>
      <c r="D132" s="120"/>
      <c r="E132" s="120"/>
    </row>
    <row r="133" spans="3:5" ht="12.75" hidden="1">
      <c r="C133">
        <v>205</v>
      </c>
      <c r="D133" s="120">
        <v>176007.83</v>
      </c>
      <c r="E133" s="120"/>
    </row>
    <row r="134" spans="3:5" ht="12.75" hidden="1">
      <c r="C134">
        <v>2182</v>
      </c>
      <c r="D134" s="120"/>
      <c r="E134" s="120"/>
    </row>
    <row r="135" spans="3:5" ht="12.75" hidden="1">
      <c r="C135">
        <v>442</v>
      </c>
      <c r="D135" s="119">
        <v>-8000</v>
      </c>
      <c r="E135" s="119">
        <v>-8000</v>
      </c>
    </row>
    <row r="136" spans="3:5" ht="12.75" hidden="1">
      <c r="C136">
        <v>449</v>
      </c>
      <c r="D136" s="119">
        <v>70934.53</v>
      </c>
      <c r="E136" s="119">
        <v>88533.33</v>
      </c>
    </row>
    <row r="137" spans="3:5" ht="12.75" hidden="1">
      <c r="C137">
        <v>444</v>
      </c>
      <c r="D137" s="120">
        <v>145000</v>
      </c>
      <c r="E137" s="120">
        <v>145000</v>
      </c>
    </row>
    <row r="138" spans="3:5" ht="12.75" hidden="1">
      <c r="C138">
        <v>28182</v>
      </c>
      <c r="D138" s="120"/>
      <c r="E138" s="120"/>
    </row>
    <row r="139" spans="3:5" ht="12.75" hidden="1">
      <c r="C139">
        <v>327</v>
      </c>
      <c r="D139" s="120"/>
      <c r="E139" s="120"/>
    </row>
    <row r="140" spans="3:5" ht="12.75" hidden="1">
      <c r="C140">
        <v>4456</v>
      </c>
      <c r="D140" s="119">
        <v>431950</v>
      </c>
      <c r="E140" s="119">
        <v>431950</v>
      </c>
    </row>
    <row r="141" spans="3:5" ht="12.75" hidden="1">
      <c r="C141">
        <v>467</v>
      </c>
      <c r="D141" s="120"/>
      <c r="E141" s="120"/>
    </row>
    <row r="142" spans="3:5" ht="12.75" hidden="1">
      <c r="C142">
        <v>5</v>
      </c>
      <c r="D142" s="120">
        <v>3399.05</v>
      </c>
      <c r="E142" s="120">
        <v>3669.45</v>
      </c>
    </row>
    <row r="143" spans="3:5" ht="12.75" hidden="1">
      <c r="C143">
        <v>5</v>
      </c>
      <c r="D143" s="122">
        <v>26153.59</v>
      </c>
      <c r="E143" s="122">
        <v>47532.71</v>
      </c>
    </row>
    <row r="144" ht="12.75" hidden="1">
      <c r="D144" s="143">
        <f>SUM(D132:D143)</f>
        <v>845445</v>
      </c>
    </row>
    <row r="145" ht="12.75" hidden="1"/>
    <row r="146" ht="12.75" hidden="1">
      <c r="D146" s="143">
        <f>D129-D144</f>
        <v>0.3800000009359792</v>
      </c>
    </row>
  </sheetData>
  <sheetProtection/>
  <mergeCells count="9">
    <mergeCell ref="B118:D118"/>
    <mergeCell ref="C1:E1"/>
    <mergeCell ref="B60:D60"/>
    <mergeCell ref="C62:E62"/>
    <mergeCell ref="A63:A64"/>
    <mergeCell ref="B63:B64"/>
    <mergeCell ref="C63:C64"/>
    <mergeCell ref="D63:D64"/>
    <mergeCell ref="E63:E64"/>
  </mergeCells>
  <printOptions/>
  <pageMargins left="0.91" right="0.29" top="0.28" bottom="0.3" header="0.24" footer="0.32"/>
  <pageSetup horizontalDpi="600" verticalDpi="600" orientation="portrait" scale="80" r:id="rId1"/>
  <rowBreaks count="2" manualBreakCount="2">
    <brk id="59" max="4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1" width="7.140625" style="0" customWidth="1"/>
    <col min="2" max="2" width="38.00390625" style="0" customWidth="1"/>
    <col min="3" max="3" width="6.57421875" style="0" customWidth="1"/>
    <col min="4" max="4" width="18.57421875" style="0" customWidth="1"/>
    <col min="5" max="5" width="14.57421875" style="0" customWidth="1"/>
  </cols>
  <sheetData>
    <row r="1" spans="1:6" ht="14.25">
      <c r="A1" s="1"/>
      <c r="B1" s="85"/>
      <c r="C1" s="284" t="str">
        <f>bilanci!C1</f>
        <v>"Balfin Property Franchising"SH.P.K</v>
      </c>
      <c r="D1" s="284"/>
      <c r="E1" s="284"/>
      <c r="F1" s="86"/>
    </row>
    <row r="2" spans="1:6" ht="14.25">
      <c r="A2" s="25"/>
      <c r="B2" s="284" t="s">
        <v>189</v>
      </c>
      <c r="C2" s="284"/>
      <c r="D2" s="284"/>
      <c r="E2" s="284"/>
      <c r="F2" s="47"/>
    </row>
    <row r="3" spans="1:6" ht="14.25">
      <c r="A3" s="25"/>
      <c r="B3" s="87" t="s">
        <v>190</v>
      </c>
      <c r="C3" s="60"/>
      <c r="D3" s="85"/>
      <c r="E3" s="85"/>
      <c r="F3" s="47"/>
    </row>
    <row r="4" spans="1:6" ht="15" thickBot="1">
      <c r="A4" s="25"/>
      <c r="B4" s="88" t="s">
        <v>127</v>
      </c>
      <c r="C4" s="60"/>
      <c r="D4" s="285" t="s">
        <v>128</v>
      </c>
      <c r="E4" s="285"/>
      <c r="F4" s="47"/>
    </row>
    <row r="5" spans="1:6" ht="14.25">
      <c r="A5" s="26"/>
      <c r="B5" s="89"/>
      <c r="C5" s="286" t="s">
        <v>129</v>
      </c>
      <c r="D5" s="288" t="s">
        <v>130</v>
      </c>
      <c r="E5" s="288" t="s">
        <v>131</v>
      </c>
      <c r="F5" s="47"/>
    </row>
    <row r="6" spans="1:6" ht="15" thickBot="1">
      <c r="A6" s="30"/>
      <c r="B6" s="90"/>
      <c r="C6" s="287"/>
      <c r="D6" s="289"/>
      <c r="E6" s="289"/>
      <c r="F6" s="47"/>
    </row>
    <row r="7" spans="1:6" ht="15" thickBot="1">
      <c r="A7" s="31"/>
      <c r="B7" s="91"/>
      <c r="C7" s="92"/>
      <c r="D7" s="92"/>
      <c r="E7" s="92"/>
      <c r="F7" s="47"/>
    </row>
    <row r="8" spans="1:6" ht="27.75" thickBot="1">
      <c r="A8" s="32" t="s">
        <v>40</v>
      </c>
      <c r="B8" s="91" t="s">
        <v>132</v>
      </c>
      <c r="C8" s="92"/>
      <c r="D8" s="92"/>
      <c r="E8" s="92"/>
      <c r="F8" s="47"/>
    </row>
    <row r="9" spans="1:6" ht="14.25" thickBot="1">
      <c r="A9" s="33">
        <v>1</v>
      </c>
      <c r="B9" s="92" t="s">
        <v>133</v>
      </c>
      <c r="C9" s="92"/>
      <c r="D9" s="92">
        <f>'Fitim-Hmbje'!D31</f>
        <v>-1001899.63</v>
      </c>
      <c r="E9" s="92">
        <v>-20047949</v>
      </c>
      <c r="F9" s="47"/>
    </row>
    <row r="10" spans="1:6" ht="17.25" customHeight="1" thickBot="1">
      <c r="A10" s="33"/>
      <c r="B10" s="92" t="s">
        <v>134</v>
      </c>
      <c r="C10" s="92"/>
      <c r="D10" s="92"/>
      <c r="E10" s="92"/>
      <c r="F10" s="47"/>
    </row>
    <row r="11" spans="1:6" ht="27.75" customHeight="1" thickBot="1">
      <c r="A11" s="33">
        <v>2</v>
      </c>
      <c r="B11" s="92" t="s">
        <v>135</v>
      </c>
      <c r="C11" s="93"/>
      <c r="D11" s="93"/>
      <c r="E11" s="93"/>
      <c r="F11" s="47"/>
    </row>
    <row r="12" spans="1:6" ht="30" customHeight="1" thickBot="1">
      <c r="A12" s="33">
        <v>3</v>
      </c>
      <c r="B12" s="92" t="s">
        <v>136</v>
      </c>
      <c r="C12" s="93"/>
      <c r="D12" s="93"/>
      <c r="E12" s="93"/>
      <c r="F12" s="47"/>
    </row>
    <row r="13" spans="1:6" ht="15.75" customHeight="1" thickBot="1">
      <c r="A13" s="33">
        <v>4</v>
      </c>
      <c r="B13" s="92" t="s">
        <v>137</v>
      </c>
      <c r="C13" s="93"/>
      <c r="D13" s="93"/>
      <c r="E13" s="93"/>
      <c r="F13" s="47"/>
    </row>
    <row r="14" spans="1:6" ht="15.75" customHeight="1" thickBot="1">
      <c r="A14" s="33">
        <v>5</v>
      </c>
      <c r="B14" s="92" t="s">
        <v>138</v>
      </c>
      <c r="C14" s="93"/>
      <c r="D14" s="93"/>
      <c r="E14" s="93"/>
      <c r="F14" s="47"/>
    </row>
    <row r="15" spans="1:6" ht="17.25" customHeight="1" thickBot="1">
      <c r="A15" s="33">
        <v>6</v>
      </c>
      <c r="B15" s="92" t="s">
        <v>139</v>
      </c>
      <c r="C15" s="93"/>
      <c r="D15" s="93"/>
      <c r="E15" s="93"/>
      <c r="F15" s="47"/>
    </row>
    <row r="16" spans="1:6" ht="42" customHeight="1" thickBot="1">
      <c r="A16" s="33">
        <v>7</v>
      </c>
      <c r="B16" s="92" t="s">
        <v>140</v>
      </c>
      <c r="C16" s="93"/>
      <c r="D16" s="93">
        <f>bilanci!E15-bilanci!D15+bilanci!E18-bilanci!D18+bilanci!E51-bilanci!D51+15</f>
        <v>-37675.17000000007</v>
      </c>
      <c r="E16" s="57">
        <v>16913969</v>
      </c>
      <c r="F16" s="47"/>
    </row>
    <row r="17" spans="1:6" ht="28.5" customHeight="1" thickBot="1">
      <c r="A17" s="33">
        <v>8</v>
      </c>
      <c r="B17" s="92" t="s">
        <v>141</v>
      </c>
      <c r="C17" s="93"/>
      <c r="D17" s="93"/>
      <c r="E17" s="57"/>
      <c r="F17" s="47"/>
    </row>
    <row r="18" spans="1:6" ht="42" customHeight="1" thickBot="1">
      <c r="A18" s="33">
        <v>9</v>
      </c>
      <c r="B18" s="92" t="s">
        <v>142</v>
      </c>
      <c r="C18" s="93"/>
      <c r="D18" s="93">
        <f>bilanci!D81-bilanci!E81+bilanci!D93-bilanci!E93</f>
        <v>-15009724.48</v>
      </c>
      <c r="E18" s="57">
        <v>3071768</v>
      </c>
      <c r="F18" s="47"/>
    </row>
    <row r="19" spans="1:6" ht="15.75" customHeight="1" thickBot="1">
      <c r="A19" s="33">
        <v>10</v>
      </c>
      <c r="B19" s="92" t="s">
        <v>143</v>
      </c>
      <c r="C19" s="93"/>
      <c r="D19" s="93"/>
      <c r="E19" s="93"/>
      <c r="F19" s="47"/>
    </row>
    <row r="20" spans="1:6" ht="14.25" thickBot="1">
      <c r="A20" s="33"/>
      <c r="B20" s="92"/>
      <c r="C20" s="93"/>
      <c r="D20" s="93"/>
      <c r="E20" s="93"/>
      <c r="F20" s="47"/>
    </row>
    <row r="21" spans="1:6" ht="15.75" customHeight="1" thickBot="1">
      <c r="A21" s="123"/>
      <c r="B21" s="124" t="s">
        <v>144</v>
      </c>
      <c r="C21" s="125"/>
      <c r="D21" s="125">
        <f>SUM(D9:D18)</f>
        <v>-16049299.280000001</v>
      </c>
      <c r="E21" s="125">
        <v>-62213</v>
      </c>
      <c r="F21" s="47"/>
    </row>
    <row r="22" spans="1:6" ht="14.25" thickBot="1">
      <c r="A22" s="33"/>
      <c r="B22" s="92"/>
      <c r="C22" s="93"/>
      <c r="D22" s="93"/>
      <c r="E22" s="93"/>
      <c r="F22" s="47"/>
    </row>
    <row r="23" spans="1:6" ht="15.75" customHeight="1" thickBot="1">
      <c r="A23" s="33"/>
      <c r="B23" s="92" t="s">
        <v>145</v>
      </c>
      <c r="C23" s="93"/>
      <c r="D23" s="93"/>
      <c r="E23" s="93"/>
      <c r="F23" s="47"/>
    </row>
    <row r="24" spans="1:6" ht="15.75" customHeight="1" thickBot="1">
      <c r="A24" s="33"/>
      <c r="B24" s="92" t="s">
        <v>146</v>
      </c>
      <c r="C24" s="93"/>
      <c r="D24" s="93"/>
      <c r="E24" s="93"/>
      <c r="F24" s="47"/>
    </row>
    <row r="25" spans="1:6" ht="14.25" thickBot="1">
      <c r="A25" s="33"/>
      <c r="B25" s="92"/>
      <c r="C25" s="93"/>
      <c r="D25" s="93"/>
      <c r="E25" s="93"/>
      <c r="F25" s="47"/>
    </row>
    <row r="26" spans="1:6" ht="15.75" customHeight="1" thickBot="1">
      <c r="A26" s="33"/>
      <c r="B26" s="92" t="s">
        <v>147</v>
      </c>
      <c r="C26" s="94"/>
      <c r="D26" s="94"/>
      <c r="E26" s="94"/>
      <c r="F26" s="47"/>
    </row>
    <row r="27" spans="1:6" ht="14.25" thickBot="1">
      <c r="A27" s="33"/>
      <c r="B27" s="92"/>
      <c r="C27" s="93"/>
      <c r="D27" s="93"/>
      <c r="E27" s="93"/>
      <c r="F27" s="47"/>
    </row>
    <row r="28" spans="1:6" ht="15.75" customHeight="1" thickBot="1">
      <c r="A28" s="32" t="s">
        <v>87</v>
      </c>
      <c r="B28" s="91" t="s">
        <v>148</v>
      </c>
      <c r="C28" s="93"/>
      <c r="D28" s="93"/>
      <c r="E28" s="93"/>
      <c r="F28" s="47"/>
    </row>
    <row r="29" spans="1:6" ht="14.25" thickBot="1">
      <c r="A29" s="33"/>
      <c r="B29" s="92"/>
      <c r="C29" s="93"/>
      <c r="D29" s="93"/>
      <c r="E29" s="93"/>
      <c r="F29" s="47"/>
    </row>
    <row r="30" spans="1:6" ht="27.75" customHeight="1" thickBot="1">
      <c r="A30" s="33">
        <v>1</v>
      </c>
      <c r="B30" s="92" t="s">
        <v>149</v>
      </c>
      <c r="C30" s="93"/>
      <c r="D30" s="57"/>
      <c r="E30" s="57"/>
      <c r="F30" s="47"/>
    </row>
    <row r="31" spans="1:6" ht="29.25" customHeight="1" thickBot="1">
      <c r="A31" s="33">
        <v>2</v>
      </c>
      <c r="B31" s="92" t="s">
        <v>150</v>
      </c>
      <c r="C31" s="93"/>
      <c r="D31" s="57"/>
      <c r="E31" s="57"/>
      <c r="F31" s="47"/>
    </row>
    <row r="32" spans="1:6" ht="28.5" customHeight="1" thickBot="1">
      <c r="A32" s="33">
        <v>3</v>
      </c>
      <c r="B32" s="92" t="s">
        <v>151</v>
      </c>
      <c r="C32" s="93"/>
      <c r="D32" s="93"/>
      <c r="E32" s="93"/>
      <c r="F32" s="47"/>
    </row>
    <row r="33" spans="1:6" ht="15.75" customHeight="1" thickBot="1">
      <c r="A33" s="33">
        <v>4</v>
      </c>
      <c r="B33" s="92" t="s">
        <v>152</v>
      </c>
      <c r="C33" s="93"/>
      <c r="D33" s="93"/>
      <c r="E33" s="93"/>
      <c r="F33" s="47"/>
    </row>
    <row r="34" spans="1:6" ht="15.75" customHeight="1" thickBot="1">
      <c r="A34" s="33">
        <v>5</v>
      </c>
      <c r="B34" s="92" t="s">
        <v>153</v>
      </c>
      <c r="C34" s="93"/>
      <c r="D34" s="93"/>
      <c r="E34" s="93"/>
      <c r="F34" s="47"/>
    </row>
    <row r="35" spans="1:6" ht="14.25" thickBot="1">
      <c r="A35" s="33"/>
      <c r="B35" s="92"/>
      <c r="C35" s="93"/>
      <c r="D35" s="93"/>
      <c r="E35" s="93"/>
      <c r="F35" s="47"/>
    </row>
    <row r="36" spans="1:6" ht="15.75" customHeight="1" thickBot="1">
      <c r="A36" s="123"/>
      <c r="B36" s="124" t="s">
        <v>154</v>
      </c>
      <c r="C36" s="125"/>
      <c r="D36" s="125">
        <f>SUM(D30:D34)</f>
        <v>0</v>
      </c>
      <c r="E36" s="125"/>
      <c r="F36" s="47"/>
    </row>
    <row r="37" spans="1:6" ht="14.25" thickBot="1">
      <c r="A37" s="33"/>
      <c r="B37" s="92"/>
      <c r="C37" s="93"/>
      <c r="D37" s="93"/>
      <c r="E37" s="93"/>
      <c r="F37" s="47"/>
    </row>
    <row r="38" spans="1:6" ht="15.75" customHeight="1" thickBot="1">
      <c r="A38" s="32" t="s">
        <v>155</v>
      </c>
      <c r="B38" s="91" t="s">
        <v>156</v>
      </c>
      <c r="C38" s="93"/>
      <c r="D38" s="93"/>
      <c r="E38" s="93"/>
      <c r="F38" s="47"/>
    </row>
    <row r="39" spans="1:6" ht="14.25" thickBot="1">
      <c r="A39" s="33"/>
      <c r="B39" s="92"/>
      <c r="C39" s="93"/>
      <c r="D39" s="93"/>
      <c r="E39" s="93"/>
      <c r="F39" s="47"/>
    </row>
    <row r="40" spans="1:6" ht="25.5" customHeight="1" thickBot="1">
      <c r="A40" s="33">
        <v>1</v>
      </c>
      <c r="B40" s="92" t="s">
        <v>157</v>
      </c>
      <c r="C40" s="93"/>
      <c r="D40" s="93">
        <f>-(bilanci!E105-bilanci!D105)</f>
        <v>16027650</v>
      </c>
      <c r="E40" s="95">
        <v>0</v>
      </c>
      <c r="F40" s="47"/>
    </row>
    <row r="41" spans="1:6" ht="25.5" customHeight="1" thickBot="1">
      <c r="A41" s="33">
        <v>2</v>
      </c>
      <c r="B41" s="92" t="s">
        <v>158</v>
      </c>
      <c r="C41" s="93"/>
      <c r="D41" s="93"/>
      <c r="E41" s="95"/>
      <c r="F41" s="47"/>
    </row>
    <row r="42" spans="1:6" ht="27" customHeight="1" thickBot="1">
      <c r="A42" s="33">
        <v>3</v>
      </c>
      <c r="B42" s="92" t="s">
        <v>159</v>
      </c>
      <c r="C42" s="93"/>
      <c r="D42" s="93"/>
      <c r="E42" s="95"/>
      <c r="F42" s="47"/>
    </row>
    <row r="43" spans="1:6" ht="15.75" customHeight="1" thickBot="1">
      <c r="A43" s="33">
        <v>4</v>
      </c>
      <c r="B43" s="92" t="s">
        <v>160</v>
      </c>
      <c r="C43" s="93"/>
      <c r="D43" s="93"/>
      <c r="E43" s="93"/>
      <c r="F43" s="47"/>
    </row>
    <row r="44" spans="1:6" ht="14.25" thickBot="1">
      <c r="A44" s="33"/>
      <c r="B44" s="92"/>
      <c r="C44" s="93"/>
      <c r="D44" s="93"/>
      <c r="E44" s="93"/>
      <c r="F44" s="47"/>
    </row>
    <row r="45" spans="1:6" ht="15.75" customHeight="1" thickBot="1">
      <c r="A45" s="123"/>
      <c r="B45" s="124" t="s">
        <v>161</v>
      </c>
      <c r="C45" s="125"/>
      <c r="D45" s="125">
        <f>SUM(D40:D43)</f>
        <v>16027650</v>
      </c>
      <c r="E45" s="125">
        <v>0</v>
      </c>
      <c r="F45" s="47"/>
    </row>
    <row r="46" spans="1:6" ht="14.25" thickBot="1">
      <c r="A46" s="33"/>
      <c r="B46" s="92"/>
      <c r="C46" s="93"/>
      <c r="D46" s="93"/>
      <c r="E46" s="93"/>
      <c r="F46" s="47"/>
    </row>
    <row r="47" spans="1:6" ht="15.75" customHeight="1" thickBot="1">
      <c r="A47" s="32"/>
      <c r="B47" s="91" t="s">
        <v>162</v>
      </c>
      <c r="C47" s="94"/>
      <c r="D47" s="94">
        <f>D21+D36+D45</f>
        <v>-21649.280000001192</v>
      </c>
      <c r="E47" s="94">
        <v>-62213</v>
      </c>
      <c r="F47" s="47"/>
    </row>
    <row r="48" spans="1:6" ht="27.75" customHeight="1" thickBot="1">
      <c r="A48" s="33"/>
      <c r="B48" s="92" t="s">
        <v>163</v>
      </c>
      <c r="C48" s="93"/>
      <c r="D48" s="93"/>
      <c r="E48" s="93"/>
      <c r="F48" s="47"/>
    </row>
    <row r="49" spans="1:6" ht="15.75" customHeight="1" thickBot="1">
      <c r="A49" s="33"/>
      <c r="B49" s="91" t="s">
        <v>164</v>
      </c>
      <c r="C49" s="94"/>
      <c r="D49" s="94">
        <f>bilanci!E8</f>
        <v>51202.159999999996</v>
      </c>
      <c r="E49" s="94">
        <v>113415.24</v>
      </c>
      <c r="F49" s="47"/>
    </row>
    <row r="50" spans="1:6" ht="15.75" customHeight="1" thickBot="1">
      <c r="A50" s="32"/>
      <c r="B50" s="91" t="s">
        <v>165</v>
      </c>
      <c r="C50" s="94"/>
      <c r="D50" s="94">
        <f>D47+D49</f>
        <v>29552.879999998804</v>
      </c>
      <c r="E50" s="94">
        <v>51202</v>
      </c>
      <c r="F50" s="47"/>
    </row>
    <row r="51" spans="2:6" ht="12.75">
      <c r="B51" s="47"/>
      <c r="C51" s="47"/>
      <c r="D51" s="47"/>
      <c r="E51" s="47"/>
      <c r="F51" s="47"/>
    </row>
    <row r="52" ht="12.75">
      <c r="D52" s="47">
        <f>bilanci!D8-D50</f>
        <v>-0.23999999880470568</v>
      </c>
    </row>
    <row r="53" ht="12.75">
      <c r="D53" s="47"/>
    </row>
  </sheetData>
  <sheetProtection/>
  <mergeCells count="6">
    <mergeCell ref="C1:E1"/>
    <mergeCell ref="B2:E2"/>
    <mergeCell ref="D4:E4"/>
    <mergeCell ref="C5:C6"/>
    <mergeCell ref="D5:D6"/>
    <mergeCell ref="E5:E6"/>
  </mergeCells>
  <printOptions/>
  <pageMargins left="0.91" right="0.29" top="0.28" bottom="0.3" header="0.24" footer="0.3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9" ht="32.25" customHeight="1">
      <c r="A1" s="40" t="s">
        <v>170</v>
      </c>
      <c r="B1" s="36"/>
      <c r="C1" s="36"/>
      <c r="D1" s="36"/>
      <c r="H1" s="34"/>
      <c r="I1" s="34"/>
    </row>
    <row r="2" spans="1:7" ht="16.5">
      <c r="A2" s="290" t="s">
        <v>191</v>
      </c>
      <c r="B2" s="290"/>
      <c r="C2" s="290"/>
      <c r="D2" s="290"/>
      <c r="E2" s="290"/>
      <c r="F2" s="290"/>
      <c r="G2" s="35"/>
    </row>
    <row r="3" spans="1:7" ht="15.75">
      <c r="A3" s="291" t="s">
        <v>166</v>
      </c>
      <c r="B3" s="291"/>
      <c r="C3" s="35"/>
      <c r="D3" s="35"/>
      <c r="E3" s="35"/>
      <c r="F3" s="35"/>
      <c r="G3" s="35"/>
    </row>
    <row r="4" spans="1:7" ht="15.75">
      <c r="A4" s="292"/>
      <c r="B4" s="292"/>
      <c r="C4" s="292"/>
      <c r="D4" s="292"/>
      <c r="E4" s="292"/>
      <c r="F4" s="39"/>
      <c r="G4" s="35"/>
    </row>
    <row r="5" spans="1:7" ht="17.25" thickBot="1">
      <c r="A5" s="35"/>
      <c r="B5" s="35"/>
      <c r="C5" s="35"/>
      <c r="D5" s="35"/>
      <c r="E5" s="35"/>
      <c r="F5" s="36" t="s">
        <v>167</v>
      </c>
      <c r="G5" s="36"/>
    </row>
    <row r="6" spans="1:7" ht="66.75" customHeight="1" thickBot="1">
      <c r="A6" s="37"/>
      <c r="B6" s="136" t="s">
        <v>181</v>
      </c>
      <c r="C6" s="137" t="s">
        <v>182</v>
      </c>
      <c r="D6" s="138" t="s">
        <v>183</v>
      </c>
      <c r="E6" s="41" t="s">
        <v>184</v>
      </c>
      <c r="F6" s="42" t="s">
        <v>185</v>
      </c>
      <c r="G6" s="139" t="s">
        <v>186</v>
      </c>
    </row>
    <row r="7" spans="1:7" ht="18" customHeight="1" thickBot="1">
      <c r="A7" s="130" t="s">
        <v>180</v>
      </c>
      <c r="B7" s="43">
        <f>bilanci!E105</f>
        <v>12900000</v>
      </c>
      <c r="C7" s="43"/>
      <c r="D7" s="43"/>
      <c r="E7" s="43"/>
      <c r="F7" s="43">
        <f>bilanci!D111</f>
        <v>-27656304.54</v>
      </c>
      <c r="G7" s="43">
        <f>SUM(B7:F7)</f>
        <v>-14756304.54</v>
      </c>
    </row>
    <row r="8" spans="1:7" ht="18" customHeight="1" thickBot="1">
      <c r="A8" s="131" t="s">
        <v>168</v>
      </c>
      <c r="B8" s="140"/>
      <c r="C8" s="140"/>
      <c r="D8" s="140"/>
      <c r="E8" s="140"/>
      <c r="F8" s="141"/>
      <c r="G8" s="43">
        <f aca="true" t="shared" si="0" ref="G8:G13">SUM(B8:F8)</f>
        <v>0</v>
      </c>
    </row>
    <row r="9" spans="1:7" ht="18" customHeight="1" thickBot="1">
      <c r="A9" s="130" t="s">
        <v>169</v>
      </c>
      <c r="B9" s="43">
        <f>B7</f>
        <v>12900000</v>
      </c>
      <c r="C9" s="43"/>
      <c r="D9" s="43"/>
      <c r="E9" s="43"/>
      <c r="F9" s="43">
        <f>SUM(F7:F8)</f>
        <v>-27656304.54</v>
      </c>
      <c r="G9" s="43">
        <f t="shared" si="0"/>
        <v>-14756304.54</v>
      </c>
    </row>
    <row r="10" spans="1:7" ht="18" customHeight="1" thickBot="1">
      <c r="A10" s="131" t="s">
        <v>176</v>
      </c>
      <c r="B10" s="142"/>
      <c r="C10" s="142"/>
      <c r="D10" s="142"/>
      <c r="E10" s="142"/>
      <c r="F10" s="142">
        <f>bilanci!D112</f>
        <v>-1001900.08</v>
      </c>
      <c r="G10" s="43">
        <f t="shared" si="0"/>
        <v>-1001900.08</v>
      </c>
    </row>
    <row r="11" spans="1:7" ht="18" customHeight="1" thickBot="1">
      <c r="A11" s="131" t="s">
        <v>177</v>
      </c>
      <c r="B11" s="142"/>
      <c r="C11" s="142"/>
      <c r="D11" s="142"/>
      <c r="E11" s="142"/>
      <c r="F11" s="142"/>
      <c r="G11" s="43">
        <f t="shared" si="0"/>
        <v>0</v>
      </c>
    </row>
    <row r="12" spans="1:7" ht="18" customHeight="1" thickBot="1">
      <c r="A12" s="132" t="s">
        <v>178</v>
      </c>
      <c r="B12" s="142"/>
      <c r="C12" s="142"/>
      <c r="D12" s="142"/>
      <c r="E12" s="142"/>
      <c r="F12" s="140"/>
      <c r="G12" s="43">
        <f t="shared" si="0"/>
        <v>0</v>
      </c>
    </row>
    <row r="13" spans="1:7" ht="18" customHeight="1" thickBot="1">
      <c r="A13" s="133" t="s">
        <v>179</v>
      </c>
      <c r="B13" s="142">
        <f>B14-B9</f>
        <v>16027650</v>
      </c>
      <c r="C13" s="142"/>
      <c r="D13" s="142"/>
      <c r="E13" s="142"/>
      <c r="F13" s="142"/>
      <c r="G13" s="43">
        <f t="shared" si="0"/>
        <v>16027650</v>
      </c>
    </row>
    <row r="14" spans="1:7" ht="18" customHeight="1" thickBot="1">
      <c r="A14" s="134" t="s">
        <v>192</v>
      </c>
      <c r="B14" s="43">
        <f>bilanci!D105</f>
        <v>28927650</v>
      </c>
      <c r="C14" s="43"/>
      <c r="D14" s="43"/>
      <c r="E14" s="43"/>
      <c r="F14" s="43">
        <f>SUM(F9:F13)</f>
        <v>-28658204.619999997</v>
      </c>
      <c r="G14" s="43">
        <f>SUM(G9:G13)</f>
        <v>269445.3800000008</v>
      </c>
    </row>
    <row r="15" spans="1:7" ht="18" customHeight="1" thickBot="1">
      <c r="A15" s="135"/>
      <c r="B15" s="140"/>
      <c r="C15" s="140"/>
      <c r="D15" s="140"/>
      <c r="E15" s="140"/>
      <c r="F15" s="140"/>
      <c r="G15" s="43"/>
    </row>
    <row r="16" spans="1:7" ht="15">
      <c r="A16" s="38"/>
      <c r="B16" s="44"/>
      <c r="C16" s="44"/>
      <c r="D16" s="44"/>
      <c r="E16" s="44"/>
      <c r="F16" s="44"/>
      <c r="G16" s="44"/>
    </row>
    <row r="17" spans="1:7" ht="15">
      <c r="A17" s="38"/>
      <c r="B17" s="38"/>
      <c r="C17" s="38"/>
      <c r="D17" s="38"/>
      <c r="E17" s="38"/>
      <c r="F17" s="38"/>
      <c r="G17" s="38"/>
    </row>
  </sheetData>
  <sheetProtection/>
  <mergeCells count="3">
    <mergeCell ref="A2:F2"/>
    <mergeCell ref="A3:B3"/>
    <mergeCell ref="A4:E4"/>
  </mergeCells>
  <printOptions/>
  <pageMargins left="0.39" right="0.2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32">
      <selection activeCell="H171" sqref="H171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33.8515625" style="0" bestFit="1" customWidth="1"/>
    <col min="5" max="5" width="7.7109375" style="0" customWidth="1"/>
    <col min="6" max="6" width="8.28125" style="0" customWidth="1"/>
    <col min="7" max="7" width="10.8515625" style="0" customWidth="1"/>
    <col min="8" max="8" width="10.00390625" style="0" customWidth="1"/>
    <col min="9" max="9" width="10.7109375" style="0" customWidth="1"/>
    <col min="10" max="10" width="9.8515625" style="0" customWidth="1"/>
    <col min="11" max="11" width="4.140625" style="0" hidden="1" customWidth="1"/>
    <col min="12" max="12" width="0" style="0" hidden="1" customWidth="1"/>
    <col min="13" max="14" width="11.8515625" style="0" hidden="1" customWidth="1"/>
    <col min="15" max="15" width="10.28125" style="0" hidden="1" customWidth="1"/>
    <col min="16" max="16" width="53.421875" style="0" customWidth="1"/>
  </cols>
  <sheetData>
    <row r="1" spans="1:10" ht="12.75">
      <c r="A1" s="149"/>
      <c r="B1" s="150" t="s">
        <v>193</v>
      </c>
      <c r="C1" s="151" t="s">
        <v>194</v>
      </c>
      <c r="D1" s="152"/>
      <c r="E1" s="149"/>
      <c r="F1" s="149"/>
      <c r="G1" s="149"/>
      <c r="H1" s="149"/>
      <c r="I1" s="149"/>
      <c r="J1" s="149"/>
    </row>
    <row r="2" spans="1:10" ht="12.75">
      <c r="A2" s="149"/>
      <c r="B2" s="150" t="s">
        <v>195</v>
      </c>
      <c r="C2" s="151" t="s">
        <v>196</v>
      </c>
      <c r="D2" s="152"/>
      <c r="E2" s="149"/>
      <c r="F2" s="149"/>
      <c r="G2" s="149"/>
      <c r="H2" s="149"/>
      <c r="I2" s="149"/>
      <c r="J2" s="149"/>
    </row>
    <row r="3" spans="1:10" ht="12.75">
      <c r="A3" s="149"/>
      <c r="B3" s="153"/>
      <c r="C3" s="149"/>
      <c r="D3" s="149"/>
      <c r="E3" s="149"/>
      <c r="F3" s="149"/>
      <c r="G3" s="149"/>
      <c r="H3" s="149"/>
      <c r="I3" s="153" t="s">
        <v>197</v>
      </c>
      <c r="J3" s="149"/>
    </row>
    <row r="4" spans="1:10" ht="12.75">
      <c r="A4" s="149"/>
      <c r="B4" s="153"/>
      <c r="C4" s="149"/>
      <c r="D4" s="149"/>
      <c r="E4" s="149"/>
      <c r="F4" s="149"/>
      <c r="G4" s="149"/>
      <c r="H4" s="149"/>
      <c r="I4" s="149"/>
      <c r="J4" s="149"/>
    </row>
    <row r="5" spans="1:16" ht="12.75">
      <c r="A5" s="146"/>
      <c r="B5" s="146"/>
      <c r="C5" s="146"/>
      <c r="D5" s="146"/>
      <c r="E5" s="146"/>
      <c r="F5" s="146"/>
      <c r="G5" s="146"/>
      <c r="H5" s="146"/>
      <c r="I5" s="154"/>
      <c r="J5" s="155" t="s">
        <v>198</v>
      </c>
      <c r="K5" s="156"/>
      <c r="L5" s="156"/>
      <c r="M5" s="156"/>
      <c r="N5" s="156"/>
      <c r="O5" s="156"/>
      <c r="P5" s="156"/>
    </row>
    <row r="6" spans="1:16" ht="15.75" customHeight="1">
      <c r="A6" s="293" t="s">
        <v>199</v>
      </c>
      <c r="B6" s="294"/>
      <c r="C6" s="294"/>
      <c r="D6" s="294"/>
      <c r="E6" s="294"/>
      <c r="F6" s="294"/>
      <c r="G6" s="294"/>
      <c r="H6" s="294"/>
      <c r="I6" s="294"/>
      <c r="J6" s="295"/>
      <c r="K6" s="157"/>
      <c r="L6" s="157"/>
      <c r="M6" s="157"/>
      <c r="N6" s="157"/>
      <c r="O6" s="157"/>
      <c r="P6" s="157"/>
    </row>
    <row r="7" spans="1:10" ht="26.25" customHeight="1" thickBot="1">
      <c r="A7" s="158"/>
      <c r="B7" s="296" t="s">
        <v>200</v>
      </c>
      <c r="C7" s="296"/>
      <c r="D7" s="296"/>
      <c r="E7" s="296"/>
      <c r="F7" s="297"/>
      <c r="G7" s="159" t="s">
        <v>201</v>
      </c>
      <c r="H7" s="159" t="s">
        <v>202</v>
      </c>
      <c r="I7" s="160" t="s">
        <v>355</v>
      </c>
      <c r="J7" s="160" t="s">
        <v>203</v>
      </c>
    </row>
    <row r="8" spans="1:10" ht="16.5" customHeight="1">
      <c r="A8" s="161">
        <v>1</v>
      </c>
      <c r="B8" s="298" t="s">
        <v>205</v>
      </c>
      <c r="C8" s="299"/>
      <c r="D8" s="299"/>
      <c r="E8" s="299"/>
      <c r="F8" s="299"/>
      <c r="G8" s="162">
        <v>70</v>
      </c>
      <c r="H8" s="162">
        <v>11100</v>
      </c>
      <c r="I8" s="163"/>
      <c r="J8" s="164"/>
    </row>
    <row r="9" spans="1:10" ht="16.5" customHeight="1">
      <c r="A9" s="165" t="s">
        <v>12</v>
      </c>
      <c r="B9" s="300" t="s">
        <v>206</v>
      </c>
      <c r="C9" s="300"/>
      <c r="D9" s="300"/>
      <c r="E9" s="300"/>
      <c r="F9" s="301"/>
      <c r="G9" s="166" t="s">
        <v>207</v>
      </c>
      <c r="H9" s="166">
        <v>11101</v>
      </c>
      <c r="I9" s="167"/>
      <c r="J9" s="168"/>
    </row>
    <row r="10" spans="1:10" ht="16.5" customHeight="1">
      <c r="A10" s="169" t="s">
        <v>208</v>
      </c>
      <c r="B10" s="300" t="s">
        <v>209</v>
      </c>
      <c r="C10" s="300"/>
      <c r="D10" s="300"/>
      <c r="E10" s="300"/>
      <c r="F10" s="301"/>
      <c r="G10" s="166">
        <v>704</v>
      </c>
      <c r="H10" s="166">
        <v>11102</v>
      </c>
      <c r="I10" s="167"/>
      <c r="J10" s="168"/>
    </row>
    <row r="11" spans="1:10" ht="16.5" customHeight="1">
      <c r="A11" s="169" t="s">
        <v>210</v>
      </c>
      <c r="B11" s="300" t="s">
        <v>211</v>
      </c>
      <c r="C11" s="300"/>
      <c r="D11" s="300"/>
      <c r="E11" s="300"/>
      <c r="F11" s="301"/>
      <c r="G11" s="170">
        <v>705</v>
      </c>
      <c r="H11" s="166">
        <v>11103</v>
      </c>
      <c r="I11" s="167"/>
      <c r="J11" s="168"/>
    </row>
    <row r="12" spans="1:10" ht="16.5" customHeight="1">
      <c r="A12" s="171">
        <v>2</v>
      </c>
      <c r="B12" s="302" t="s">
        <v>212</v>
      </c>
      <c r="C12" s="302"/>
      <c r="D12" s="302"/>
      <c r="E12" s="302"/>
      <c r="F12" s="303"/>
      <c r="G12" s="172">
        <v>708</v>
      </c>
      <c r="H12" s="173">
        <v>11104</v>
      </c>
      <c r="I12" s="167"/>
      <c r="J12" s="168"/>
    </row>
    <row r="13" spans="1:10" ht="16.5" customHeight="1">
      <c r="A13" s="174" t="s">
        <v>12</v>
      </c>
      <c r="B13" s="300" t="s">
        <v>213</v>
      </c>
      <c r="C13" s="300"/>
      <c r="D13" s="300"/>
      <c r="E13" s="300"/>
      <c r="F13" s="301"/>
      <c r="G13" s="166">
        <v>7081</v>
      </c>
      <c r="H13" s="175">
        <v>111041</v>
      </c>
      <c r="I13" s="167"/>
      <c r="J13" s="168"/>
    </row>
    <row r="14" spans="1:10" ht="16.5" customHeight="1">
      <c r="A14" s="174" t="s">
        <v>14</v>
      </c>
      <c r="B14" s="300" t="s">
        <v>214</v>
      </c>
      <c r="C14" s="300"/>
      <c r="D14" s="300"/>
      <c r="E14" s="300"/>
      <c r="F14" s="301"/>
      <c r="G14" s="166">
        <v>7082</v>
      </c>
      <c r="H14" s="175">
        <v>111042</v>
      </c>
      <c r="I14" s="167"/>
      <c r="J14" s="168"/>
    </row>
    <row r="15" spans="1:10" ht="16.5" customHeight="1">
      <c r="A15" s="174" t="s">
        <v>16</v>
      </c>
      <c r="B15" s="300" t="s">
        <v>215</v>
      </c>
      <c r="C15" s="300"/>
      <c r="D15" s="300"/>
      <c r="E15" s="300"/>
      <c r="F15" s="301"/>
      <c r="G15" s="166">
        <v>7083</v>
      </c>
      <c r="H15" s="175">
        <v>111043</v>
      </c>
      <c r="I15" s="167"/>
      <c r="J15" s="168"/>
    </row>
    <row r="16" spans="1:10" ht="29.25" customHeight="1">
      <c r="A16" s="176">
        <v>3</v>
      </c>
      <c r="B16" s="302" t="s">
        <v>216</v>
      </c>
      <c r="C16" s="302"/>
      <c r="D16" s="302"/>
      <c r="E16" s="302"/>
      <c r="F16" s="303"/>
      <c r="G16" s="172">
        <v>71</v>
      </c>
      <c r="H16" s="173">
        <v>11201</v>
      </c>
      <c r="I16" s="167"/>
      <c r="J16" s="168"/>
    </row>
    <row r="17" spans="1:10" ht="16.5" customHeight="1">
      <c r="A17" s="177"/>
      <c r="B17" s="304" t="s">
        <v>217</v>
      </c>
      <c r="C17" s="304"/>
      <c r="D17" s="304"/>
      <c r="E17" s="304"/>
      <c r="F17" s="305"/>
      <c r="G17" s="178"/>
      <c r="H17" s="166">
        <v>112011</v>
      </c>
      <c r="I17" s="167"/>
      <c r="J17" s="168"/>
    </row>
    <row r="18" spans="1:10" ht="16.5" customHeight="1">
      <c r="A18" s="177"/>
      <c r="B18" s="304" t="s">
        <v>218</v>
      </c>
      <c r="C18" s="304"/>
      <c r="D18" s="304"/>
      <c r="E18" s="304"/>
      <c r="F18" s="305"/>
      <c r="G18" s="178"/>
      <c r="H18" s="166">
        <v>112012</v>
      </c>
      <c r="I18" s="167"/>
      <c r="J18" s="168"/>
    </row>
    <row r="19" spans="1:10" ht="16.5" customHeight="1">
      <c r="A19" s="179">
        <v>4</v>
      </c>
      <c r="B19" s="302" t="s">
        <v>219</v>
      </c>
      <c r="C19" s="302"/>
      <c r="D19" s="302"/>
      <c r="E19" s="302"/>
      <c r="F19" s="303"/>
      <c r="G19" s="180">
        <v>72</v>
      </c>
      <c r="H19" s="181">
        <v>11300</v>
      </c>
      <c r="I19" s="167"/>
      <c r="J19" s="168"/>
    </row>
    <row r="20" spans="1:10" ht="16.5" customHeight="1">
      <c r="A20" s="169"/>
      <c r="B20" s="306" t="s">
        <v>220</v>
      </c>
      <c r="C20" s="307"/>
      <c r="D20" s="307"/>
      <c r="E20" s="307"/>
      <c r="F20" s="307"/>
      <c r="G20" s="182"/>
      <c r="H20" s="183">
        <v>11301</v>
      </c>
      <c r="I20" s="167"/>
      <c r="J20" s="168"/>
    </row>
    <row r="21" spans="1:10" ht="16.5" customHeight="1">
      <c r="A21" s="184">
        <v>5</v>
      </c>
      <c r="B21" s="303" t="s">
        <v>221</v>
      </c>
      <c r="C21" s="308"/>
      <c r="D21" s="308"/>
      <c r="E21" s="308"/>
      <c r="F21" s="308"/>
      <c r="G21" s="185">
        <v>73</v>
      </c>
      <c r="H21" s="185">
        <v>11400</v>
      </c>
      <c r="I21" s="167"/>
      <c r="J21" s="168"/>
    </row>
    <row r="22" spans="1:10" ht="16.5" customHeight="1">
      <c r="A22" s="186">
        <v>6</v>
      </c>
      <c r="B22" s="303" t="s">
        <v>222</v>
      </c>
      <c r="C22" s="308"/>
      <c r="D22" s="308"/>
      <c r="E22" s="308"/>
      <c r="F22" s="308"/>
      <c r="G22" s="185">
        <v>75</v>
      </c>
      <c r="H22" s="187">
        <v>11500</v>
      </c>
      <c r="I22" s="167"/>
      <c r="J22" s="168"/>
    </row>
    <row r="23" spans="1:10" ht="16.5" customHeight="1">
      <c r="A23" s="184">
        <v>7</v>
      </c>
      <c r="B23" s="302" t="s">
        <v>223</v>
      </c>
      <c r="C23" s="302"/>
      <c r="D23" s="302"/>
      <c r="E23" s="302"/>
      <c r="F23" s="303"/>
      <c r="G23" s="172">
        <v>77</v>
      </c>
      <c r="H23" s="172">
        <v>11600</v>
      </c>
      <c r="I23" s="167"/>
      <c r="J23" s="168"/>
    </row>
    <row r="24" spans="1:10" ht="16.5" customHeight="1" thickBot="1">
      <c r="A24" s="188" t="s">
        <v>224</v>
      </c>
      <c r="B24" s="309" t="s">
        <v>225</v>
      </c>
      <c r="C24" s="309"/>
      <c r="D24" s="309"/>
      <c r="E24" s="309"/>
      <c r="F24" s="309"/>
      <c r="G24" s="189"/>
      <c r="H24" s="189">
        <v>11800</v>
      </c>
      <c r="I24" s="190"/>
      <c r="J24" s="191"/>
    </row>
    <row r="25" spans="1:10" ht="16.5" customHeight="1">
      <c r="A25" s="192"/>
      <c r="B25" s="193"/>
      <c r="C25" s="193"/>
      <c r="D25" s="193"/>
      <c r="E25" s="193"/>
      <c r="F25" s="193"/>
      <c r="G25" s="193"/>
      <c r="H25" s="193"/>
      <c r="I25" s="194"/>
      <c r="J25" s="194"/>
    </row>
    <row r="26" spans="1:10" ht="16.5" customHeight="1">
      <c r="A26" s="192"/>
      <c r="B26" s="193"/>
      <c r="C26" s="193"/>
      <c r="D26" s="193"/>
      <c r="E26" s="193"/>
      <c r="F26" s="193"/>
      <c r="G26" s="193"/>
      <c r="H26" s="193"/>
      <c r="I26" s="194"/>
      <c r="J26" s="194"/>
    </row>
    <row r="27" spans="1:10" ht="16.5" customHeight="1">
      <c r="A27" s="192"/>
      <c r="B27" s="193"/>
      <c r="C27" s="193"/>
      <c r="D27" s="193"/>
      <c r="E27" s="193"/>
      <c r="F27" s="193"/>
      <c r="G27" s="193"/>
      <c r="H27" s="193"/>
      <c r="I27" s="194"/>
      <c r="J27" s="194"/>
    </row>
    <row r="28" spans="1:10" ht="16.5" customHeight="1">
      <c r="A28" s="192"/>
      <c r="B28" s="193"/>
      <c r="C28" s="193"/>
      <c r="D28" s="193"/>
      <c r="E28" s="193"/>
      <c r="F28" s="193"/>
      <c r="G28" s="193"/>
      <c r="H28" s="193"/>
      <c r="I28" s="194" t="s">
        <v>226</v>
      </c>
      <c r="J28" s="194"/>
    </row>
    <row r="29" spans="1:10" ht="16.5" customHeight="1">
      <c r="A29" s="192"/>
      <c r="B29" s="193"/>
      <c r="C29" s="193"/>
      <c r="D29" s="193"/>
      <c r="E29" s="193"/>
      <c r="F29" s="193"/>
      <c r="G29" s="193"/>
      <c r="H29" s="193"/>
      <c r="I29" s="194"/>
      <c r="J29" s="194"/>
    </row>
    <row r="30" spans="1:10" ht="16.5" customHeight="1">
      <c r="A30" s="192"/>
      <c r="B30" s="193"/>
      <c r="C30" s="193"/>
      <c r="D30" s="193"/>
      <c r="E30" s="193"/>
      <c r="F30" s="193"/>
      <c r="G30" s="193"/>
      <c r="H30" s="193"/>
      <c r="I30" s="194"/>
      <c r="J30" s="194"/>
    </row>
    <row r="31" spans="1:10" ht="16.5" customHeight="1">
      <c r="A31" s="192"/>
      <c r="B31" s="193"/>
      <c r="C31" s="193"/>
      <c r="D31" s="193"/>
      <c r="E31" s="193"/>
      <c r="F31" s="193"/>
      <c r="G31" s="193"/>
      <c r="H31" s="193"/>
      <c r="I31" s="194"/>
      <c r="J31" s="194"/>
    </row>
    <row r="32" spans="1:10" ht="16.5" customHeight="1">
      <c r="A32" s="192"/>
      <c r="B32" s="193"/>
      <c r="C32" s="193"/>
      <c r="D32" s="193"/>
      <c r="E32" s="193"/>
      <c r="F32" s="193"/>
      <c r="G32" s="193"/>
      <c r="H32" s="193"/>
      <c r="I32" s="194"/>
      <c r="J32" s="194"/>
    </row>
    <row r="33" spans="1:10" ht="16.5" customHeight="1">
      <c r="A33" s="192"/>
      <c r="B33" s="193"/>
      <c r="C33" s="193"/>
      <c r="D33" s="193"/>
      <c r="E33" s="193"/>
      <c r="F33" s="193"/>
      <c r="G33" s="193"/>
      <c r="H33" s="193"/>
      <c r="I33" s="194"/>
      <c r="J33" s="194"/>
    </row>
    <row r="34" spans="1:10" ht="16.5" customHeight="1">
      <c r="A34" s="192"/>
      <c r="B34" s="193"/>
      <c r="C34" s="193"/>
      <c r="D34" s="193"/>
      <c r="E34" s="193"/>
      <c r="F34" s="193"/>
      <c r="G34" s="193"/>
      <c r="H34" s="193"/>
      <c r="I34" s="194"/>
      <c r="J34" s="194"/>
    </row>
    <row r="35" spans="1:10" ht="16.5" customHeight="1">
      <c r="A35" s="192"/>
      <c r="B35" s="193"/>
      <c r="C35" s="193"/>
      <c r="D35" s="193"/>
      <c r="E35" s="193"/>
      <c r="F35" s="193"/>
      <c r="G35" s="193"/>
      <c r="H35" s="193"/>
      <c r="I35" s="194"/>
      <c r="J35" s="194"/>
    </row>
    <row r="36" spans="1:10" ht="16.5" customHeight="1">
      <c r="A36" s="192"/>
      <c r="B36" s="193"/>
      <c r="C36" s="193"/>
      <c r="D36" s="193"/>
      <c r="E36" s="193"/>
      <c r="F36" s="193"/>
      <c r="G36" s="193"/>
      <c r="H36" s="193"/>
      <c r="I36" s="194"/>
      <c r="J36" s="194"/>
    </row>
    <row r="37" spans="1:10" ht="16.5" customHeight="1">
      <c r="A37" s="192"/>
      <c r="B37" s="193"/>
      <c r="C37" s="193"/>
      <c r="D37" s="193"/>
      <c r="E37" s="193"/>
      <c r="F37" s="193"/>
      <c r="G37" s="193"/>
      <c r="H37" s="193"/>
      <c r="I37" s="194"/>
      <c r="J37" s="194"/>
    </row>
    <row r="38" spans="1:10" ht="16.5" customHeight="1">
      <c r="A38" s="192"/>
      <c r="B38" s="193"/>
      <c r="C38" s="193"/>
      <c r="D38" s="193"/>
      <c r="E38" s="193"/>
      <c r="F38" s="193"/>
      <c r="G38" s="193"/>
      <c r="H38" s="193"/>
      <c r="I38" s="194"/>
      <c r="J38" s="194"/>
    </row>
    <row r="39" spans="1:10" ht="16.5" customHeight="1">
      <c r="A39" s="192"/>
      <c r="B39" s="193"/>
      <c r="C39" s="193"/>
      <c r="D39" s="193"/>
      <c r="E39" s="193"/>
      <c r="F39" s="193"/>
      <c r="G39" s="193"/>
      <c r="H39" s="193"/>
      <c r="I39" s="194"/>
      <c r="J39" s="194"/>
    </row>
    <row r="40" spans="1:10" ht="16.5" customHeight="1">
      <c r="A40" s="192"/>
      <c r="B40" s="193"/>
      <c r="C40" s="193"/>
      <c r="D40" s="193"/>
      <c r="E40" s="193"/>
      <c r="F40" s="193"/>
      <c r="G40" s="193"/>
      <c r="H40" s="193"/>
      <c r="I40" s="194"/>
      <c r="J40" s="194"/>
    </row>
    <row r="41" spans="1:10" ht="16.5" customHeight="1">
      <c r="A41" s="192"/>
      <c r="B41" s="193"/>
      <c r="C41" s="193"/>
      <c r="D41" s="193"/>
      <c r="E41" s="193"/>
      <c r="F41" s="193"/>
      <c r="G41" s="193"/>
      <c r="H41" s="193"/>
      <c r="I41" s="194"/>
      <c r="J41" s="194"/>
    </row>
    <row r="42" spans="1:10" ht="16.5" customHeight="1">
      <c r="A42" s="192"/>
      <c r="B42" s="193"/>
      <c r="C42" s="193"/>
      <c r="D42" s="193"/>
      <c r="E42" s="193"/>
      <c r="F42" s="193"/>
      <c r="G42" s="193"/>
      <c r="H42" s="193"/>
      <c r="I42" s="194"/>
      <c r="J42" s="194"/>
    </row>
    <row r="43" spans="1:10" ht="16.5" customHeight="1">
      <c r="A43" s="192"/>
      <c r="B43" s="193"/>
      <c r="C43" s="193"/>
      <c r="D43" s="193"/>
      <c r="E43" s="193"/>
      <c r="F43" s="193"/>
      <c r="G43" s="193"/>
      <c r="H43" s="193"/>
      <c r="I43" s="194"/>
      <c r="J43" s="194"/>
    </row>
    <row r="44" spans="1:10" ht="16.5" customHeight="1">
      <c r="A44" s="192"/>
      <c r="B44" s="193"/>
      <c r="C44" s="193"/>
      <c r="D44" s="193"/>
      <c r="E44" s="193"/>
      <c r="F44" s="193"/>
      <c r="G44" s="193"/>
      <c r="H44" s="193"/>
      <c r="I44" s="194"/>
      <c r="J44" s="194"/>
    </row>
    <row r="45" spans="1:10" ht="16.5" customHeight="1">
      <c r="A45" s="192"/>
      <c r="B45" s="193"/>
      <c r="C45" s="193"/>
      <c r="D45" s="193"/>
      <c r="E45" s="193"/>
      <c r="F45" s="193"/>
      <c r="G45" s="193"/>
      <c r="H45" s="193"/>
      <c r="I45" s="194"/>
      <c r="J45" s="194"/>
    </row>
    <row r="46" spans="1:10" ht="16.5" customHeight="1">
      <c r="A46" s="192"/>
      <c r="B46" s="193"/>
      <c r="C46" s="193"/>
      <c r="D46" s="193"/>
      <c r="E46" s="193"/>
      <c r="F46" s="193"/>
      <c r="G46" s="193"/>
      <c r="H46" s="193"/>
      <c r="I46" s="194"/>
      <c r="J46" s="194"/>
    </row>
    <row r="47" spans="1:10" ht="16.5" customHeight="1">
      <c r="A47" s="192"/>
      <c r="B47" s="193"/>
      <c r="C47" s="193"/>
      <c r="D47" s="193"/>
      <c r="E47" s="193"/>
      <c r="F47" s="193"/>
      <c r="G47" s="193"/>
      <c r="H47" s="193"/>
      <c r="I47" s="194"/>
      <c r="J47" s="194"/>
    </row>
    <row r="48" spans="1:10" ht="16.5" customHeight="1">
      <c r="A48" s="192"/>
      <c r="B48" s="193"/>
      <c r="C48" s="193"/>
      <c r="D48" s="193"/>
      <c r="E48" s="193"/>
      <c r="F48" s="193"/>
      <c r="G48" s="193"/>
      <c r="H48" s="193"/>
      <c r="I48" s="194"/>
      <c r="J48" s="194"/>
    </row>
    <row r="49" spans="1:10" ht="16.5" customHeight="1">
      <c r="A49" s="192"/>
      <c r="B49" s="193"/>
      <c r="C49" s="193"/>
      <c r="D49" s="193"/>
      <c r="E49" s="193"/>
      <c r="F49" s="193"/>
      <c r="G49" s="193"/>
      <c r="H49" s="193"/>
      <c r="I49" s="194"/>
      <c r="J49" s="194"/>
    </row>
    <row r="50" spans="1:10" ht="16.5" customHeight="1">
      <c r="A50" s="192"/>
      <c r="B50" s="193"/>
      <c r="C50" s="193"/>
      <c r="D50" s="193"/>
      <c r="E50" s="193"/>
      <c r="F50" s="193"/>
      <c r="G50" s="193"/>
      <c r="H50" s="193"/>
      <c r="I50" s="194"/>
      <c r="J50" s="194"/>
    </row>
    <row r="51" spans="1:14" ht="16.5" customHeight="1">
      <c r="A51" s="192"/>
      <c r="B51" s="193"/>
      <c r="C51" s="193"/>
      <c r="D51" s="193"/>
      <c r="E51" s="193"/>
      <c r="F51" s="193"/>
      <c r="G51" s="193"/>
      <c r="H51" s="193"/>
      <c r="I51" s="194"/>
      <c r="J51" s="194"/>
      <c r="L51">
        <v>766</v>
      </c>
      <c r="M51" s="120">
        <v>4758.76</v>
      </c>
      <c r="N51" s="195">
        <v>26790.08</v>
      </c>
    </row>
    <row r="52" spans="1:14" ht="12.75">
      <c r="A52" s="149"/>
      <c r="B52" s="150" t="s">
        <v>193</v>
      </c>
      <c r="C52" s="151" t="s">
        <v>194</v>
      </c>
      <c r="D52" s="152"/>
      <c r="E52" s="149"/>
      <c r="F52" s="149"/>
      <c r="G52" s="149"/>
      <c r="H52" s="149"/>
      <c r="I52" s="149"/>
      <c r="J52" s="149"/>
      <c r="L52">
        <v>767</v>
      </c>
      <c r="M52" s="120">
        <v>44.23</v>
      </c>
      <c r="N52" s="195">
        <v>236.47</v>
      </c>
    </row>
    <row r="53" spans="1:14" ht="12.75">
      <c r="A53" s="149"/>
      <c r="B53" s="150" t="s">
        <v>195</v>
      </c>
      <c r="C53" s="151" t="s">
        <v>196</v>
      </c>
      <c r="D53" s="152"/>
      <c r="E53" s="149"/>
      <c r="F53" s="149"/>
      <c r="G53" s="149"/>
      <c r="H53" s="149"/>
      <c r="I53" s="149"/>
      <c r="J53" s="149"/>
      <c r="M53" s="196"/>
      <c r="N53" s="196"/>
    </row>
    <row r="54" spans="1:14" ht="12.75">
      <c r="A54" s="149"/>
      <c r="B54" s="153"/>
      <c r="C54" s="149"/>
      <c r="D54" s="149"/>
      <c r="E54" s="149"/>
      <c r="F54" s="149"/>
      <c r="G54" s="149"/>
      <c r="H54" s="149"/>
      <c r="I54" s="153" t="s">
        <v>227</v>
      </c>
      <c r="J54" s="149"/>
      <c r="M54" s="196"/>
      <c r="N54" s="196"/>
    </row>
    <row r="55" spans="1:16" ht="12.75" customHeight="1">
      <c r="A55" s="146"/>
      <c r="B55" s="146"/>
      <c r="C55" s="146"/>
      <c r="D55" s="146"/>
      <c r="E55" s="146"/>
      <c r="F55" s="146"/>
      <c r="G55" s="146"/>
      <c r="H55" s="146"/>
      <c r="I55" s="154"/>
      <c r="J55" s="155" t="s">
        <v>198</v>
      </c>
      <c r="K55" s="156"/>
      <c r="M55" s="196"/>
      <c r="N55" s="196"/>
      <c r="O55" s="156"/>
      <c r="P55" s="156"/>
    </row>
    <row r="56" spans="1:14" ht="12.75">
      <c r="A56" s="293" t="s">
        <v>199</v>
      </c>
      <c r="B56" s="294"/>
      <c r="C56" s="294"/>
      <c r="D56" s="294"/>
      <c r="E56" s="294"/>
      <c r="F56" s="294"/>
      <c r="G56" s="294"/>
      <c r="H56" s="294"/>
      <c r="I56" s="294"/>
      <c r="J56" s="295"/>
      <c r="L56">
        <v>606</v>
      </c>
      <c r="M56" s="195"/>
      <c r="N56" s="195"/>
    </row>
    <row r="57" spans="1:14" ht="24.75" customHeight="1" thickBot="1">
      <c r="A57" s="197"/>
      <c r="B57" s="310" t="s">
        <v>228</v>
      </c>
      <c r="C57" s="311"/>
      <c r="D57" s="311"/>
      <c r="E57" s="311"/>
      <c r="F57" s="312"/>
      <c r="G57" s="198" t="s">
        <v>201</v>
      </c>
      <c r="H57" s="198" t="s">
        <v>202</v>
      </c>
      <c r="I57" s="199" t="str">
        <f>I7</f>
        <v>Viti 2011</v>
      </c>
      <c r="J57" s="199" t="str">
        <f>J7</f>
        <v>Viti 2010</v>
      </c>
      <c r="L57">
        <v>613</v>
      </c>
      <c r="M57" s="195"/>
      <c r="N57" s="195">
        <v>36015.2</v>
      </c>
    </row>
    <row r="58" spans="1:14" ht="16.5" customHeight="1">
      <c r="A58" s="200">
        <v>1</v>
      </c>
      <c r="B58" s="313" t="s">
        <v>229</v>
      </c>
      <c r="C58" s="314"/>
      <c r="D58" s="314"/>
      <c r="E58" s="314"/>
      <c r="F58" s="314"/>
      <c r="G58" s="201">
        <v>60</v>
      </c>
      <c r="H58" s="201">
        <v>12100</v>
      </c>
      <c r="I58" s="202"/>
      <c r="J58" s="203"/>
      <c r="L58">
        <v>618</v>
      </c>
      <c r="M58" s="195"/>
      <c r="N58" s="195">
        <v>266600</v>
      </c>
    </row>
    <row r="59" spans="1:14" ht="16.5" customHeight="1">
      <c r="A59" s="204" t="s">
        <v>230</v>
      </c>
      <c r="B59" s="315" t="s">
        <v>231</v>
      </c>
      <c r="C59" s="315" t="s">
        <v>232</v>
      </c>
      <c r="D59" s="315"/>
      <c r="E59" s="315"/>
      <c r="F59" s="315"/>
      <c r="G59" s="205" t="s">
        <v>233</v>
      </c>
      <c r="H59" s="205">
        <v>12101</v>
      </c>
      <c r="I59" s="206"/>
      <c r="J59" s="207"/>
      <c r="L59">
        <v>625</v>
      </c>
      <c r="M59" s="196"/>
      <c r="N59" s="196"/>
    </row>
    <row r="60" spans="1:14" ht="12" customHeight="1">
      <c r="A60" s="204" t="s">
        <v>208</v>
      </c>
      <c r="B60" s="315" t="s">
        <v>234</v>
      </c>
      <c r="C60" s="315" t="s">
        <v>232</v>
      </c>
      <c r="D60" s="315"/>
      <c r="E60" s="315"/>
      <c r="F60" s="315"/>
      <c r="G60" s="205"/>
      <c r="H60" s="208">
        <v>12102</v>
      </c>
      <c r="I60" s="206"/>
      <c r="J60" s="207"/>
      <c r="L60">
        <v>626</v>
      </c>
      <c r="M60" s="196"/>
      <c r="N60" s="196"/>
    </row>
    <row r="61" spans="1:14" ht="16.5" customHeight="1">
      <c r="A61" s="204" t="s">
        <v>210</v>
      </c>
      <c r="B61" s="315" t="s">
        <v>235</v>
      </c>
      <c r="C61" s="315" t="s">
        <v>232</v>
      </c>
      <c r="D61" s="315"/>
      <c r="E61" s="315"/>
      <c r="F61" s="315"/>
      <c r="G61" s="205" t="s">
        <v>236</v>
      </c>
      <c r="H61" s="205">
        <v>12103</v>
      </c>
      <c r="I61" s="206"/>
      <c r="J61" s="207"/>
      <c r="L61">
        <v>628</v>
      </c>
      <c r="M61" s="119">
        <v>13588.84</v>
      </c>
      <c r="N61" s="196">
        <v>48911.82</v>
      </c>
    </row>
    <row r="62" spans="1:14" ht="16.5" customHeight="1">
      <c r="A62" s="204" t="s">
        <v>237</v>
      </c>
      <c r="B62" s="316" t="s">
        <v>238</v>
      </c>
      <c r="C62" s="315" t="s">
        <v>232</v>
      </c>
      <c r="D62" s="315"/>
      <c r="E62" s="315"/>
      <c r="F62" s="315"/>
      <c r="G62" s="205"/>
      <c r="H62" s="208">
        <v>12104</v>
      </c>
      <c r="I62" s="206"/>
      <c r="J62" s="207"/>
      <c r="L62">
        <v>634</v>
      </c>
      <c r="M62" s="119">
        <v>21420</v>
      </c>
      <c r="N62" s="196">
        <v>21420</v>
      </c>
    </row>
    <row r="63" spans="1:14" ht="16.5" customHeight="1">
      <c r="A63" s="204" t="s">
        <v>239</v>
      </c>
      <c r="B63" s="315" t="s">
        <v>240</v>
      </c>
      <c r="C63" s="315" t="s">
        <v>232</v>
      </c>
      <c r="D63" s="315"/>
      <c r="E63" s="315"/>
      <c r="F63" s="315"/>
      <c r="G63" s="205" t="s">
        <v>241</v>
      </c>
      <c r="H63" s="208">
        <v>12105</v>
      </c>
      <c r="I63" s="206"/>
      <c r="J63" s="207"/>
      <c r="L63">
        <v>641</v>
      </c>
      <c r="M63" s="120">
        <v>960000</v>
      </c>
      <c r="N63" s="195">
        <v>1469828</v>
      </c>
    </row>
    <row r="64" spans="1:14" ht="16.5" customHeight="1">
      <c r="A64" s="209">
        <v>2</v>
      </c>
      <c r="B64" s="317" t="s">
        <v>242</v>
      </c>
      <c r="C64" s="317"/>
      <c r="D64" s="317"/>
      <c r="E64" s="317"/>
      <c r="F64" s="317"/>
      <c r="G64" s="210">
        <v>64</v>
      </c>
      <c r="H64" s="210">
        <v>12200</v>
      </c>
      <c r="I64" s="211">
        <f>I65+I66</f>
        <v>960000</v>
      </c>
      <c r="J64" s="212">
        <f>J65+J66</f>
        <v>1523665</v>
      </c>
      <c r="L64">
        <v>644</v>
      </c>
      <c r="M64" s="120"/>
      <c r="N64" s="195">
        <v>53837</v>
      </c>
    </row>
    <row r="65" spans="1:14" ht="16.5" customHeight="1">
      <c r="A65" s="213" t="s">
        <v>243</v>
      </c>
      <c r="B65" s="317" t="s">
        <v>244</v>
      </c>
      <c r="C65" s="318"/>
      <c r="D65" s="318"/>
      <c r="E65" s="318"/>
      <c r="F65" s="318"/>
      <c r="G65" s="208">
        <v>641</v>
      </c>
      <c r="H65" s="208">
        <v>12201</v>
      </c>
      <c r="I65" s="211">
        <f>M63</f>
        <v>960000</v>
      </c>
      <c r="J65" s="211">
        <f>N63</f>
        <v>1469828</v>
      </c>
      <c r="L65">
        <v>648</v>
      </c>
      <c r="M65" s="120"/>
      <c r="N65" s="195"/>
    </row>
    <row r="66" spans="1:14" ht="16.5" customHeight="1">
      <c r="A66" s="213" t="s">
        <v>245</v>
      </c>
      <c r="B66" s="318" t="s">
        <v>246</v>
      </c>
      <c r="C66" s="318"/>
      <c r="D66" s="318"/>
      <c r="E66" s="318"/>
      <c r="F66" s="318"/>
      <c r="G66" s="208">
        <v>644</v>
      </c>
      <c r="H66" s="208">
        <v>12202</v>
      </c>
      <c r="I66" s="211">
        <f>M64</f>
        <v>0</v>
      </c>
      <c r="J66" s="211">
        <f>N64</f>
        <v>53837</v>
      </c>
      <c r="L66">
        <v>654</v>
      </c>
      <c r="M66" s="119"/>
      <c r="N66" s="196"/>
    </row>
    <row r="67" spans="1:14" ht="16.5" customHeight="1">
      <c r="A67" s="209">
        <v>3</v>
      </c>
      <c r="B67" s="317" t="s">
        <v>247</v>
      </c>
      <c r="C67" s="317"/>
      <c r="D67" s="317"/>
      <c r="E67" s="317"/>
      <c r="F67" s="317"/>
      <c r="G67" s="210">
        <v>68</v>
      </c>
      <c r="H67" s="210">
        <v>12300</v>
      </c>
      <c r="I67" s="211">
        <f>M70+M71</f>
        <v>11693.78</v>
      </c>
      <c r="J67" s="212">
        <f>N70</f>
        <v>9286</v>
      </c>
      <c r="L67">
        <v>657</v>
      </c>
      <c r="M67" s="119"/>
      <c r="N67" s="196">
        <v>36927.06</v>
      </c>
    </row>
    <row r="68" spans="1:14" ht="16.5" customHeight="1">
      <c r="A68" s="209">
        <v>4</v>
      </c>
      <c r="B68" s="317" t="s">
        <v>248</v>
      </c>
      <c r="C68" s="317"/>
      <c r="D68" s="317"/>
      <c r="E68" s="317"/>
      <c r="F68" s="317"/>
      <c r="G68" s="210">
        <v>61</v>
      </c>
      <c r="H68" s="210">
        <v>12400</v>
      </c>
      <c r="I68" s="214">
        <f>SUM(I69:I83)</f>
        <v>13588.84</v>
      </c>
      <c r="J68" s="214">
        <f>SUM(J69:J83)</f>
        <v>351527.02</v>
      </c>
      <c r="L68">
        <v>658</v>
      </c>
      <c r="M68" s="119"/>
      <c r="N68" s="196">
        <v>70895.07</v>
      </c>
    </row>
    <row r="69" spans="1:14" ht="16.5" customHeight="1">
      <c r="A69" s="213" t="s">
        <v>12</v>
      </c>
      <c r="B69" s="319" t="s">
        <v>249</v>
      </c>
      <c r="C69" s="319"/>
      <c r="D69" s="319"/>
      <c r="E69" s="319"/>
      <c r="F69" s="319"/>
      <c r="G69" s="205"/>
      <c r="H69" s="205">
        <v>12401</v>
      </c>
      <c r="I69" s="211"/>
      <c r="J69" s="212"/>
      <c r="L69">
        <v>666</v>
      </c>
      <c r="N69" s="195">
        <v>185673.85</v>
      </c>
    </row>
    <row r="70" spans="1:14" ht="16.5" customHeight="1">
      <c r="A70" s="213" t="s">
        <v>14</v>
      </c>
      <c r="B70" s="319" t="s">
        <v>250</v>
      </c>
      <c r="C70" s="319"/>
      <c r="D70" s="319"/>
      <c r="E70" s="319"/>
      <c r="F70" s="319"/>
      <c r="G70" s="215">
        <v>611</v>
      </c>
      <c r="H70" s="205">
        <v>12402</v>
      </c>
      <c r="I70" s="211"/>
      <c r="J70" s="212"/>
      <c r="L70">
        <v>6818</v>
      </c>
      <c r="M70" s="119"/>
      <c r="N70" s="196">
        <v>9286</v>
      </c>
    </row>
    <row r="71" spans="1:14" ht="16.5" customHeight="1">
      <c r="A71" s="213" t="s">
        <v>16</v>
      </c>
      <c r="B71" s="319" t="s">
        <v>251</v>
      </c>
      <c r="C71" s="319"/>
      <c r="D71" s="319"/>
      <c r="E71" s="319"/>
      <c r="F71" s="319"/>
      <c r="G71" s="205">
        <v>613</v>
      </c>
      <c r="H71" s="205">
        <v>12403</v>
      </c>
      <c r="I71" s="211">
        <f>M57</f>
        <v>0</v>
      </c>
      <c r="J71" s="211">
        <f>N57</f>
        <v>36015.2</v>
      </c>
      <c r="L71">
        <v>689</v>
      </c>
      <c r="M71" s="120">
        <v>11693.78</v>
      </c>
      <c r="N71" s="196">
        <v>17875581.53</v>
      </c>
    </row>
    <row r="72" spans="1:10" ht="16.5" customHeight="1">
      <c r="A72" s="213" t="s">
        <v>53</v>
      </c>
      <c r="B72" s="319" t="s">
        <v>252</v>
      </c>
      <c r="C72" s="319"/>
      <c r="D72" s="319"/>
      <c r="E72" s="319"/>
      <c r="F72" s="319"/>
      <c r="G72" s="215">
        <v>615</v>
      </c>
      <c r="H72" s="205">
        <v>12404</v>
      </c>
      <c r="I72" s="216"/>
      <c r="J72" s="217"/>
    </row>
    <row r="73" spans="1:14" ht="16.5" customHeight="1">
      <c r="A73" s="213" t="s">
        <v>60</v>
      </c>
      <c r="B73" s="319" t="s">
        <v>253</v>
      </c>
      <c r="C73" s="319"/>
      <c r="D73" s="319"/>
      <c r="E73" s="319"/>
      <c r="F73" s="319"/>
      <c r="G73" s="215">
        <v>616</v>
      </c>
      <c r="H73" s="205">
        <v>12405</v>
      </c>
      <c r="I73" s="211"/>
      <c r="J73" s="212"/>
      <c r="M73" s="143">
        <f>SUM(M51:M52)-SUM(M56:M71)</f>
        <v>-1001899.63</v>
      </c>
      <c r="N73" s="143">
        <f>SUM(N51:N52)-SUM(N56:N71)</f>
        <v>-20047948.98</v>
      </c>
    </row>
    <row r="74" spans="1:10" ht="16.5" customHeight="1">
      <c r="A74" s="213" t="s">
        <v>171</v>
      </c>
      <c r="B74" s="319" t="s">
        <v>254</v>
      </c>
      <c r="C74" s="319"/>
      <c r="D74" s="319"/>
      <c r="E74" s="319"/>
      <c r="F74" s="319"/>
      <c r="G74" s="215">
        <v>617</v>
      </c>
      <c r="H74" s="205">
        <v>12406</v>
      </c>
      <c r="I74" s="211"/>
      <c r="J74" s="212"/>
    </row>
    <row r="75" spans="1:10" ht="16.5" customHeight="1">
      <c r="A75" s="213" t="s">
        <v>255</v>
      </c>
      <c r="B75" s="315" t="s">
        <v>256</v>
      </c>
      <c r="C75" s="315" t="s">
        <v>232</v>
      </c>
      <c r="D75" s="315"/>
      <c r="E75" s="315"/>
      <c r="F75" s="315"/>
      <c r="G75" s="215">
        <v>618</v>
      </c>
      <c r="H75" s="205">
        <v>12407</v>
      </c>
      <c r="I75" s="211">
        <f>M58</f>
        <v>0</v>
      </c>
      <c r="J75" s="211">
        <f>N58</f>
        <v>266600</v>
      </c>
    </row>
    <row r="76" spans="1:10" ht="16.5" customHeight="1">
      <c r="A76" s="213" t="s">
        <v>257</v>
      </c>
      <c r="B76" s="315" t="s">
        <v>258</v>
      </c>
      <c r="C76" s="315"/>
      <c r="D76" s="315"/>
      <c r="E76" s="315"/>
      <c r="F76" s="315"/>
      <c r="G76" s="215">
        <v>623</v>
      </c>
      <c r="H76" s="205">
        <v>12408</v>
      </c>
      <c r="I76" s="211"/>
      <c r="J76" s="212"/>
    </row>
    <row r="77" spans="1:10" ht="16.5" customHeight="1">
      <c r="A77" s="213" t="s">
        <v>259</v>
      </c>
      <c r="B77" s="315" t="s">
        <v>260</v>
      </c>
      <c r="C77" s="315"/>
      <c r="D77" s="315"/>
      <c r="E77" s="315"/>
      <c r="F77" s="315"/>
      <c r="G77" s="215">
        <v>624</v>
      </c>
      <c r="H77" s="205">
        <v>12409</v>
      </c>
      <c r="I77" s="211"/>
      <c r="J77" s="212"/>
    </row>
    <row r="78" spans="1:10" ht="16.5" customHeight="1">
      <c r="A78" s="213" t="s">
        <v>261</v>
      </c>
      <c r="B78" s="315" t="s">
        <v>262</v>
      </c>
      <c r="C78" s="315"/>
      <c r="D78" s="315"/>
      <c r="E78" s="315"/>
      <c r="F78" s="315"/>
      <c r="G78" s="215">
        <v>625</v>
      </c>
      <c r="H78" s="205">
        <v>12410</v>
      </c>
      <c r="I78" s="211">
        <f>M59</f>
        <v>0</v>
      </c>
      <c r="J78" s="211">
        <f>N59</f>
        <v>0</v>
      </c>
    </row>
    <row r="79" spans="1:10" ht="16.5" customHeight="1">
      <c r="A79" s="213" t="s">
        <v>263</v>
      </c>
      <c r="B79" s="315" t="s">
        <v>264</v>
      </c>
      <c r="C79" s="315"/>
      <c r="D79" s="315"/>
      <c r="E79" s="315"/>
      <c r="F79" s="315"/>
      <c r="G79" s="215">
        <v>626</v>
      </c>
      <c r="H79" s="205">
        <v>12411</v>
      </c>
      <c r="I79" s="211">
        <f>M60</f>
        <v>0</v>
      </c>
      <c r="J79" s="211">
        <f>N60</f>
        <v>0</v>
      </c>
    </row>
    <row r="80" spans="1:10" ht="16.5" customHeight="1">
      <c r="A80" s="218" t="s">
        <v>265</v>
      </c>
      <c r="B80" s="315" t="s">
        <v>266</v>
      </c>
      <c r="C80" s="315"/>
      <c r="D80" s="315"/>
      <c r="E80" s="315"/>
      <c r="F80" s="315"/>
      <c r="G80" s="215">
        <v>627</v>
      </c>
      <c r="H80" s="205">
        <v>12412</v>
      </c>
      <c r="I80" s="211"/>
      <c r="J80" s="212"/>
    </row>
    <row r="81" spans="1:10" ht="16.5" customHeight="1">
      <c r="A81" s="213"/>
      <c r="B81" s="321" t="s">
        <v>267</v>
      </c>
      <c r="C81" s="321"/>
      <c r="D81" s="321"/>
      <c r="E81" s="321"/>
      <c r="F81" s="321"/>
      <c r="G81" s="215">
        <v>6271</v>
      </c>
      <c r="H81" s="215">
        <v>124121</v>
      </c>
      <c r="I81" s="211"/>
      <c r="J81" s="212"/>
    </row>
    <row r="82" spans="1:10" ht="16.5" customHeight="1">
      <c r="A82" s="213"/>
      <c r="B82" s="321" t="s">
        <v>268</v>
      </c>
      <c r="C82" s="321"/>
      <c r="D82" s="321"/>
      <c r="E82" s="321"/>
      <c r="F82" s="321"/>
      <c r="G82" s="215">
        <v>6272</v>
      </c>
      <c r="H82" s="215">
        <v>124122</v>
      </c>
      <c r="I82" s="211"/>
      <c r="J82" s="212"/>
    </row>
    <row r="83" spans="1:10" ht="16.5" customHeight="1">
      <c r="A83" s="213" t="s">
        <v>269</v>
      </c>
      <c r="B83" s="315" t="s">
        <v>270</v>
      </c>
      <c r="C83" s="315"/>
      <c r="D83" s="315"/>
      <c r="E83" s="315"/>
      <c r="F83" s="315"/>
      <c r="G83" s="215">
        <v>628</v>
      </c>
      <c r="H83" s="215">
        <v>12413</v>
      </c>
      <c r="I83" s="211">
        <f>M61</f>
        <v>13588.84</v>
      </c>
      <c r="J83" s="211">
        <f>N61</f>
        <v>48911.82</v>
      </c>
    </row>
    <row r="84" spans="1:10" ht="16.5" customHeight="1">
      <c r="A84" s="209">
        <v>5</v>
      </c>
      <c r="B84" s="316" t="s">
        <v>271</v>
      </c>
      <c r="C84" s="315"/>
      <c r="D84" s="315"/>
      <c r="E84" s="315"/>
      <c r="F84" s="315"/>
      <c r="G84" s="206">
        <v>63</v>
      </c>
      <c r="H84" s="206">
        <v>12500</v>
      </c>
      <c r="I84" s="211">
        <f>SUM(I85:I88)</f>
        <v>21420</v>
      </c>
      <c r="J84" s="211">
        <f>SUM(J85:J88)</f>
        <v>21420</v>
      </c>
    </row>
    <row r="85" spans="1:10" ht="16.5" customHeight="1">
      <c r="A85" s="213" t="s">
        <v>12</v>
      </c>
      <c r="B85" s="315" t="s">
        <v>272</v>
      </c>
      <c r="C85" s="315"/>
      <c r="D85" s="315"/>
      <c r="E85" s="315"/>
      <c r="F85" s="315"/>
      <c r="G85" s="215">
        <v>632</v>
      </c>
      <c r="H85" s="215">
        <v>12501</v>
      </c>
      <c r="I85" s="206"/>
      <c r="J85" s="207"/>
    </row>
    <row r="86" spans="1:10" ht="16.5" customHeight="1">
      <c r="A86" s="213" t="s">
        <v>14</v>
      </c>
      <c r="B86" s="315" t="s">
        <v>273</v>
      </c>
      <c r="C86" s="315"/>
      <c r="D86" s="315"/>
      <c r="E86" s="315"/>
      <c r="F86" s="315"/>
      <c r="G86" s="215">
        <v>633</v>
      </c>
      <c r="H86" s="215">
        <v>12502</v>
      </c>
      <c r="I86" s="206"/>
      <c r="J86" s="207"/>
    </row>
    <row r="87" spans="1:10" ht="16.5" customHeight="1">
      <c r="A87" s="213" t="s">
        <v>16</v>
      </c>
      <c r="B87" s="315" t="s">
        <v>274</v>
      </c>
      <c r="C87" s="315"/>
      <c r="D87" s="315"/>
      <c r="E87" s="315"/>
      <c r="F87" s="315"/>
      <c r="G87" s="215">
        <v>634</v>
      </c>
      <c r="H87" s="215">
        <v>12503</v>
      </c>
      <c r="I87" s="219">
        <f>M62</f>
        <v>21420</v>
      </c>
      <c r="J87" s="219">
        <f>N62</f>
        <v>21420</v>
      </c>
    </row>
    <row r="88" spans="1:10" ht="16.5" customHeight="1">
      <c r="A88" s="213" t="s">
        <v>53</v>
      </c>
      <c r="B88" s="315" t="s">
        <v>275</v>
      </c>
      <c r="C88" s="315"/>
      <c r="D88" s="315"/>
      <c r="E88" s="315"/>
      <c r="F88" s="315"/>
      <c r="G88" s="215" t="s">
        <v>276</v>
      </c>
      <c r="H88" s="215">
        <v>12504</v>
      </c>
      <c r="I88" s="206"/>
      <c r="J88" s="207"/>
    </row>
    <row r="89" spans="1:10" ht="12.75" customHeight="1">
      <c r="A89" s="209" t="s">
        <v>277</v>
      </c>
      <c r="B89" s="317" t="s">
        <v>278</v>
      </c>
      <c r="C89" s="317"/>
      <c r="D89" s="317"/>
      <c r="E89" s="317"/>
      <c r="F89" s="317"/>
      <c r="G89" s="215"/>
      <c r="H89" s="215">
        <v>12600</v>
      </c>
      <c r="I89" s="219">
        <f>I58+I64+I67+I68+I84</f>
        <v>1006702.62</v>
      </c>
      <c r="J89" s="219">
        <f>J58+J64+J67+J68+J84</f>
        <v>1905898.02</v>
      </c>
    </row>
    <row r="90" spans="1:10" ht="16.5" customHeight="1">
      <c r="A90" s="220"/>
      <c r="B90" s="221" t="s">
        <v>279</v>
      </c>
      <c r="C90" s="222"/>
      <c r="D90" s="222"/>
      <c r="E90" s="222"/>
      <c r="F90" s="222"/>
      <c r="G90" s="222"/>
      <c r="H90" s="222"/>
      <c r="I90" s="223" t="s">
        <v>203</v>
      </c>
      <c r="J90" s="224" t="s">
        <v>204</v>
      </c>
    </row>
    <row r="91" spans="1:10" ht="16.5" customHeight="1">
      <c r="A91" s="225">
        <v>1</v>
      </c>
      <c r="B91" s="320" t="s">
        <v>280</v>
      </c>
      <c r="C91" s="320"/>
      <c r="D91" s="320"/>
      <c r="E91" s="320"/>
      <c r="F91" s="320"/>
      <c r="G91" s="206"/>
      <c r="H91" s="206">
        <v>14000</v>
      </c>
      <c r="I91" s="226">
        <v>1</v>
      </c>
      <c r="J91" s="227">
        <v>1</v>
      </c>
    </row>
    <row r="92" spans="1:10" ht="16.5" customHeight="1">
      <c r="A92" s="225">
        <v>2</v>
      </c>
      <c r="B92" s="320" t="s">
        <v>281</v>
      </c>
      <c r="C92" s="320"/>
      <c r="D92" s="320"/>
      <c r="E92" s="320"/>
      <c r="F92" s="320"/>
      <c r="G92" s="206"/>
      <c r="H92" s="206">
        <v>15000</v>
      </c>
      <c r="I92" s="206"/>
      <c r="J92" s="207"/>
    </row>
    <row r="93" spans="1:10" ht="16.5" customHeight="1">
      <c r="A93" s="228" t="s">
        <v>12</v>
      </c>
      <c r="B93" s="319" t="s">
        <v>282</v>
      </c>
      <c r="C93" s="319"/>
      <c r="D93" s="319"/>
      <c r="E93" s="319"/>
      <c r="F93" s="319"/>
      <c r="G93" s="206"/>
      <c r="H93" s="215">
        <v>15001</v>
      </c>
      <c r="I93" s="206"/>
      <c r="J93" s="207"/>
    </row>
    <row r="94" spans="1:10" ht="16.5" customHeight="1">
      <c r="A94" s="228"/>
      <c r="B94" s="322" t="s">
        <v>283</v>
      </c>
      <c r="C94" s="322"/>
      <c r="D94" s="322"/>
      <c r="E94" s="322"/>
      <c r="F94" s="322"/>
      <c r="G94" s="206"/>
      <c r="H94" s="215">
        <v>150011</v>
      </c>
      <c r="I94" s="206"/>
      <c r="J94" s="207"/>
    </row>
    <row r="95" spans="1:10" ht="16.5" customHeight="1">
      <c r="A95" s="229" t="s">
        <v>14</v>
      </c>
      <c r="B95" s="319" t="s">
        <v>284</v>
      </c>
      <c r="C95" s="319"/>
      <c r="D95" s="319"/>
      <c r="E95" s="319"/>
      <c r="F95" s="319"/>
      <c r="G95" s="206"/>
      <c r="H95" s="215">
        <v>15002</v>
      </c>
      <c r="I95" s="206"/>
      <c r="J95" s="207"/>
    </row>
    <row r="96" spans="1:10" ht="13.5" thickBot="1">
      <c r="A96" s="230"/>
      <c r="B96" s="323" t="s">
        <v>285</v>
      </c>
      <c r="C96" s="323"/>
      <c r="D96" s="323"/>
      <c r="E96" s="323"/>
      <c r="F96" s="323"/>
      <c r="G96" s="231"/>
      <c r="H96" s="232">
        <v>150021</v>
      </c>
      <c r="I96" s="231"/>
      <c r="J96" s="233"/>
    </row>
    <row r="97" spans="1:10" ht="12.75">
      <c r="A97" s="234"/>
      <c r="B97" s="234"/>
      <c r="C97" s="234"/>
      <c r="D97" s="234"/>
      <c r="E97" s="234"/>
      <c r="F97" s="234"/>
      <c r="G97" s="234"/>
      <c r="H97" s="234"/>
      <c r="I97" s="235" t="s">
        <v>226</v>
      </c>
      <c r="J97" s="235"/>
    </row>
    <row r="98" spans="1:10" ht="15.75">
      <c r="A98" s="149"/>
      <c r="B98" s="149"/>
      <c r="C98" s="149"/>
      <c r="D98" s="149"/>
      <c r="E98" s="149"/>
      <c r="F98" s="149"/>
      <c r="G98" s="149"/>
      <c r="H98" s="149"/>
      <c r="I98" s="236"/>
      <c r="J98" s="236"/>
    </row>
    <row r="99" spans="1:10" ht="15.75">
      <c r="A99" s="149"/>
      <c r="B99" s="149"/>
      <c r="C99" s="149"/>
      <c r="D99" s="149"/>
      <c r="E99" s="149"/>
      <c r="F99" s="149"/>
      <c r="G99" s="149"/>
      <c r="H99" s="149"/>
      <c r="I99" s="149"/>
      <c r="J99" s="236"/>
    </row>
    <row r="100" spans="1:10" ht="15.75">
      <c r="A100" s="149"/>
      <c r="B100" s="149"/>
      <c r="C100" s="149"/>
      <c r="D100" s="149"/>
      <c r="E100" s="149"/>
      <c r="F100" s="149"/>
      <c r="G100" s="149"/>
      <c r="H100" s="149"/>
      <c r="I100" s="149"/>
      <c r="J100" s="236"/>
    </row>
    <row r="101" spans="1:10" ht="15.75">
      <c r="A101" s="149"/>
      <c r="B101" s="149"/>
      <c r="C101" s="149"/>
      <c r="D101" s="149"/>
      <c r="E101" s="149"/>
      <c r="F101" s="149"/>
      <c r="G101" s="149"/>
      <c r="H101" s="149"/>
      <c r="I101" s="149"/>
      <c r="J101" s="236"/>
    </row>
    <row r="102" spans="1:10" ht="15.75">
      <c r="A102" s="149"/>
      <c r="C102" s="151" t="s">
        <v>194</v>
      </c>
      <c r="F102" s="149"/>
      <c r="G102" s="149"/>
      <c r="H102" s="149"/>
      <c r="I102" s="149"/>
      <c r="J102" s="236"/>
    </row>
    <row r="103" spans="1:10" ht="12.75">
      <c r="A103" s="149"/>
      <c r="C103" s="151" t="s">
        <v>196</v>
      </c>
      <c r="F103" s="149"/>
      <c r="G103" s="149"/>
      <c r="H103" s="149"/>
      <c r="I103" s="149"/>
      <c r="J103" s="149"/>
    </row>
    <row r="104" spans="1:10" ht="12.75">
      <c r="A104" s="149"/>
      <c r="C104" s="150"/>
      <c r="E104" s="153" t="s">
        <v>286</v>
      </c>
      <c r="F104" s="149"/>
      <c r="G104" s="149"/>
      <c r="H104" s="149"/>
      <c r="I104" s="149"/>
      <c r="J104" s="149"/>
    </row>
    <row r="105" spans="1:10" ht="12.75">
      <c r="A105" s="149"/>
      <c r="F105" s="149"/>
      <c r="G105" s="149"/>
      <c r="H105" s="149"/>
      <c r="I105" s="149"/>
      <c r="J105" s="149"/>
    </row>
    <row r="106" spans="1:10" ht="12.75">
      <c r="A106" s="149"/>
      <c r="B106" s="237"/>
      <c r="C106" s="237"/>
      <c r="D106" s="182" t="s">
        <v>287</v>
      </c>
      <c r="E106" s="182" t="s">
        <v>288</v>
      </c>
      <c r="F106" s="149"/>
      <c r="G106" s="149"/>
      <c r="H106" s="149"/>
      <c r="I106" s="149"/>
      <c r="J106" s="149"/>
    </row>
    <row r="107" spans="1:10" ht="12.75">
      <c r="A107" s="149"/>
      <c r="B107" s="237">
        <v>1</v>
      </c>
      <c r="C107" s="182" t="s">
        <v>289</v>
      </c>
      <c r="D107" s="238" t="s">
        <v>290</v>
      </c>
      <c r="E107" s="238"/>
      <c r="F107" s="149"/>
      <c r="G107" s="149"/>
      <c r="H107" s="149"/>
      <c r="I107" s="149"/>
      <c r="J107" s="149"/>
    </row>
    <row r="108" spans="1:10" ht="12.75">
      <c r="A108" s="149"/>
      <c r="B108" s="237">
        <v>2</v>
      </c>
      <c r="C108" s="182" t="s">
        <v>289</v>
      </c>
      <c r="D108" s="238" t="s">
        <v>291</v>
      </c>
      <c r="E108" s="237"/>
      <c r="F108" s="149"/>
      <c r="G108" s="149"/>
      <c r="H108" s="149"/>
      <c r="I108" s="149"/>
      <c r="J108" s="149"/>
    </row>
    <row r="109" spans="1:10" ht="12.75">
      <c r="A109" s="149"/>
      <c r="B109" s="237">
        <v>3</v>
      </c>
      <c r="C109" s="182" t="s">
        <v>289</v>
      </c>
      <c r="D109" s="238" t="s">
        <v>292</v>
      </c>
      <c r="E109" s="237"/>
      <c r="F109" s="149"/>
      <c r="G109" s="149"/>
      <c r="H109" s="149"/>
      <c r="I109" s="149"/>
      <c r="J109" s="149"/>
    </row>
    <row r="110" spans="1:10" ht="12.75">
      <c r="A110" s="149"/>
      <c r="B110" s="237">
        <v>4</v>
      </c>
      <c r="C110" s="182" t="s">
        <v>289</v>
      </c>
      <c r="D110" s="238" t="s">
        <v>293</v>
      </c>
      <c r="E110" s="237"/>
      <c r="F110" s="149"/>
      <c r="G110" s="149"/>
      <c r="H110" s="149"/>
      <c r="I110" s="149"/>
      <c r="J110" s="149"/>
    </row>
    <row r="111" spans="1:10" ht="12.75">
      <c r="A111" s="149"/>
      <c r="B111" s="237">
        <v>5</v>
      </c>
      <c r="C111" s="182" t="s">
        <v>289</v>
      </c>
      <c r="D111" s="238" t="s">
        <v>294</v>
      </c>
      <c r="E111" s="237"/>
      <c r="F111" s="149"/>
      <c r="G111" s="149"/>
      <c r="H111" s="149"/>
      <c r="I111" s="149"/>
      <c r="J111" s="149"/>
    </row>
    <row r="112" spans="1:10" ht="12.75">
      <c r="A112" s="149"/>
      <c r="B112" s="237">
        <v>6</v>
      </c>
      <c r="C112" s="182" t="s">
        <v>289</v>
      </c>
      <c r="D112" s="238" t="s">
        <v>295</v>
      </c>
      <c r="E112" s="237"/>
      <c r="F112" s="149"/>
      <c r="G112" s="149"/>
      <c r="H112" s="149"/>
      <c r="I112" s="149"/>
      <c r="J112" s="149"/>
    </row>
    <row r="113" spans="1:10" ht="12.75">
      <c r="A113" s="149"/>
      <c r="B113" s="237">
        <v>7</v>
      </c>
      <c r="C113" s="182" t="s">
        <v>289</v>
      </c>
      <c r="D113" s="238" t="s">
        <v>296</v>
      </c>
      <c r="E113" s="237"/>
      <c r="F113" s="149"/>
      <c r="G113" s="149"/>
      <c r="H113" s="149"/>
      <c r="I113" s="149"/>
      <c r="J113" s="149"/>
    </row>
    <row r="114" spans="1:10" ht="12.75">
      <c r="A114" s="149"/>
      <c r="B114" s="237">
        <v>8</v>
      </c>
      <c r="C114" s="182" t="s">
        <v>289</v>
      </c>
      <c r="D114" s="238" t="s">
        <v>297</v>
      </c>
      <c r="E114" s="237"/>
      <c r="F114" s="149"/>
      <c r="G114" s="149"/>
      <c r="H114" s="149"/>
      <c r="I114" s="149"/>
      <c r="J114" s="149"/>
    </row>
    <row r="115" spans="1:10" ht="12.75">
      <c r="A115" s="149"/>
      <c r="B115" s="182" t="s">
        <v>42</v>
      </c>
      <c r="C115" s="182"/>
      <c r="D115" s="182" t="s">
        <v>298</v>
      </c>
      <c r="E115" s="182"/>
      <c r="F115" s="149"/>
      <c r="G115" s="149"/>
      <c r="H115" s="149"/>
      <c r="I115" s="149"/>
      <c r="J115" s="149"/>
    </row>
    <row r="116" spans="1:10" ht="12.75">
      <c r="A116" s="149"/>
      <c r="B116" s="237">
        <v>9</v>
      </c>
      <c r="C116" s="182" t="s">
        <v>299</v>
      </c>
      <c r="D116" s="238" t="s">
        <v>300</v>
      </c>
      <c r="E116" s="237"/>
      <c r="F116" s="149"/>
      <c r="G116" s="149"/>
      <c r="H116" s="149"/>
      <c r="I116" s="149"/>
      <c r="J116" s="149"/>
    </row>
    <row r="117" spans="1:10" ht="12.75">
      <c r="A117" s="149"/>
      <c r="B117" s="237">
        <v>10</v>
      </c>
      <c r="C117" s="182" t="s">
        <v>299</v>
      </c>
      <c r="D117" s="238" t="s">
        <v>301</v>
      </c>
      <c r="E117" s="238"/>
      <c r="F117" s="149"/>
      <c r="G117" s="149"/>
      <c r="H117" s="149"/>
      <c r="I117" s="149"/>
      <c r="J117" s="149"/>
    </row>
    <row r="118" spans="1:10" ht="12.75">
      <c r="A118" s="149"/>
      <c r="B118" s="237">
        <v>11</v>
      </c>
      <c r="C118" s="182" t="s">
        <v>299</v>
      </c>
      <c r="D118" s="238" t="s">
        <v>302</v>
      </c>
      <c r="E118" s="237"/>
      <c r="F118" s="149"/>
      <c r="G118" s="149"/>
      <c r="H118" s="149"/>
      <c r="I118" s="149"/>
      <c r="J118" s="149"/>
    </row>
    <row r="119" spans="1:10" ht="12.75">
      <c r="A119" s="149"/>
      <c r="B119" s="182" t="s">
        <v>66</v>
      </c>
      <c r="C119" s="182"/>
      <c r="D119" s="182" t="s">
        <v>303</v>
      </c>
      <c r="E119" s="182"/>
      <c r="F119" s="149"/>
      <c r="G119" s="149"/>
      <c r="H119" s="149"/>
      <c r="I119" s="149"/>
      <c r="J119" s="149"/>
    </row>
    <row r="120" spans="1:10" ht="12.75">
      <c r="A120" s="149"/>
      <c r="B120" s="237">
        <v>12</v>
      </c>
      <c r="C120" s="182" t="s">
        <v>304</v>
      </c>
      <c r="D120" s="238" t="s">
        <v>305</v>
      </c>
      <c r="E120" s="237"/>
      <c r="F120" s="149"/>
      <c r="G120" s="149"/>
      <c r="H120" s="149"/>
      <c r="I120" s="149"/>
      <c r="J120" s="149"/>
    </row>
    <row r="121" spans="1:10" ht="12.75">
      <c r="A121" s="149"/>
      <c r="B121" s="237">
        <v>13</v>
      </c>
      <c r="C121" s="182" t="s">
        <v>304</v>
      </c>
      <c r="D121" s="182" t="s">
        <v>306</v>
      </c>
      <c r="E121" s="237"/>
      <c r="F121" s="149"/>
      <c r="G121" s="149"/>
      <c r="H121" s="149"/>
      <c r="I121" s="149"/>
      <c r="J121" s="149"/>
    </row>
    <row r="122" spans="1:10" ht="12.75">
      <c r="A122" s="149"/>
      <c r="B122" s="237">
        <v>14</v>
      </c>
      <c r="C122" s="182" t="s">
        <v>304</v>
      </c>
      <c r="D122" s="238" t="s">
        <v>307</v>
      </c>
      <c r="E122" s="237"/>
      <c r="F122" s="149"/>
      <c r="G122" s="149"/>
      <c r="H122" s="149"/>
      <c r="I122" s="149"/>
      <c r="J122" s="149"/>
    </row>
    <row r="123" spans="1:10" ht="12.75">
      <c r="A123" s="149"/>
      <c r="B123" s="237">
        <v>15</v>
      </c>
      <c r="C123" s="182" t="s">
        <v>304</v>
      </c>
      <c r="D123" s="238" t="s">
        <v>308</v>
      </c>
      <c r="E123" s="237"/>
      <c r="F123" s="149"/>
      <c r="G123" s="149"/>
      <c r="H123" s="149"/>
      <c r="I123" s="149"/>
      <c r="J123" s="149"/>
    </row>
    <row r="124" spans="1:10" ht="12.75">
      <c r="A124" s="149"/>
      <c r="B124" s="237">
        <v>16</v>
      </c>
      <c r="C124" s="182" t="s">
        <v>304</v>
      </c>
      <c r="D124" s="238" t="s">
        <v>309</v>
      </c>
      <c r="E124" s="237"/>
      <c r="F124" s="149"/>
      <c r="G124" s="149"/>
      <c r="H124" s="149"/>
      <c r="I124" s="149"/>
      <c r="J124" s="149"/>
    </row>
    <row r="125" spans="1:10" ht="12.75">
      <c r="A125" s="149"/>
      <c r="B125" s="237">
        <v>17</v>
      </c>
      <c r="C125" s="182" t="s">
        <v>304</v>
      </c>
      <c r="D125" s="238" t="s">
        <v>310</v>
      </c>
      <c r="E125" s="237"/>
      <c r="F125" s="149"/>
      <c r="G125" s="149"/>
      <c r="H125" s="149"/>
      <c r="I125" s="149"/>
      <c r="J125" s="149"/>
    </row>
    <row r="126" spans="1:10" ht="12.75">
      <c r="A126" s="149"/>
      <c r="B126" s="237">
        <v>18</v>
      </c>
      <c r="C126" s="182" t="s">
        <v>304</v>
      </c>
      <c r="D126" s="238" t="s">
        <v>311</v>
      </c>
      <c r="E126" s="237"/>
      <c r="F126" s="149"/>
      <c r="G126" s="149"/>
      <c r="H126" s="149"/>
      <c r="I126" s="149"/>
      <c r="J126" s="149"/>
    </row>
    <row r="127" spans="1:10" ht="12.75">
      <c r="A127" s="149"/>
      <c r="B127" s="237">
        <v>19</v>
      </c>
      <c r="C127" s="182" t="s">
        <v>304</v>
      </c>
      <c r="D127" s="238" t="s">
        <v>312</v>
      </c>
      <c r="E127" s="237"/>
      <c r="F127" s="149"/>
      <c r="G127" s="149"/>
      <c r="H127" s="149"/>
      <c r="I127" s="149"/>
      <c r="J127" s="149"/>
    </row>
    <row r="128" spans="1:10" ht="12.75">
      <c r="A128" s="149"/>
      <c r="B128" s="182" t="s">
        <v>113</v>
      </c>
      <c r="C128" s="182"/>
      <c r="D128" s="182" t="s">
        <v>313</v>
      </c>
      <c r="E128" s="237"/>
      <c r="F128" s="149"/>
      <c r="G128" s="149"/>
      <c r="H128" s="149"/>
      <c r="I128" s="149"/>
      <c r="J128" s="149"/>
    </row>
    <row r="129" spans="1:10" ht="12.75">
      <c r="A129" s="149"/>
      <c r="B129" s="237">
        <v>20</v>
      </c>
      <c r="C129" s="182" t="s">
        <v>314</v>
      </c>
      <c r="D129" s="238" t="s">
        <v>315</v>
      </c>
      <c r="E129" s="237"/>
      <c r="F129" s="149"/>
      <c r="G129" s="149"/>
      <c r="H129" s="149"/>
      <c r="I129" s="149"/>
      <c r="J129" s="149"/>
    </row>
    <row r="130" spans="1:10" ht="12.75">
      <c r="A130" s="149"/>
      <c r="B130" s="237">
        <v>21</v>
      </c>
      <c r="C130" s="182" t="s">
        <v>314</v>
      </c>
      <c r="D130" s="238" t="s">
        <v>316</v>
      </c>
      <c r="E130" s="238"/>
      <c r="F130" s="149"/>
      <c r="G130" s="149"/>
      <c r="H130" s="149"/>
      <c r="I130" s="149"/>
      <c r="J130" s="149"/>
    </row>
    <row r="131" spans="1:10" ht="12.75">
      <c r="A131" s="149"/>
      <c r="B131" s="237">
        <v>22</v>
      </c>
      <c r="C131" s="182" t="s">
        <v>314</v>
      </c>
      <c r="D131" s="238" t="s">
        <v>317</v>
      </c>
      <c r="E131" s="238"/>
      <c r="F131" s="149"/>
      <c r="G131" s="149"/>
      <c r="H131" s="149"/>
      <c r="I131" s="149"/>
      <c r="J131" s="149"/>
    </row>
    <row r="132" spans="1:10" ht="12.75">
      <c r="A132" s="149"/>
      <c r="B132" s="237">
        <v>23</v>
      </c>
      <c r="C132" s="182" t="s">
        <v>314</v>
      </c>
      <c r="D132" s="238" t="s">
        <v>318</v>
      </c>
      <c r="E132" s="237"/>
      <c r="F132" s="149"/>
      <c r="G132" s="149"/>
      <c r="H132" s="149"/>
      <c r="I132" s="149"/>
      <c r="J132" s="149"/>
    </row>
    <row r="133" spans="1:10" ht="12.75">
      <c r="A133" s="149"/>
      <c r="B133" s="182" t="s">
        <v>319</v>
      </c>
      <c r="C133" s="182"/>
      <c r="D133" s="182" t="s">
        <v>320</v>
      </c>
      <c r="E133" s="237"/>
      <c r="F133" s="149"/>
      <c r="G133" s="149"/>
      <c r="H133" s="149"/>
      <c r="I133" s="149"/>
      <c r="J133" s="149"/>
    </row>
    <row r="134" spans="1:10" ht="12.75">
      <c r="A134" s="149"/>
      <c r="B134" s="237">
        <v>24</v>
      </c>
      <c r="C134" s="182" t="s">
        <v>321</v>
      </c>
      <c r="D134" s="238" t="s">
        <v>322</v>
      </c>
      <c r="E134" s="237"/>
      <c r="F134" s="149"/>
      <c r="G134" s="149"/>
      <c r="H134" s="149"/>
      <c r="I134" s="149"/>
      <c r="J134" s="149"/>
    </row>
    <row r="135" spans="1:10" ht="12.75">
      <c r="A135" s="149"/>
      <c r="B135" s="237">
        <v>25</v>
      </c>
      <c r="C135" s="182" t="s">
        <v>321</v>
      </c>
      <c r="D135" s="238" t="s">
        <v>323</v>
      </c>
      <c r="E135" s="237"/>
      <c r="F135" s="149"/>
      <c r="G135" s="149"/>
      <c r="H135" s="149"/>
      <c r="I135" s="149"/>
      <c r="J135" s="149"/>
    </row>
    <row r="136" spans="1:10" ht="12.75">
      <c r="A136" s="149"/>
      <c r="B136" s="237">
        <v>26</v>
      </c>
      <c r="C136" s="182" t="s">
        <v>321</v>
      </c>
      <c r="D136" s="238" t="s">
        <v>324</v>
      </c>
      <c r="E136" s="237"/>
      <c r="F136" s="149"/>
      <c r="G136" s="149"/>
      <c r="H136" s="149"/>
      <c r="I136" s="149"/>
      <c r="J136" s="149"/>
    </row>
    <row r="137" spans="1:10" ht="12.75">
      <c r="A137" s="149"/>
      <c r="B137" s="237">
        <v>27</v>
      </c>
      <c r="C137" s="182" t="s">
        <v>321</v>
      </c>
      <c r="D137" s="238" t="s">
        <v>325</v>
      </c>
      <c r="E137" s="237"/>
      <c r="F137" s="149"/>
      <c r="G137" s="149"/>
      <c r="H137" s="149"/>
      <c r="I137" s="149"/>
      <c r="J137" s="149"/>
    </row>
    <row r="138" spans="1:10" ht="12.75">
      <c r="A138" s="149"/>
      <c r="B138" s="237">
        <v>28</v>
      </c>
      <c r="C138" s="182" t="s">
        <v>321</v>
      </c>
      <c r="D138" s="238" t="s">
        <v>326</v>
      </c>
      <c r="E138" s="238"/>
      <c r="F138" s="149"/>
      <c r="G138" s="149"/>
      <c r="H138" s="149"/>
      <c r="I138" s="149"/>
      <c r="J138" s="149"/>
    </row>
    <row r="139" spans="1:10" ht="12.75">
      <c r="A139" s="149"/>
      <c r="B139" s="237">
        <v>29</v>
      </c>
      <c r="C139" s="182" t="s">
        <v>321</v>
      </c>
      <c r="D139" s="239" t="s">
        <v>327</v>
      </c>
      <c r="E139" s="237"/>
      <c r="F139" s="149"/>
      <c r="G139" s="149"/>
      <c r="H139" s="149"/>
      <c r="I139" s="149"/>
      <c r="J139" s="149"/>
    </row>
    <row r="140" spans="1:10" ht="12.75">
      <c r="A140" s="149"/>
      <c r="B140" s="237">
        <v>30</v>
      </c>
      <c r="C140" s="182" t="s">
        <v>321</v>
      </c>
      <c r="D140" s="238" t="s">
        <v>328</v>
      </c>
      <c r="E140" s="237"/>
      <c r="F140" s="149"/>
      <c r="G140" s="149"/>
      <c r="H140" s="149"/>
      <c r="I140" s="149"/>
      <c r="J140" s="149"/>
    </row>
    <row r="141" spans="1:10" ht="12.75">
      <c r="A141" s="149"/>
      <c r="B141" s="237">
        <v>31</v>
      </c>
      <c r="C141" s="182" t="s">
        <v>321</v>
      </c>
      <c r="D141" s="238" t="s">
        <v>329</v>
      </c>
      <c r="E141" s="237"/>
      <c r="F141" s="149"/>
      <c r="G141" s="149"/>
      <c r="H141" s="149"/>
      <c r="I141" s="149"/>
      <c r="J141" s="149"/>
    </row>
    <row r="142" spans="1:10" ht="12.75">
      <c r="A142" s="149"/>
      <c r="B142" s="237">
        <v>32</v>
      </c>
      <c r="C142" s="182" t="s">
        <v>321</v>
      </c>
      <c r="D142" s="238" t="s">
        <v>330</v>
      </c>
      <c r="E142" s="237"/>
      <c r="F142" s="149"/>
      <c r="G142" s="149"/>
      <c r="H142" s="149"/>
      <c r="I142" s="149"/>
      <c r="J142" s="149"/>
    </row>
    <row r="143" spans="1:10" ht="12.75">
      <c r="A143" s="149"/>
      <c r="B143" s="237">
        <v>33</v>
      </c>
      <c r="C143" s="182" t="s">
        <v>321</v>
      </c>
      <c r="D143" s="238" t="s">
        <v>331</v>
      </c>
      <c r="E143" s="237"/>
      <c r="F143" s="149"/>
      <c r="G143" s="149"/>
      <c r="H143" s="149"/>
      <c r="I143" s="149"/>
      <c r="J143" s="149"/>
    </row>
    <row r="144" spans="1:10" ht="12.75">
      <c r="A144" s="149"/>
      <c r="B144" s="240">
        <v>34</v>
      </c>
      <c r="C144" s="182" t="s">
        <v>321</v>
      </c>
      <c r="D144" s="238" t="s">
        <v>332</v>
      </c>
      <c r="E144" s="237"/>
      <c r="F144" s="149"/>
      <c r="G144" s="149"/>
      <c r="H144" s="149"/>
      <c r="I144" s="149"/>
      <c r="J144" s="149"/>
    </row>
    <row r="145" spans="1:10" ht="12.75">
      <c r="A145" s="149"/>
      <c r="B145" s="182" t="s">
        <v>333</v>
      </c>
      <c r="C145" s="237"/>
      <c r="D145" s="182" t="s">
        <v>334</v>
      </c>
      <c r="E145" s="182"/>
      <c r="F145" s="149"/>
      <c r="G145" s="149"/>
      <c r="H145" s="149"/>
      <c r="I145" s="149"/>
      <c r="J145" s="149"/>
    </row>
    <row r="146" spans="1:10" ht="12.75">
      <c r="A146" s="149"/>
      <c r="B146" s="237"/>
      <c r="C146" s="237"/>
      <c r="D146" s="182" t="s">
        <v>335</v>
      </c>
      <c r="E146" s="241"/>
      <c r="F146" s="149"/>
      <c r="G146" s="149"/>
      <c r="H146" s="149"/>
      <c r="I146" s="149"/>
      <c r="J146" s="149"/>
    </row>
    <row r="147" spans="1:10" ht="12.75">
      <c r="A147" s="149"/>
      <c r="F147" s="149"/>
      <c r="G147" s="149"/>
      <c r="H147" s="149"/>
      <c r="I147" s="149"/>
      <c r="J147" s="149"/>
    </row>
    <row r="148" spans="1:10" ht="12.75">
      <c r="A148" s="149"/>
      <c r="F148" s="149"/>
      <c r="G148" s="149"/>
      <c r="H148" s="149"/>
      <c r="I148" s="149"/>
      <c r="J148" s="149"/>
    </row>
    <row r="149" spans="1:10" ht="12.75">
      <c r="A149" s="149"/>
      <c r="C149" s="242" t="s">
        <v>359</v>
      </c>
      <c r="D149" s="243"/>
      <c r="E149" s="182" t="s">
        <v>336</v>
      </c>
      <c r="F149" s="149"/>
      <c r="G149" s="149"/>
      <c r="H149" s="149"/>
      <c r="I149" s="149"/>
      <c r="J149" s="149"/>
    </row>
    <row r="150" spans="1:10" ht="12.75">
      <c r="A150" s="149"/>
      <c r="C150" s="244"/>
      <c r="D150" s="245"/>
      <c r="E150" s="245"/>
      <c r="F150" s="149"/>
      <c r="G150" s="149"/>
      <c r="H150" s="149"/>
      <c r="I150" s="149"/>
      <c r="J150" s="149"/>
    </row>
    <row r="151" spans="1:10" ht="12.75">
      <c r="A151" s="149"/>
      <c r="C151" s="246" t="s">
        <v>337</v>
      </c>
      <c r="D151" s="246"/>
      <c r="E151" s="237"/>
      <c r="F151" s="149"/>
      <c r="G151" s="149"/>
      <c r="H151" s="149"/>
      <c r="I151" s="149"/>
      <c r="J151" s="149"/>
    </row>
    <row r="152" spans="1:10" ht="12.75">
      <c r="A152" s="149"/>
      <c r="C152" s="237" t="s">
        <v>338</v>
      </c>
      <c r="D152" s="237"/>
      <c r="E152" s="237"/>
      <c r="F152" s="149"/>
      <c r="G152" s="149"/>
      <c r="H152" s="149"/>
      <c r="I152" s="149"/>
      <c r="J152" s="149"/>
    </row>
    <row r="153" spans="1:10" ht="12.75">
      <c r="A153" s="149"/>
      <c r="C153" s="237" t="s">
        <v>339</v>
      </c>
      <c r="D153" s="237"/>
      <c r="E153" s="237"/>
      <c r="F153" s="149"/>
      <c r="G153" s="149"/>
      <c r="H153" s="149"/>
      <c r="I153" s="149"/>
      <c r="J153" s="149"/>
    </row>
    <row r="154" spans="1:10" ht="12.75">
      <c r="A154" s="149"/>
      <c r="C154" s="237" t="s">
        <v>340</v>
      </c>
      <c r="D154" s="237"/>
      <c r="E154" s="237"/>
      <c r="F154" s="149"/>
      <c r="G154" s="149"/>
      <c r="H154" s="149"/>
      <c r="I154" s="149"/>
      <c r="J154" s="149"/>
    </row>
    <row r="155" spans="1:10" ht="12.75">
      <c r="A155" s="149"/>
      <c r="C155" s="247" t="s">
        <v>341</v>
      </c>
      <c r="D155" s="243"/>
      <c r="E155" s="237">
        <v>1</v>
      </c>
      <c r="F155" s="149"/>
      <c r="G155" s="149"/>
      <c r="H155" s="149"/>
      <c r="I155" s="149"/>
      <c r="J155" s="149"/>
    </row>
    <row r="156" spans="1:10" ht="12.75">
      <c r="A156" s="149"/>
      <c r="C156" s="248"/>
      <c r="D156" s="249" t="s">
        <v>48</v>
      </c>
      <c r="E156" s="249">
        <v>1</v>
      </c>
      <c r="F156" s="149"/>
      <c r="G156" s="149"/>
      <c r="H156" s="149"/>
      <c r="I156" s="149"/>
      <c r="J156" s="149"/>
    </row>
    <row r="157" spans="1:10" ht="12.75">
      <c r="A157" s="149"/>
      <c r="F157" s="149"/>
      <c r="G157" s="149"/>
      <c r="H157" s="149"/>
      <c r="I157" s="149"/>
      <c r="J157" s="149"/>
    </row>
    <row r="158" spans="1:10" ht="12.75">
      <c r="A158" s="149"/>
      <c r="E158" s="153" t="s">
        <v>226</v>
      </c>
      <c r="F158" s="149"/>
      <c r="G158" s="149"/>
      <c r="H158" s="149"/>
      <c r="I158" s="149"/>
      <c r="J158" s="149"/>
    </row>
    <row r="159" spans="1:10" ht="12.75">
      <c r="A159" s="149"/>
      <c r="F159" s="149"/>
      <c r="G159" s="149"/>
      <c r="H159" s="149"/>
      <c r="I159" s="149"/>
      <c r="J159" s="149"/>
    </row>
    <row r="160" spans="1:10" ht="12.75">
      <c r="A160" s="149"/>
      <c r="C160" s="153" t="s">
        <v>342</v>
      </c>
      <c r="F160" s="149"/>
      <c r="G160" s="149"/>
      <c r="H160" s="149"/>
      <c r="I160" s="149"/>
      <c r="J160" s="149"/>
    </row>
    <row r="161" spans="1:10" ht="12.7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</row>
    <row r="162" spans="1:10" ht="12.7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</row>
    <row r="163" spans="1:10" ht="12.7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</row>
    <row r="164" spans="1:10" ht="12.7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</row>
    <row r="165" spans="1:10" ht="12.7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</row>
    <row r="166" spans="1:10" ht="12.7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</row>
    <row r="167" spans="1:10" ht="12.7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</row>
    <row r="168" spans="1:10" ht="12.7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</row>
    <row r="169" spans="1:10" ht="12.7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</row>
    <row r="170" spans="1:10" ht="12.7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</row>
    <row r="171" spans="1:10" ht="12.7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</row>
    <row r="172" spans="1:10" ht="12.7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</row>
    <row r="173" spans="1:10" ht="12.7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</row>
    <row r="174" spans="1:10" ht="12.7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</row>
    <row r="175" spans="1:10" ht="12.7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</row>
    <row r="176" spans="1:10" ht="12.7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</row>
    <row r="177" spans="1:10" ht="12.7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</row>
    <row r="178" spans="1:10" ht="12.7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</row>
    <row r="179" spans="1:10" ht="12.7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</row>
    <row r="180" spans="1:10" ht="12.7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</row>
    <row r="181" spans="1:10" ht="12.7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</row>
    <row r="182" spans="1:10" ht="12.7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</row>
    <row r="183" spans="1:10" ht="12.7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</row>
    <row r="184" spans="1:10" ht="12.7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</row>
    <row r="185" spans="1:10" ht="12.7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12.7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</row>
    <row r="187" spans="1:10" ht="12.7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</row>
    <row r="188" spans="1:10" ht="12.7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</row>
    <row r="189" spans="1:10" ht="12.7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H171" sqref="H17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6.00390625" style="0" bestFit="1" customWidth="1"/>
    <col min="5" max="5" width="13.421875" style="0" customWidth="1"/>
    <col min="6" max="6" width="12.00390625" style="0" customWidth="1"/>
    <col min="7" max="7" width="16.00390625" style="0" bestFit="1" customWidth="1"/>
  </cols>
  <sheetData>
    <row r="1" spans="2:3" ht="12.75">
      <c r="B1" s="150" t="s">
        <v>193</v>
      </c>
      <c r="C1" s="151" t="str">
        <f>'BPF -Pasqyra 1-2-3'!C1</f>
        <v>Balfin Property Franchising</v>
      </c>
    </row>
    <row r="2" spans="2:3" ht="12.75">
      <c r="B2" s="150" t="s">
        <v>195</v>
      </c>
      <c r="C2" s="151" t="str">
        <f>'BPF -Pasqyra 1-2-3'!C2</f>
        <v>K82229006O</v>
      </c>
    </row>
    <row r="3" ht="12.75">
      <c r="B3" s="150"/>
    </row>
    <row r="4" spans="2:7" ht="15.75">
      <c r="B4" s="324" t="s">
        <v>356</v>
      </c>
      <c r="C4" s="324"/>
      <c r="D4" s="324"/>
      <c r="E4" s="324"/>
      <c r="F4" s="324"/>
      <c r="G4" s="324"/>
    </row>
    <row r="6" spans="1:7" ht="12.75">
      <c r="A6" s="325" t="s">
        <v>343</v>
      </c>
      <c r="B6" s="327" t="s">
        <v>344</v>
      </c>
      <c r="C6" s="325" t="s">
        <v>345</v>
      </c>
      <c r="D6" s="250" t="s">
        <v>346</v>
      </c>
      <c r="E6" s="325" t="s">
        <v>347</v>
      </c>
      <c r="F6" s="325" t="s">
        <v>348</v>
      </c>
      <c r="G6" s="250" t="s">
        <v>346</v>
      </c>
    </row>
    <row r="7" spans="1:8" ht="12.75">
      <c r="A7" s="326"/>
      <c r="B7" s="328"/>
      <c r="C7" s="326"/>
      <c r="D7" s="251">
        <v>40544</v>
      </c>
      <c r="E7" s="326"/>
      <c r="F7" s="326"/>
      <c r="G7" s="251">
        <v>40908</v>
      </c>
      <c r="H7" s="156"/>
    </row>
    <row r="8" spans="1:8" ht="12.75">
      <c r="A8" s="252">
        <v>1</v>
      </c>
      <c r="B8" s="234" t="s">
        <v>74</v>
      </c>
      <c r="C8" s="252"/>
      <c r="D8" s="253"/>
      <c r="E8" s="253"/>
      <c r="F8" s="253"/>
      <c r="G8" s="253">
        <f aca="true" t="shared" si="0" ref="G8:G16">D8+E8-F8</f>
        <v>0</v>
      </c>
      <c r="H8" s="156"/>
    </row>
    <row r="9" spans="1:8" ht="12.75">
      <c r="A9" s="252">
        <v>2</v>
      </c>
      <c r="B9" s="234" t="s">
        <v>350</v>
      </c>
      <c r="C9" s="252"/>
      <c r="D9" s="254"/>
      <c r="E9" s="254"/>
      <c r="F9" s="254"/>
      <c r="G9" s="254">
        <f t="shared" si="0"/>
        <v>0</v>
      </c>
      <c r="H9" s="255"/>
    </row>
    <row r="10" spans="1:8" ht="12.75">
      <c r="A10" s="252">
        <v>3</v>
      </c>
      <c r="B10" s="256" t="s">
        <v>351</v>
      </c>
      <c r="C10" s="252"/>
      <c r="D10" s="254"/>
      <c r="E10" s="254"/>
      <c r="F10" s="254"/>
      <c r="G10" s="254"/>
      <c r="H10" s="255"/>
    </row>
    <row r="11" spans="1:8" ht="12.75">
      <c r="A11" s="252">
        <v>4</v>
      </c>
      <c r="B11" s="256" t="s">
        <v>349</v>
      </c>
      <c r="C11" s="252"/>
      <c r="D11" s="254"/>
      <c r="E11" s="254"/>
      <c r="F11" s="254"/>
      <c r="G11" s="254"/>
      <c r="H11" s="255"/>
    </row>
    <row r="12" spans="1:8" ht="12.75">
      <c r="A12" s="252">
        <v>5</v>
      </c>
      <c r="B12" s="256" t="s">
        <v>352</v>
      </c>
      <c r="C12" s="252"/>
      <c r="D12" s="254"/>
      <c r="E12" s="257"/>
      <c r="F12" s="254"/>
      <c r="G12" s="254"/>
      <c r="H12" s="255"/>
    </row>
    <row r="13" spans="1:8" ht="12.75">
      <c r="A13" s="252">
        <v>1</v>
      </c>
      <c r="B13" s="256" t="s">
        <v>353</v>
      </c>
      <c r="C13" s="252"/>
      <c r="D13" s="254"/>
      <c r="E13" s="254"/>
      <c r="F13" s="254"/>
      <c r="G13" s="254"/>
      <c r="H13" s="255"/>
    </row>
    <row r="14" spans="1:8" ht="12.75">
      <c r="A14" s="252">
        <v>2</v>
      </c>
      <c r="B14" s="237"/>
      <c r="C14" s="252"/>
      <c r="D14" s="254"/>
      <c r="E14" s="254"/>
      <c r="F14" s="254"/>
      <c r="G14" s="254">
        <f t="shared" si="0"/>
        <v>0</v>
      </c>
      <c r="H14" s="156"/>
    </row>
    <row r="15" spans="1:8" ht="12.75">
      <c r="A15" s="252">
        <v>3</v>
      </c>
      <c r="B15" s="237"/>
      <c r="C15" s="252"/>
      <c r="D15" s="254"/>
      <c r="E15" s="254"/>
      <c r="F15" s="254"/>
      <c r="G15" s="254">
        <f t="shared" si="0"/>
        <v>0</v>
      </c>
      <c r="H15" s="156"/>
    </row>
    <row r="16" spans="1:8" ht="13.5" thickBot="1">
      <c r="A16" s="258">
        <v>4</v>
      </c>
      <c r="B16" s="243"/>
      <c r="C16" s="258"/>
      <c r="D16" s="259"/>
      <c r="E16" s="259"/>
      <c r="F16" s="259"/>
      <c r="G16" s="259">
        <f t="shared" si="0"/>
        <v>0</v>
      </c>
      <c r="H16" s="156"/>
    </row>
    <row r="17" spans="1:7" ht="13.5" thickBot="1">
      <c r="A17" s="260"/>
      <c r="B17" s="261" t="s">
        <v>354</v>
      </c>
      <c r="C17" s="262"/>
      <c r="D17" s="263">
        <f>SUM(D8:D16)</f>
        <v>0</v>
      </c>
      <c r="E17" s="263">
        <f>SUM(E8:E16)</f>
        <v>0</v>
      </c>
      <c r="F17" s="263">
        <f>SUM(F8:F16)</f>
        <v>0</v>
      </c>
      <c r="G17" s="264">
        <f>SUM(G8:G16)</f>
        <v>0</v>
      </c>
    </row>
    <row r="20" spans="2:7" ht="15.75">
      <c r="B20" s="324" t="s">
        <v>357</v>
      </c>
      <c r="C20" s="324"/>
      <c r="D20" s="324"/>
      <c r="E20" s="324"/>
      <c r="F20" s="324"/>
      <c r="G20" s="324"/>
    </row>
    <row r="22" spans="1:7" ht="12.75" customHeight="1">
      <c r="A22" s="325" t="s">
        <v>343</v>
      </c>
      <c r="B22" s="327" t="s">
        <v>344</v>
      </c>
      <c r="C22" s="325" t="s">
        <v>345</v>
      </c>
      <c r="D22" s="250" t="s">
        <v>346</v>
      </c>
      <c r="E22" s="325" t="s">
        <v>347</v>
      </c>
      <c r="F22" s="325" t="s">
        <v>348</v>
      </c>
      <c r="G22" s="250" t="s">
        <v>346</v>
      </c>
    </row>
    <row r="23" spans="1:7" ht="12.75" customHeight="1">
      <c r="A23" s="326"/>
      <c r="B23" s="328"/>
      <c r="C23" s="326"/>
      <c r="D23" s="251">
        <v>40544</v>
      </c>
      <c r="E23" s="326"/>
      <c r="F23" s="326"/>
      <c r="G23" s="251">
        <v>40908</v>
      </c>
    </row>
    <row r="24" spans="1:7" ht="12.75">
      <c r="A24" s="252">
        <v>1</v>
      </c>
      <c r="B24" s="234" t="s">
        <v>74</v>
      </c>
      <c r="C24" s="252"/>
      <c r="D24" s="253"/>
      <c r="E24" s="253"/>
      <c r="F24" s="253"/>
      <c r="G24" s="253">
        <f>D24+E24-F24</f>
        <v>0</v>
      </c>
    </row>
    <row r="25" spans="1:7" ht="12.75">
      <c r="A25" s="252">
        <v>2</v>
      </c>
      <c r="B25" s="234" t="s">
        <v>350</v>
      </c>
      <c r="C25" s="252"/>
      <c r="D25" s="254"/>
      <c r="E25" s="254"/>
      <c r="F25" s="254"/>
      <c r="G25" s="254">
        <f>D25+E25-F25</f>
        <v>0</v>
      </c>
    </row>
    <row r="26" spans="1:7" ht="12.75">
      <c r="A26" s="252">
        <v>3</v>
      </c>
      <c r="B26" s="256" t="s">
        <v>351</v>
      </c>
      <c r="C26" s="252"/>
      <c r="D26" s="254"/>
      <c r="E26" s="254"/>
      <c r="F26" s="254"/>
      <c r="G26" s="254"/>
    </row>
    <row r="27" spans="1:7" ht="12.75">
      <c r="A27" s="252">
        <v>4</v>
      </c>
      <c r="B27" s="256" t="s">
        <v>349</v>
      </c>
      <c r="C27" s="252"/>
      <c r="D27" s="254"/>
      <c r="E27" s="254"/>
      <c r="F27" s="254"/>
      <c r="G27" s="254"/>
    </row>
    <row r="28" spans="1:7" ht="12.75">
      <c r="A28" s="252">
        <v>5</v>
      </c>
      <c r="B28" s="256" t="s">
        <v>352</v>
      </c>
      <c r="C28" s="252"/>
      <c r="D28" s="254"/>
      <c r="E28" s="257"/>
      <c r="F28" s="254"/>
      <c r="G28" s="254"/>
    </row>
    <row r="29" spans="1:7" ht="12.75">
      <c r="A29" s="252">
        <v>1</v>
      </c>
      <c r="B29" s="256" t="s">
        <v>353</v>
      </c>
      <c r="C29" s="252"/>
      <c r="D29" s="254"/>
      <c r="E29" s="254"/>
      <c r="F29" s="254"/>
      <c r="G29" s="254"/>
    </row>
    <row r="30" spans="1:7" ht="12.75">
      <c r="A30" s="252">
        <v>2</v>
      </c>
      <c r="B30" s="237"/>
      <c r="C30" s="252"/>
      <c r="D30" s="254"/>
      <c r="E30" s="254"/>
      <c r="F30" s="254"/>
      <c r="G30" s="254">
        <f>D30+E30-F30</f>
        <v>0</v>
      </c>
    </row>
    <row r="31" spans="1:7" ht="12.75">
      <c r="A31" s="252">
        <v>3</v>
      </c>
      <c r="B31" s="237"/>
      <c r="C31" s="252"/>
      <c r="D31" s="254"/>
      <c r="E31" s="254"/>
      <c r="F31" s="254"/>
      <c r="G31" s="254">
        <f>D31+E31-F31</f>
        <v>0</v>
      </c>
    </row>
    <row r="32" spans="1:7" ht="13.5" thickBot="1">
      <c r="A32" s="258">
        <v>4</v>
      </c>
      <c r="B32" s="243"/>
      <c r="C32" s="258"/>
      <c r="D32" s="259"/>
      <c r="E32" s="259"/>
      <c r="F32" s="259"/>
      <c r="G32" s="259">
        <f>D32+E32-F32</f>
        <v>0</v>
      </c>
    </row>
    <row r="33" spans="1:8" ht="13.5" thickBot="1">
      <c r="A33" s="260"/>
      <c r="B33" s="261" t="s">
        <v>354</v>
      </c>
      <c r="C33" s="262"/>
      <c r="D33" s="263">
        <f>SUM(D24:D32)</f>
        <v>0</v>
      </c>
      <c r="E33" s="263">
        <f>SUM(E24:E32)</f>
        <v>0</v>
      </c>
      <c r="F33" s="263">
        <f>SUM(F24:F32)</f>
        <v>0</v>
      </c>
      <c r="G33" s="264">
        <f>SUM(G24:G32)</f>
        <v>0</v>
      </c>
      <c r="H33" s="265"/>
    </row>
    <row r="34" ht="12.75">
      <c r="G34" s="265"/>
    </row>
    <row r="36" spans="2:7" ht="15.75">
      <c r="B36" s="324" t="s">
        <v>358</v>
      </c>
      <c r="C36" s="324"/>
      <c r="D36" s="324"/>
      <c r="E36" s="324"/>
      <c r="F36" s="324"/>
      <c r="G36" s="324"/>
    </row>
    <row r="38" spans="1:7" ht="12.75" customHeight="1">
      <c r="A38" s="325" t="s">
        <v>343</v>
      </c>
      <c r="B38" s="327" t="s">
        <v>344</v>
      </c>
      <c r="C38" s="325" t="s">
        <v>345</v>
      </c>
      <c r="D38" s="250" t="s">
        <v>346</v>
      </c>
      <c r="E38" s="325" t="s">
        <v>347</v>
      </c>
      <c r="F38" s="325" t="s">
        <v>348</v>
      </c>
      <c r="G38" s="250" t="s">
        <v>346</v>
      </c>
    </row>
    <row r="39" spans="1:7" ht="12.75" customHeight="1">
      <c r="A39" s="326"/>
      <c r="B39" s="328"/>
      <c r="C39" s="326"/>
      <c r="D39" s="251">
        <v>40544</v>
      </c>
      <c r="E39" s="326"/>
      <c r="F39" s="326"/>
      <c r="G39" s="251">
        <v>40908</v>
      </c>
    </row>
    <row r="40" spans="1:7" ht="12.75">
      <c r="A40" s="252">
        <v>1</v>
      </c>
      <c r="B40" s="234" t="s">
        <v>74</v>
      </c>
      <c r="C40" s="252"/>
      <c r="D40" s="253"/>
      <c r="E40" s="253"/>
      <c r="F40" s="253"/>
      <c r="G40" s="253">
        <f>D40+E40-F40</f>
        <v>0</v>
      </c>
    </row>
    <row r="41" spans="1:7" ht="12.75">
      <c r="A41" s="252">
        <v>2</v>
      </c>
      <c r="B41" s="234" t="s">
        <v>350</v>
      </c>
      <c r="C41" s="252"/>
      <c r="D41" s="254"/>
      <c r="E41" s="254"/>
      <c r="F41" s="254"/>
      <c r="G41" s="254">
        <f>D41+E41-F41</f>
        <v>0</v>
      </c>
    </row>
    <row r="42" spans="1:7" ht="12.75">
      <c r="A42" s="252">
        <v>3</v>
      </c>
      <c r="B42" s="256" t="s">
        <v>351</v>
      </c>
      <c r="C42" s="252"/>
      <c r="D42" s="254"/>
      <c r="E42" s="254"/>
      <c r="F42" s="254"/>
      <c r="G42" s="254"/>
    </row>
    <row r="43" spans="1:7" ht="12.75">
      <c r="A43" s="252">
        <v>4</v>
      </c>
      <c r="B43" s="256" t="s">
        <v>349</v>
      </c>
      <c r="C43" s="252"/>
      <c r="D43" s="254"/>
      <c r="E43" s="254"/>
      <c r="F43" s="254"/>
      <c r="G43" s="254"/>
    </row>
    <row r="44" spans="1:7" ht="12.75">
      <c r="A44" s="252">
        <v>5</v>
      </c>
      <c r="B44" s="256" t="s">
        <v>352</v>
      </c>
      <c r="C44" s="252"/>
      <c r="D44" s="254"/>
      <c r="E44" s="257"/>
      <c r="F44" s="254"/>
      <c r="G44" s="254"/>
    </row>
    <row r="45" spans="1:7" ht="12.75">
      <c r="A45" s="252">
        <v>1</v>
      </c>
      <c r="B45" s="256" t="s">
        <v>353</v>
      </c>
      <c r="C45" s="252"/>
      <c r="D45" s="254"/>
      <c r="E45" s="254"/>
      <c r="F45" s="254"/>
      <c r="G45" s="254"/>
    </row>
    <row r="46" spans="1:7" ht="12.75">
      <c r="A46" s="252">
        <v>2</v>
      </c>
      <c r="B46" s="237"/>
      <c r="C46" s="252"/>
      <c r="D46" s="254"/>
      <c r="E46" s="254"/>
      <c r="F46" s="254"/>
      <c r="G46" s="254">
        <f>D46+E46-F46</f>
        <v>0</v>
      </c>
    </row>
    <row r="47" spans="1:7" ht="12.75">
      <c r="A47" s="252">
        <v>3</v>
      </c>
      <c r="B47" s="237"/>
      <c r="C47" s="252"/>
      <c r="D47" s="254"/>
      <c r="E47" s="254"/>
      <c r="F47" s="254"/>
      <c r="G47" s="254">
        <f>D47+E47-F47</f>
        <v>0</v>
      </c>
    </row>
    <row r="48" spans="1:7" ht="13.5" thickBot="1">
      <c r="A48" s="258">
        <v>4</v>
      </c>
      <c r="B48" s="243"/>
      <c r="C48" s="258"/>
      <c r="D48" s="259"/>
      <c r="E48" s="259"/>
      <c r="F48" s="259"/>
      <c r="G48" s="259">
        <f>D48+E48-F48</f>
        <v>0</v>
      </c>
    </row>
    <row r="49" spans="1:7" ht="13.5" thickBot="1">
      <c r="A49" s="260"/>
      <c r="B49" s="261" t="s">
        <v>354</v>
      </c>
      <c r="C49" s="262"/>
      <c r="D49" s="263">
        <f>SUM(D40:D48)</f>
        <v>0</v>
      </c>
      <c r="E49" s="263">
        <f>SUM(E40:E48)</f>
        <v>0</v>
      </c>
      <c r="F49" s="263">
        <f>SUM(F40:F48)</f>
        <v>0</v>
      </c>
      <c r="G49" s="264">
        <f>SUM(G40:G48)</f>
        <v>0</v>
      </c>
    </row>
    <row r="50" spans="6:7" s="156" customFormat="1" ht="12.75">
      <c r="F50" s="59"/>
      <c r="G50" s="266"/>
    </row>
    <row r="51" spans="4:7" ht="12.75">
      <c r="D51" s="47"/>
      <c r="G51" s="47"/>
    </row>
    <row r="52" spans="4:7" ht="12.75">
      <c r="D52" s="47"/>
      <c r="G52" s="47"/>
    </row>
    <row r="53" spans="5:7" ht="15.75">
      <c r="E53" s="330" t="s">
        <v>226</v>
      </c>
      <c r="F53" s="330"/>
      <c r="G53" s="330"/>
    </row>
    <row r="54" spans="5:7" ht="12.75">
      <c r="E54" s="329"/>
      <c r="F54" s="329"/>
      <c r="G54" s="329"/>
    </row>
  </sheetData>
  <sheetProtection/>
  <mergeCells count="20">
    <mergeCell ref="E54:G54"/>
    <mergeCell ref="A38:A39"/>
    <mergeCell ref="B38:B39"/>
    <mergeCell ref="C38:C39"/>
    <mergeCell ref="E38:E39"/>
    <mergeCell ref="F38:F39"/>
    <mergeCell ref="E53:G53"/>
    <mergeCell ref="A22:A23"/>
    <mergeCell ref="B22:B23"/>
    <mergeCell ref="C22:C23"/>
    <mergeCell ref="E22:E23"/>
    <mergeCell ref="F22:F23"/>
    <mergeCell ref="B36:G36"/>
    <mergeCell ref="B20:G20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jorgjj</dc:creator>
  <cp:keywords/>
  <dc:description/>
  <cp:lastModifiedBy>a.mihali</cp:lastModifiedBy>
  <cp:lastPrinted>2012-03-23T17:27:03Z</cp:lastPrinted>
  <dcterms:created xsi:type="dcterms:W3CDTF">2009-02-22T11:50:08Z</dcterms:created>
  <dcterms:modified xsi:type="dcterms:W3CDTF">2012-03-26T15:14:37Z</dcterms:modified>
  <cp:category/>
  <cp:version/>
  <cp:contentType/>
  <cp:contentStatus/>
</cp:coreProperties>
</file>