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Fitim-Hmbje" sheetId="1" r:id="rId1"/>
    <sheet name="bilanci" sheetId="2" r:id="rId2"/>
    <sheet name="levizja kapitalit" sheetId="3" r:id="rId3"/>
    <sheet name="CF" sheetId="4" r:id="rId4"/>
    <sheet name="Sheet1" sheetId="5" r:id="rId5"/>
    <sheet name="FV-Pasqyra1-2" sheetId="6" state="hidden" r:id="rId6"/>
    <sheet name="AAM" sheetId="7" state="hidden" r:id="rId7"/>
    <sheet name="Sheet2" sheetId="8" state="hidden" r:id="rId8"/>
  </sheets>
  <externalReferences>
    <externalReference r:id="rId11"/>
  </externalReferences>
  <definedNames>
    <definedName name="_Key1" localSheetId="5" hidden="1">'[1]PRODUKTE'!#REF!</definedName>
    <definedName name="_Key1" hidden="1">'[1]PRODUKTE'!#REF!</definedName>
    <definedName name="_Key2" localSheetId="5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1">'bilanci'!$A$1:$E$120</definedName>
    <definedName name="_xlnm.Print_Area" localSheetId="5">'FV-Pasqyra1-2'!$A$1:$J$95</definedName>
  </definedNames>
  <calcPr fullCalcOnLoad="1"/>
</workbook>
</file>

<file path=xl/sharedStrings.xml><?xml version="1.0" encoding="utf-8"?>
<sst xmlns="http://schemas.openxmlformats.org/spreadsheetml/2006/main" count="519" uniqueCount="373">
  <si>
    <t>ne leke</t>
  </si>
  <si>
    <t>N.r.</t>
  </si>
  <si>
    <t>P Ë R SH K R I M I</t>
  </si>
  <si>
    <t>Shenime</t>
  </si>
  <si>
    <t>Viti Ushtrimor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</si>
  <si>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</si>
  <si>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</si>
  <si>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</si>
  <si>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</si>
  <si>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</si>
  <si>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</si>
  <si>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</si>
  <si>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</si>
  <si>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a)</t>
  </si>
  <si>
    <t>Pagat</t>
  </si>
  <si>
    <t>b)</t>
  </si>
  <si>
    <t>Shpenzimet e sigurimeve shoqërore</t>
  </si>
  <si>
    <t>c)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</si>
  <si>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</si>
  <si>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</si>
  <si>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</si>
  <si>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</si>
  <si>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</si>
  <si>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</si>
  <si>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</si>
  <si>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</si>
  <si>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</si>
  <si>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</si>
  <si>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</si>
  <si>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</si>
  <si>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</si>
  <si>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</si>
  <si>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</si>
  <si>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</si>
  <si>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</si>
  <si>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</si>
  <si>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</si>
  <si>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</si>
  <si>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>Pasqyrat Financiare lexohen se bashku me shenimet shpjeguese 1-40</t>
  </si>
  <si>
    <t xml:space="preserve">Pasqyrat Financiare lexohen se bashku me shenimet shpjeguese </t>
  </si>
  <si>
    <t>Zëri i Bilancit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</si>
  <si>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</si>
  <si>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</si>
  <si>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</si>
  <si>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</si>
  <si>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</si>
  <si>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</si>
  <si>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</si>
  <si>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Derivativët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</si>
  <si>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</si>
  <si>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</si>
  <si>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</si>
  <si>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</si>
  <si>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</si>
  <si>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</si>
  <si>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</si>
  <si>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</si>
  <si>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</si>
  <si>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</si>
  <si>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</si>
  <si>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Produkte të gatshme</t>
  </si>
  <si>
    <t>Mallra per rishitje</t>
  </si>
  <si>
    <t>e)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</si>
  <si>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</si>
  <si>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</si>
  <si>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</si>
  <si>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</si>
  <si>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</si>
  <si>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</si>
  <si>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</si>
  <si>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</si>
  <si>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</si>
  <si>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</si>
  <si>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</si>
  <si>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</si>
  <si>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</si>
  <si>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</si>
  <si>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</si>
  <si>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</si>
  <si>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</si>
  <si>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</si>
  <si>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</si>
  <si>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</si>
  <si>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</si>
  <si>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</si>
  <si>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</si>
  <si>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</si>
  <si>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</si>
  <si>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</si>
  <si>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</si>
  <si>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</si>
  <si>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</si>
  <si>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</si>
  <si>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</si>
  <si>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</si>
  <si>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</si>
  <si>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</si>
  <si>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</si>
  <si>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</si>
  <si>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</si>
  <si>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</si>
  <si>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</si>
  <si>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</si>
  <si>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</si>
  <si>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</si>
  <si>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</si>
  <si>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</si>
  <si>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</si>
  <si>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</si>
  <si>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</si>
  <si>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</si>
  <si>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</si>
  <si>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</si>
  <si>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</si>
  <si>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</si>
  <si>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</si>
  <si>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</si>
  <si>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</si>
  <si>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</si>
  <si>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</si>
  <si>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</si>
  <si>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</si>
  <si>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</si>
  <si>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</si>
  <si>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</si>
  <si>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</si>
  <si>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</si>
  <si>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</si>
  <si>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Shenime Note</t>
  </si>
  <si>
    <r>
      <t>Viti</t>
    </r>
    <r>
      <rPr>
        <b/>
        <sz val="9"/>
        <color indexed="8"/>
        <rFont val="Book Antiqua"/>
        <family val="1"/>
      </rPr>
      <t xml:space="preserve"> Ushtrimor</t>
    </r>
  </si>
  <si>
    <r>
      <t>Viti</t>
    </r>
    <r>
      <rPr>
        <b/>
        <sz val="9"/>
        <color indexed="8"/>
        <rFont val="Book Antiqua"/>
        <family val="1"/>
      </rPr>
      <t xml:space="preserve"> Paraardhës</t>
    </r>
  </si>
  <si>
    <t>Fluksi parave nga veprimtaritë e shfrytëzimit- Cash flows from operating activities</t>
  </si>
  <si>
    <t xml:space="preserve">Fitimi para tatimit .Profit before taxation. </t>
  </si>
  <si>
    <t>Rregullimet për : -Adjustments for:</t>
  </si>
  <si>
    <t xml:space="preserve"> Amortizimin - Depreciation of property, plant and equipment</t>
  </si>
  <si>
    <t xml:space="preserve"> Humbjet (fitimet) nga këmbimet valutore -Exchange rate fluctuations on cash held</t>
  </si>
  <si>
    <t>Të ardhura nga investimet</t>
  </si>
  <si>
    <t>Të ardhura nga interesat -Income interest</t>
  </si>
  <si>
    <t>Shpenzime për interesa - Interest expense</t>
  </si>
  <si>
    <t xml:space="preserve">Rritje / rënie në tepricën  e kerkesave te arketueshme nga aktiviteti, si dhe kerkesave te arketueshme te tjera - Increase /   decrease  in clients and debitors </t>
  </si>
  <si>
    <t>Rritje / rënie ne tepricën inventarit - Increase / decrease   in inventories</t>
  </si>
  <si>
    <t>Rritje / rënie në tepricën detyrimeve, për t`u paguar nga aktiviteti  - Increase / decrease in suppliers and creditors</t>
  </si>
  <si>
    <t>Paratë e perftuara nga aktivitetet</t>
  </si>
  <si>
    <t xml:space="preserve"> Paraja nga aktivitetet e shfrytezimit - Cash flows from operating activities</t>
  </si>
  <si>
    <t>Interesi i paguar - Interest paid</t>
  </si>
  <si>
    <t>Tatim fitimi i paguar- Taxtion paid</t>
  </si>
  <si>
    <t>Paraja neto nga aktivitetet e shfrytezimit - Net cash flows from operating activities</t>
  </si>
  <si>
    <t>Fluksi i parave  nga veprimtarite e investuese -  Cash flows from investing activities</t>
  </si>
  <si>
    <t>Blerja e shoqërisë së kontrolluar X minus paratë e arkëtuara</t>
  </si>
  <si>
    <t>Blerja e  aktiveve afatgjata materiale -Payments for the acquisition of property, plant and equipment</t>
  </si>
  <si>
    <t>Të ardhura nga shitja e paisjeve - Receipts from sale of property, plant and equipment</t>
  </si>
  <si>
    <t>Interesi i arkëtuar - Interest received</t>
  </si>
  <si>
    <t>Dividendët e arkëtuar - Dividends received</t>
  </si>
  <si>
    <t>Paraja  neto,  e perdorur ne aktivitetet e investuese -  Net cash flows used in investing activities</t>
  </si>
  <si>
    <t>C</t>
  </si>
  <si>
    <t>Fluksi i parave nga veprimtarite e financiare- Cash flows from financing activities</t>
  </si>
  <si>
    <t>Te ardhura nga emetimi i kapitalit aksionar - Proceeds from issue of share capital to minority</t>
  </si>
  <si>
    <t>Te ardhura nga huamarrje afatgjata - Proceeds from borrowing - net</t>
  </si>
  <si>
    <t>Pagesat e detyrimeve të qirasë financiare - Interest paid</t>
  </si>
  <si>
    <t>Dividendë të paguar - Dividends paid</t>
  </si>
  <si>
    <t>Para neto e perdorur ne aktivitetet financiare - Net cash flows used in financing activities</t>
  </si>
  <si>
    <t>Rritja / renia  neto e mjeteve monetare - Net (decrease) / increase in cash</t>
  </si>
  <si>
    <t>Mjete monetare ne fillim te periudhes kontabel - Cash  the beginning of the year</t>
  </si>
  <si>
    <t>Mjete monetare ne fund te periudhes kontabel - Cash  at the end of the year</t>
  </si>
  <si>
    <t>b) ne një pasqyrë të  pakonsoliduar</t>
  </si>
  <si>
    <t xml:space="preserve"> Ne leke</t>
  </si>
  <si>
    <t>Efekti i ndryshimeve në  politikat kontabël</t>
  </si>
  <si>
    <t>Pozicioni i rregulluar</t>
  </si>
  <si>
    <t xml:space="preserve">Parapagesa </t>
  </si>
  <si>
    <t xml:space="preserve">Kapitali aksionar  </t>
  </si>
  <si>
    <t xml:space="preserve"> Primi i aksionit </t>
  </si>
  <si>
    <t xml:space="preserve">Aksione të thesarit </t>
  </si>
  <si>
    <t xml:space="preserve">  Rezerva  statusore dhe ligjore   </t>
  </si>
  <si>
    <t xml:space="preserve">Fitim i pashpërndarë  </t>
  </si>
  <si>
    <t xml:space="preserve"> Totali i Kapitaleve të veta</t>
  </si>
  <si>
    <t xml:space="preserve">Fitimi  neto i vitit financiar  </t>
  </si>
  <si>
    <t xml:space="preserve">Rritje e rezervës kapitalit </t>
  </si>
  <si>
    <t xml:space="preserve">Emetimi i aksioneve </t>
  </si>
  <si>
    <t xml:space="preserve">Dividendët e paguar </t>
  </si>
  <si>
    <t xml:space="preserve">Sipas metodës indirekte </t>
  </si>
  <si>
    <t>ne mijra  leke</t>
  </si>
  <si>
    <t xml:space="preserve">Pozicioni më 31 dhjetor 2011 </t>
  </si>
  <si>
    <t xml:space="preserve">Shpenzime </t>
  </si>
  <si>
    <t>Shuma</t>
  </si>
  <si>
    <t>Shpenzime ligjore</t>
  </si>
  <si>
    <t>Shpenzime per qerane</t>
  </si>
  <si>
    <t>Shpenzime per komisione</t>
  </si>
  <si>
    <t>Shpenzime per pagat</t>
  </si>
  <si>
    <t>Shpenzime per sigurime</t>
  </si>
  <si>
    <t>SHOQERIA</t>
  </si>
  <si>
    <t xml:space="preserve">NIPT </t>
  </si>
  <si>
    <t>Pasqyre Nr.1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</si>
  <si>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</si>
  <si>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</si>
  <si>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</si>
  <si>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</si>
  <si>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</si>
  <si>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</si>
  <si>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</si>
  <si>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</si>
  <si>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</si>
  <si>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</si>
  <si>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</si>
  <si>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</si>
  <si>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</si>
  <si>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</si>
  <si>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</si>
  <si>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</si>
  <si>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</si>
  <si>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</si>
  <si>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</si>
  <si>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</si>
  <si>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</si>
  <si>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</si>
  <si>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</si>
  <si>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</si>
  <si>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</si>
  <si>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</si>
  <si>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</si>
  <si>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</si>
  <si>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</si>
  <si>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</si>
  <si>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</si>
  <si>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</si>
  <si>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</si>
  <si>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</si>
  <si>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</si>
  <si>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</si>
  <si>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</si>
  <si>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</si>
  <si>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</si>
  <si>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</si>
  <si>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</si>
  <si>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</si>
  <si>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</si>
  <si>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</si>
  <si>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</si>
  <si>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</si>
  <si>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</si>
  <si>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</si>
  <si>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</si>
  <si>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</si>
  <si>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</si>
  <si>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</si>
  <si>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</si>
  <si>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</si>
  <si>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</si>
  <si>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</si>
  <si>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</si>
  <si>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</si>
  <si>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</si>
  <si>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</si>
  <si>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</si>
  <si>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</si>
  <si>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</si>
  <si>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</si>
  <si>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</si>
  <si>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</si>
  <si>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</si>
  <si>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</si>
  <si>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</si>
  <si>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</si>
  <si>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</si>
  <si>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</si>
  <si>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</si>
  <si>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</si>
  <si>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</si>
  <si>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</si>
  <si>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</si>
  <si>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</si>
  <si>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</si>
  <si>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</si>
  <si>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</si>
  <si>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</si>
  <si>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</si>
  <si>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</si>
  <si>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</si>
  <si>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</si>
  <si>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</si>
  <si>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</si>
  <si>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</si>
  <si>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</si>
  <si>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</si>
  <si>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</si>
  <si>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</si>
  <si>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</si>
  <si>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</si>
  <si>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</si>
  <si>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</si>
  <si>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</si>
  <si>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</si>
  <si>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</si>
  <si>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</si>
  <si>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</si>
  <si>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</si>
  <si>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</si>
  <si>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</si>
  <si>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</si>
  <si>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</si>
  <si>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</si>
  <si>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</si>
  <si>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</si>
  <si>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</si>
  <si>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</si>
  <si>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</si>
  <si>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</si>
  <si>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</si>
  <si>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</si>
  <si>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</si>
  <si>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</si>
  <si>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</si>
  <si>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</si>
  <si>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</si>
  <si>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</si>
  <si>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</si>
  <si>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</si>
  <si>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</si>
  <si>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</si>
  <si>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</si>
  <si>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</si>
  <si>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</si>
  <si>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</si>
  <si>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</si>
  <si>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</si>
  <si>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</si>
  <si>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</si>
  <si>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</si>
  <si>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</si>
  <si>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</si>
  <si>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</si>
  <si>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2011: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</si>
  <si>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</si>
  <si>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</si>
  <si>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</si>
  <si>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</si>
  <si>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</si>
  <si>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</si>
  <si>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</si>
  <si>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Aktivet Afatgjata Materiale  me vlere fillestare   2011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</si>
  <si>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</si>
  <si>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</si>
  <si>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</si>
  <si>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</si>
  <si>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</si>
  <si>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</si>
  <si>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</si>
  <si>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</si>
  <si>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</si>
  <si>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</si>
  <si>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</si>
  <si>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</si>
  <si>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2011</t>
  </si>
  <si>
    <t>Makineri,paisje,vegla</t>
  </si>
  <si>
    <t>Vlera Kontabel Neto e A.A.Materiale  2011</t>
  </si>
  <si>
    <t>L11628012L</t>
  </si>
  <si>
    <t>Në Lekë</t>
  </si>
  <si>
    <t>Subjekti</t>
  </si>
  <si>
    <t>NIPT</t>
  </si>
  <si>
    <t>Nr.</t>
  </si>
  <si>
    <t>Lloji automjetit</t>
  </si>
  <si>
    <t>Kapaciteti</t>
  </si>
  <si>
    <t>Targa</t>
  </si>
  <si>
    <t>Vlera</t>
  </si>
  <si>
    <t>etj</t>
  </si>
  <si>
    <t>2.  Pasqyra e të ardhurave dhe shpenzimeve. Periudha 1 Janar - 31 Dhjetor 2012</t>
  </si>
  <si>
    <t>Shpenzime per sherbim auditimi</t>
  </si>
  <si>
    <t>Shpenzime per taksat vendore</t>
  </si>
  <si>
    <t>Shpenzime te tjera</t>
  </si>
  <si>
    <t>4.PASQYRA E NDRYSHIMEVE NË KAPITAL PËR VITIN QË MBYLLET MË  31 DHJETOR 2012.</t>
  </si>
  <si>
    <t>Pozicioni më 31 dhjetor 2012</t>
  </si>
  <si>
    <t>Bilanci Kontabël  31 Dhjetor  2012</t>
  </si>
  <si>
    <t xml:space="preserve">   3.b.  Pasqyra e  fluksit te parasë për vitin ushtrimor te mbyllur me 31 Dhjetor 2012.</t>
  </si>
  <si>
    <t>CE2 Debt Collection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</si>
</sst>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_-* #,##0.00_L_e_k_-;\-* #,##0.00_L_e_k_-;_-* &quot;-&quot;??_L_e_k_-;_-@_-"/>
    <numFmt numFmtId="172" formatCode="_-* #,##0_L_e_k_-;\-* #,##0_L_e_k_-;_-* &quot;-&quot;??_L_e_k_-;_-@_-"/>
  </numFmts>
  <fonts count="83">
    <font>
      <sz val="10"/>
      <name val="Arial"/>
      <family val="0"/>
    </font>
    <font>
      <sz val="10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sz val="8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sz val="10"/>
      <name val="Book Antiqua"/>
      <family val="1"/>
    </font>
    <font>
      <sz val="6"/>
      <color indexed="8"/>
      <name val="Book Antiqua"/>
      <family val="1"/>
    </font>
    <font>
      <b/>
      <i/>
      <sz val="9"/>
      <color indexed="8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sz val="12"/>
      <name val="Arial"/>
      <family val="2"/>
    </font>
    <font>
      <b/>
      <sz val="14"/>
      <name val="Book Antiqua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Book Antiqu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Book Antiqua"/>
      <family val="1"/>
    </font>
    <font>
      <sz val="10"/>
      <color theme="1"/>
      <name val="Book Antiqua"/>
      <family val="1"/>
    </font>
    <font>
      <sz val="10"/>
      <color theme="1"/>
      <name val="Arial"/>
      <family val="2"/>
    </font>
    <font>
      <sz val="8"/>
      <color theme="1"/>
      <name val="Book Antiqua"/>
      <family val="1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" fillId="0" borderId="0" xfId="0" applyNumberFormat="1" applyFont="1" applyAlignment="1">
      <alignment horizontal="center" wrapText="1"/>
    </xf>
    <xf numFmtId="169" fontId="0" fillId="0" borderId="0" xfId="42" applyNumberFormat="1" applyFont="1" applyAlignment="1">
      <alignment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9" fontId="4" fillId="0" borderId="10" xfId="42" applyNumberFormat="1" applyFont="1" applyBorder="1" applyAlignment="1">
      <alignment wrapText="1"/>
    </xf>
    <xf numFmtId="169" fontId="4" fillId="0" borderId="10" xfId="42" applyNumberFormat="1" applyFont="1" applyBorder="1" applyAlignment="1">
      <alignment/>
    </xf>
    <xf numFmtId="169" fontId="3" fillId="0" borderId="10" xfId="42" applyNumberFormat="1" applyFont="1" applyBorder="1" applyAlignment="1">
      <alignment wrapText="1"/>
    </xf>
    <xf numFmtId="169" fontId="5" fillId="0" borderId="10" xfId="42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1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10" fillId="33" borderId="10" xfId="0" applyNumberFormat="1" applyFont="1" applyFill="1" applyBorder="1" applyAlignment="1">
      <alignment wrapText="1"/>
    </xf>
    <xf numFmtId="3" fontId="13" fillId="33" borderId="10" xfId="0" applyNumberFormat="1" applyFont="1" applyFill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3" fillId="33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169" fontId="6" fillId="0" borderId="1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169" fontId="5" fillId="34" borderId="10" xfId="42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5" fillId="34" borderId="10" xfId="0" applyNumberFormat="1" applyFont="1" applyFill="1" applyBorder="1" applyAlignment="1">
      <alignment/>
    </xf>
    <xf numFmtId="169" fontId="4" fillId="34" borderId="10" xfId="42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wrapText="1"/>
    </xf>
    <xf numFmtId="3" fontId="11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11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3" fontId="2" fillId="33" borderId="12" xfId="0" applyNumberFormat="1" applyFont="1" applyFill="1" applyBorder="1" applyAlignment="1">
      <alignment wrapText="1"/>
    </xf>
    <xf numFmtId="3" fontId="2" fillId="33" borderId="12" xfId="0" applyNumberFormat="1" applyFont="1" applyFill="1" applyBorder="1" applyAlignment="1">
      <alignment horizontal="center" wrapText="1"/>
    </xf>
    <xf numFmtId="169" fontId="77" fillId="0" borderId="10" xfId="42" applyNumberFormat="1" applyFont="1" applyBorder="1" applyAlignment="1">
      <alignment/>
    </xf>
    <xf numFmtId="3" fontId="78" fillId="0" borderId="0" xfId="0" applyNumberFormat="1" applyFont="1" applyAlignment="1">
      <alignment horizontal="center" wrapText="1"/>
    </xf>
    <xf numFmtId="169" fontId="79" fillId="0" borderId="0" xfId="42" applyNumberFormat="1" applyFont="1" applyAlignment="1">
      <alignment/>
    </xf>
    <xf numFmtId="3" fontId="10" fillId="0" borderId="10" xfId="0" applyNumberFormat="1" applyFont="1" applyBorder="1" applyAlignment="1">
      <alignment horizontal="right" wrapText="1"/>
    </xf>
    <xf numFmtId="169" fontId="80" fillId="0" borderId="10" xfId="42" applyNumberFormat="1" applyFont="1" applyBorder="1" applyAlignment="1">
      <alignment wrapText="1"/>
    </xf>
    <xf numFmtId="169" fontId="6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 horizontal="center" wrapText="1"/>
    </xf>
    <xf numFmtId="170" fontId="2" fillId="33" borderId="10" xfId="0" applyNumberFormat="1" applyFont="1" applyFill="1" applyBorder="1" applyAlignment="1">
      <alignment horizontal="center" wrapText="1"/>
    </xf>
    <xf numFmtId="170" fontId="2" fillId="0" borderId="12" xfId="0" applyNumberFormat="1" applyFont="1" applyBorder="1" applyAlignment="1">
      <alignment horizontal="center" wrapText="1"/>
    </xf>
    <xf numFmtId="169" fontId="80" fillId="0" borderId="1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24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168" fontId="4" fillId="0" borderId="10" xfId="42" applyNumberFormat="1" applyFont="1" applyBorder="1" applyAlignment="1">
      <alignment horizontal="center" wrapText="1"/>
    </xf>
    <xf numFmtId="168" fontId="4" fillId="0" borderId="10" xfId="42" applyNumberFormat="1" applyFont="1" applyBorder="1" applyAlignment="1">
      <alignment horizontal="center"/>
    </xf>
    <xf numFmtId="168" fontId="5" fillId="34" borderId="10" xfId="42" applyNumberFormat="1" applyFont="1" applyFill="1" applyBorder="1" applyAlignment="1">
      <alignment horizontal="center"/>
    </xf>
    <xf numFmtId="168" fontId="5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24" fillId="0" borderId="17" xfId="0" applyFont="1" applyBorder="1" applyAlignment="1">
      <alignment/>
    </xf>
    <xf numFmtId="169" fontId="24" fillId="0" borderId="17" xfId="42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2" fontId="29" fillId="0" borderId="0" xfId="61" applyNumberFormat="1" applyFont="1" applyBorder="1" applyAlignment="1">
      <alignment wrapText="1"/>
      <protection/>
    </xf>
    <xf numFmtId="0" fontId="24" fillId="0" borderId="18" xfId="61" applyFont="1" applyBorder="1" applyAlignment="1">
      <alignment horizontal="center"/>
      <protection/>
    </xf>
    <xf numFmtId="2" fontId="30" fillId="0" borderId="19" xfId="61" applyNumberFormat="1" applyFont="1" applyBorder="1" applyAlignment="1">
      <alignment horizontal="center" wrapText="1"/>
      <protection/>
    </xf>
    <xf numFmtId="0" fontId="31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/>
      <protection/>
    </xf>
    <xf numFmtId="0" fontId="24" fillId="0" borderId="14" xfId="61" applyFont="1" applyBorder="1" applyAlignment="1">
      <alignment horizontal="left" wrapText="1"/>
      <protection/>
    </xf>
    <xf numFmtId="0" fontId="24" fillId="0" borderId="14" xfId="61" applyFont="1" applyBorder="1" applyAlignment="1">
      <alignment horizontal="left"/>
      <protection/>
    </xf>
    <xf numFmtId="0" fontId="24" fillId="0" borderId="22" xfId="61" applyFont="1" applyBorder="1" applyAlignment="1">
      <alignment horizontal="left"/>
      <protection/>
    </xf>
    <xf numFmtId="0" fontId="0" fillId="0" borderId="23" xfId="61" applyFont="1" applyBorder="1" applyAlignment="1">
      <alignment horizontal="center"/>
      <protection/>
    </xf>
    <xf numFmtId="0" fontId="0" fillId="0" borderId="24" xfId="61" applyFont="1" applyBorder="1" applyAlignment="1">
      <alignment horizontal="left" wrapText="1"/>
      <protection/>
    </xf>
    <xf numFmtId="0" fontId="24" fillId="0" borderId="10" xfId="61" applyFont="1" applyBorder="1" applyAlignment="1">
      <alignment horizontal="left"/>
      <protection/>
    </xf>
    <xf numFmtId="0" fontId="24" fillId="0" borderId="25" xfId="61" applyFont="1" applyBorder="1" applyAlignment="1">
      <alignment horizontal="left"/>
      <protection/>
    </xf>
    <xf numFmtId="0" fontId="0" fillId="0" borderId="26" xfId="61" applyFont="1" applyBorder="1" applyAlignment="1">
      <alignment horizontal="center"/>
      <protection/>
    </xf>
    <xf numFmtId="0" fontId="27" fillId="0" borderId="24" xfId="61" applyFont="1" applyBorder="1" applyAlignment="1">
      <alignment horizontal="left" wrapText="1"/>
      <protection/>
    </xf>
    <xf numFmtId="0" fontId="24" fillId="0" borderId="15" xfId="61" applyFont="1" applyBorder="1" applyAlignment="1">
      <alignment horizontal="center"/>
      <protection/>
    </xf>
    <xf numFmtId="0" fontId="24" fillId="0" borderId="24" xfId="61" applyFont="1" applyBorder="1" applyAlignment="1">
      <alignment horizontal="left" wrapText="1"/>
      <protection/>
    </xf>
    <xf numFmtId="0" fontId="0" fillId="0" borderId="27" xfId="61" applyFont="1" applyBorder="1" applyAlignment="1">
      <alignment horizontal="left" wrapText="1"/>
      <protection/>
    </xf>
    <xf numFmtId="0" fontId="0" fillId="0" borderId="28" xfId="61" applyFont="1" applyBorder="1" applyAlignment="1">
      <alignment horizontal="center"/>
      <protection/>
    </xf>
    <xf numFmtId="0" fontId="0" fillId="0" borderId="29" xfId="61" applyFont="1" applyBorder="1" applyAlignment="1">
      <alignment horizontal="left" wrapText="1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wrapText="1"/>
      <protection/>
    </xf>
    <xf numFmtId="0" fontId="24" fillId="0" borderId="23" xfId="61" applyFont="1" applyBorder="1" applyAlignment="1">
      <alignment horizontal="center"/>
      <protection/>
    </xf>
    <xf numFmtId="0" fontId="25" fillId="0" borderId="10" xfId="61" applyFont="1" applyBorder="1" applyAlignment="1">
      <alignment horizontal="left" wrapText="1"/>
      <protection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4" fillId="0" borderId="26" xfId="61" applyFont="1" applyBorder="1" applyAlignment="1">
      <alignment horizontal="center"/>
      <protection/>
    </xf>
    <xf numFmtId="0" fontId="24" fillId="0" borderId="10" xfId="61" applyFont="1" applyBorder="1" applyAlignment="1">
      <alignment horizontal="left" wrapText="1"/>
      <protection/>
    </xf>
    <xf numFmtId="0" fontId="24" fillId="0" borderId="28" xfId="61" applyFont="1" applyBorder="1" applyAlignment="1">
      <alignment horizontal="center"/>
      <protection/>
    </xf>
    <xf numFmtId="0" fontId="24" fillId="0" borderId="27" xfId="61" applyFont="1" applyBorder="1" applyAlignment="1">
      <alignment horizontal="left" wrapText="1"/>
      <protection/>
    </xf>
    <xf numFmtId="0" fontId="24" fillId="0" borderId="16" xfId="61" applyFont="1" applyBorder="1" applyAlignment="1">
      <alignment horizontal="center"/>
      <protection/>
    </xf>
    <xf numFmtId="0" fontId="24" fillId="0" borderId="12" xfId="61" applyFont="1" applyBorder="1" applyAlignment="1">
      <alignment horizontal="left" wrapText="1"/>
      <protection/>
    </xf>
    <xf numFmtId="0" fontId="24" fillId="0" borderId="12" xfId="61" applyFont="1" applyBorder="1" applyAlignment="1">
      <alignment horizontal="left"/>
      <protection/>
    </xf>
    <xf numFmtId="0" fontId="24" fillId="0" borderId="30" xfId="61" applyFont="1" applyBorder="1" applyAlignment="1">
      <alignment horizontal="left"/>
      <protection/>
    </xf>
    <xf numFmtId="0" fontId="24" fillId="0" borderId="0" xfId="61" applyFont="1" applyBorder="1" applyAlignment="1">
      <alignment horizontal="center"/>
      <protection/>
    </xf>
    <xf numFmtId="0" fontId="24" fillId="0" borderId="0" xfId="61" applyFont="1" applyBorder="1" applyAlignment="1">
      <alignment horizontal="left" wrapText="1"/>
      <protection/>
    </xf>
    <xf numFmtId="0" fontId="24" fillId="0" borderId="0" xfId="61" applyFont="1" applyBorder="1" applyAlignment="1">
      <alignment horizontal="left"/>
      <protection/>
    </xf>
    <xf numFmtId="169" fontId="81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0" fontId="9" fillId="0" borderId="18" xfId="61" applyFont="1" applyBorder="1">
      <alignment/>
      <protection/>
    </xf>
    <xf numFmtId="2" fontId="30" fillId="0" borderId="18" xfId="61" applyNumberFormat="1" applyFont="1" applyBorder="1" applyAlignment="1">
      <alignment horizontal="center" wrapText="1"/>
      <protection/>
    </xf>
    <xf numFmtId="0" fontId="31" fillId="0" borderId="18" xfId="61" applyFont="1" applyBorder="1" applyAlignment="1">
      <alignment horizontal="center" vertical="center" wrapText="1"/>
      <protection/>
    </xf>
    <xf numFmtId="0" fontId="31" fillId="0" borderId="13" xfId="61" applyFont="1" applyBorder="1" applyAlignment="1">
      <alignment horizontal="center"/>
      <protection/>
    </xf>
    <xf numFmtId="0" fontId="31" fillId="0" borderId="14" xfId="61" applyFont="1" applyBorder="1" applyAlignment="1">
      <alignment horizontal="left" wrapText="1"/>
      <protection/>
    </xf>
    <xf numFmtId="0" fontId="31" fillId="0" borderId="14" xfId="61" applyFont="1" applyBorder="1" applyAlignment="1">
      <alignment horizontal="left"/>
      <protection/>
    </xf>
    <xf numFmtId="0" fontId="31" fillId="0" borderId="22" xfId="61" applyFont="1" applyBorder="1" applyAlignment="1">
      <alignment horizontal="left"/>
      <protection/>
    </xf>
    <xf numFmtId="169" fontId="81" fillId="0" borderId="0" xfId="46" applyNumberFormat="1" applyFont="1" applyAlignment="1">
      <alignment/>
    </xf>
    <xf numFmtId="0" fontId="9" fillId="0" borderId="15" xfId="61" applyFont="1" applyBorder="1" applyAlignment="1">
      <alignment horizontal="left"/>
      <protection/>
    </xf>
    <xf numFmtId="0" fontId="9" fillId="0" borderId="10" xfId="62" applyFont="1" applyFill="1" applyBorder="1" applyAlignment="1">
      <alignment horizontal="left" wrapText="1"/>
      <protection/>
    </xf>
    <xf numFmtId="0" fontId="31" fillId="0" borderId="10" xfId="61" applyFont="1" applyBorder="1" applyAlignment="1">
      <alignment horizontal="left"/>
      <protection/>
    </xf>
    <xf numFmtId="0" fontId="31" fillId="0" borderId="25" xfId="61" applyFont="1" applyBorder="1" applyAlignment="1">
      <alignment horizontal="left"/>
      <protection/>
    </xf>
    <xf numFmtId="0" fontId="9" fillId="0" borderId="10" xfId="61" applyFont="1" applyBorder="1" applyAlignment="1">
      <alignment horizontal="left" wrapText="1"/>
      <protection/>
    </xf>
    <xf numFmtId="169" fontId="0" fillId="0" borderId="0" xfId="46" applyNumberFormat="1" applyFont="1" applyAlignment="1">
      <alignment/>
    </xf>
    <xf numFmtId="0" fontId="31" fillId="0" borderId="15" xfId="61" applyFont="1" applyBorder="1" applyAlignment="1">
      <alignment horizontal="center"/>
      <protection/>
    </xf>
    <xf numFmtId="0" fontId="31" fillId="0" borderId="10" xfId="61" applyFont="1" applyBorder="1" applyAlignment="1">
      <alignment horizontal="left" wrapText="1"/>
      <protection/>
    </xf>
    <xf numFmtId="169" fontId="31" fillId="0" borderId="10" xfId="44" applyNumberFormat="1" applyFont="1" applyBorder="1" applyAlignment="1">
      <alignment horizontal="left"/>
    </xf>
    <xf numFmtId="169" fontId="31" fillId="0" borderId="25" xfId="44" applyNumberFormat="1" applyFont="1" applyBorder="1" applyAlignment="1">
      <alignment horizontal="left"/>
    </xf>
    <xf numFmtId="0" fontId="9" fillId="0" borderId="15" xfId="61" applyFont="1" applyBorder="1" applyAlignment="1">
      <alignment horizontal="center"/>
      <protection/>
    </xf>
    <xf numFmtId="169" fontId="31" fillId="0" borderId="10" xfId="44" applyNumberFormat="1" applyFont="1" applyBorder="1" applyAlignment="1">
      <alignment horizontal="right"/>
    </xf>
    <xf numFmtId="0" fontId="9" fillId="0" borderId="10" xfId="61" applyFont="1" applyBorder="1" applyAlignment="1">
      <alignment horizontal="left"/>
      <protection/>
    </xf>
    <xf numFmtId="169" fontId="31" fillId="0" borderId="10" xfId="44" applyNumberFormat="1" applyFont="1" applyBorder="1" applyAlignment="1">
      <alignment horizontal="left" wrapText="1"/>
    </xf>
    <xf numFmtId="169" fontId="31" fillId="0" borderId="25" xfId="44" applyNumberFormat="1" applyFont="1" applyBorder="1" applyAlignment="1">
      <alignment horizontal="left" wrapText="1"/>
    </xf>
    <xf numFmtId="0" fontId="9" fillId="0" borderId="15" xfId="61" applyFont="1" applyFill="1" applyBorder="1" applyAlignment="1">
      <alignment horizontal="center"/>
      <protection/>
    </xf>
    <xf numFmtId="169" fontId="31" fillId="0" borderId="10" xfId="61" applyNumberFormat="1" applyFont="1" applyBorder="1" applyAlignment="1">
      <alignment horizontal="left"/>
      <protection/>
    </xf>
    <xf numFmtId="0" fontId="9" fillId="0" borderId="31" xfId="0" applyFont="1" applyBorder="1" applyAlignment="1">
      <alignment/>
    </xf>
    <xf numFmtId="0" fontId="3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1" fillId="0" borderId="27" xfId="61" applyFont="1" applyBorder="1" applyAlignment="1">
      <alignment horizontal="center" vertical="center" wrapText="1"/>
      <protection/>
    </xf>
    <xf numFmtId="0" fontId="31" fillId="0" borderId="15" xfId="61" applyFont="1" applyBorder="1">
      <alignment/>
      <protection/>
    </xf>
    <xf numFmtId="0" fontId="31" fillId="0" borderId="10" xfId="61" applyFont="1" applyBorder="1" applyAlignment="1">
      <alignment horizontal="center"/>
      <protection/>
    </xf>
    <xf numFmtId="0" fontId="31" fillId="0" borderId="25" xfId="61" applyFont="1" applyBorder="1" applyAlignment="1">
      <alignment horizontal="center"/>
      <protection/>
    </xf>
    <xf numFmtId="0" fontId="9" fillId="0" borderId="15" xfId="0" applyFont="1" applyBorder="1" applyAlignment="1">
      <alignment/>
    </xf>
    <xf numFmtId="0" fontId="9" fillId="0" borderId="15" xfId="61" applyFont="1" applyBorder="1">
      <alignment/>
      <protection/>
    </xf>
    <xf numFmtId="0" fontId="9" fillId="0" borderId="16" xfId="61" applyFont="1" applyBorder="1">
      <alignment/>
      <protection/>
    </xf>
    <xf numFmtId="0" fontId="31" fillId="0" borderId="12" xfId="61" applyFont="1" applyBorder="1" applyAlignment="1">
      <alignment horizontal="left"/>
      <protection/>
    </xf>
    <xf numFmtId="0" fontId="9" fillId="0" borderId="12" xfId="61" applyFont="1" applyBorder="1" applyAlignment="1">
      <alignment horizontal="left"/>
      <protection/>
    </xf>
    <xf numFmtId="0" fontId="31" fillId="0" borderId="30" xfId="61" applyFont="1" applyBorder="1" applyAlignment="1">
      <alignment horizontal="left"/>
      <protection/>
    </xf>
    <xf numFmtId="0" fontId="9" fillId="0" borderId="0" xfId="0" applyFont="1" applyAlignment="1">
      <alignment/>
    </xf>
    <xf numFmtId="0" fontId="31" fillId="0" borderId="0" xfId="61" applyFont="1" applyBorder="1" applyAlignment="1">
      <alignment horizontal="left"/>
      <protection/>
    </xf>
    <xf numFmtId="0" fontId="33" fillId="0" borderId="0" xfId="61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18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24" xfId="0" applyFont="1" applyBorder="1" applyAlignment="1">
      <alignment/>
    </xf>
    <xf numFmtId="0" fontId="0" fillId="0" borderId="18" xfId="0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47" applyNumberFormat="1" applyBorder="1" applyAlignment="1">
      <alignment/>
    </xf>
    <xf numFmtId="172" fontId="0" fillId="0" borderId="10" xfId="45" applyNumberForma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172" fontId="0" fillId="0" borderId="10" xfId="45" applyNumberFormat="1" applyFont="1" applyBorder="1" applyAlignment="1">
      <alignment/>
    </xf>
    <xf numFmtId="0" fontId="0" fillId="0" borderId="18" xfId="0" applyBorder="1" applyAlignment="1">
      <alignment horizontal="center"/>
    </xf>
    <xf numFmtId="3" fontId="0" fillId="0" borderId="18" xfId="47" applyNumberFormat="1" applyBorder="1" applyAlignment="1">
      <alignment/>
    </xf>
    <xf numFmtId="0" fontId="0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4" xfId="0" applyFont="1" applyBorder="1" applyAlignment="1">
      <alignment horizontal="center" vertical="center"/>
    </xf>
    <xf numFmtId="3" fontId="27" fillId="0" borderId="34" xfId="47" applyNumberFormat="1" applyFont="1" applyBorder="1" applyAlignment="1">
      <alignment vertical="center"/>
    </xf>
    <xf numFmtId="3" fontId="27" fillId="0" borderId="35" xfId="47" applyNumberFormat="1" applyFont="1" applyBorder="1" applyAlignment="1">
      <alignment vertical="center"/>
    </xf>
    <xf numFmtId="172" fontId="0" fillId="0" borderId="10" xfId="45" applyNumberFormat="1" applyBorder="1" applyAlignment="1">
      <alignment/>
    </xf>
    <xf numFmtId="172" fontId="0" fillId="0" borderId="10" xfId="45" applyNumberFormat="1" applyFont="1" applyBorder="1" applyAlignment="1">
      <alignment/>
    </xf>
    <xf numFmtId="1" fontId="0" fillId="0" borderId="0" xfId="0" applyNumberFormat="1" applyAlignment="1">
      <alignment/>
    </xf>
    <xf numFmtId="172" fontId="0" fillId="0" borderId="0" xfId="45" applyNumberFormat="1" applyFont="1" applyAlignment="1">
      <alignment/>
    </xf>
    <xf numFmtId="3" fontId="0" fillId="0" borderId="0" xfId="47" applyNumberFormat="1" applyFill="1" applyBorder="1" applyAlignment="1">
      <alignment/>
    </xf>
    <xf numFmtId="0" fontId="75" fillId="0" borderId="0" xfId="0" applyFont="1" applyAlignment="1">
      <alignment/>
    </xf>
    <xf numFmtId="0" fontId="82" fillId="0" borderId="0" xfId="0" applyFont="1" applyAlignment="1">
      <alignment/>
    </xf>
    <xf numFmtId="169" fontId="0" fillId="0" borderId="1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31" fillId="0" borderId="10" xfId="61" applyFont="1" applyBorder="1" applyAlignment="1">
      <alignment horizontal="left"/>
      <protection/>
    </xf>
    <xf numFmtId="0" fontId="9" fillId="0" borderId="10" xfId="61" applyFont="1" applyBorder="1" applyAlignment="1">
      <alignment horizontal="left"/>
      <protection/>
    </xf>
    <xf numFmtId="0" fontId="32" fillId="0" borderId="10" xfId="61" applyFont="1" applyBorder="1" applyAlignment="1">
      <alignment horizontal="left"/>
      <protection/>
    </xf>
    <xf numFmtId="0" fontId="32" fillId="0" borderId="12" xfId="61" applyFont="1" applyBorder="1" applyAlignment="1">
      <alignment horizontal="left"/>
      <protection/>
    </xf>
    <xf numFmtId="0" fontId="9" fillId="0" borderId="10" xfId="62" applyFont="1" applyFill="1" applyBorder="1" applyAlignment="1">
      <alignment horizontal="left" wrapText="1"/>
      <protection/>
    </xf>
    <xf numFmtId="0" fontId="31" fillId="0" borderId="10" xfId="61" applyFont="1" applyBorder="1" applyAlignment="1">
      <alignment horizontal="left" wrapText="1"/>
      <protection/>
    </xf>
    <xf numFmtId="0" fontId="32" fillId="0" borderId="10" xfId="62" applyFont="1" applyFill="1" applyBorder="1" applyAlignment="1">
      <alignment horizontal="left" wrapText="1"/>
      <protection/>
    </xf>
    <xf numFmtId="0" fontId="31" fillId="0" borderId="10" xfId="62" applyFont="1" applyFill="1" applyBorder="1" applyAlignment="1">
      <alignment horizontal="left" wrapText="1"/>
      <protection/>
    </xf>
    <xf numFmtId="0" fontId="9" fillId="0" borderId="10" xfId="61" applyFont="1" applyBorder="1" applyAlignment="1">
      <alignment horizontal="left" wrapText="1"/>
      <protection/>
    </xf>
    <xf numFmtId="0" fontId="24" fillId="0" borderId="12" xfId="61" applyFont="1" applyBorder="1" applyAlignment="1">
      <alignment horizontal="left" wrapText="1"/>
      <protection/>
    </xf>
    <xf numFmtId="2" fontId="24" fillId="0" borderId="32" xfId="61" applyNumberFormat="1" applyFont="1" applyBorder="1" applyAlignment="1">
      <alignment horizontal="center" wrapText="1"/>
      <protection/>
    </xf>
    <xf numFmtId="2" fontId="24" fillId="0" borderId="36" xfId="61" applyNumberFormat="1" applyFont="1" applyBorder="1" applyAlignment="1">
      <alignment horizontal="center" wrapText="1"/>
      <protection/>
    </xf>
    <xf numFmtId="2" fontId="24" fillId="0" borderId="24" xfId="61" applyNumberFormat="1" applyFont="1" applyBorder="1" applyAlignment="1">
      <alignment horizontal="center" wrapText="1"/>
      <protection/>
    </xf>
    <xf numFmtId="0" fontId="30" fillId="0" borderId="37" xfId="61" applyFont="1" applyBorder="1" applyAlignment="1">
      <alignment horizontal="center" wrapText="1"/>
      <protection/>
    </xf>
    <xf numFmtId="0" fontId="30" fillId="0" borderId="38" xfId="61" applyFont="1" applyBorder="1" applyAlignment="1">
      <alignment horizontal="center" wrapText="1"/>
      <protection/>
    </xf>
    <xf numFmtId="0" fontId="30" fillId="0" borderId="39" xfId="61" applyFont="1" applyBorder="1" applyAlignment="1">
      <alignment horizontal="center" wrapText="1"/>
      <protection/>
    </xf>
    <xf numFmtId="0" fontId="31" fillId="0" borderId="40" xfId="61" applyFont="1" applyBorder="1" applyAlignment="1">
      <alignment horizontal="left" wrapText="1"/>
      <protection/>
    </xf>
    <xf numFmtId="0" fontId="31" fillId="0" borderId="14" xfId="61" applyFont="1" applyBorder="1" applyAlignment="1">
      <alignment horizontal="left" wrapText="1"/>
      <protection/>
    </xf>
    <xf numFmtId="0" fontId="0" fillId="0" borderId="36" xfId="61" applyFont="1" applyBorder="1" applyAlignment="1">
      <alignment horizontal="center" wrapText="1"/>
      <protection/>
    </xf>
    <xf numFmtId="0" fontId="0" fillId="0" borderId="24" xfId="61" applyFont="1" applyBorder="1" applyAlignment="1">
      <alignment horizontal="center" wrapText="1"/>
      <protection/>
    </xf>
    <xf numFmtId="0" fontId="24" fillId="0" borderId="36" xfId="61" applyFont="1" applyBorder="1" applyAlignment="1">
      <alignment horizontal="left" wrapText="1"/>
      <protection/>
    </xf>
    <xf numFmtId="0" fontId="24" fillId="0" borderId="24" xfId="61" applyFont="1" applyBorder="1" applyAlignment="1">
      <alignment horizontal="left" wrapText="1"/>
      <protection/>
    </xf>
    <xf numFmtId="0" fontId="27" fillId="0" borderId="24" xfId="61" applyFont="1" applyBorder="1" applyAlignment="1">
      <alignment horizontal="left" wrapText="1"/>
      <protection/>
    </xf>
    <xf numFmtId="0" fontId="27" fillId="0" borderId="10" xfId="61" applyFont="1" applyBorder="1" applyAlignment="1">
      <alignment horizontal="left" wrapText="1"/>
      <protection/>
    </xf>
    <xf numFmtId="0" fontId="24" fillId="0" borderId="10" xfId="61" applyFont="1" applyBorder="1" applyAlignment="1">
      <alignment horizontal="left" wrapText="1"/>
      <protection/>
    </xf>
    <xf numFmtId="0" fontId="0" fillId="0" borderId="36" xfId="61" applyFont="1" applyBorder="1" applyAlignment="1">
      <alignment horizontal="left" wrapText="1"/>
      <protection/>
    </xf>
    <xf numFmtId="0" fontId="0" fillId="0" borderId="24" xfId="61" applyFont="1" applyBorder="1" applyAlignment="1">
      <alignment horizontal="left" wrapText="1"/>
      <protection/>
    </xf>
    <xf numFmtId="2" fontId="30" fillId="0" borderId="0" xfId="61" applyNumberFormat="1" applyFont="1" applyBorder="1" applyAlignment="1">
      <alignment horizontal="center" wrapText="1"/>
      <protection/>
    </xf>
    <xf numFmtId="2" fontId="30" fillId="0" borderId="19" xfId="61" applyNumberFormat="1" applyFont="1" applyBorder="1" applyAlignment="1">
      <alignment horizontal="center" wrapText="1"/>
      <protection/>
    </xf>
    <xf numFmtId="0" fontId="24" fillId="0" borderId="40" xfId="61" applyFont="1" applyBorder="1" applyAlignment="1">
      <alignment horizontal="left" wrapText="1"/>
      <protection/>
    </xf>
    <xf numFmtId="0" fontId="24" fillId="0" borderId="14" xfId="61" applyFont="1" applyBorder="1" applyAlignment="1">
      <alignment horizontal="left" wrapText="1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_21.Aktivet Afatgjata Materiale  09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sn_2009 Propozim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D68" sqref="D68"/>
    </sheetView>
  </sheetViews>
  <sheetFormatPr defaultColWidth="9.140625" defaultRowHeight="12.75"/>
  <cols>
    <col min="1" max="1" width="7.7109375" style="0" customWidth="1"/>
    <col min="2" max="2" width="39.7109375" style="0" customWidth="1"/>
    <col min="3" max="3" width="10.8515625" style="0" customWidth="1"/>
    <col min="4" max="4" width="25.140625" style="0" customWidth="1"/>
    <col min="5" max="5" width="29.28125" style="0" bestFit="1" customWidth="1"/>
    <col min="6" max="6" width="12.8515625" style="0" bestFit="1" customWidth="1"/>
  </cols>
  <sheetData>
    <row r="1" spans="1:5" ht="16.5">
      <c r="A1" s="2"/>
      <c r="B1" s="2"/>
      <c r="C1" s="253" t="s">
        <v>372</v>
      </c>
      <c r="D1" s="253"/>
      <c r="E1" s="3"/>
    </row>
    <row r="2" spans="1:5" ht="16.5">
      <c r="A2" s="254" t="s">
        <v>364</v>
      </c>
      <c r="B2" s="254"/>
      <c r="C2" s="254"/>
      <c r="D2" s="254"/>
      <c r="E2" s="3" t="s">
        <v>0</v>
      </c>
    </row>
    <row r="3" spans="1:5" ht="16.5">
      <c r="A3" s="73"/>
      <c r="B3" s="73"/>
      <c r="C3" s="73"/>
      <c r="D3" s="73"/>
      <c r="E3" s="3"/>
    </row>
    <row r="4" spans="1:5" ht="16.5">
      <c r="A4" s="65" t="s">
        <v>1</v>
      </c>
      <c r="B4" s="65" t="s">
        <v>2</v>
      </c>
      <c r="C4" s="255" t="s">
        <v>3</v>
      </c>
      <c r="D4" s="251" t="s">
        <v>4</v>
      </c>
      <c r="E4" s="251" t="s">
        <v>5</v>
      </c>
    </row>
    <row r="5" spans="1:5" ht="16.5">
      <c r="A5" s="65"/>
      <c r="B5" s="65"/>
      <c r="C5" s="255"/>
      <c r="D5" s="251"/>
      <c r="E5" s="251"/>
    </row>
    <row r="6" spans="1:5" ht="16.5">
      <c r="A6" s="65">
        <v>1</v>
      </c>
      <c r="B6" s="31" t="s">
        <v>6</v>
      </c>
      <c r="C6" s="65"/>
      <c r="D6" s="25"/>
      <c r="E6" s="25"/>
    </row>
    <row r="7" spans="1:5" ht="15.75" customHeight="1">
      <c r="A7" s="65">
        <v>2</v>
      </c>
      <c r="B7" s="31" t="s">
        <v>7</v>
      </c>
      <c r="C7" s="65"/>
      <c r="D7" s="32"/>
      <c r="E7" s="32"/>
    </row>
    <row r="8" spans="1:5" ht="15.75" customHeight="1">
      <c r="A8" s="65">
        <v>3</v>
      </c>
      <c r="B8" s="31" t="s">
        <v>8</v>
      </c>
      <c r="C8" s="27"/>
      <c r="D8" s="21"/>
      <c r="E8" s="21"/>
    </row>
    <row r="9" spans="1:5" ht="15.75" customHeight="1">
      <c r="A9" s="65">
        <v>4</v>
      </c>
      <c r="B9" s="31" t="s">
        <v>9</v>
      </c>
      <c r="C9" s="27"/>
      <c r="D9" s="27"/>
      <c r="E9" s="27"/>
    </row>
    <row r="10" spans="1:5" ht="15.75" customHeight="1">
      <c r="A10" s="65">
        <v>5</v>
      </c>
      <c r="B10" s="31" t="s">
        <v>10</v>
      </c>
      <c r="C10" s="27"/>
      <c r="D10" s="32">
        <f>-C46</f>
        <v>0</v>
      </c>
      <c r="E10" s="32"/>
    </row>
    <row r="11" spans="1:5" ht="15.75" customHeight="1">
      <c r="A11" s="65">
        <v>6</v>
      </c>
      <c r="B11" s="31" t="s">
        <v>11</v>
      </c>
      <c r="C11" s="66"/>
      <c r="D11" s="25">
        <f>-(C47+C49+C51+C54+C55+C48+C50)</f>
        <v>-407070.03</v>
      </c>
      <c r="E11" s="25">
        <v>-112061</v>
      </c>
    </row>
    <row r="12" spans="1:5" ht="15.75" customHeight="1">
      <c r="A12" s="65">
        <v>7</v>
      </c>
      <c r="B12" s="31" t="s">
        <v>12</v>
      </c>
      <c r="C12" s="66"/>
      <c r="D12" s="25">
        <f>SUM(D13:D15)</f>
        <v>-1168747</v>
      </c>
      <c r="E12" s="25">
        <v>-985140</v>
      </c>
    </row>
    <row r="13" spans="1:5" ht="15.75">
      <c r="A13" s="66" t="s">
        <v>13</v>
      </c>
      <c r="B13" s="67" t="s">
        <v>14</v>
      </c>
      <c r="C13" s="66"/>
      <c r="D13" s="32">
        <f>-C52</f>
        <v>-1117303</v>
      </c>
      <c r="E13" s="32">
        <v>-869168</v>
      </c>
    </row>
    <row r="14" spans="1:5" ht="15.75" customHeight="1">
      <c r="A14" s="66" t="s">
        <v>15</v>
      </c>
      <c r="B14" s="67" t="s">
        <v>16</v>
      </c>
      <c r="C14" s="66"/>
      <c r="D14" s="32">
        <f>-C53</f>
        <v>-51444</v>
      </c>
      <c r="E14" s="32">
        <v>-115972</v>
      </c>
    </row>
    <row r="15" spans="1:5" ht="15.75" customHeight="1">
      <c r="A15" s="66" t="s">
        <v>17</v>
      </c>
      <c r="B15" s="67" t="s">
        <v>18</v>
      </c>
      <c r="C15" s="66"/>
      <c r="D15" s="27"/>
      <c r="E15" s="27"/>
    </row>
    <row r="16" spans="1:5" ht="15.75" customHeight="1">
      <c r="A16" s="65">
        <v>8</v>
      </c>
      <c r="B16" s="31" t="s">
        <v>19</v>
      </c>
      <c r="C16" s="66"/>
      <c r="D16" s="27"/>
      <c r="E16" s="110">
        <v>0</v>
      </c>
    </row>
    <row r="17" spans="1:5" ht="15.75" customHeight="1">
      <c r="A17" s="68"/>
      <c r="B17" s="69" t="s">
        <v>20</v>
      </c>
      <c r="C17" s="117"/>
      <c r="D17" s="71">
        <f>D6+D7+D8+D9+D10+D11+D12+D16</f>
        <v>-1575817.03</v>
      </c>
      <c r="E17" s="71">
        <f>E6+E7+E8+E9+E10+E11+E12+E16</f>
        <v>-1097201</v>
      </c>
    </row>
    <row r="18" spans="1:5" ht="15.75">
      <c r="A18" s="66"/>
      <c r="B18" s="31"/>
      <c r="C18" s="66"/>
      <c r="D18" s="27"/>
      <c r="E18" s="27"/>
    </row>
    <row r="19" spans="1:5" ht="15.75" customHeight="1">
      <c r="A19" s="65">
        <v>1</v>
      </c>
      <c r="B19" s="31" t="s">
        <v>21</v>
      </c>
      <c r="C19" s="66"/>
      <c r="D19" s="27"/>
      <c r="E19" s="27"/>
    </row>
    <row r="20" spans="1:5" ht="15.75" customHeight="1">
      <c r="A20" s="65">
        <v>2</v>
      </c>
      <c r="B20" s="31" t="s">
        <v>22</v>
      </c>
      <c r="C20" s="66"/>
      <c r="D20" s="27"/>
      <c r="E20" s="27"/>
    </row>
    <row r="21" spans="1:5" ht="15.75" customHeight="1">
      <c r="A21" s="65">
        <v>3</v>
      </c>
      <c r="B21" s="31" t="s">
        <v>23</v>
      </c>
      <c r="C21" s="66"/>
      <c r="D21" s="25">
        <f>D23+D24+D25</f>
        <v>-1101.3600000000001</v>
      </c>
      <c r="E21" s="25">
        <f>E23+E24+E25</f>
        <v>871</v>
      </c>
    </row>
    <row r="22" spans="1:5" ht="15.75" customHeight="1">
      <c r="A22" s="66" t="s">
        <v>24</v>
      </c>
      <c r="B22" s="67" t="s">
        <v>25</v>
      </c>
      <c r="C22" s="27"/>
      <c r="D22" s="27"/>
      <c r="E22" s="27"/>
    </row>
    <row r="23" spans="1:5" ht="15.75" customHeight="1">
      <c r="A23" s="66" t="s">
        <v>26</v>
      </c>
      <c r="B23" s="67" t="s">
        <v>27</v>
      </c>
      <c r="C23" s="27"/>
      <c r="D23" s="72">
        <f>C43</f>
        <v>134.64</v>
      </c>
      <c r="E23" s="32">
        <v>0</v>
      </c>
    </row>
    <row r="24" spans="1:5" ht="15.75" customHeight="1">
      <c r="A24" s="66" t="s">
        <v>28</v>
      </c>
      <c r="B24" s="67" t="s">
        <v>29</v>
      </c>
      <c r="C24" s="27"/>
      <c r="D24" s="72">
        <f>C42-C57</f>
        <v>-1236</v>
      </c>
      <c r="E24" s="110">
        <v>871</v>
      </c>
    </row>
    <row r="25" spans="1:5" ht="15.75" customHeight="1">
      <c r="A25" s="66" t="s">
        <v>30</v>
      </c>
      <c r="B25" s="67" t="s">
        <v>31</v>
      </c>
      <c r="C25" s="27"/>
      <c r="D25" s="72">
        <f>-C56</f>
        <v>0</v>
      </c>
      <c r="E25" s="32"/>
    </row>
    <row r="26" spans="1:5" ht="15.75" customHeight="1">
      <c r="A26" s="65"/>
      <c r="B26" s="31" t="s">
        <v>32</v>
      </c>
      <c r="C26" s="27"/>
      <c r="D26" s="21"/>
      <c r="E26" s="21"/>
    </row>
    <row r="27" spans="1:5" ht="15.75">
      <c r="A27" s="66"/>
      <c r="B27" s="31"/>
      <c r="C27" s="27"/>
      <c r="D27" s="27"/>
      <c r="E27" s="27"/>
    </row>
    <row r="28" spans="1:5" ht="15.75" customHeight="1">
      <c r="A28" s="68"/>
      <c r="B28" s="69" t="s">
        <v>33</v>
      </c>
      <c r="C28" s="70"/>
      <c r="D28" s="71">
        <f>D17+D19+D20+D21</f>
        <v>-1576918.3900000001</v>
      </c>
      <c r="E28" s="71">
        <f>E17+E19+E20+E21</f>
        <v>-1096330</v>
      </c>
    </row>
    <row r="29" spans="1:5" ht="15.75">
      <c r="A29" s="66"/>
      <c r="B29" s="31"/>
      <c r="C29" s="27"/>
      <c r="D29" s="27"/>
      <c r="E29" s="27"/>
    </row>
    <row r="30" spans="1:5" ht="15.75" customHeight="1">
      <c r="A30" s="66"/>
      <c r="B30" s="31" t="s">
        <v>34</v>
      </c>
      <c r="C30" s="27"/>
      <c r="D30" s="27"/>
      <c r="E30" s="27"/>
    </row>
    <row r="31" spans="1:5" ht="15.75">
      <c r="A31" s="66"/>
      <c r="B31" s="31"/>
      <c r="C31" s="27"/>
      <c r="D31" s="27"/>
      <c r="E31" s="27"/>
    </row>
    <row r="32" spans="1:5" ht="15.75" customHeight="1">
      <c r="A32" s="68"/>
      <c r="B32" s="69" t="s">
        <v>35</v>
      </c>
      <c r="C32" s="70"/>
      <c r="D32" s="71">
        <f>D28-D30</f>
        <v>-1576918.3900000001</v>
      </c>
      <c r="E32" s="71">
        <f>E28-E30</f>
        <v>-1096330</v>
      </c>
    </row>
    <row r="33" spans="1:5" ht="15.75">
      <c r="A33" s="66"/>
      <c r="B33" s="31"/>
      <c r="C33" s="27"/>
      <c r="D33" s="27"/>
      <c r="E33" s="27"/>
    </row>
    <row r="34" spans="1:5" ht="15.75" customHeight="1">
      <c r="A34" s="66"/>
      <c r="B34" s="31" t="s">
        <v>36</v>
      </c>
      <c r="C34" s="27"/>
      <c r="D34" s="27"/>
      <c r="E34" s="27"/>
    </row>
    <row r="35" spans="1:5" ht="15.75" customHeight="1">
      <c r="A35" s="66"/>
      <c r="B35" s="31" t="s">
        <v>37</v>
      </c>
      <c r="C35" s="27"/>
      <c r="D35" s="27"/>
      <c r="E35" s="27"/>
    </row>
    <row r="36" spans="1:5" ht="15.75">
      <c r="A36" s="66"/>
      <c r="B36" s="31"/>
      <c r="C36" s="27"/>
      <c r="D36" s="27"/>
      <c r="E36" s="27"/>
    </row>
    <row r="37" spans="1:5" ht="15.75">
      <c r="A37" s="2"/>
      <c r="B37" s="252" t="s">
        <v>39</v>
      </c>
      <c r="C37" s="252"/>
      <c r="D37" s="252"/>
      <c r="E37" s="2"/>
    </row>
    <row r="40" ht="15" customHeight="1"/>
    <row r="41" ht="13.5" hidden="1" thickBot="1"/>
    <row r="42" spans="2:6" ht="14.25" hidden="1" thickBot="1" thickTop="1">
      <c r="B42">
        <v>766</v>
      </c>
      <c r="C42" s="20">
        <v>0.01</v>
      </c>
      <c r="D42" s="20"/>
      <c r="E42" s="126" t="s">
        <v>182</v>
      </c>
      <c r="F42" s="126" t="s">
        <v>183</v>
      </c>
    </row>
    <row r="43" spans="2:6" ht="13.5" hidden="1" thickTop="1">
      <c r="B43">
        <v>767</v>
      </c>
      <c r="C43" s="20">
        <v>134.64</v>
      </c>
      <c r="D43" s="20"/>
      <c r="E43" s="122" t="s">
        <v>184</v>
      </c>
      <c r="F43" s="124">
        <f>C47</f>
        <v>5283.33</v>
      </c>
    </row>
    <row r="44" spans="3:6" ht="12.75" hidden="1">
      <c r="C44" s="20"/>
      <c r="D44" s="20"/>
      <c r="E44" s="125" t="s">
        <v>185</v>
      </c>
      <c r="F44" s="124">
        <f>C48</f>
        <v>217039.2</v>
      </c>
    </row>
    <row r="45" spans="3:6" ht="12.75" hidden="1">
      <c r="C45" s="20"/>
      <c r="D45" s="20"/>
      <c r="E45" s="123" t="s">
        <v>365</v>
      </c>
      <c r="F45" s="124">
        <f>C49</f>
        <v>90000</v>
      </c>
    </row>
    <row r="46" spans="2:6" ht="12.75" hidden="1">
      <c r="B46">
        <v>608</v>
      </c>
      <c r="C46" s="20"/>
      <c r="D46" s="20"/>
      <c r="E46" s="123" t="s">
        <v>186</v>
      </c>
      <c r="F46" s="124">
        <f>C50</f>
        <v>12790</v>
      </c>
    </row>
    <row r="47" spans="2:6" ht="12.75" hidden="1">
      <c r="B47">
        <v>611</v>
      </c>
      <c r="C47" s="20">
        <v>5283.33</v>
      </c>
      <c r="D47" s="20"/>
      <c r="E47" s="250" t="s">
        <v>366</v>
      </c>
      <c r="F47" s="34">
        <f>C51</f>
        <v>64990</v>
      </c>
    </row>
    <row r="48" spans="2:6" ht="12.75" hidden="1">
      <c r="B48">
        <v>613</v>
      </c>
      <c r="C48" s="20">
        <v>217039.2</v>
      </c>
      <c r="D48" s="20"/>
      <c r="E48" s="123" t="s">
        <v>187</v>
      </c>
      <c r="F48" s="124">
        <f>C52</f>
        <v>1117303</v>
      </c>
    </row>
    <row r="49" spans="2:6" ht="12.75" hidden="1">
      <c r="B49">
        <v>618</v>
      </c>
      <c r="C49" s="20">
        <v>90000</v>
      </c>
      <c r="D49" s="20"/>
      <c r="E49" s="123" t="s">
        <v>188</v>
      </c>
      <c r="F49" s="124">
        <f>C53</f>
        <v>51444</v>
      </c>
    </row>
    <row r="50" spans="2:6" ht="13.5" hidden="1" thickBot="1">
      <c r="B50">
        <v>628</v>
      </c>
      <c r="C50" s="20">
        <v>12790</v>
      </c>
      <c r="D50" s="20"/>
      <c r="E50" s="123" t="s">
        <v>367</v>
      </c>
      <c r="F50" s="124">
        <f>C55</f>
        <v>16967.5</v>
      </c>
    </row>
    <row r="51" spans="2:6" ht="14.25" hidden="1" thickBot="1" thickTop="1">
      <c r="B51">
        <v>634</v>
      </c>
      <c r="C51" s="20">
        <v>64990</v>
      </c>
      <c r="D51" s="20"/>
      <c r="E51" s="127" t="s">
        <v>50</v>
      </c>
      <c r="F51" s="127">
        <f>SUM(F43:F50)</f>
        <v>1575817.03</v>
      </c>
    </row>
    <row r="52" spans="2:6" ht="13.5" hidden="1" thickTop="1">
      <c r="B52">
        <v>641</v>
      </c>
      <c r="C52" s="20">
        <v>1117303</v>
      </c>
      <c r="D52" s="20"/>
      <c r="E52" s="115"/>
      <c r="F52" s="34"/>
    </row>
    <row r="53" spans="2:5" ht="12.75" hidden="1">
      <c r="B53">
        <v>644</v>
      </c>
      <c r="C53" s="20">
        <v>51444</v>
      </c>
      <c r="D53" s="20"/>
      <c r="E53" s="115"/>
    </row>
    <row r="54" spans="2:5" ht="12.75" hidden="1">
      <c r="B54">
        <v>654</v>
      </c>
      <c r="C54" s="20"/>
      <c r="D54" s="20"/>
      <c r="E54" s="115"/>
    </row>
    <row r="55" spans="2:5" ht="12.75" hidden="1">
      <c r="B55">
        <v>657</v>
      </c>
      <c r="C55" s="20">
        <v>16967.5</v>
      </c>
      <c r="D55" s="20"/>
      <c r="E55" s="116"/>
    </row>
    <row r="56" spans="2:4" ht="12.75" hidden="1">
      <c r="B56">
        <v>658</v>
      </c>
      <c r="C56" s="20"/>
      <c r="D56" s="20"/>
    </row>
    <row r="57" spans="2:4" ht="12.75" hidden="1">
      <c r="B57">
        <v>669</v>
      </c>
      <c r="C57" s="20">
        <v>1236.01</v>
      </c>
      <c r="D57" s="20"/>
    </row>
    <row r="58" ht="12.75" hidden="1"/>
    <row r="59" ht="12.75" hidden="1"/>
    <row r="60" ht="12.75" hidden="1"/>
    <row r="61" spans="3:4" ht="12.75" hidden="1">
      <c r="C61" s="20">
        <f>SUM(C42:C43)-SUM(C46:C57)</f>
        <v>-1576918.3900000001</v>
      </c>
      <c r="D61" s="20"/>
    </row>
    <row r="62" ht="12.75" hidden="1"/>
  </sheetData>
  <sheetProtection/>
  <mergeCells count="6">
    <mergeCell ref="E4:E5"/>
    <mergeCell ref="B37:D37"/>
    <mergeCell ref="C1:D1"/>
    <mergeCell ref="A2:D2"/>
    <mergeCell ref="C4:C5"/>
    <mergeCell ref="D4:D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">
      <selection activeCell="I100" sqref="I100"/>
    </sheetView>
  </sheetViews>
  <sheetFormatPr defaultColWidth="9.140625" defaultRowHeight="12.75"/>
  <cols>
    <col min="1" max="1" width="8.28125" style="0" customWidth="1"/>
    <col min="2" max="2" width="35.8515625" style="0" customWidth="1"/>
    <col min="3" max="3" width="12.57421875" style="0" customWidth="1"/>
    <col min="4" max="4" width="13.7109375" style="0" customWidth="1"/>
    <col min="5" max="5" width="14.7109375" style="0" customWidth="1"/>
  </cols>
  <sheetData>
    <row r="1" spans="1:5" ht="31.5" customHeight="1" thickBot="1">
      <c r="A1" s="4"/>
      <c r="B1" s="50" t="s">
        <v>370</v>
      </c>
      <c r="C1" s="257" t="str">
        <f>'Fitim-Hmbje'!C1:D1</f>
        <v>CE2 Debt Collection</v>
      </c>
      <c r="D1" s="257"/>
      <c r="E1" s="257"/>
    </row>
    <row r="2" spans="1:5" ht="14.25">
      <c r="A2" s="91"/>
      <c r="B2" s="92" t="s">
        <v>40</v>
      </c>
      <c r="C2" s="93" t="s">
        <v>3</v>
      </c>
      <c r="D2" s="51" t="s">
        <v>4</v>
      </c>
      <c r="E2" s="51" t="s">
        <v>41</v>
      </c>
    </row>
    <row r="3" spans="1:5" ht="14.25">
      <c r="A3" s="94"/>
      <c r="B3" s="51"/>
      <c r="C3" s="49"/>
      <c r="D3" s="51"/>
      <c r="E3" s="51"/>
    </row>
    <row r="4" spans="1:5" ht="14.25">
      <c r="A4" s="95" t="s">
        <v>42</v>
      </c>
      <c r="B4" s="52" t="s">
        <v>43</v>
      </c>
      <c r="C4" s="53"/>
      <c r="D4" s="53"/>
      <c r="E4" s="53"/>
    </row>
    <row r="5" spans="1:5" ht="14.25">
      <c r="A5" s="95"/>
      <c r="B5" s="54"/>
      <c r="C5" s="53"/>
      <c r="D5" s="53"/>
      <c r="E5" s="53"/>
    </row>
    <row r="6" spans="1:5" ht="14.25">
      <c r="A6" s="95" t="s">
        <v>44</v>
      </c>
      <c r="B6" s="55" t="s">
        <v>45</v>
      </c>
      <c r="C6" s="53"/>
      <c r="D6" s="53"/>
      <c r="E6" s="53"/>
    </row>
    <row r="7" spans="1:5" ht="14.25">
      <c r="A7" s="95"/>
      <c r="B7" s="54"/>
      <c r="C7" s="53"/>
      <c r="D7" s="53"/>
      <c r="E7" s="53"/>
    </row>
    <row r="8" spans="1:5" ht="14.25">
      <c r="A8" s="95">
        <v>1</v>
      </c>
      <c r="B8" s="55" t="s">
        <v>46</v>
      </c>
      <c r="C8" s="111">
        <v>2.1</v>
      </c>
      <c r="D8" s="53">
        <f>B137</f>
        <v>1494795.14</v>
      </c>
      <c r="E8" s="53">
        <v>1766010</v>
      </c>
    </row>
    <row r="9" spans="1:5" ht="28.5">
      <c r="A9" s="95">
        <v>2</v>
      </c>
      <c r="B9" s="55" t="s">
        <v>47</v>
      </c>
      <c r="C9" s="111"/>
      <c r="D9" s="53"/>
      <c r="E9" s="53"/>
    </row>
    <row r="10" spans="1:5" ht="14.25">
      <c r="A10" s="96" t="s">
        <v>13</v>
      </c>
      <c r="B10" s="54" t="s">
        <v>48</v>
      </c>
      <c r="C10" s="111"/>
      <c r="D10" s="37"/>
      <c r="E10" s="37"/>
    </row>
    <row r="11" spans="1:5" ht="14.25">
      <c r="A11" s="96" t="s">
        <v>15</v>
      </c>
      <c r="B11" s="54" t="s">
        <v>49</v>
      </c>
      <c r="C11" s="111"/>
      <c r="D11" s="37"/>
      <c r="E11" s="37"/>
    </row>
    <row r="12" spans="1:5" ht="14.25">
      <c r="A12" s="97"/>
      <c r="B12" s="57" t="s">
        <v>50</v>
      </c>
      <c r="C12" s="112"/>
      <c r="D12" s="59">
        <f>D9+D8</f>
        <v>1494795.14</v>
      </c>
      <c r="E12" s="59">
        <f>E9+E8</f>
        <v>1766010</v>
      </c>
    </row>
    <row r="13" spans="1:5" ht="14.25">
      <c r="A13" s="95">
        <v>3</v>
      </c>
      <c r="B13" s="55" t="s">
        <v>51</v>
      </c>
      <c r="C13" s="111"/>
      <c r="D13" s="53"/>
      <c r="E13" s="53"/>
    </row>
    <row r="14" spans="1:5" ht="14.25">
      <c r="A14" s="96" t="s">
        <v>13</v>
      </c>
      <c r="B14" s="54" t="s">
        <v>52</v>
      </c>
      <c r="C14" s="111"/>
      <c r="D14" s="37"/>
      <c r="E14" s="37"/>
    </row>
    <row r="15" spans="1:5" ht="14.25">
      <c r="A15" s="96" t="s">
        <v>15</v>
      </c>
      <c r="B15" s="54" t="s">
        <v>53</v>
      </c>
      <c r="C15" s="111">
        <v>2.2</v>
      </c>
      <c r="D15" s="55">
        <f>B136</f>
        <v>18216.67</v>
      </c>
      <c r="E15" s="37">
        <v>327425</v>
      </c>
    </row>
    <row r="16" spans="1:5" ht="14.25">
      <c r="A16" s="96" t="s">
        <v>17</v>
      </c>
      <c r="B16" s="54" t="s">
        <v>54</v>
      </c>
      <c r="C16" s="111"/>
      <c r="D16" s="37"/>
      <c r="E16" s="37"/>
    </row>
    <row r="17" spans="1:5" ht="14.25">
      <c r="A17" s="96" t="s">
        <v>55</v>
      </c>
      <c r="B17" s="54" t="s">
        <v>56</v>
      </c>
      <c r="C17" s="111"/>
      <c r="D17" s="37"/>
      <c r="E17" s="37"/>
    </row>
    <row r="18" spans="1:5" ht="14.25">
      <c r="A18" s="98"/>
      <c r="B18" s="57" t="s">
        <v>50</v>
      </c>
      <c r="C18" s="112"/>
      <c r="D18" s="59">
        <f>SUM(D14:D17)</f>
        <v>18216.67</v>
      </c>
      <c r="E18" s="59">
        <f>SUM(E14:E17)</f>
        <v>327425</v>
      </c>
    </row>
    <row r="19" spans="1:5" ht="14.25">
      <c r="A19" s="95">
        <v>4</v>
      </c>
      <c r="B19" s="55" t="s">
        <v>57</v>
      </c>
      <c r="C19" s="111"/>
      <c r="D19" s="53"/>
      <c r="E19" s="53"/>
    </row>
    <row r="20" spans="1:5" ht="14.25">
      <c r="A20" s="96" t="s">
        <v>13</v>
      </c>
      <c r="B20" s="54" t="s">
        <v>58</v>
      </c>
      <c r="C20" s="111"/>
      <c r="D20" s="37"/>
      <c r="E20" s="37"/>
    </row>
    <row r="21" spans="1:5" ht="14.25">
      <c r="A21" s="96" t="s">
        <v>15</v>
      </c>
      <c r="B21" s="54" t="s">
        <v>59</v>
      </c>
      <c r="C21" s="111"/>
      <c r="D21" s="37"/>
      <c r="E21" s="37"/>
    </row>
    <row r="22" spans="1:5" ht="14.25">
      <c r="A22" s="96" t="s">
        <v>17</v>
      </c>
      <c r="B22" s="54" t="s">
        <v>60</v>
      </c>
      <c r="C22" s="111"/>
      <c r="D22" s="37"/>
      <c r="E22" s="37"/>
    </row>
    <row r="23" spans="1:5" ht="14.25">
      <c r="A23" s="96" t="s">
        <v>55</v>
      </c>
      <c r="B23" s="54" t="s">
        <v>61</v>
      </c>
      <c r="C23" s="111"/>
      <c r="D23" s="37"/>
      <c r="E23" s="37"/>
    </row>
    <row r="24" spans="1:5" ht="14.25">
      <c r="A24" s="99" t="s">
        <v>62</v>
      </c>
      <c r="B24" s="54" t="s">
        <v>168</v>
      </c>
      <c r="C24" s="111"/>
      <c r="D24" s="54"/>
      <c r="E24" s="37">
        <v>0</v>
      </c>
    </row>
    <row r="25" spans="1:5" ht="14.25">
      <c r="A25" s="98"/>
      <c r="B25" s="57" t="s">
        <v>50</v>
      </c>
      <c r="C25" s="112"/>
      <c r="D25" s="59">
        <f>SUM(D20:D24)</f>
        <v>0</v>
      </c>
      <c r="E25" s="59"/>
    </row>
    <row r="26" spans="1:5" ht="14.25">
      <c r="A26" s="95">
        <v>5</v>
      </c>
      <c r="B26" s="55" t="s">
        <v>63</v>
      </c>
      <c r="C26" s="111"/>
      <c r="D26" s="53"/>
      <c r="E26" s="53">
        <v>0</v>
      </c>
    </row>
    <row r="27" spans="1:5" ht="14.25">
      <c r="A27" s="95">
        <v>6</v>
      </c>
      <c r="B27" s="55" t="s">
        <v>64</v>
      </c>
      <c r="C27" s="111"/>
      <c r="D27" s="53"/>
      <c r="E27" s="53"/>
    </row>
    <row r="28" spans="1:5" ht="14.25">
      <c r="A28" s="95">
        <v>7</v>
      </c>
      <c r="B28" s="55" t="s">
        <v>65</v>
      </c>
      <c r="C28" s="111"/>
      <c r="D28" s="108">
        <f>B133</f>
        <v>0</v>
      </c>
      <c r="E28" s="37"/>
    </row>
    <row r="29" spans="1:5" ht="14.25">
      <c r="A29" s="100"/>
      <c r="B29" s="61" t="s">
        <v>66</v>
      </c>
      <c r="C29" s="112"/>
      <c r="D29" s="59">
        <f>D12+D18+D25+D26+D27+D28</f>
        <v>1513011.8099999998</v>
      </c>
      <c r="E29" s="59">
        <f>E12+E18+E25+E26+E27+E28</f>
        <v>2093435</v>
      </c>
    </row>
    <row r="30" spans="1:5" ht="14.25">
      <c r="A30" s="96"/>
      <c r="B30" s="54"/>
      <c r="C30" s="111"/>
      <c r="D30" s="37"/>
      <c r="E30" s="60"/>
    </row>
    <row r="31" spans="1:5" ht="14.25">
      <c r="A31" s="95" t="s">
        <v>67</v>
      </c>
      <c r="B31" s="55" t="s">
        <v>68</v>
      </c>
      <c r="C31" s="111"/>
      <c r="D31" s="37"/>
      <c r="E31" s="37"/>
    </row>
    <row r="32" spans="1:5" ht="14.25">
      <c r="A32" s="96"/>
      <c r="B32" s="54"/>
      <c r="C32" s="111"/>
      <c r="D32" s="37"/>
      <c r="E32" s="37"/>
    </row>
    <row r="33" spans="1:5" ht="14.25">
      <c r="A33" s="95">
        <v>1</v>
      </c>
      <c r="B33" s="55" t="s">
        <v>69</v>
      </c>
      <c r="C33" s="111"/>
      <c r="D33" s="53"/>
      <c r="E33" s="53"/>
    </row>
    <row r="34" spans="1:5" ht="41.25">
      <c r="A34" s="96" t="s">
        <v>13</v>
      </c>
      <c r="B34" s="54" t="s">
        <v>70</v>
      </c>
      <c r="C34" s="111"/>
      <c r="D34" s="37"/>
      <c r="E34" s="37"/>
    </row>
    <row r="35" spans="1:5" ht="27.75">
      <c r="A35" s="96" t="s">
        <v>15</v>
      </c>
      <c r="B35" s="54" t="s">
        <v>71</v>
      </c>
      <c r="C35" s="111"/>
      <c r="D35" s="37"/>
      <c r="E35" s="37"/>
    </row>
    <row r="36" spans="1:5" ht="14.25">
      <c r="A36" s="96" t="s">
        <v>17</v>
      </c>
      <c r="B36" s="54" t="s">
        <v>72</v>
      </c>
      <c r="C36" s="111"/>
      <c r="D36" s="37"/>
      <c r="E36" s="37"/>
    </row>
    <row r="37" spans="1:5" ht="14.25">
      <c r="A37" s="99" t="s">
        <v>55</v>
      </c>
      <c r="B37" s="54" t="s">
        <v>73</v>
      </c>
      <c r="C37" s="111"/>
      <c r="D37" s="37"/>
      <c r="E37" s="37"/>
    </row>
    <row r="38" spans="1:5" ht="14.25">
      <c r="A38" s="98"/>
      <c r="B38" s="57" t="s">
        <v>50</v>
      </c>
      <c r="C38" s="112"/>
      <c r="D38" s="62"/>
      <c r="E38" s="62"/>
    </row>
    <row r="39" spans="1:5" ht="14.25">
      <c r="A39" s="95">
        <v>2</v>
      </c>
      <c r="B39" s="55" t="s">
        <v>74</v>
      </c>
      <c r="C39" s="111"/>
      <c r="D39" s="53"/>
      <c r="E39" s="53"/>
    </row>
    <row r="40" spans="1:5" ht="14.25">
      <c r="A40" s="96" t="s">
        <v>13</v>
      </c>
      <c r="B40" s="54" t="s">
        <v>75</v>
      </c>
      <c r="C40" s="111"/>
      <c r="D40" s="37">
        <f>B130</f>
        <v>0</v>
      </c>
      <c r="E40" s="37">
        <v>0</v>
      </c>
    </row>
    <row r="41" spans="1:5" ht="14.25">
      <c r="A41" s="96" t="s">
        <v>15</v>
      </c>
      <c r="B41" s="54" t="s">
        <v>76</v>
      </c>
      <c r="C41" s="111"/>
      <c r="D41" s="37"/>
      <c r="E41" s="60"/>
    </row>
    <row r="42" spans="1:5" ht="14.25">
      <c r="A42" s="96" t="s">
        <v>17</v>
      </c>
      <c r="B42" s="54" t="s">
        <v>77</v>
      </c>
      <c r="C42" s="111"/>
      <c r="D42" s="37"/>
      <c r="E42" s="37"/>
    </row>
    <row r="43" spans="1:5" ht="27.75">
      <c r="A43" s="99" t="s">
        <v>55</v>
      </c>
      <c r="B43" s="54" t="s">
        <v>78</v>
      </c>
      <c r="C43" s="111"/>
      <c r="E43" s="37">
        <v>0</v>
      </c>
    </row>
    <row r="44" spans="1:5" ht="14.25">
      <c r="A44" s="98"/>
      <c r="B44" s="57" t="s">
        <v>50</v>
      </c>
      <c r="C44" s="112"/>
      <c r="D44" s="62">
        <v>0</v>
      </c>
      <c r="E44" s="62">
        <v>0</v>
      </c>
    </row>
    <row r="45" spans="1:5" ht="14.25">
      <c r="A45" s="95">
        <v>3</v>
      </c>
      <c r="B45" s="55" t="s">
        <v>79</v>
      </c>
      <c r="C45" s="111"/>
      <c r="D45" s="53"/>
      <c r="E45" s="60"/>
    </row>
    <row r="46" spans="1:5" ht="14.25">
      <c r="A46" s="95">
        <v>4</v>
      </c>
      <c r="B46" s="55" t="s">
        <v>80</v>
      </c>
      <c r="C46" s="111"/>
      <c r="D46" s="53"/>
      <c r="E46" s="53"/>
    </row>
    <row r="47" spans="1:5" ht="14.25">
      <c r="A47" s="96" t="s">
        <v>13</v>
      </c>
      <c r="B47" s="54" t="s">
        <v>81</v>
      </c>
      <c r="C47" s="111"/>
      <c r="D47" s="37"/>
      <c r="E47" s="37"/>
    </row>
    <row r="48" spans="1:5" ht="14.25">
      <c r="A48" s="96" t="s">
        <v>15</v>
      </c>
      <c r="B48" s="54" t="s">
        <v>82</v>
      </c>
      <c r="C48" s="111"/>
      <c r="D48" s="54">
        <f>B131</f>
        <v>0</v>
      </c>
      <c r="E48" s="37">
        <v>4000</v>
      </c>
    </row>
    <row r="49" spans="1:5" ht="14.25">
      <c r="A49" s="96" t="s">
        <v>17</v>
      </c>
      <c r="B49" s="54" t="s">
        <v>83</v>
      </c>
      <c r="C49" s="111"/>
      <c r="D49" s="37"/>
      <c r="E49" s="37"/>
    </row>
    <row r="50" spans="1:5" ht="14.25">
      <c r="A50" s="98"/>
      <c r="B50" s="57" t="s">
        <v>50</v>
      </c>
      <c r="C50" s="112"/>
      <c r="D50" s="62">
        <f>D48</f>
        <v>0</v>
      </c>
      <c r="E50" s="62">
        <f>E48</f>
        <v>4000</v>
      </c>
    </row>
    <row r="51" spans="1:5" ht="14.25">
      <c r="A51" s="95">
        <v>5</v>
      </c>
      <c r="B51" s="55" t="s">
        <v>84</v>
      </c>
      <c r="C51" s="111"/>
      <c r="D51" s="53"/>
      <c r="E51" s="53">
        <v>0</v>
      </c>
    </row>
    <row r="52" spans="1:5" ht="14.25">
      <c r="A52" s="95">
        <v>6</v>
      </c>
      <c r="B52" s="55" t="s">
        <v>85</v>
      </c>
      <c r="C52" s="111"/>
      <c r="D52" s="55">
        <f>B132</f>
        <v>0</v>
      </c>
      <c r="E52" s="37">
        <v>0</v>
      </c>
    </row>
    <row r="53" spans="1:5" ht="14.25">
      <c r="A53" s="96"/>
      <c r="B53" s="54"/>
      <c r="C53" s="111"/>
      <c r="D53" s="37"/>
      <c r="E53" s="60"/>
    </row>
    <row r="54" spans="1:5" ht="14.25">
      <c r="A54" s="100"/>
      <c r="B54" s="61" t="s">
        <v>86</v>
      </c>
      <c r="C54" s="112"/>
      <c r="D54" s="59">
        <f>D38+D44+D50+D52</f>
        <v>0</v>
      </c>
      <c r="E54" s="59">
        <f>E38+E44+E50+E52</f>
        <v>4000</v>
      </c>
    </row>
    <row r="55" spans="1:5" ht="14.25">
      <c r="A55" s="96"/>
      <c r="B55" s="54"/>
      <c r="C55" s="111"/>
      <c r="D55" s="37"/>
      <c r="E55" s="37"/>
    </row>
    <row r="56" spans="1:5" ht="14.25">
      <c r="A56" s="100"/>
      <c r="B56" s="61" t="s">
        <v>87</v>
      </c>
      <c r="C56" s="112"/>
      <c r="D56" s="59">
        <f>D54+D29</f>
        <v>1513011.8099999998</v>
      </c>
      <c r="E56" s="59">
        <f>E54+E29</f>
        <v>2097435</v>
      </c>
    </row>
    <row r="57" spans="1:5" ht="15" thickBot="1">
      <c r="A57" s="101"/>
      <c r="B57" s="90"/>
      <c r="C57" s="113"/>
      <c r="D57" s="37"/>
      <c r="E57" s="60"/>
    </row>
    <row r="58" spans="1:5" ht="14.25">
      <c r="A58" s="86"/>
      <c r="B58" s="87"/>
      <c r="C58" s="88"/>
      <c r="D58" s="89"/>
      <c r="E58" s="89"/>
    </row>
    <row r="59" spans="1:5" ht="14.25">
      <c r="A59" s="86"/>
      <c r="B59" s="87"/>
      <c r="C59" s="88"/>
      <c r="D59" s="89"/>
      <c r="E59" s="89"/>
    </row>
    <row r="60" spans="1:5" ht="14.25">
      <c r="A60" s="86"/>
      <c r="B60" s="87"/>
      <c r="C60" s="88"/>
      <c r="D60" s="89"/>
      <c r="E60" s="89"/>
    </row>
    <row r="61" spans="1:5" ht="14.25">
      <c r="A61" s="86"/>
      <c r="B61" s="87"/>
      <c r="C61" s="88"/>
      <c r="D61" s="89"/>
      <c r="E61" s="89"/>
    </row>
    <row r="62" spans="1:5" s="82" customFormat="1" ht="13.5">
      <c r="A62" s="80"/>
      <c r="B62" s="81"/>
      <c r="C62" s="81"/>
      <c r="D62" s="81"/>
      <c r="E62" s="81"/>
    </row>
    <row r="63" spans="1:5" s="85" customFormat="1" ht="15.75" customHeight="1" thickBot="1">
      <c r="A63" s="83"/>
      <c r="B63" s="84" t="str">
        <f>B1</f>
        <v>Bilanci Kontabël  31 Dhjetor  2012</v>
      </c>
      <c r="C63" s="258" t="str">
        <f>C1</f>
        <v>CE2 Debt Collection</v>
      </c>
      <c r="D63" s="259"/>
      <c r="E63" s="259"/>
    </row>
    <row r="64" spans="1:5" ht="15" customHeight="1">
      <c r="A64" s="260"/>
      <c r="B64" s="262" t="s">
        <v>40</v>
      </c>
      <c r="C64" s="264" t="s">
        <v>3</v>
      </c>
      <c r="D64" s="263" t="s">
        <v>4</v>
      </c>
      <c r="E64" s="263" t="s">
        <v>41</v>
      </c>
    </row>
    <row r="65" spans="1:5" ht="12.75">
      <c r="A65" s="261"/>
      <c r="B65" s="263"/>
      <c r="C65" s="265"/>
      <c r="D65" s="263"/>
      <c r="E65" s="263"/>
    </row>
    <row r="66" spans="1:5" ht="14.25">
      <c r="A66" s="95" t="s">
        <v>88</v>
      </c>
      <c r="B66" s="53" t="s">
        <v>89</v>
      </c>
      <c r="C66" s="56"/>
      <c r="D66" s="53"/>
      <c r="E66" s="53"/>
    </row>
    <row r="67" spans="1:5" ht="14.25">
      <c r="A67" s="95"/>
      <c r="B67" s="53"/>
      <c r="C67" s="56"/>
      <c r="D67" s="53"/>
      <c r="E67" s="53"/>
    </row>
    <row r="68" spans="1:5" ht="14.25">
      <c r="A68" s="95" t="s">
        <v>44</v>
      </c>
      <c r="B68" s="53" t="s">
        <v>90</v>
      </c>
      <c r="C68" s="56"/>
      <c r="D68" s="53"/>
      <c r="E68" s="53"/>
    </row>
    <row r="69" spans="1:5" ht="14.25">
      <c r="A69" s="95"/>
      <c r="B69" s="53"/>
      <c r="C69" s="56"/>
      <c r="D69" s="53"/>
      <c r="E69" s="53"/>
    </row>
    <row r="70" spans="1:5" ht="14.25">
      <c r="A70" s="95">
        <v>1</v>
      </c>
      <c r="B70" s="53" t="s">
        <v>91</v>
      </c>
      <c r="C70" s="56"/>
      <c r="D70" s="53"/>
      <c r="E70" s="53"/>
    </row>
    <row r="71" spans="1:5" ht="14.25">
      <c r="A71" s="95">
        <v>2</v>
      </c>
      <c r="B71" s="53" t="s">
        <v>92</v>
      </c>
      <c r="C71" s="56"/>
      <c r="D71" s="53"/>
      <c r="E71" s="53"/>
    </row>
    <row r="72" spans="1:5" ht="14.25">
      <c r="A72" s="96" t="s">
        <v>13</v>
      </c>
      <c r="B72" s="63" t="s">
        <v>93</v>
      </c>
      <c r="C72" s="56"/>
      <c r="D72" s="37"/>
      <c r="E72" s="37"/>
    </row>
    <row r="73" spans="1:5" ht="14.25">
      <c r="A73" s="96" t="s">
        <v>15</v>
      </c>
      <c r="B73" s="63" t="s">
        <v>94</v>
      </c>
      <c r="C73" s="56"/>
      <c r="D73" s="37"/>
      <c r="E73" s="37"/>
    </row>
    <row r="74" spans="1:5" ht="14.25">
      <c r="A74" s="96" t="s">
        <v>17</v>
      </c>
      <c r="B74" s="63" t="s">
        <v>95</v>
      </c>
      <c r="C74" s="56"/>
      <c r="D74" s="37"/>
      <c r="E74" s="37"/>
    </row>
    <row r="75" spans="1:5" ht="14.25">
      <c r="A75" s="97"/>
      <c r="B75" s="64" t="s">
        <v>50</v>
      </c>
      <c r="C75" s="58"/>
      <c r="D75" s="64">
        <f>D70+D71</f>
        <v>0</v>
      </c>
      <c r="E75" s="64">
        <f>E70+E71</f>
        <v>0</v>
      </c>
    </row>
    <row r="76" spans="1:5" ht="14.25">
      <c r="A76" s="95">
        <v>3</v>
      </c>
      <c r="B76" s="53" t="s">
        <v>96</v>
      </c>
      <c r="C76" s="56"/>
      <c r="D76" s="53"/>
      <c r="E76" s="53"/>
    </row>
    <row r="77" spans="1:5" ht="14.25">
      <c r="A77" s="96" t="s">
        <v>13</v>
      </c>
      <c r="B77" s="63" t="s">
        <v>97</v>
      </c>
      <c r="C77" s="111">
        <v>2.3</v>
      </c>
      <c r="D77" s="54">
        <f>B124</f>
        <v>326640.6</v>
      </c>
      <c r="E77" s="37">
        <v>108365</v>
      </c>
    </row>
    <row r="78" spans="1:5" ht="14.25">
      <c r="A78" s="96" t="s">
        <v>15</v>
      </c>
      <c r="B78" s="63" t="s">
        <v>98</v>
      </c>
      <c r="C78" s="111">
        <v>2.4</v>
      </c>
      <c r="D78" s="54">
        <f>B125</f>
        <v>518999</v>
      </c>
      <c r="E78" s="37">
        <v>88060</v>
      </c>
    </row>
    <row r="79" spans="1:5" ht="14.25">
      <c r="A79" s="96" t="s">
        <v>17</v>
      </c>
      <c r="B79" s="63" t="s">
        <v>99</v>
      </c>
      <c r="C79" s="111">
        <v>2.5</v>
      </c>
      <c r="D79" s="54">
        <f>B126-B134</f>
        <v>8000</v>
      </c>
      <c r="E79" s="37">
        <v>35345</v>
      </c>
    </row>
    <row r="80" spans="1:5" ht="14.25">
      <c r="A80" s="96" t="s">
        <v>55</v>
      </c>
      <c r="B80" s="63" t="s">
        <v>100</v>
      </c>
      <c r="C80" s="111"/>
      <c r="D80" s="37"/>
      <c r="E80" s="37"/>
    </row>
    <row r="81" spans="1:5" ht="14.25">
      <c r="A81" s="96" t="s">
        <v>62</v>
      </c>
      <c r="B81" s="63" t="s">
        <v>101</v>
      </c>
      <c r="C81" s="111"/>
      <c r="D81" s="37"/>
      <c r="E81" s="37"/>
    </row>
    <row r="82" spans="1:5" ht="14.25">
      <c r="A82" s="98"/>
      <c r="B82" s="62" t="s">
        <v>50</v>
      </c>
      <c r="C82" s="112"/>
      <c r="D82" s="62">
        <f>SUM(D77:D81)</f>
        <v>853639.6</v>
      </c>
      <c r="E82" s="62">
        <f>SUM(E77:E81)</f>
        <v>231770</v>
      </c>
    </row>
    <row r="83" spans="1:5" ht="14.25">
      <c r="A83" s="95">
        <v>4</v>
      </c>
      <c r="B83" s="53" t="s">
        <v>102</v>
      </c>
      <c r="C83" s="111"/>
      <c r="D83" s="53"/>
      <c r="E83" s="53"/>
    </row>
    <row r="84" spans="1:5" ht="14.25">
      <c r="A84" s="95">
        <v>5</v>
      </c>
      <c r="B84" s="53" t="s">
        <v>103</v>
      </c>
      <c r="C84" s="111"/>
      <c r="D84" s="53"/>
      <c r="E84" s="53"/>
    </row>
    <row r="85" spans="1:5" ht="14.25">
      <c r="A85" s="96"/>
      <c r="B85" s="63"/>
      <c r="C85" s="111"/>
      <c r="D85" s="37"/>
      <c r="E85" s="37"/>
    </row>
    <row r="86" spans="1:5" ht="14.25">
      <c r="A86" s="100"/>
      <c r="B86" s="59" t="s">
        <v>104</v>
      </c>
      <c r="C86" s="112"/>
      <c r="D86" s="59">
        <f>D84+D83+D82+D75</f>
        <v>853639.6</v>
      </c>
      <c r="E86" s="59">
        <f>E84+E83+E82+E75</f>
        <v>231770</v>
      </c>
    </row>
    <row r="87" spans="1:5" ht="14.25">
      <c r="A87" s="96"/>
      <c r="B87" s="63"/>
      <c r="C87" s="111"/>
      <c r="D87" s="37"/>
      <c r="E87" s="37"/>
    </row>
    <row r="88" spans="1:5" ht="14.25">
      <c r="A88" s="95" t="s">
        <v>67</v>
      </c>
      <c r="B88" s="53" t="s">
        <v>105</v>
      </c>
      <c r="C88" s="111"/>
      <c r="D88" s="37"/>
      <c r="E88" s="37"/>
    </row>
    <row r="89" spans="1:5" ht="14.25">
      <c r="A89" s="96"/>
      <c r="B89" s="37"/>
      <c r="C89" s="111"/>
      <c r="D89" s="37"/>
      <c r="E89" s="37"/>
    </row>
    <row r="90" spans="1:5" ht="14.25">
      <c r="A90" s="95">
        <v>1</v>
      </c>
      <c r="B90" s="53" t="s">
        <v>106</v>
      </c>
      <c r="C90" s="111"/>
      <c r="D90" s="53"/>
      <c r="E90" s="53"/>
    </row>
    <row r="91" spans="1:5" ht="14.25">
      <c r="A91" s="96" t="s">
        <v>13</v>
      </c>
      <c r="B91" s="63" t="s">
        <v>107</v>
      </c>
      <c r="C91" s="111"/>
      <c r="D91" s="37"/>
      <c r="E91" s="37"/>
    </row>
    <row r="92" spans="1:5" ht="14.25">
      <c r="A92" s="96" t="s">
        <v>15</v>
      </c>
      <c r="B92" s="63" t="s">
        <v>108</v>
      </c>
      <c r="C92" s="111"/>
      <c r="D92" s="37"/>
      <c r="E92" s="37"/>
    </row>
    <row r="93" spans="1:5" ht="14.25">
      <c r="A93" s="98"/>
      <c r="B93" s="62" t="s">
        <v>50</v>
      </c>
      <c r="C93" s="112"/>
      <c r="D93" s="62">
        <f>SUM(D88:D92)</f>
        <v>0</v>
      </c>
      <c r="E93" s="62">
        <v>0</v>
      </c>
    </row>
    <row r="94" spans="1:5" ht="14.25">
      <c r="A94" s="95">
        <v>2</v>
      </c>
      <c r="B94" s="53" t="s">
        <v>109</v>
      </c>
      <c r="C94" s="111">
        <v>2.7</v>
      </c>
      <c r="D94" s="55">
        <f>B127</f>
        <v>1332621</v>
      </c>
      <c r="E94" s="53">
        <v>961995</v>
      </c>
    </row>
    <row r="95" spans="1:5" ht="14.25">
      <c r="A95" s="95">
        <v>3</v>
      </c>
      <c r="B95" s="53" t="s">
        <v>110</v>
      </c>
      <c r="C95" s="111"/>
      <c r="D95" s="53"/>
      <c r="E95" s="53"/>
    </row>
    <row r="96" spans="1:5" ht="14.25">
      <c r="A96" s="95">
        <v>4</v>
      </c>
      <c r="B96" s="53" t="s">
        <v>111</v>
      </c>
      <c r="C96" s="111"/>
      <c r="D96" s="53"/>
      <c r="E96" s="53"/>
    </row>
    <row r="97" spans="1:5" ht="14.25">
      <c r="A97" s="96"/>
      <c r="B97" s="63"/>
      <c r="C97" s="111"/>
      <c r="D97" s="37"/>
      <c r="E97" s="37"/>
    </row>
    <row r="98" spans="1:5" ht="14.25">
      <c r="A98" s="100"/>
      <c r="B98" s="59" t="s">
        <v>112</v>
      </c>
      <c r="C98" s="112"/>
      <c r="D98" s="59">
        <f>D96+D95+D94+D93</f>
        <v>1332621</v>
      </c>
      <c r="E98" s="59">
        <f>E96+E95+E94+E93</f>
        <v>961995</v>
      </c>
    </row>
    <row r="99" spans="1:5" ht="14.25">
      <c r="A99" s="96"/>
      <c r="B99" s="63"/>
      <c r="C99" s="111"/>
      <c r="D99" s="37"/>
      <c r="E99" s="37"/>
    </row>
    <row r="100" spans="1:5" ht="14.25">
      <c r="A100" s="100"/>
      <c r="B100" s="59" t="s">
        <v>113</v>
      </c>
      <c r="C100" s="112"/>
      <c r="D100" s="59">
        <f>D98+D86</f>
        <v>2186260.6</v>
      </c>
      <c r="E100" s="59">
        <f>E98+E86</f>
        <v>1193765</v>
      </c>
    </row>
    <row r="101" spans="1:5" ht="14.25">
      <c r="A101" s="96"/>
      <c r="B101" s="63"/>
      <c r="C101" s="111"/>
      <c r="D101" s="37"/>
      <c r="E101" s="37"/>
    </row>
    <row r="102" spans="1:5" ht="14.25">
      <c r="A102" s="95" t="s">
        <v>114</v>
      </c>
      <c r="B102" s="53" t="s">
        <v>115</v>
      </c>
      <c r="C102" s="111"/>
      <c r="D102" s="37"/>
      <c r="E102" s="37"/>
    </row>
    <row r="103" spans="1:5" ht="14.25">
      <c r="A103" s="96"/>
      <c r="B103" s="37"/>
      <c r="C103" s="111"/>
      <c r="D103" s="37"/>
      <c r="E103" s="37"/>
    </row>
    <row r="104" spans="1:5" ht="28.5">
      <c r="A104" s="95">
        <v>1</v>
      </c>
      <c r="B104" s="53" t="s">
        <v>116</v>
      </c>
      <c r="C104" s="111"/>
      <c r="D104" s="53"/>
      <c r="E104" s="53"/>
    </row>
    <row r="105" spans="1:5" ht="42.75">
      <c r="A105" s="95">
        <v>2</v>
      </c>
      <c r="B105" s="53" t="s">
        <v>117</v>
      </c>
      <c r="C105" s="111"/>
      <c r="D105" s="53"/>
      <c r="E105" s="53"/>
    </row>
    <row r="106" spans="1:5" ht="14.25">
      <c r="A106" s="95">
        <v>3</v>
      </c>
      <c r="B106" s="53" t="s">
        <v>118</v>
      </c>
      <c r="C106" s="111">
        <v>2.8</v>
      </c>
      <c r="D106" s="53">
        <f>B121</f>
        <v>2000000</v>
      </c>
      <c r="E106" s="53">
        <v>2000000</v>
      </c>
    </row>
    <row r="107" spans="1:5" ht="14.25">
      <c r="A107" s="95">
        <v>4</v>
      </c>
      <c r="B107" s="53" t="s">
        <v>119</v>
      </c>
      <c r="C107" s="111"/>
      <c r="D107" s="53"/>
      <c r="E107" s="53"/>
    </row>
    <row r="108" spans="1:5" ht="14.25">
      <c r="A108" s="95">
        <v>5</v>
      </c>
      <c r="B108" s="53" t="s">
        <v>120</v>
      </c>
      <c r="C108" s="111"/>
      <c r="D108" s="53"/>
      <c r="E108" s="53"/>
    </row>
    <row r="109" spans="1:5" ht="14.25">
      <c r="A109" s="95">
        <v>6</v>
      </c>
      <c r="B109" s="53" t="s">
        <v>121</v>
      </c>
      <c r="C109" s="111"/>
      <c r="D109" s="53"/>
      <c r="E109" s="53"/>
    </row>
    <row r="110" spans="1:5" ht="14.25">
      <c r="A110" s="95">
        <v>7</v>
      </c>
      <c r="B110" s="53" t="s">
        <v>122</v>
      </c>
      <c r="C110" s="111"/>
      <c r="D110" s="53"/>
      <c r="E110" s="53"/>
    </row>
    <row r="111" spans="1:5" ht="14.25">
      <c r="A111" s="95">
        <v>8</v>
      </c>
      <c r="B111" s="53" t="s">
        <v>123</v>
      </c>
      <c r="C111" s="111"/>
      <c r="D111" s="53"/>
      <c r="E111" s="53"/>
    </row>
    <row r="112" spans="1:5" ht="14.25">
      <c r="A112" s="95">
        <v>9</v>
      </c>
      <c r="B112" s="53" t="s">
        <v>124</v>
      </c>
      <c r="C112" s="111"/>
      <c r="D112" s="53">
        <f>B122</f>
        <v>-1096330.4</v>
      </c>
      <c r="E112" s="53"/>
    </row>
    <row r="113" spans="1:5" ht="14.25">
      <c r="A113" s="95">
        <v>10</v>
      </c>
      <c r="B113" s="53" t="s">
        <v>125</v>
      </c>
      <c r="C113" s="111"/>
      <c r="D113" s="55">
        <f>B123</f>
        <v>-1576918.39</v>
      </c>
      <c r="E113" s="53">
        <v>-1096330</v>
      </c>
    </row>
    <row r="114" spans="1:5" ht="14.25">
      <c r="A114" s="96"/>
      <c r="B114" s="37"/>
      <c r="C114" s="111"/>
      <c r="D114" s="37"/>
      <c r="E114" s="37"/>
    </row>
    <row r="115" spans="1:5" ht="14.25">
      <c r="A115" s="100"/>
      <c r="B115" s="59" t="s">
        <v>126</v>
      </c>
      <c r="C115" s="112"/>
      <c r="D115" s="59">
        <f>SUM(D104:D114)</f>
        <v>-673248.7899999998</v>
      </c>
      <c r="E115" s="59">
        <f>SUM(E104:E114)</f>
        <v>903670</v>
      </c>
    </row>
    <row r="116" spans="1:5" ht="14.25">
      <c r="A116" s="96"/>
      <c r="B116" s="37"/>
      <c r="C116" s="56"/>
      <c r="D116" s="37"/>
      <c r="E116" s="37"/>
    </row>
    <row r="117" spans="1:5" ht="15" thickBot="1">
      <c r="A117" s="102"/>
      <c r="B117" s="103" t="s">
        <v>127</v>
      </c>
      <c r="C117" s="104"/>
      <c r="D117" s="59">
        <f>D115+D100</f>
        <v>1513011.8100000003</v>
      </c>
      <c r="E117" s="59">
        <f>E115+E100</f>
        <v>2097435</v>
      </c>
    </row>
    <row r="118" spans="1:5" ht="13.5">
      <c r="A118" s="4"/>
      <c r="B118" s="13"/>
      <c r="C118" s="13"/>
      <c r="D118" s="13">
        <f>D117-D56</f>
        <v>0</v>
      </c>
      <c r="E118" s="13">
        <f>E117-E56</f>
        <v>0</v>
      </c>
    </row>
    <row r="119" spans="1:5" ht="17.25" customHeight="1">
      <c r="A119" s="4"/>
      <c r="B119" s="256" t="s">
        <v>38</v>
      </c>
      <c r="C119" s="256"/>
      <c r="D119" s="256"/>
      <c r="E119" s="13"/>
    </row>
    <row r="120" spans="1:5" ht="14.25" customHeight="1">
      <c r="A120" s="4"/>
      <c r="B120" s="106"/>
      <c r="C120" s="19"/>
      <c r="D120" s="19"/>
      <c r="E120" s="13"/>
    </row>
    <row r="121" spans="1:3" ht="12.75" hidden="1">
      <c r="A121">
        <v>101</v>
      </c>
      <c r="B121" s="107">
        <v>2000000</v>
      </c>
      <c r="C121" s="20"/>
    </row>
    <row r="122" spans="1:3" ht="12.75" hidden="1">
      <c r="A122">
        <v>108</v>
      </c>
      <c r="B122" s="107">
        <v>-1096330.4</v>
      </c>
      <c r="C122" s="20"/>
    </row>
    <row r="123" spans="1:3" ht="12.75" hidden="1">
      <c r="A123">
        <v>121</v>
      </c>
      <c r="B123" s="107">
        <v>-1576918.39</v>
      </c>
      <c r="C123" s="20"/>
    </row>
    <row r="124" spans="1:3" ht="12.75" hidden="1">
      <c r="A124">
        <v>401</v>
      </c>
      <c r="B124" s="107">
        <v>326640.6</v>
      </c>
      <c r="C124" s="20"/>
    </row>
    <row r="125" spans="1:3" ht="12.75" hidden="1">
      <c r="A125">
        <v>421</v>
      </c>
      <c r="B125" s="107">
        <f>647999-129000</f>
        <v>518999</v>
      </c>
      <c r="C125" s="20"/>
    </row>
    <row r="126" spans="1:3" ht="12.75" hidden="1">
      <c r="A126">
        <v>442</v>
      </c>
      <c r="B126" s="107">
        <v>8000</v>
      </c>
      <c r="C126" s="20"/>
    </row>
    <row r="127" spans="1:3" ht="12.75" hidden="1">
      <c r="A127">
        <v>455</v>
      </c>
      <c r="B127" s="107">
        <v>1332621</v>
      </c>
      <c r="C127" s="20"/>
    </row>
    <row r="128" spans="1:3" ht="12.75" hidden="1">
      <c r="A128">
        <v>466</v>
      </c>
      <c r="B128" s="107">
        <v>0</v>
      </c>
      <c r="C128" s="20"/>
    </row>
    <row r="129" spans="2:3" ht="12.75" hidden="1">
      <c r="B129" s="107">
        <f>SUM(B121:B128)</f>
        <v>1513011.81</v>
      </c>
      <c r="C129" s="20"/>
    </row>
    <row r="130" spans="1:3" ht="12.75" hidden="1">
      <c r="A130">
        <v>211</v>
      </c>
      <c r="B130" s="107"/>
      <c r="C130" s="20"/>
    </row>
    <row r="131" spans="1:3" ht="12.75" hidden="1">
      <c r="A131">
        <v>2182</v>
      </c>
      <c r="B131" s="107">
        <v>0</v>
      </c>
      <c r="C131" s="20"/>
    </row>
    <row r="132" spans="1:3" ht="12.75" hidden="1">
      <c r="A132">
        <v>231</v>
      </c>
      <c r="B132" s="107"/>
      <c r="C132" s="20"/>
    </row>
    <row r="133" spans="1:3" ht="12.75" hidden="1">
      <c r="A133">
        <v>409</v>
      </c>
      <c r="B133" s="107"/>
      <c r="C133" s="20"/>
    </row>
    <row r="134" spans="1:3" ht="12.75" hidden="1">
      <c r="A134">
        <v>431</v>
      </c>
      <c r="B134" s="107">
        <v>0</v>
      </c>
      <c r="C134" s="20"/>
    </row>
    <row r="135" spans="1:3" ht="12.75" hidden="1">
      <c r="A135">
        <v>444</v>
      </c>
      <c r="B135" s="107"/>
      <c r="C135" s="20"/>
    </row>
    <row r="136" spans="1:3" ht="12.75" hidden="1">
      <c r="A136">
        <v>4456</v>
      </c>
      <c r="B136" s="107">
        <v>18216.67</v>
      </c>
      <c r="C136" s="20"/>
    </row>
    <row r="137" spans="1:3" ht="12.75" hidden="1">
      <c r="A137">
        <v>5121</v>
      </c>
      <c r="B137" s="107">
        <v>1494795.14</v>
      </c>
      <c r="C137" s="20"/>
    </row>
    <row r="138" ht="12.75" hidden="1">
      <c r="B138" s="20">
        <f>SUM(B131:B137)</f>
        <v>1513011.8099999998</v>
      </c>
    </row>
    <row r="139" ht="12.75" hidden="1">
      <c r="B139" s="20">
        <f>B129-B138</f>
        <v>0</v>
      </c>
    </row>
    <row r="140" ht="12.75">
      <c r="B140" s="20"/>
    </row>
  </sheetData>
  <sheetProtection/>
  <mergeCells count="8">
    <mergeCell ref="B119:D119"/>
    <mergeCell ref="C1:E1"/>
    <mergeCell ref="C63:E63"/>
    <mergeCell ref="A64:A65"/>
    <mergeCell ref="B64:B65"/>
    <mergeCell ref="C64:C65"/>
    <mergeCell ref="D64:D65"/>
    <mergeCell ref="E64:E65"/>
  </mergeCells>
  <printOptions/>
  <pageMargins left="0.91" right="0.29" top="0.28" bottom="0.3" header="0.24" footer="0.32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63.421875" style="0" customWidth="1"/>
    <col min="2" max="2" width="18.421875" style="0" customWidth="1"/>
    <col min="3" max="3" width="16.00390625" style="0" customWidth="1"/>
    <col min="4" max="4" width="14.57421875" style="0" customWidth="1"/>
    <col min="5" max="5" width="17.00390625" style="0" customWidth="1"/>
    <col min="6" max="6" width="15.57421875" style="0" customWidth="1"/>
    <col min="7" max="7" width="16.140625" style="0" customWidth="1"/>
  </cols>
  <sheetData>
    <row r="1" spans="1:9" ht="32.25" customHeight="1">
      <c r="A1" s="11" t="str">
        <f>bilanci!C1</f>
        <v>CE2 Debt Collection</v>
      </c>
      <c r="B1" s="8"/>
      <c r="C1" s="8"/>
      <c r="D1" s="8"/>
      <c r="H1" s="6"/>
      <c r="I1" s="6"/>
    </row>
    <row r="2" spans="1:7" ht="16.5">
      <c r="A2" s="266" t="s">
        <v>368</v>
      </c>
      <c r="B2" s="266"/>
      <c r="C2" s="266"/>
      <c r="D2" s="266"/>
      <c r="E2" s="266"/>
      <c r="F2" s="266"/>
      <c r="G2" s="7"/>
    </row>
    <row r="3" spans="1:7" ht="15.75">
      <c r="A3" s="267" t="s">
        <v>164</v>
      </c>
      <c r="B3" s="267"/>
      <c r="C3" s="7"/>
      <c r="D3" s="7"/>
      <c r="E3" s="7"/>
      <c r="F3" s="7"/>
      <c r="G3" s="7"/>
    </row>
    <row r="4" spans="1:7" ht="15.75">
      <c r="A4" s="268"/>
      <c r="B4" s="268"/>
      <c r="C4" s="268"/>
      <c r="D4" s="268"/>
      <c r="E4" s="268"/>
      <c r="F4" s="10"/>
      <c r="G4" s="7"/>
    </row>
    <row r="5" spans="1:7" ht="16.5">
      <c r="A5" s="7"/>
      <c r="B5" s="7"/>
      <c r="C5" s="7"/>
      <c r="D5" s="7"/>
      <c r="E5" s="7"/>
      <c r="F5" s="8" t="s">
        <v>165</v>
      </c>
      <c r="G5" s="8"/>
    </row>
    <row r="6" spans="1:7" ht="66.75" customHeight="1">
      <c r="A6" s="21"/>
      <c r="B6" s="22" t="s">
        <v>169</v>
      </c>
      <c r="C6" s="22" t="s">
        <v>170</v>
      </c>
      <c r="D6" s="22" t="s">
        <v>171</v>
      </c>
      <c r="E6" s="23" t="s">
        <v>172</v>
      </c>
      <c r="F6" s="23" t="s">
        <v>173</v>
      </c>
      <c r="G6" s="23" t="s">
        <v>174</v>
      </c>
    </row>
    <row r="7" spans="1:7" ht="18" customHeight="1">
      <c r="A7" s="24" t="s">
        <v>181</v>
      </c>
      <c r="B7" s="25">
        <f>bilanci!E106</f>
        <v>2000000</v>
      </c>
      <c r="C7" s="21"/>
      <c r="D7" s="21"/>
      <c r="E7" s="21"/>
      <c r="F7" s="25">
        <f>bilanci!D112</f>
        <v>-1096330.4</v>
      </c>
      <c r="G7" s="25">
        <f>SUM(B7:F7)</f>
        <v>903669.6000000001</v>
      </c>
    </row>
    <row r="8" spans="1:7" ht="18" customHeight="1">
      <c r="A8" s="26" t="s">
        <v>166</v>
      </c>
      <c r="B8" s="32"/>
      <c r="C8" s="27"/>
      <c r="D8" s="27"/>
      <c r="E8" s="27"/>
      <c r="F8" s="28"/>
      <c r="G8" s="25">
        <f aca="true" t="shared" si="0" ref="G8:G13">SUM(B8:F8)</f>
        <v>0</v>
      </c>
    </row>
    <row r="9" spans="1:7" ht="18" customHeight="1">
      <c r="A9" s="24" t="s">
        <v>167</v>
      </c>
      <c r="B9" s="25"/>
      <c r="C9" s="21"/>
      <c r="D9" s="21"/>
      <c r="E9" s="21"/>
      <c r="F9" s="25"/>
      <c r="G9" s="25">
        <f t="shared" si="0"/>
        <v>0</v>
      </c>
    </row>
    <row r="10" spans="1:7" ht="18" customHeight="1">
      <c r="A10" s="26" t="s">
        <v>175</v>
      </c>
      <c r="B10" s="29"/>
      <c r="C10" s="30"/>
      <c r="D10" s="30"/>
      <c r="E10" s="30"/>
      <c r="F10" s="29">
        <f>bilanci!D113</f>
        <v>-1576918.39</v>
      </c>
      <c r="G10" s="25">
        <f t="shared" si="0"/>
        <v>-1576918.39</v>
      </c>
    </row>
    <row r="11" spans="1:7" ht="18" customHeight="1">
      <c r="A11" s="31" t="s">
        <v>176</v>
      </c>
      <c r="B11" s="30"/>
      <c r="C11" s="30"/>
      <c r="D11" s="30"/>
      <c r="E11" s="30"/>
      <c r="F11" s="27"/>
      <c r="G11" s="25">
        <f t="shared" si="0"/>
        <v>0</v>
      </c>
    </row>
    <row r="12" spans="1:7" ht="18" customHeight="1">
      <c r="A12" s="31" t="s">
        <v>177</v>
      </c>
      <c r="B12" s="29">
        <v>0</v>
      </c>
      <c r="C12" s="30"/>
      <c r="D12" s="30"/>
      <c r="E12" s="30"/>
      <c r="F12" s="30"/>
      <c r="G12" s="25">
        <f t="shared" si="0"/>
        <v>0</v>
      </c>
    </row>
    <row r="13" spans="1:7" ht="18" customHeight="1">
      <c r="A13" s="31" t="s">
        <v>178</v>
      </c>
      <c r="B13" s="32"/>
      <c r="C13" s="32"/>
      <c r="D13" s="32"/>
      <c r="E13" s="32"/>
      <c r="F13" s="33"/>
      <c r="G13" s="25">
        <f t="shared" si="0"/>
        <v>0</v>
      </c>
    </row>
    <row r="14" spans="1:7" ht="18" customHeight="1">
      <c r="A14" s="24" t="s">
        <v>369</v>
      </c>
      <c r="B14" s="25">
        <f>B7</f>
        <v>2000000</v>
      </c>
      <c r="C14" s="25"/>
      <c r="D14" s="25"/>
      <c r="E14" s="25"/>
      <c r="F14" s="25">
        <f>SUM(F7:F13)</f>
        <v>-2673248.79</v>
      </c>
      <c r="G14" s="25">
        <f>SUM(G7:G13)</f>
        <v>-673248.7899999998</v>
      </c>
    </row>
    <row r="15" spans="1:7" ht="18" customHeight="1">
      <c r="A15" s="27"/>
      <c r="B15" s="32"/>
      <c r="C15" s="32"/>
      <c r="D15" s="32"/>
      <c r="E15" s="32"/>
      <c r="F15" s="32"/>
      <c r="G15" s="25"/>
    </row>
    <row r="16" spans="1:7" ht="15">
      <c r="A16" s="9"/>
      <c r="B16" s="18"/>
      <c r="C16" s="18"/>
      <c r="D16" s="18"/>
      <c r="E16" s="18"/>
      <c r="F16" s="18"/>
      <c r="G16" s="18"/>
    </row>
    <row r="17" spans="1:7" ht="15">
      <c r="A17" s="9"/>
      <c r="B17" s="9"/>
      <c r="C17" s="9"/>
      <c r="D17" s="9"/>
      <c r="E17" s="9"/>
      <c r="F17" s="9"/>
      <c r="G17" s="9"/>
    </row>
  </sheetData>
  <sheetProtection/>
  <mergeCells count="3">
    <mergeCell ref="A2:F2"/>
    <mergeCell ref="A3:B3"/>
    <mergeCell ref="A4:E4"/>
  </mergeCells>
  <printOptions/>
  <pageMargins left="0.39" right="0.2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D61" sqref="D61"/>
    </sheetView>
  </sheetViews>
  <sheetFormatPr defaultColWidth="9.140625" defaultRowHeight="12.75"/>
  <cols>
    <col min="1" max="1" width="3.8515625" style="0" bestFit="1" customWidth="1"/>
    <col min="2" max="2" width="47.140625" style="0" bestFit="1" customWidth="1"/>
    <col min="3" max="3" width="7.7109375" style="0" bestFit="1" customWidth="1"/>
    <col min="4" max="4" width="16.28125" style="0" bestFit="1" customWidth="1"/>
    <col min="5" max="5" width="14.57421875" style="0" bestFit="1" customWidth="1"/>
  </cols>
  <sheetData>
    <row r="1" spans="1:5" ht="14.25">
      <c r="A1" s="1"/>
      <c r="B1" s="15"/>
      <c r="C1" s="269" t="str">
        <f>'Fitim-Hmbje'!C1:D1</f>
        <v>CE2 Debt Collection</v>
      </c>
      <c r="D1" s="269"/>
      <c r="E1" s="269"/>
    </row>
    <row r="2" spans="1:5" ht="16.5" customHeight="1">
      <c r="A2" s="5"/>
      <c r="B2" s="269" t="s">
        <v>371</v>
      </c>
      <c r="C2" s="269"/>
      <c r="D2" s="269"/>
      <c r="E2" s="269"/>
    </row>
    <row r="3" spans="1:5" ht="17.25" customHeight="1">
      <c r="A3" s="5"/>
      <c r="B3" s="16"/>
      <c r="C3" s="12"/>
      <c r="D3" s="15"/>
      <c r="E3" s="15"/>
    </row>
    <row r="4" spans="1:5" ht="12.75" customHeight="1">
      <c r="A4" s="5"/>
      <c r="B4" s="17" t="s">
        <v>179</v>
      </c>
      <c r="C4" s="12"/>
      <c r="D4" s="270" t="s">
        <v>180</v>
      </c>
      <c r="E4" s="270"/>
    </row>
    <row r="5" spans="1:5" ht="13.5" customHeight="1">
      <c r="A5" s="39"/>
      <c r="B5" s="38"/>
      <c r="C5" s="271" t="s">
        <v>128</v>
      </c>
      <c r="D5" s="272" t="s">
        <v>129</v>
      </c>
      <c r="E5" s="272" t="s">
        <v>130</v>
      </c>
    </row>
    <row r="6" spans="1:5" ht="19.5" customHeight="1">
      <c r="A6" s="39"/>
      <c r="B6" s="38"/>
      <c r="C6" s="271"/>
      <c r="D6" s="272"/>
      <c r="E6" s="272"/>
    </row>
    <row r="7" spans="1:5" ht="14.25">
      <c r="A7" s="40"/>
      <c r="B7" s="45"/>
      <c r="C7" s="35"/>
      <c r="D7" s="35"/>
      <c r="E7" s="35"/>
    </row>
    <row r="8" spans="1:5" ht="27">
      <c r="A8" s="46" t="s">
        <v>42</v>
      </c>
      <c r="B8" s="45" t="s">
        <v>131</v>
      </c>
      <c r="C8" s="118"/>
      <c r="D8" s="35"/>
      <c r="E8" s="35"/>
    </row>
    <row r="9" spans="1:5" ht="13.5">
      <c r="A9" s="47">
        <v>1</v>
      </c>
      <c r="B9" s="35" t="s">
        <v>132</v>
      </c>
      <c r="C9" s="118"/>
      <c r="D9" s="109">
        <f>bilanci!D113</f>
        <v>-1576918.39</v>
      </c>
      <c r="E9" s="109">
        <f>bilanci!E113</f>
        <v>-1096330</v>
      </c>
    </row>
    <row r="10" spans="1:5" ht="13.5">
      <c r="A10" s="47"/>
      <c r="B10" s="35" t="s">
        <v>133</v>
      </c>
      <c r="C10" s="118"/>
      <c r="D10" s="41"/>
      <c r="E10" s="41"/>
    </row>
    <row r="11" spans="1:5" ht="13.5">
      <c r="A11" s="47">
        <v>2</v>
      </c>
      <c r="B11" s="35" t="s">
        <v>134</v>
      </c>
      <c r="C11" s="119"/>
      <c r="D11" s="42"/>
      <c r="E11" s="42"/>
    </row>
    <row r="12" spans="1:5" ht="25.5">
      <c r="A12" s="47">
        <v>3</v>
      </c>
      <c r="B12" s="35" t="s">
        <v>135</v>
      </c>
      <c r="C12" s="119"/>
      <c r="D12" s="42"/>
      <c r="E12" s="42"/>
    </row>
    <row r="13" spans="1:5" ht="13.5">
      <c r="A13" s="47">
        <v>4</v>
      </c>
      <c r="B13" s="35" t="s">
        <v>136</v>
      </c>
      <c r="C13" s="119"/>
      <c r="D13" s="42"/>
      <c r="E13" s="42"/>
    </row>
    <row r="14" spans="1:5" ht="13.5">
      <c r="A14" s="47">
        <v>5</v>
      </c>
      <c r="B14" s="35" t="s">
        <v>137</v>
      </c>
      <c r="C14" s="119"/>
      <c r="D14" s="42"/>
      <c r="E14" s="42"/>
    </row>
    <row r="15" spans="1:5" ht="13.5">
      <c r="A15" s="47">
        <v>6</v>
      </c>
      <c r="B15" s="35" t="s">
        <v>138</v>
      </c>
      <c r="C15" s="119"/>
      <c r="D15" s="42"/>
      <c r="E15" s="42"/>
    </row>
    <row r="16" spans="1:5" ht="38.25">
      <c r="A16" s="47">
        <v>7</v>
      </c>
      <c r="B16" s="35" t="s">
        <v>139</v>
      </c>
      <c r="C16" s="119"/>
      <c r="D16" s="42">
        <f>bilanci!E18-bilanci!D18+bilanci!E28-bilanci!D28+bilanci!E40-bilanci!D40+bilanci!E52-bilanci!D52-bilanci!D24</f>
        <v>309208.33</v>
      </c>
      <c r="E16" s="42">
        <f>bilanci!F18-bilanci!E18+bilanci!F28-bilanci!E28+bilanci!F40-bilanci!E40+bilanci!F52-bilanci!E52-bilanci!E24</f>
        <v>-327425</v>
      </c>
    </row>
    <row r="17" spans="1:5" ht="25.5">
      <c r="A17" s="47">
        <v>8</v>
      </c>
      <c r="B17" s="35" t="s">
        <v>140</v>
      </c>
      <c r="C17" s="119"/>
      <c r="D17" s="105"/>
      <c r="E17" s="105"/>
    </row>
    <row r="18" spans="1:5" ht="25.5">
      <c r="A18" s="47">
        <v>9</v>
      </c>
      <c r="B18" s="35" t="s">
        <v>141</v>
      </c>
      <c r="C18" s="119"/>
      <c r="D18" s="42">
        <f>-(bilanci!E82-bilanci!D82+bilanci!E94-bilanci!D94-bilanci!E94+bilanci!D94+bilanci!E94-bilanci!D94)</f>
        <v>992495.6000000001</v>
      </c>
      <c r="E18" s="42">
        <f>-(bilanci!F82-bilanci!E82+bilanci!F94-bilanci!E94-bilanci!F94+bilanci!E94+bilanci!F94-bilanci!E94)</f>
        <v>1193765</v>
      </c>
    </row>
    <row r="19" spans="1:5" ht="13.5">
      <c r="A19" s="47">
        <v>10</v>
      </c>
      <c r="B19" s="35" t="s">
        <v>142</v>
      </c>
      <c r="C19" s="119"/>
      <c r="D19" s="42"/>
      <c r="E19" s="42"/>
    </row>
    <row r="20" spans="1:5" ht="13.5">
      <c r="A20" s="47"/>
      <c r="B20" s="35"/>
      <c r="C20" s="119"/>
      <c r="D20" s="42"/>
      <c r="E20" s="42"/>
    </row>
    <row r="21" spans="1:5" ht="26.25">
      <c r="A21" s="74"/>
      <c r="B21" s="77" t="s">
        <v>143</v>
      </c>
      <c r="C21" s="120"/>
      <c r="D21" s="79">
        <f>SUM(D9:D19)</f>
        <v>-275214.45999999973</v>
      </c>
      <c r="E21" s="79">
        <f>SUM(E9:E19)</f>
        <v>-229990</v>
      </c>
    </row>
    <row r="22" spans="1:5" ht="13.5">
      <c r="A22" s="47"/>
      <c r="B22" s="35"/>
      <c r="C22" s="119"/>
      <c r="D22" s="42"/>
      <c r="E22" s="36"/>
    </row>
    <row r="23" spans="1:5" ht="13.5">
      <c r="A23" s="47"/>
      <c r="B23" s="35" t="s">
        <v>144</v>
      </c>
      <c r="C23" s="119"/>
      <c r="D23" s="42"/>
      <c r="E23" s="36"/>
    </row>
    <row r="24" spans="1:5" ht="13.5">
      <c r="A24" s="47"/>
      <c r="B24" s="35" t="s">
        <v>145</v>
      </c>
      <c r="C24" s="119"/>
      <c r="D24" s="42"/>
      <c r="E24" s="36"/>
    </row>
    <row r="25" spans="1:5" ht="13.5">
      <c r="A25" s="47"/>
      <c r="B25" s="35"/>
      <c r="C25" s="119"/>
      <c r="D25" s="42"/>
      <c r="E25" s="36"/>
    </row>
    <row r="26" spans="1:5" ht="26.25">
      <c r="A26" s="74"/>
      <c r="B26" s="77" t="s">
        <v>146</v>
      </c>
      <c r="C26" s="120"/>
      <c r="D26" s="78">
        <f>D21</f>
        <v>-275214.45999999973</v>
      </c>
      <c r="E26" s="78">
        <f>E21</f>
        <v>-229990</v>
      </c>
    </row>
    <row r="27" spans="1:5" ht="13.5">
      <c r="A27" s="47"/>
      <c r="B27" s="35"/>
      <c r="C27" s="119"/>
      <c r="D27" s="42"/>
      <c r="E27" s="36"/>
    </row>
    <row r="28" spans="1:5" ht="27">
      <c r="A28" s="46" t="s">
        <v>88</v>
      </c>
      <c r="B28" s="45" t="s">
        <v>147</v>
      </c>
      <c r="C28" s="119"/>
      <c r="D28" s="42"/>
      <c r="E28" s="36"/>
    </row>
    <row r="29" spans="1:5" ht="13.5">
      <c r="A29" s="47"/>
      <c r="B29" s="35"/>
      <c r="C29" s="119"/>
      <c r="D29" s="42"/>
      <c r="E29" s="36"/>
    </row>
    <row r="30" spans="1:5" ht="13.5">
      <c r="A30" s="47">
        <v>1</v>
      </c>
      <c r="B30" s="35" t="s">
        <v>148</v>
      </c>
      <c r="C30" s="119"/>
      <c r="D30" s="43"/>
      <c r="E30" s="37"/>
    </row>
    <row r="31" spans="1:5" ht="25.5">
      <c r="A31" s="47">
        <v>2</v>
      </c>
      <c r="B31" s="35" t="s">
        <v>149</v>
      </c>
      <c r="C31" s="119"/>
      <c r="D31" s="43">
        <f>-bilanci!D48+bilanci!E48</f>
        <v>4000</v>
      </c>
      <c r="E31" s="43">
        <f>-bilanci!E48+bilanci!F48</f>
        <v>-4000</v>
      </c>
    </row>
    <row r="32" spans="1:5" ht="25.5">
      <c r="A32" s="47">
        <v>3</v>
      </c>
      <c r="B32" s="35" t="s">
        <v>150</v>
      </c>
      <c r="C32" s="119"/>
      <c r="D32" s="42"/>
      <c r="E32" s="36"/>
    </row>
    <row r="33" spans="1:5" ht="13.5">
      <c r="A33" s="47">
        <v>4</v>
      </c>
      <c r="B33" s="35" t="s">
        <v>151</v>
      </c>
      <c r="C33" s="119"/>
      <c r="D33" s="42"/>
      <c r="E33" s="36"/>
    </row>
    <row r="34" spans="1:5" ht="13.5">
      <c r="A34" s="47">
        <v>5</v>
      </c>
      <c r="B34" s="35" t="s">
        <v>152</v>
      </c>
      <c r="C34" s="119"/>
      <c r="D34" s="42"/>
      <c r="E34" s="36"/>
    </row>
    <row r="35" spans="1:5" ht="13.5">
      <c r="A35" s="47"/>
      <c r="B35" s="35"/>
      <c r="C35" s="119"/>
      <c r="D35" s="42"/>
      <c r="E35" s="36"/>
    </row>
    <row r="36" spans="1:5" ht="26.25">
      <c r="A36" s="74"/>
      <c r="B36" s="77" t="s">
        <v>153</v>
      </c>
      <c r="C36" s="120"/>
      <c r="D36" s="76">
        <f>SUM(D30:D34)</f>
        <v>4000</v>
      </c>
      <c r="E36" s="76">
        <f>SUM(E30:E34)</f>
        <v>-4000</v>
      </c>
    </row>
    <row r="37" spans="1:5" ht="13.5">
      <c r="A37" s="47"/>
      <c r="B37" s="48"/>
      <c r="C37" s="119"/>
      <c r="D37" s="42"/>
      <c r="E37" s="36"/>
    </row>
    <row r="38" spans="1:5" ht="27">
      <c r="A38" s="46" t="s">
        <v>154</v>
      </c>
      <c r="B38" s="49" t="s">
        <v>155</v>
      </c>
      <c r="C38" s="119"/>
      <c r="D38" s="42"/>
      <c r="E38" s="36"/>
    </row>
    <row r="39" spans="1:5" ht="13.5">
      <c r="A39" s="47"/>
      <c r="B39" s="48"/>
      <c r="C39" s="119"/>
      <c r="D39" s="42"/>
      <c r="E39" s="36"/>
    </row>
    <row r="40" spans="1:5" ht="25.5">
      <c r="A40" s="47">
        <v>1</v>
      </c>
      <c r="B40" s="48" t="s">
        <v>156</v>
      </c>
      <c r="C40" s="119"/>
      <c r="D40" s="42"/>
      <c r="E40" s="42">
        <f>bilanci!E106</f>
        <v>2000000</v>
      </c>
    </row>
    <row r="41" spans="1:5" ht="25.5">
      <c r="A41" s="47">
        <v>2</v>
      </c>
      <c r="B41" s="48" t="s">
        <v>157</v>
      </c>
      <c r="C41" s="119"/>
      <c r="D41" s="42"/>
      <c r="E41" s="36">
        <v>0</v>
      </c>
    </row>
    <row r="42" spans="1:5" ht="13.5">
      <c r="A42" s="47">
        <v>3</v>
      </c>
      <c r="B42" s="48" t="s">
        <v>158</v>
      </c>
      <c r="C42" s="119"/>
      <c r="D42" s="42"/>
      <c r="E42" s="36"/>
    </row>
    <row r="43" spans="1:5" ht="13.5">
      <c r="A43" s="47">
        <v>4</v>
      </c>
      <c r="B43" s="48" t="s">
        <v>159</v>
      </c>
      <c r="C43" s="119"/>
      <c r="D43" s="42"/>
      <c r="E43" s="36"/>
    </row>
    <row r="44" spans="1:5" ht="13.5">
      <c r="A44" s="47"/>
      <c r="B44" s="48"/>
      <c r="C44" s="119"/>
      <c r="D44" s="42"/>
      <c r="E44" s="36"/>
    </row>
    <row r="45" spans="1:5" ht="26.25">
      <c r="A45" s="74"/>
      <c r="B45" s="75" t="s">
        <v>160</v>
      </c>
      <c r="C45" s="120"/>
      <c r="D45" s="76">
        <f>SUM(D40:D43)</f>
        <v>0</v>
      </c>
      <c r="E45" s="76">
        <f>SUM(E40:E43)</f>
        <v>2000000</v>
      </c>
    </row>
    <row r="46" spans="1:5" ht="13.5">
      <c r="A46" s="47"/>
      <c r="B46" s="48"/>
      <c r="C46" s="119"/>
      <c r="D46" s="42"/>
      <c r="E46" s="42"/>
    </row>
    <row r="47" spans="1:5" ht="27">
      <c r="A47" s="46"/>
      <c r="B47" s="49" t="s">
        <v>161</v>
      </c>
      <c r="C47" s="121"/>
      <c r="D47" s="42">
        <f>D26+D36+D45</f>
        <v>-271214.45999999973</v>
      </c>
      <c r="E47" s="42">
        <f>E26+E36+E45</f>
        <v>1766010</v>
      </c>
    </row>
    <row r="48" spans="1:5" ht="27">
      <c r="A48" s="47"/>
      <c r="B48" s="49" t="s">
        <v>162</v>
      </c>
      <c r="C48" s="121"/>
      <c r="D48" s="114">
        <f>bilanci!E8</f>
        <v>1766010</v>
      </c>
      <c r="E48" s="114">
        <f>bilanci!F8</f>
        <v>0</v>
      </c>
    </row>
    <row r="49" spans="1:5" ht="27">
      <c r="A49" s="46"/>
      <c r="B49" s="49" t="s">
        <v>163</v>
      </c>
      <c r="C49" s="121"/>
      <c r="D49" s="44">
        <f>D47+D48</f>
        <v>1494795.5400000003</v>
      </c>
      <c r="E49" s="44">
        <f>E47+E48</f>
        <v>1766010</v>
      </c>
    </row>
    <row r="50" ht="12.75">
      <c r="D50" s="14"/>
    </row>
    <row r="51" ht="12.75">
      <c r="D51" s="14"/>
    </row>
    <row r="52" ht="12.75">
      <c r="D52" s="34"/>
    </row>
    <row r="53" ht="12.75">
      <c r="D53" s="34"/>
    </row>
    <row r="55" ht="12.75">
      <c r="D55" s="20"/>
    </row>
  </sheetData>
  <sheetProtection/>
  <mergeCells count="6">
    <mergeCell ref="C1:E1"/>
    <mergeCell ref="B2:E2"/>
    <mergeCell ref="D4:E4"/>
    <mergeCell ref="C5:C6"/>
    <mergeCell ref="D5:D6"/>
    <mergeCell ref="E5:E6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8"/>
  <sheetViews>
    <sheetView zoomScalePageLayoutView="0" workbookViewId="0" topLeftCell="B128">
      <selection activeCell="E40" activeCellId="1" sqref="I14 E40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33.8515625" style="0" bestFit="1" customWidth="1"/>
    <col min="5" max="5" width="7.7109375" style="0" customWidth="1"/>
    <col min="6" max="6" width="6.7109375" style="0" customWidth="1"/>
    <col min="7" max="7" width="10.8515625" style="0" customWidth="1"/>
    <col min="8" max="8" width="10.00390625" style="0" customWidth="1"/>
    <col min="9" max="9" width="12.421875" style="0" customWidth="1"/>
    <col min="10" max="10" width="10.421875" style="0" customWidth="1"/>
    <col min="11" max="11" width="4.7109375" style="0" customWidth="1"/>
    <col min="12" max="12" width="9.140625" style="0" hidden="1" customWidth="1"/>
    <col min="13" max="13" width="11.28125" style="0" hidden="1" customWidth="1"/>
    <col min="14" max="14" width="11.28125" style="0" customWidth="1"/>
    <col min="15" max="15" width="10.28125" style="0" bestFit="1" customWidth="1"/>
    <col min="16" max="16" width="53.421875" style="0" customWidth="1"/>
  </cols>
  <sheetData>
    <row r="1" spans="1:10" ht="12.75">
      <c r="A1" s="122"/>
      <c r="B1" s="128" t="s">
        <v>189</v>
      </c>
      <c r="C1" s="129" t="str">
        <f>'Fitim-Hmbje'!C1:D1</f>
        <v>CE2 Debt Collection</v>
      </c>
      <c r="D1" s="130"/>
      <c r="E1" s="122"/>
      <c r="F1" s="122"/>
      <c r="G1" s="122"/>
      <c r="H1" s="122"/>
      <c r="I1" s="122"/>
      <c r="J1" s="122"/>
    </row>
    <row r="2" spans="1:10" ht="12.75">
      <c r="A2" s="122"/>
      <c r="B2" s="128" t="s">
        <v>190</v>
      </c>
      <c r="C2" s="129" t="s">
        <v>354</v>
      </c>
      <c r="D2" s="130"/>
      <c r="E2" s="122"/>
      <c r="F2" s="122"/>
      <c r="G2" s="122"/>
      <c r="H2" s="122"/>
      <c r="I2" s="122"/>
      <c r="J2" s="122"/>
    </row>
    <row r="3" spans="1:10" ht="12.75">
      <c r="A3" s="122"/>
      <c r="B3" s="131"/>
      <c r="C3" s="122"/>
      <c r="D3" s="122"/>
      <c r="E3" s="122"/>
      <c r="F3" s="122"/>
      <c r="G3" s="122"/>
      <c r="H3" s="122"/>
      <c r="I3" s="131" t="s">
        <v>191</v>
      </c>
      <c r="J3" s="122"/>
    </row>
    <row r="4" spans="1:10" ht="12.75">
      <c r="A4" s="122"/>
      <c r="B4" s="131"/>
      <c r="C4" s="122"/>
      <c r="D4" s="122"/>
      <c r="E4" s="122"/>
      <c r="F4" s="122"/>
      <c r="G4" s="122"/>
      <c r="H4" s="122"/>
      <c r="I4" s="122"/>
      <c r="J4" s="122"/>
    </row>
    <row r="5" spans="1:16" ht="12.75">
      <c r="A5" s="125"/>
      <c r="B5" s="125"/>
      <c r="C5" s="125"/>
      <c r="D5" s="125"/>
      <c r="E5" s="125"/>
      <c r="F5" s="125"/>
      <c r="G5" s="125"/>
      <c r="H5" s="125"/>
      <c r="I5" s="132"/>
      <c r="J5" s="133" t="s">
        <v>355</v>
      </c>
      <c r="K5" s="82"/>
      <c r="L5" s="82"/>
      <c r="M5" s="82"/>
      <c r="N5" s="82"/>
      <c r="O5" s="82"/>
      <c r="P5" s="82"/>
    </row>
    <row r="6" spans="1:16" ht="15.75" customHeight="1">
      <c r="A6" s="283" t="s">
        <v>192</v>
      </c>
      <c r="B6" s="284"/>
      <c r="C6" s="284"/>
      <c r="D6" s="284"/>
      <c r="E6" s="284"/>
      <c r="F6" s="284"/>
      <c r="G6" s="284"/>
      <c r="H6" s="284"/>
      <c r="I6" s="284"/>
      <c r="J6" s="285"/>
      <c r="K6" s="134"/>
      <c r="L6" s="134"/>
      <c r="M6" s="134"/>
      <c r="N6" s="134"/>
      <c r="O6" s="134"/>
      <c r="P6" s="134"/>
    </row>
    <row r="7" spans="1:10" ht="26.25" customHeight="1" thickBot="1">
      <c r="A7" s="135"/>
      <c r="B7" s="300" t="s">
        <v>193</v>
      </c>
      <c r="C7" s="300"/>
      <c r="D7" s="300"/>
      <c r="E7" s="300"/>
      <c r="F7" s="301"/>
      <c r="G7" s="136" t="s">
        <v>194</v>
      </c>
      <c r="H7" s="136" t="s">
        <v>195</v>
      </c>
      <c r="I7" s="137" t="s">
        <v>196</v>
      </c>
      <c r="J7" s="137" t="s">
        <v>197</v>
      </c>
    </row>
    <row r="8" spans="1:10" ht="16.5" customHeight="1">
      <c r="A8" s="138">
        <v>1</v>
      </c>
      <c r="B8" s="302" t="s">
        <v>198</v>
      </c>
      <c r="C8" s="303"/>
      <c r="D8" s="303"/>
      <c r="E8" s="303"/>
      <c r="F8" s="303"/>
      <c r="G8" s="139">
        <v>70</v>
      </c>
      <c r="H8" s="139">
        <v>11100</v>
      </c>
      <c r="I8" s="140"/>
      <c r="J8" s="141"/>
    </row>
    <row r="9" spans="1:10" ht="16.5" customHeight="1">
      <c r="A9" s="142" t="s">
        <v>13</v>
      </c>
      <c r="B9" s="298" t="s">
        <v>199</v>
      </c>
      <c r="C9" s="298"/>
      <c r="D9" s="298"/>
      <c r="E9" s="298"/>
      <c r="F9" s="299"/>
      <c r="G9" s="143" t="s">
        <v>200</v>
      </c>
      <c r="H9" s="143">
        <v>11101</v>
      </c>
      <c r="I9" s="144"/>
      <c r="J9" s="145"/>
    </row>
    <row r="10" spans="1:10" ht="16.5" customHeight="1">
      <c r="A10" s="146" t="s">
        <v>201</v>
      </c>
      <c r="B10" s="298" t="s">
        <v>202</v>
      </c>
      <c r="C10" s="298"/>
      <c r="D10" s="298"/>
      <c r="E10" s="298"/>
      <c r="F10" s="299"/>
      <c r="G10" s="143">
        <v>704</v>
      </c>
      <c r="H10" s="143">
        <v>11102</v>
      </c>
      <c r="I10" s="144"/>
      <c r="J10" s="145"/>
    </row>
    <row r="11" spans="1:10" ht="16.5" customHeight="1">
      <c r="A11" s="146" t="s">
        <v>203</v>
      </c>
      <c r="B11" s="298" t="s">
        <v>204</v>
      </c>
      <c r="C11" s="298"/>
      <c r="D11" s="298"/>
      <c r="E11" s="298"/>
      <c r="F11" s="299"/>
      <c r="G11" s="147">
        <v>705</v>
      </c>
      <c r="H11" s="143">
        <v>11103</v>
      </c>
      <c r="I11" s="144"/>
      <c r="J11" s="145"/>
    </row>
    <row r="12" spans="1:10" ht="16.5" customHeight="1">
      <c r="A12" s="148">
        <v>2</v>
      </c>
      <c r="B12" s="293" t="s">
        <v>205</v>
      </c>
      <c r="C12" s="293"/>
      <c r="D12" s="293"/>
      <c r="E12" s="293"/>
      <c r="F12" s="294"/>
      <c r="G12" s="149">
        <v>708</v>
      </c>
      <c r="H12" s="150">
        <v>11104</v>
      </c>
      <c r="I12" s="144"/>
      <c r="J12" s="145"/>
    </row>
    <row r="13" spans="1:10" ht="16.5" customHeight="1">
      <c r="A13" s="151" t="s">
        <v>13</v>
      </c>
      <c r="B13" s="298" t="s">
        <v>206</v>
      </c>
      <c r="C13" s="298"/>
      <c r="D13" s="298"/>
      <c r="E13" s="298"/>
      <c r="F13" s="299"/>
      <c r="G13" s="143">
        <v>7081</v>
      </c>
      <c r="H13" s="152">
        <v>111041</v>
      </c>
      <c r="I13" s="144"/>
      <c r="J13" s="145"/>
    </row>
    <row r="14" spans="1:10" ht="16.5" customHeight="1">
      <c r="A14" s="151" t="s">
        <v>15</v>
      </c>
      <c r="B14" s="298" t="s">
        <v>207</v>
      </c>
      <c r="C14" s="298"/>
      <c r="D14" s="298"/>
      <c r="E14" s="298"/>
      <c r="F14" s="299"/>
      <c r="G14" s="143">
        <v>7082</v>
      </c>
      <c r="H14" s="152">
        <v>111042</v>
      </c>
      <c r="I14" s="144"/>
      <c r="J14" s="145"/>
    </row>
    <row r="15" spans="1:10" ht="16.5" customHeight="1">
      <c r="A15" s="151" t="s">
        <v>17</v>
      </c>
      <c r="B15" s="298" t="s">
        <v>208</v>
      </c>
      <c r="C15" s="298"/>
      <c r="D15" s="298"/>
      <c r="E15" s="298"/>
      <c r="F15" s="299"/>
      <c r="G15" s="143">
        <v>7083</v>
      </c>
      <c r="H15" s="152">
        <v>111043</v>
      </c>
      <c r="I15" s="144"/>
      <c r="J15" s="145"/>
    </row>
    <row r="16" spans="1:10" ht="29.25" customHeight="1">
      <c r="A16" s="153">
        <v>3</v>
      </c>
      <c r="B16" s="293" t="s">
        <v>209</v>
      </c>
      <c r="C16" s="293"/>
      <c r="D16" s="293"/>
      <c r="E16" s="293"/>
      <c r="F16" s="294"/>
      <c r="G16" s="149">
        <v>71</v>
      </c>
      <c r="H16" s="150">
        <v>11201</v>
      </c>
      <c r="I16" s="144"/>
      <c r="J16" s="145"/>
    </row>
    <row r="17" spans="1:10" ht="16.5" customHeight="1">
      <c r="A17" s="154"/>
      <c r="B17" s="291" t="s">
        <v>210</v>
      </c>
      <c r="C17" s="291"/>
      <c r="D17" s="291"/>
      <c r="E17" s="291"/>
      <c r="F17" s="292"/>
      <c r="G17" s="155"/>
      <c r="H17" s="143">
        <v>112011</v>
      </c>
      <c r="I17" s="144"/>
      <c r="J17" s="145"/>
    </row>
    <row r="18" spans="1:10" ht="16.5" customHeight="1">
      <c r="A18" s="154"/>
      <c r="B18" s="291" t="s">
        <v>211</v>
      </c>
      <c r="C18" s="291"/>
      <c r="D18" s="291"/>
      <c r="E18" s="291"/>
      <c r="F18" s="292"/>
      <c r="G18" s="155"/>
      <c r="H18" s="143">
        <v>112012</v>
      </c>
      <c r="I18" s="144"/>
      <c r="J18" s="145"/>
    </row>
    <row r="19" spans="1:10" ht="16.5" customHeight="1">
      <c r="A19" s="156">
        <v>4</v>
      </c>
      <c r="B19" s="293" t="s">
        <v>212</v>
      </c>
      <c r="C19" s="293"/>
      <c r="D19" s="293"/>
      <c r="E19" s="293"/>
      <c r="F19" s="294"/>
      <c r="G19" s="157">
        <v>72</v>
      </c>
      <c r="H19" s="158">
        <v>11300</v>
      </c>
      <c r="I19" s="144"/>
      <c r="J19" s="145"/>
    </row>
    <row r="20" spans="1:10" ht="16.5" customHeight="1">
      <c r="A20" s="146"/>
      <c r="B20" s="295" t="s">
        <v>213</v>
      </c>
      <c r="C20" s="296"/>
      <c r="D20" s="296"/>
      <c r="E20" s="296"/>
      <c r="F20" s="296"/>
      <c r="G20" s="159"/>
      <c r="H20" s="160">
        <v>11301</v>
      </c>
      <c r="I20" s="144"/>
      <c r="J20" s="145"/>
    </row>
    <row r="21" spans="1:10" ht="16.5" customHeight="1">
      <c r="A21" s="161">
        <v>5</v>
      </c>
      <c r="B21" s="294" t="s">
        <v>214</v>
      </c>
      <c r="C21" s="297"/>
      <c r="D21" s="297"/>
      <c r="E21" s="297"/>
      <c r="F21" s="297"/>
      <c r="G21" s="162">
        <v>73</v>
      </c>
      <c r="H21" s="162">
        <v>11400</v>
      </c>
      <c r="I21" s="144"/>
      <c r="J21" s="145"/>
    </row>
    <row r="22" spans="1:10" ht="16.5" customHeight="1">
      <c r="A22" s="163">
        <v>6</v>
      </c>
      <c r="B22" s="294" t="s">
        <v>215</v>
      </c>
      <c r="C22" s="297"/>
      <c r="D22" s="297"/>
      <c r="E22" s="297"/>
      <c r="F22" s="297"/>
      <c r="G22" s="162">
        <v>75</v>
      </c>
      <c r="H22" s="164">
        <v>11500</v>
      </c>
      <c r="I22" s="144"/>
      <c r="J22" s="145"/>
    </row>
    <row r="23" spans="1:10" ht="16.5" customHeight="1">
      <c r="A23" s="161">
        <v>7</v>
      </c>
      <c r="B23" s="293" t="s">
        <v>216</v>
      </c>
      <c r="C23" s="293"/>
      <c r="D23" s="293"/>
      <c r="E23" s="293"/>
      <c r="F23" s="294"/>
      <c r="G23" s="149">
        <v>77</v>
      </c>
      <c r="H23" s="149">
        <v>11600</v>
      </c>
      <c r="I23" s="144"/>
      <c r="J23" s="145"/>
    </row>
    <row r="24" spans="1:10" ht="16.5" customHeight="1" thickBot="1">
      <c r="A24" s="165" t="s">
        <v>217</v>
      </c>
      <c r="B24" s="282" t="s">
        <v>218</v>
      </c>
      <c r="C24" s="282"/>
      <c r="D24" s="282"/>
      <c r="E24" s="282"/>
      <c r="F24" s="282"/>
      <c r="G24" s="166"/>
      <c r="H24" s="166">
        <v>11800</v>
      </c>
      <c r="I24" s="167"/>
      <c r="J24" s="168"/>
    </row>
    <row r="25" spans="1:10" ht="16.5" customHeight="1">
      <c r="A25" s="169"/>
      <c r="B25" s="170"/>
      <c r="C25" s="170"/>
      <c r="D25" s="170"/>
      <c r="E25" s="170"/>
      <c r="F25" s="170"/>
      <c r="G25" s="170"/>
      <c r="H25" s="170"/>
      <c r="I25" s="171"/>
      <c r="J25" s="171"/>
    </row>
    <row r="26" spans="1:10" ht="16.5" customHeight="1">
      <c r="A26" s="169"/>
      <c r="B26" s="170"/>
      <c r="C26" s="170"/>
      <c r="D26" s="170"/>
      <c r="E26" s="170"/>
      <c r="F26" s="170"/>
      <c r="G26" s="170"/>
      <c r="H26" s="170"/>
      <c r="I26" s="171"/>
      <c r="J26" s="171"/>
    </row>
    <row r="27" spans="1:10" ht="16.5" customHeight="1">
      <c r="A27" s="169"/>
      <c r="B27" s="170"/>
      <c r="C27" s="170"/>
      <c r="D27" s="170"/>
      <c r="E27" s="170"/>
      <c r="F27" s="170"/>
      <c r="G27" s="170"/>
      <c r="H27" s="170"/>
      <c r="I27" s="171"/>
      <c r="J27" s="171"/>
    </row>
    <row r="28" spans="1:10" ht="16.5" customHeight="1">
      <c r="A28" s="169"/>
      <c r="B28" s="170"/>
      <c r="C28" s="170"/>
      <c r="D28" s="170"/>
      <c r="E28" s="170"/>
      <c r="F28" s="170"/>
      <c r="G28" s="170"/>
      <c r="H28" s="170"/>
      <c r="I28" s="171" t="s">
        <v>219</v>
      </c>
      <c r="J28" s="171"/>
    </row>
    <row r="29" spans="1:10" ht="16.5" customHeight="1">
      <c r="A29" s="169"/>
      <c r="B29" s="170"/>
      <c r="C29" s="170"/>
      <c r="D29" s="170"/>
      <c r="E29" s="170"/>
      <c r="F29" s="170"/>
      <c r="G29" s="170"/>
      <c r="H29" s="170"/>
      <c r="I29" s="171"/>
      <c r="J29" s="171"/>
    </row>
    <row r="30" spans="1:10" ht="16.5" customHeight="1">
      <c r="A30" s="169"/>
      <c r="B30" s="170"/>
      <c r="C30" s="170"/>
      <c r="D30" s="170"/>
      <c r="E30" s="170"/>
      <c r="F30" s="170"/>
      <c r="G30" s="170"/>
      <c r="H30" s="170"/>
      <c r="I30" s="171"/>
      <c r="J30" s="171"/>
    </row>
    <row r="31" spans="1:10" ht="16.5" customHeight="1">
      <c r="A31" s="169"/>
      <c r="B31" s="170"/>
      <c r="C31" s="170"/>
      <c r="D31" s="170"/>
      <c r="E31" s="170"/>
      <c r="F31" s="170"/>
      <c r="G31" s="170"/>
      <c r="H31" s="170"/>
      <c r="I31" s="171"/>
      <c r="J31" s="171"/>
    </row>
    <row r="32" spans="1:10" ht="16.5" customHeight="1">
      <c r="A32" s="169"/>
      <c r="B32" s="170"/>
      <c r="C32" s="170"/>
      <c r="D32" s="170"/>
      <c r="E32" s="170"/>
      <c r="F32" s="170"/>
      <c r="G32" s="170"/>
      <c r="H32" s="170"/>
      <c r="I32" s="171"/>
      <c r="J32" s="171"/>
    </row>
    <row r="33" spans="1:10" ht="16.5" customHeight="1">
      <c r="A33" s="169"/>
      <c r="B33" s="170"/>
      <c r="C33" s="170"/>
      <c r="D33" s="170"/>
      <c r="E33" s="170"/>
      <c r="F33" s="170"/>
      <c r="G33" s="170"/>
      <c r="H33" s="170"/>
      <c r="I33" s="171"/>
      <c r="J33" s="171"/>
    </row>
    <row r="34" spans="1:10" ht="16.5" customHeight="1">
      <c r="A34" s="169"/>
      <c r="B34" s="170"/>
      <c r="C34" s="170"/>
      <c r="D34" s="170"/>
      <c r="E34" s="170"/>
      <c r="F34" s="170"/>
      <c r="G34" s="170"/>
      <c r="H34" s="170"/>
      <c r="I34" s="171"/>
      <c r="J34" s="171"/>
    </row>
    <row r="35" spans="1:10" ht="16.5" customHeight="1">
      <c r="A35" s="169"/>
      <c r="B35" s="170"/>
      <c r="C35" s="170"/>
      <c r="D35" s="170"/>
      <c r="E35" s="170"/>
      <c r="F35" s="170"/>
      <c r="G35" s="170"/>
      <c r="H35" s="170"/>
      <c r="I35" s="171"/>
      <c r="J35" s="171"/>
    </row>
    <row r="36" spans="1:10" ht="16.5" customHeight="1">
      <c r="A36" s="169"/>
      <c r="B36" s="170"/>
      <c r="C36" s="170"/>
      <c r="D36" s="170"/>
      <c r="E36" s="170"/>
      <c r="F36" s="170"/>
      <c r="G36" s="170"/>
      <c r="H36" s="170"/>
      <c r="I36" s="171"/>
      <c r="J36" s="171"/>
    </row>
    <row r="37" spans="1:10" ht="16.5" customHeight="1">
      <c r="A37" s="169"/>
      <c r="B37" s="170"/>
      <c r="C37" s="170"/>
      <c r="D37" s="170"/>
      <c r="E37" s="170"/>
      <c r="F37" s="170"/>
      <c r="G37" s="170"/>
      <c r="H37" s="170"/>
      <c r="I37" s="171"/>
      <c r="J37" s="171"/>
    </row>
    <row r="38" spans="1:10" ht="16.5" customHeight="1">
      <c r="A38" s="169"/>
      <c r="B38" s="170"/>
      <c r="C38" s="170"/>
      <c r="D38" s="170"/>
      <c r="E38" s="170"/>
      <c r="F38" s="170"/>
      <c r="G38" s="170"/>
      <c r="H38" s="170"/>
      <c r="I38" s="171"/>
      <c r="J38" s="171"/>
    </row>
    <row r="39" spans="1:10" ht="16.5" customHeight="1">
      <c r="A39" s="169"/>
      <c r="B39" s="170"/>
      <c r="C39" s="170"/>
      <c r="D39" s="170"/>
      <c r="E39" s="170"/>
      <c r="F39" s="170"/>
      <c r="G39" s="170"/>
      <c r="H39" s="170"/>
      <c r="I39" s="171"/>
      <c r="J39" s="171"/>
    </row>
    <row r="40" spans="1:10" ht="16.5" customHeight="1">
      <c r="A40" s="169"/>
      <c r="B40" s="170"/>
      <c r="C40" s="170"/>
      <c r="D40" s="170"/>
      <c r="E40" s="170"/>
      <c r="F40" s="170"/>
      <c r="G40" s="170"/>
      <c r="H40" s="170"/>
      <c r="I40" s="171"/>
      <c r="J40" s="171"/>
    </row>
    <row r="41" spans="1:10" ht="16.5" customHeight="1">
      <c r="A41" s="169"/>
      <c r="B41" s="170"/>
      <c r="C41" s="170"/>
      <c r="D41" s="170"/>
      <c r="E41" s="170"/>
      <c r="F41" s="170"/>
      <c r="G41" s="170"/>
      <c r="H41" s="170"/>
      <c r="I41" s="171"/>
      <c r="J41" s="171"/>
    </row>
    <row r="42" spans="1:10" ht="16.5" customHeight="1">
      <c r="A42" s="169"/>
      <c r="B42" s="170"/>
      <c r="C42" s="170"/>
      <c r="D42" s="170"/>
      <c r="E42" s="170"/>
      <c r="F42" s="170"/>
      <c r="G42" s="170"/>
      <c r="H42" s="170"/>
      <c r="I42" s="171"/>
      <c r="J42" s="171"/>
    </row>
    <row r="43" spans="1:10" ht="16.5" customHeight="1">
      <c r="A43" s="169"/>
      <c r="B43" s="170"/>
      <c r="C43" s="170"/>
      <c r="D43" s="170"/>
      <c r="E43" s="170"/>
      <c r="F43" s="170"/>
      <c r="G43" s="170"/>
      <c r="H43" s="170"/>
      <c r="I43" s="171"/>
      <c r="J43" s="171"/>
    </row>
    <row r="44" spans="1:10" ht="16.5" customHeight="1">
      <c r="A44" s="169"/>
      <c r="B44" s="170"/>
      <c r="C44" s="170"/>
      <c r="D44" s="170"/>
      <c r="E44" s="170"/>
      <c r="F44" s="170"/>
      <c r="G44" s="170"/>
      <c r="H44" s="170"/>
      <c r="I44" s="171"/>
      <c r="J44" s="171"/>
    </row>
    <row r="45" spans="1:10" ht="16.5" customHeight="1">
      <c r="A45" s="169"/>
      <c r="B45" s="170"/>
      <c r="C45" s="170"/>
      <c r="D45" s="170"/>
      <c r="E45" s="170"/>
      <c r="F45" s="170"/>
      <c r="G45" s="170"/>
      <c r="H45" s="170"/>
      <c r="I45" s="171"/>
      <c r="J45" s="171"/>
    </row>
    <row r="46" spans="1:10" ht="16.5" customHeight="1">
      <c r="A46" s="169"/>
      <c r="B46" s="170"/>
      <c r="C46" s="170"/>
      <c r="D46" s="170"/>
      <c r="E46" s="170"/>
      <c r="F46" s="170"/>
      <c r="G46" s="170"/>
      <c r="H46" s="170"/>
      <c r="I46" s="171"/>
      <c r="J46" s="171"/>
    </row>
    <row r="47" spans="1:10" ht="16.5" customHeight="1">
      <c r="A47" s="169"/>
      <c r="B47" s="170"/>
      <c r="C47" s="170"/>
      <c r="D47" s="170"/>
      <c r="E47" s="170"/>
      <c r="F47" s="170"/>
      <c r="G47" s="170"/>
      <c r="H47" s="170"/>
      <c r="I47" s="171"/>
      <c r="J47" s="171"/>
    </row>
    <row r="48" spans="1:10" ht="16.5" customHeight="1">
      <c r="A48" s="169"/>
      <c r="B48" s="170"/>
      <c r="C48" s="170"/>
      <c r="D48" s="170"/>
      <c r="E48" s="170"/>
      <c r="F48" s="170"/>
      <c r="G48" s="170"/>
      <c r="H48" s="170"/>
      <c r="I48" s="171"/>
      <c r="J48" s="171"/>
    </row>
    <row r="49" spans="1:10" ht="16.5" customHeight="1">
      <c r="A49" s="169"/>
      <c r="B49" s="170"/>
      <c r="C49" s="170"/>
      <c r="D49" s="170"/>
      <c r="E49" s="170"/>
      <c r="F49" s="170"/>
      <c r="G49" s="170"/>
      <c r="H49" s="170"/>
      <c r="I49" s="171"/>
      <c r="J49" s="171"/>
    </row>
    <row r="50" spans="1:10" ht="16.5" customHeight="1">
      <c r="A50" s="169"/>
      <c r="B50" s="170"/>
      <c r="C50" s="170"/>
      <c r="D50" s="170"/>
      <c r="E50" s="170"/>
      <c r="F50" s="170"/>
      <c r="G50" s="170"/>
      <c r="H50" s="170"/>
      <c r="I50" s="171"/>
      <c r="J50" s="171"/>
    </row>
    <row r="51" spans="1:14" ht="16.5" customHeight="1">
      <c r="A51" s="169"/>
      <c r="B51" s="170"/>
      <c r="C51" s="170"/>
      <c r="D51" s="170"/>
      <c r="E51" s="170"/>
      <c r="F51" s="170"/>
      <c r="G51" s="170"/>
      <c r="H51" s="170"/>
      <c r="I51" s="171"/>
      <c r="J51" s="171"/>
      <c r="L51">
        <v>766</v>
      </c>
      <c r="M51" s="20">
        <v>871</v>
      </c>
      <c r="N51" s="172"/>
    </row>
    <row r="52" spans="1:14" ht="12.75">
      <c r="A52" s="122"/>
      <c r="B52" s="128" t="s">
        <v>189</v>
      </c>
      <c r="C52" s="129" t="str">
        <f>C1</f>
        <v>CE2 Debt Collection</v>
      </c>
      <c r="D52" s="130"/>
      <c r="E52" s="122"/>
      <c r="F52" s="122"/>
      <c r="G52" s="122"/>
      <c r="H52" s="122"/>
      <c r="I52" s="122"/>
      <c r="J52" s="122"/>
      <c r="L52">
        <v>767</v>
      </c>
      <c r="M52" s="172"/>
      <c r="N52" s="172"/>
    </row>
    <row r="53" spans="1:14" ht="12.75">
      <c r="A53" s="122"/>
      <c r="B53" s="128" t="s">
        <v>190</v>
      </c>
      <c r="C53" s="129" t="str">
        <f>C2</f>
        <v>L11628012L</v>
      </c>
      <c r="D53" s="130"/>
      <c r="E53" s="122"/>
      <c r="F53" s="122"/>
      <c r="G53" s="122"/>
      <c r="H53" s="122"/>
      <c r="I53" s="131" t="s">
        <v>220</v>
      </c>
      <c r="J53" s="122"/>
      <c r="M53" s="173"/>
      <c r="N53" s="173"/>
    </row>
    <row r="54" spans="1:16" ht="9" customHeight="1">
      <c r="A54" s="125"/>
      <c r="B54" s="125"/>
      <c r="C54" s="125"/>
      <c r="D54" s="125"/>
      <c r="E54" s="125"/>
      <c r="F54" s="125"/>
      <c r="G54" s="125"/>
      <c r="H54" s="125"/>
      <c r="I54" s="132"/>
      <c r="J54" s="133" t="s">
        <v>355</v>
      </c>
      <c r="K54" s="82"/>
      <c r="M54" s="173"/>
      <c r="N54" s="173"/>
      <c r="O54" s="82"/>
      <c r="P54" s="82"/>
    </row>
    <row r="55" spans="1:14" ht="12.75">
      <c r="A55" s="283" t="s">
        <v>192</v>
      </c>
      <c r="B55" s="284"/>
      <c r="C55" s="284"/>
      <c r="D55" s="284"/>
      <c r="E55" s="284"/>
      <c r="F55" s="284"/>
      <c r="G55" s="284"/>
      <c r="H55" s="284"/>
      <c r="I55" s="284"/>
      <c r="J55" s="285"/>
      <c r="L55">
        <v>611</v>
      </c>
      <c r="M55" s="20">
        <v>200</v>
      </c>
      <c r="N55" s="172"/>
    </row>
    <row r="56" spans="1:14" ht="22.5" customHeight="1" thickBot="1">
      <c r="A56" s="174"/>
      <c r="B56" s="286" t="s">
        <v>221</v>
      </c>
      <c r="C56" s="287"/>
      <c r="D56" s="287"/>
      <c r="E56" s="287"/>
      <c r="F56" s="288"/>
      <c r="G56" s="175" t="s">
        <v>194</v>
      </c>
      <c r="H56" s="175" t="s">
        <v>195</v>
      </c>
      <c r="I56" s="176" t="s">
        <v>196</v>
      </c>
      <c r="J56" s="176" t="s">
        <v>197</v>
      </c>
      <c r="L56">
        <v>613</v>
      </c>
      <c r="M56" s="20">
        <v>109236.4</v>
      </c>
      <c r="N56" s="172"/>
    </row>
    <row r="57" spans="1:14" ht="16.5" customHeight="1">
      <c r="A57" s="177">
        <v>1</v>
      </c>
      <c r="B57" s="289" t="s">
        <v>222</v>
      </c>
      <c r="C57" s="290"/>
      <c r="D57" s="290"/>
      <c r="E57" s="290"/>
      <c r="F57" s="290"/>
      <c r="G57" s="178">
        <v>60</v>
      </c>
      <c r="H57" s="178">
        <v>12100</v>
      </c>
      <c r="I57" s="179"/>
      <c r="J57" s="180"/>
      <c r="L57">
        <v>618</v>
      </c>
      <c r="M57" s="181"/>
      <c r="N57" s="181"/>
    </row>
    <row r="58" spans="1:14" ht="16.5" customHeight="1">
      <c r="A58" s="182" t="s">
        <v>223</v>
      </c>
      <c r="B58" s="277" t="s">
        <v>224</v>
      </c>
      <c r="C58" s="277" t="s">
        <v>225</v>
      </c>
      <c r="D58" s="277"/>
      <c r="E58" s="277"/>
      <c r="F58" s="277"/>
      <c r="G58" s="183" t="s">
        <v>226</v>
      </c>
      <c r="H58" s="183">
        <v>12101</v>
      </c>
      <c r="I58" s="184"/>
      <c r="J58" s="185"/>
      <c r="L58">
        <v>620</v>
      </c>
      <c r="M58" s="173"/>
      <c r="N58" s="173"/>
    </row>
    <row r="59" spans="1:14" ht="12" customHeight="1">
      <c r="A59" s="182" t="s">
        <v>201</v>
      </c>
      <c r="B59" s="277" t="s">
        <v>227</v>
      </c>
      <c r="C59" s="277" t="s">
        <v>225</v>
      </c>
      <c r="D59" s="277"/>
      <c r="E59" s="277"/>
      <c r="F59" s="277"/>
      <c r="G59" s="183"/>
      <c r="H59" s="186">
        <v>12102</v>
      </c>
      <c r="I59" s="184"/>
      <c r="J59" s="185"/>
      <c r="L59">
        <v>626</v>
      </c>
      <c r="M59" s="173"/>
      <c r="N59" s="173"/>
    </row>
    <row r="60" spans="1:14" ht="16.5" customHeight="1">
      <c r="A60" s="182" t="s">
        <v>203</v>
      </c>
      <c r="B60" s="277" t="s">
        <v>228</v>
      </c>
      <c r="C60" s="277" t="s">
        <v>225</v>
      </c>
      <c r="D60" s="277"/>
      <c r="E60" s="277"/>
      <c r="F60" s="277"/>
      <c r="G60" s="183" t="s">
        <v>229</v>
      </c>
      <c r="H60" s="183">
        <v>12103</v>
      </c>
      <c r="I60" s="184"/>
      <c r="J60" s="185"/>
      <c r="L60">
        <v>628</v>
      </c>
      <c r="M60" s="20">
        <v>2625</v>
      </c>
      <c r="N60" s="173"/>
    </row>
    <row r="61" spans="1:14" ht="16.5" customHeight="1">
      <c r="A61" s="182" t="s">
        <v>230</v>
      </c>
      <c r="B61" s="280" t="s">
        <v>231</v>
      </c>
      <c r="C61" s="277" t="s">
        <v>225</v>
      </c>
      <c r="D61" s="277"/>
      <c r="E61" s="277"/>
      <c r="F61" s="277"/>
      <c r="G61" s="183"/>
      <c r="H61" s="186">
        <v>12104</v>
      </c>
      <c r="I61" s="184"/>
      <c r="J61" s="185"/>
      <c r="L61">
        <v>634</v>
      </c>
      <c r="M61" s="187"/>
      <c r="N61" s="173"/>
    </row>
    <row r="62" spans="1:14" ht="16.5" customHeight="1">
      <c r="A62" s="182" t="s">
        <v>232</v>
      </c>
      <c r="B62" s="277" t="s">
        <v>233</v>
      </c>
      <c r="C62" s="277" t="s">
        <v>225</v>
      </c>
      <c r="D62" s="277"/>
      <c r="E62" s="277"/>
      <c r="F62" s="277"/>
      <c r="G62" s="183" t="s">
        <v>234</v>
      </c>
      <c r="H62" s="186">
        <v>12105</v>
      </c>
      <c r="I62" s="184"/>
      <c r="J62" s="185"/>
      <c r="L62">
        <v>641</v>
      </c>
      <c r="M62" s="20">
        <v>869168</v>
      </c>
      <c r="N62" s="172"/>
    </row>
    <row r="63" spans="1:14" ht="16.5" customHeight="1">
      <c r="A63" s="188">
        <v>2</v>
      </c>
      <c r="B63" s="278" t="s">
        <v>235</v>
      </c>
      <c r="C63" s="278"/>
      <c r="D63" s="278"/>
      <c r="E63" s="278"/>
      <c r="F63" s="278"/>
      <c r="G63" s="189">
        <v>64</v>
      </c>
      <c r="H63" s="189">
        <v>12200</v>
      </c>
      <c r="I63" s="190">
        <f>I64+I65</f>
        <v>985140</v>
      </c>
      <c r="J63" s="191">
        <f>J64+J65</f>
        <v>0</v>
      </c>
      <c r="L63">
        <v>644</v>
      </c>
      <c r="M63" s="20">
        <v>115972</v>
      </c>
      <c r="N63" s="172"/>
    </row>
    <row r="64" spans="1:14" ht="16.5" customHeight="1">
      <c r="A64" s="192" t="s">
        <v>236</v>
      </c>
      <c r="B64" s="278" t="s">
        <v>237</v>
      </c>
      <c r="C64" s="281"/>
      <c r="D64" s="281"/>
      <c r="E64" s="281"/>
      <c r="F64" s="281"/>
      <c r="G64" s="186">
        <v>641</v>
      </c>
      <c r="H64" s="186">
        <v>12201</v>
      </c>
      <c r="I64" s="190">
        <f>M62</f>
        <v>869168</v>
      </c>
      <c r="J64" s="190">
        <f>N62</f>
        <v>0</v>
      </c>
      <c r="L64">
        <v>648</v>
      </c>
      <c r="M64" s="172"/>
      <c r="N64" s="172"/>
    </row>
    <row r="65" spans="1:14" ht="16.5" customHeight="1">
      <c r="A65" s="192" t="s">
        <v>238</v>
      </c>
      <c r="B65" s="281" t="s">
        <v>239</v>
      </c>
      <c r="C65" s="281"/>
      <c r="D65" s="281"/>
      <c r="E65" s="281"/>
      <c r="F65" s="281"/>
      <c r="G65" s="186">
        <v>644</v>
      </c>
      <c r="H65" s="186">
        <v>12202</v>
      </c>
      <c r="I65" s="190">
        <f>M63</f>
        <v>115972</v>
      </c>
      <c r="J65" s="190">
        <f>N63</f>
        <v>0</v>
      </c>
      <c r="L65">
        <v>654</v>
      </c>
      <c r="M65" s="173"/>
      <c r="N65" s="173"/>
    </row>
    <row r="66" spans="1:14" ht="16.5" customHeight="1">
      <c r="A66" s="188">
        <v>3</v>
      </c>
      <c r="B66" s="278" t="s">
        <v>240</v>
      </c>
      <c r="C66" s="278"/>
      <c r="D66" s="278"/>
      <c r="E66" s="278"/>
      <c r="F66" s="278"/>
      <c r="G66" s="189">
        <v>68</v>
      </c>
      <c r="H66" s="189">
        <v>12300</v>
      </c>
      <c r="I66" s="190">
        <f>M69+M70</f>
        <v>0</v>
      </c>
      <c r="J66" s="191">
        <f>N69</f>
        <v>0</v>
      </c>
      <c r="L66">
        <v>657</v>
      </c>
      <c r="M66" s="173"/>
      <c r="N66" s="173"/>
    </row>
    <row r="67" spans="1:14" ht="16.5" customHeight="1">
      <c r="A67" s="188">
        <v>4</v>
      </c>
      <c r="B67" s="278" t="s">
        <v>241</v>
      </c>
      <c r="C67" s="278"/>
      <c r="D67" s="278"/>
      <c r="E67" s="278"/>
      <c r="F67" s="278"/>
      <c r="G67" s="189">
        <v>61</v>
      </c>
      <c r="H67" s="189">
        <v>12400</v>
      </c>
      <c r="I67" s="193">
        <f>SUM(I68:I82)</f>
        <v>112061.4</v>
      </c>
      <c r="J67" s="193">
        <f>SUM(J68:J82)</f>
        <v>0</v>
      </c>
      <c r="L67">
        <v>658</v>
      </c>
      <c r="M67" s="173"/>
      <c r="N67" s="173"/>
    </row>
    <row r="68" spans="1:14" ht="16.5" customHeight="1">
      <c r="A68" s="192" t="s">
        <v>13</v>
      </c>
      <c r="B68" s="274" t="s">
        <v>242</v>
      </c>
      <c r="C68" s="274"/>
      <c r="D68" s="274"/>
      <c r="E68" s="274"/>
      <c r="F68" s="274"/>
      <c r="G68" s="183"/>
      <c r="H68" s="183">
        <v>12401</v>
      </c>
      <c r="I68" s="190"/>
      <c r="J68" s="191"/>
      <c r="L68">
        <v>666</v>
      </c>
      <c r="M68" s="181"/>
      <c r="N68" s="172"/>
    </row>
    <row r="69" spans="1:14" ht="16.5" customHeight="1">
      <c r="A69" s="192" t="s">
        <v>15</v>
      </c>
      <c r="B69" s="274" t="s">
        <v>243</v>
      </c>
      <c r="C69" s="274"/>
      <c r="D69" s="274"/>
      <c r="E69" s="274"/>
      <c r="F69" s="274"/>
      <c r="G69" s="194">
        <v>611</v>
      </c>
      <c r="H69" s="183">
        <v>12402</v>
      </c>
      <c r="I69" s="191">
        <f>M55</f>
        <v>200</v>
      </c>
      <c r="J69" s="191">
        <f>N55</f>
        <v>0</v>
      </c>
      <c r="L69">
        <v>6818</v>
      </c>
      <c r="M69" s="173"/>
      <c r="N69" s="173"/>
    </row>
    <row r="70" spans="1:13" ht="16.5" customHeight="1">
      <c r="A70" s="192" t="s">
        <v>17</v>
      </c>
      <c r="B70" s="274" t="s">
        <v>244</v>
      </c>
      <c r="C70" s="274"/>
      <c r="D70" s="274"/>
      <c r="E70" s="274"/>
      <c r="F70" s="274"/>
      <c r="G70" s="183">
        <v>613</v>
      </c>
      <c r="H70" s="183">
        <v>12403</v>
      </c>
      <c r="I70" s="190">
        <f>M56</f>
        <v>109236.4</v>
      </c>
      <c r="J70" s="190">
        <f>N56</f>
        <v>0</v>
      </c>
      <c r="L70">
        <v>689</v>
      </c>
      <c r="M70" s="173"/>
    </row>
    <row r="71" spans="1:13" ht="16.5" customHeight="1">
      <c r="A71" s="192" t="s">
        <v>55</v>
      </c>
      <c r="B71" s="274" t="s">
        <v>245</v>
      </c>
      <c r="C71" s="274"/>
      <c r="D71" s="274"/>
      <c r="E71" s="274"/>
      <c r="F71" s="274"/>
      <c r="G71" s="194">
        <v>615</v>
      </c>
      <c r="H71" s="183">
        <v>12404</v>
      </c>
      <c r="I71" s="195"/>
      <c r="J71" s="196"/>
      <c r="M71" s="34">
        <f>SUM(M51:M52)-SUM(M55:M70)</f>
        <v>-1096330.4</v>
      </c>
    </row>
    <row r="72" spans="1:13" ht="16.5" customHeight="1">
      <c r="A72" s="192" t="s">
        <v>62</v>
      </c>
      <c r="B72" s="274" t="s">
        <v>246</v>
      </c>
      <c r="C72" s="274"/>
      <c r="D72" s="274"/>
      <c r="E72" s="274"/>
      <c r="F72" s="274"/>
      <c r="G72" s="194">
        <v>616</v>
      </c>
      <c r="H72" s="183">
        <v>12405</v>
      </c>
      <c r="I72" s="190"/>
      <c r="J72" s="191"/>
      <c r="M72">
        <v>-1097201</v>
      </c>
    </row>
    <row r="73" spans="1:13" ht="16.5" customHeight="1">
      <c r="A73" s="192" t="s">
        <v>247</v>
      </c>
      <c r="B73" s="274" t="s">
        <v>248</v>
      </c>
      <c r="C73" s="274"/>
      <c r="D73" s="274"/>
      <c r="E73" s="274"/>
      <c r="F73" s="274"/>
      <c r="G73" s="194">
        <v>617</v>
      </c>
      <c r="H73" s="183">
        <v>12406</v>
      </c>
      <c r="I73" s="190"/>
      <c r="J73" s="191"/>
      <c r="M73" s="34">
        <f>M71-M72</f>
        <v>870.6000000000931</v>
      </c>
    </row>
    <row r="74" spans="1:10" ht="16.5" customHeight="1">
      <c r="A74" s="192" t="s">
        <v>249</v>
      </c>
      <c r="B74" s="277" t="s">
        <v>250</v>
      </c>
      <c r="C74" s="277" t="s">
        <v>225</v>
      </c>
      <c r="D74" s="277"/>
      <c r="E74" s="277"/>
      <c r="F74" s="277"/>
      <c r="G74" s="194">
        <v>618</v>
      </c>
      <c r="H74" s="183">
        <v>12407</v>
      </c>
      <c r="I74" s="190">
        <f>M57+M68</f>
        <v>0</v>
      </c>
      <c r="J74" s="190">
        <f>N57</f>
        <v>0</v>
      </c>
    </row>
    <row r="75" spans="1:10" ht="16.5" customHeight="1">
      <c r="A75" s="192" t="s">
        <v>251</v>
      </c>
      <c r="B75" s="277" t="s">
        <v>252</v>
      </c>
      <c r="C75" s="277"/>
      <c r="D75" s="277"/>
      <c r="E75" s="277"/>
      <c r="F75" s="277"/>
      <c r="G75" s="194">
        <v>623</v>
      </c>
      <c r="H75" s="183">
        <v>12408</v>
      </c>
      <c r="I75" s="190"/>
      <c r="J75" s="191"/>
    </row>
    <row r="76" spans="1:10" ht="16.5" customHeight="1">
      <c r="A76" s="192" t="s">
        <v>253</v>
      </c>
      <c r="B76" s="277" t="s">
        <v>254</v>
      </c>
      <c r="C76" s="277"/>
      <c r="D76" s="277"/>
      <c r="E76" s="277"/>
      <c r="F76" s="277"/>
      <c r="G76" s="194">
        <v>624</v>
      </c>
      <c r="H76" s="183">
        <v>12409</v>
      </c>
      <c r="I76" s="190"/>
      <c r="J76" s="191"/>
    </row>
    <row r="77" spans="1:10" ht="16.5" customHeight="1">
      <c r="A77" s="192" t="s">
        <v>255</v>
      </c>
      <c r="B77" s="277" t="s">
        <v>256</v>
      </c>
      <c r="C77" s="277"/>
      <c r="D77" s="277"/>
      <c r="E77" s="277"/>
      <c r="F77" s="277"/>
      <c r="G77" s="194">
        <v>625</v>
      </c>
      <c r="H77" s="183">
        <v>12410</v>
      </c>
      <c r="I77" s="190">
        <f>M58</f>
        <v>0</v>
      </c>
      <c r="J77" s="190">
        <f>N58</f>
        <v>0</v>
      </c>
    </row>
    <row r="78" spans="1:10" ht="16.5" customHeight="1">
      <c r="A78" s="192" t="s">
        <v>257</v>
      </c>
      <c r="B78" s="277" t="s">
        <v>258</v>
      </c>
      <c r="C78" s="277"/>
      <c r="D78" s="277"/>
      <c r="E78" s="277"/>
      <c r="F78" s="277"/>
      <c r="G78" s="194">
        <v>626</v>
      </c>
      <c r="H78" s="183">
        <v>12411</v>
      </c>
      <c r="I78" s="190">
        <f>M59</f>
        <v>0</v>
      </c>
      <c r="J78" s="190">
        <f>N59</f>
        <v>0</v>
      </c>
    </row>
    <row r="79" spans="1:10" ht="16.5" customHeight="1">
      <c r="A79" s="197" t="s">
        <v>259</v>
      </c>
      <c r="B79" s="277" t="s">
        <v>260</v>
      </c>
      <c r="C79" s="277"/>
      <c r="D79" s="277"/>
      <c r="E79" s="277"/>
      <c r="F79" s="277"/>
      <c r="G79" s="194">
        <v>627</v>
      </c>
      <c r="H79" s="183">
        <v>12412</v>
      </c>
      <c r="I79" s="190"/>
      <c r="J79" s="191"/>
    </row>
    <row r="80" spans="1:10" ht="16.5" customHeight="1">
      <c r="A80" s="192"/>
      <c r="B80" s="279" t="s">
        <v>261</v>
      </c>
      <c r="C80" s="279"/>
      <c r="D80" s="279"/>
      <c r="E80" s="279"/>
      <c r="F80" s="279"/>
      <c r="G80" s="194">
        <v>6271</v>
      </c>
      <c r="H80" s="194">
        <v>124121</v>
      </c>
      <c r="I80" s="190"/>
      <c r="J80" s="191"/>
    </row>
    <row r="81" spans="1:10" ht="16.5" customHeight="1">
      <c r="A81" s="192"/>
      <c r="B81" s="279" t="s">
        <v>262</v>
      </c>
      <c r="C81" s="279"/>
      <c r="D81" s="279"/>
      <c r="E81" s="279"/>
      <c r="F81" s="279"/>
      <c r="G81" s="194">
        <v>6272</v>
      </c>
      <c r="H81" s="194">
        <v>124122</v>
      </c>
      <c r="I81" s="190"/>
      <c r="J81" s="191"/>
    </row>
    <row r="82" spans="1:10" ht="16.5" customHeight="1">
      <c r="A82" s="192" t="s">
        <v>263</v>
      </c>
      <c r="B82" s="277" t="s">
        <v>264</v>
      </c>
      <c r="C82" s="277"/>
      <c r="D82" s="277"/>
      <c r="E82" s="277"/>
      <c r="F82" s="277"/>
      <c r="G82" s="194">
        <v>628</v>
      </c>
      <c r="H82" s="194">
        <v>12413</v>
      </c>
      <c r="I82" s="190">
        <f>M60</f>
        <v>2625</v>
      </c>
      <c r="J82" s="190">
        <f>N60</f>
        <v>0</v>
      </c>
    </row>
    <row r="83" spans="1:10" ht="16.5" customHeight="1">
      <c r="A83" s="188">
        <v>5</v>
      </c>
      <c r="B83" s="280" t="s">
        <v>265</v>
      </c>
      <c r="C83" s="277"/>
      <c r="D83" s="277"/>
      <c r="E83" s="277"/>
      <c r="F83" s="277"/>
      <c r="G83" s="184">
        <v>63</v>
      </c>
      <c r="H83" s="184">
        <v>12500</v>
      </c>
      <c r="I83" s="190">
        <f>SUM(I84:I87)</f>
        <v>0</v>
      </c>
      <c r="J83" s="190">
        <f>SUM(J84:J87)</f>
        <v>0</v>
      </c>
    </row>
    <row r="84" spans="1:10" ht="16.5" customHeight="1">
      <c r="A84" s="192" t="s">
        <v>13</v>
      </c>
      <c r="B84" s="277" t="s">
        <v>266</v>
      </c>
      <c r="C84" s="277"/>
      <c r="D84" s="277"/>
      <c r="E84" s="277"/>
      <c r="F84" s="277"/>
      <c r="G84" s="194">
        <v>632</v>
      </c>
      <c r="H84" s="194">
        <v>12501</v>
      </c>
      <c r="I84" s="184"/>
      <c r="J84" s="185"/>
    </row>
    <row r="85" spans="1:10" ht="16.5" customHeight="1">
      <c r="A85" s="192" t="s">
        <v>15</v>
      </c>
      <c r="B85" s="277" t="s">
        <v>267</v>
      </c>
      <c r="C85" s="277"/>
      <c r="D85" s="277"/>
      <c r="E85" s="277"/>
      <c r="F85" s="277"/>
      <c r="G85" s="194">
        <v>633</v>
      </c>
      <c r="H85" s="194">
        <v>12502</v>
      </c>
      <c r="I85" s="184"/>
      <c r="J85" s="185"/>
    </row>
    <row r="86" spans="1:10" ht="16.5" customHeight="1">
      <c r="A86" s="192" t="s">
        <v>17</v>
      </c>
      <c r="B86" s="277" t="s">
        <v>268</v>
      </c>
      <c r="C86" s="277"/>
      <c r="D86" s="277"/>
      <c r="E86" s="277"/>
      <c r="F86" s="277"/>
      <c r="G86" s="194">
        <v>634</v>
      </c>
      <c r="H86" s="194">
        <v>12503</v>
      </c>
      <c r="I86" s="198">
        <f>M61</f>
        <v>0</v>
      </c>
      <c r="J86" s="198">
        <f>N61</f>
        <v>0</v>
      </c>
    </row>
    <row r="87" spans="1:10" ht="16.5" customHeight="1">
      <c r="A87" s="192" t="s">
        <v>55</v>
      </c>
      <c r="B87" s="277" t="s">
        <v>269</v>
      </c>
      <c r="C87" s="277"/>
      <c r="D87" s="277"/>
      <c r="E87" s="277"/>
      <c r="F87" s="277"/>
      <c r="G87" s="194" t="s">
        <v>270</v>
      </c>
      <c r="H87" s="194">
        <v>12504</v>
      </c>
      <c r="I87" s="184"/>
      <c r="J87" s="185"/>
    </row>
    <row r="88" spans="1:10" ht="12.75" customHeight="1">
      <c r="A88" s="188" t="s">
        <v>271</v>
      </c>
      <c r="B88" s="278" t="s">
        <v>272</v>
      </c>
      <c r="C88" s="278"/>
      <c r="D88" s="278"/>
      <c r="E88" s="278"/>
      <c r="F88" s="278"/>
      <c r="G88" s="194"/>
      <c r="H88" s="194">
        <v>12600</v>
      </c>
      <c r="I88" s="198">
        <f>I57+I63+I66+I67+I83</f>
        <v>1097201.4</v>
      </c>
      <c r="J88" s="198">
        <f>J57+J63+J66+J67+J83</f>
        <v>0</v>
      </c>
    </row>
    <row r="89" spans="1:10" ht="13.5" customHeight="1">
      <c r="A89" s="199"/>
      <c r="B89" s="200" t="s">
        <v>273</v>
      </c>
      <c r="C89" s="201"/>
      <c r="D89" s="201"/>
      <c r="E89" s="201"/>
      <c r="F89" s="201"/>
      <c r="G89" s="201"/>
      <c r="H89" s="201"/>
      <c r="I89" s="202" t="str">
        <f>I56</f>
        <v>Viti 2011</v>
      </c>
      <c r="J89" s="202" t="str">
        <f>J56</f>
        <v>Viti 2010</v>
      </c>
    </row>
    <row r="90" spans="1:10" ht="16.5" customHeight="1">
      <c r="A90" s="203">
        <v>1</v>
      </c>
      <c r="B90" s="273" t="s">
        <v>274</v>
      </c>
      <c r="C90" s="273"/>
      <c r="D90" s="273"/>
      <c r="E90" s="273"/>
      <c r="F90" s="273"/>
      <c r="G90" s="184"/>
      <c r="H90" s="184">
        <v>14000</v>
      </c>
      <c r="I90" s="204">
        <v>1</v>
      </c>
      <c r="J90" s="205">
        <v>1</v>
      </c>
    </row>
    <row r="91" spans="1:10" ht="12" customHeight="1">
      <c r="A91" s="203">
        <v>2</v>
      </c>
      <c r="B91" s="273" t="s">
        <v>275</v>
      </c>
      <c r="C91" s="273"/>
      <c r="D91" s="273"/>
      <c r="E91" s="273"/>
      <c r="F91" s="273"/>
      <c r="G91" s="184"/>
      <c r="H91" s="184">
        <v>15000</v>
      </c>
      <c r="I91" s="184"/>
      <c r="J91" s="185"/>
    </row>
    <row r="92" spans="1:10" ht="12" customHeight="1">
      <c r="A92" s="206" t="s">
        <v>13</v>
      </c>
      <c r="B92" s="274" t="s">
        <v>276</v>
      </c>
      <c r="C92" s="274"/>
      <c r="D92" s="274"/>
      <c r="E92" s="274"/>
      <c r="F92" s="274"/>
      <c r="G92" s="184"/>
      <c r="H92" s="194">
        <v>15001</v>
      </c>
      <c r="I92" s="184"/>
      <c r="J92" s="185"/>
    </row>
    <row r="93" spans="1:10" ht="12.75" customHeight="1">
      <c r="A93" s="206"/>
      <c r="B93" s="275" t="s">
        <v>277</v>
      </c>
      <c r="C93" s="275"/>
      <c r="D93" s="275"/>
      <c r="E93" s="275"/>
      <c r="F93" s="275"/>
      <c r="G93" s="184"/>
      <c r="H93" s="194">
        <v>150011</v>
      </c>
      <c r="I93" s="184"/>
      <c r="J93" s="185"/>
    </row>
    <row r="94" spans="1:10" ht="13.5" customHeight="1">
      <c r="A94" s="207" t="s">
        <v>15</v>
      </c>
      <c r="B94" s="274" t="s">
        <v>278</v>
      </c>
      <c r="C94" s="274"/>
      <c r="D94" s="274"/>
      <c r="E94" s="274"/>
      <c r="F94" s="274"/>
      <c r="G94" s="184"/>
      <c r="H94" s="194">
        <v>15002</v>
      </c>
      <c r="I94" s="184"/>
      <c r="J94" s="185"/>
    </row>
    <row r="95" spans="1:10" ht="9.75" customHeight="1" thickBot="1">
      <c r="A95" s="208"/>
      <c r="B95" s="276" t="s">
        <v>279</v>
      </c>
      <c r="C95" s="276"/>
      <c r="D95" s="276"/>
      <c r="E95" s="276"/>
      <c r="F95" s="276"/>
      <c r="G95" s="209"/>
      <c r="H95" s="210">
        <v>150021</v>
      </c>
      <c r="I95" s="209"/>
      <c r="J95" s="211"/>
    </row>
    <row r="96" spans="1:10" ht="12.75">
      <c r="A96" s="212"/>
      <c r="B96" s="212"/>
      <c r="C96" s="212"/>
      <c r="D96" s="212"/>
      <c r="E96" s="212"/>
      <c r="F96" s="212"/>
      <c r="G96" s="212"/>
      <c r="H96" s="212"/>
      <c r="I96" s="213" t="s">
        <v>219</v>
      </c>
      <c r="J96" s="213"/>
    </row>
    <row r="97" spans="1:10" ht="15.75">
      <c r="A97" s="122"/>
      <c r="B97" s="122"/>
      <c r="C97" s="122"/>
      <c r="D97" s="122"/>
      <c r="E97" s="122"/>
      <c r="F97" s="122"/>
      <c r="G97" s="122"/>
      <c r="H97" s="122"/>
      <c r="I97" s="214"/>
      <c r="J97" s="214"/>
    </row>
    <row r="98" spans="1:10" ht="15.75">
      <c r="A98" s="122"/>
      <c r="B98" s="122"/>
      <c r="C98" s="122"/>
      <c r="D98" s="122"/>
      <c r="E98" s="122"/>
      <c r="F98" s="122"/>
      <c r="G98" s="122"/>
      <c r="H98" s="122"/>
      <c r="I98" s="122"/>
      <c r="J98" s="214"/>
    </row>
    <row r="99" spans="1:10" ht="15.75">
      <c r="A99" s="122"/>
      <c r="B99" s="122"/>
      <c r="C99" s="122"/>
      <c r="D99" s="122"/>
      <c r="E99" s="122"/>
      <c r="F99" s="122"/>
      <c r="G99" s="122"/>
      <c r="H99" s="122"/>
      <c r="I99" s="122"/>
      <c r="J99" s="214"/>
    </row>
    <row r="100" spans="1:10" ht="15.75">
      <c r="A100" s="122"/>
      <c r="B100" s="122"/>
      <c r="C100" s="122"/>
      <c r="D100" s="122"/>
      <c r="E100" s="122"/>
      <c r="F100" s="122"/>
      <c r="G100" s="122"/>
      <c r="H100" s="122"/>
      <c r="I100" s="122"/>
      <c r="J100" s="214"/>
    </row>
    <row r="101" spans="1:10" ht="15.75">
      <c r="A101" s="122"/>
      <c r="C101" s="129" t="str">
        <f>C52</f>
        <v>CE2 Debt Collection</v>
      </c>
      <c r="F101" s="122"/>
      <c r="G101" s="122"/>
      <c r="H101" s="122"/>
      <c r="I101" s="122"/>
      <c r="J101" s="214"/>
    </row>
    <row r="102" spans="1:10" ht="12.75">
      <c r="A102" s="122"/>
      <c r="C102" s="129" t="str">
        <f>C53</f>
        <v>L11628012L</v>
      </c>
      <c r="F102" s="122"/>
      <c r="G102" s="122"/>
      <c r="H102" s="122"/>
      <c r="I102" s="122"/>
      <c r="J102" s="122"/>
    </row>
    <row r="103" spans="1:10" ht="12.75">
      <c r="A103" s="122"/>
      <c r="C103" s="128"/>
      <c r="E103" s="131" t="s">
        <v>280</v>
      </c>
      <c r="F103" s="122"/>
      <c r="G103" s="122"/>
      <c r="H103" s="122"/>
      <c r="I103" s="122"/>
      <c r="J103" s="122"/>
    </row>
    <row r="104" spans="1:10" ht="12.75">
      <c r="A104" s="122"/>
      <c r="F104" s="122"/>
      <c r="G104" s="122"/>
      <c r="H104" s="122"/>
      <c r="I104" s="122"/>
      <c r="J104" s="122"/>
    </row>
    <row r="105" spans="1:10" ht="12.75">
      <c r="A105" s="122"/>
      <c r="B105" s="60"/>
      <c r="C105" s="60"/>
      <c r="D105" s="159" t="s">
        <v>281</v>
      </c>
      <c r="E105" s="159" t="s">
        <v>282</v>
      </c>
      <c r="F105" s="122"/>
      <c r="G105" s="122"/>
      <c r="H105" s="122"/>
      <c r="I105" s="122"/>
      <c r="J105" s="122"/>
    </row>
    <row r="106" spans="1:10" ht="12.75">
      <c r="A106" s="122"/>
      <c r="B106" s="60">
        <v>1</v>
      </c>
      <c r="C106" s="159" t="s">
        <v>283</v>
      </c>
      <c r="D106" s="215" t="s">
        <v>284</v>
      </c>
      <c r="E106" s="215"/>
      <c r="F106" s="122"/>
      <c r="G106" s="122"/>
      <c r="H106" s="122"/>
      <c r="I106" s="122"/>
      <c r="J106" s="122"/>
    </row>
    <row r="107" spans="1:10" ht="12.75">
      <c r="A107" s="122"/>
      <c r="B107" s="60">
        <v>2</v>
      </c>
      <c r="C107" s="159" t="s">
        <v>283</v>
      </c>
      <c r="D107" s="215" t="s">
        <v>285</v>
      </c>
      <c r="E107" s="60"/>
      <c r="F107" s="122"/>
      <c r="G107" s="122"/>
      <c r="H107" s="122"/>
      <c r="I107" s="122"/>
      <c r="J107" s="122"/>
    </row>
    <row r="108" spans="1:10" ht="12.75">
      <c r="A108" s="122"/>
      <c r="B108" s="60">
        <v>3</v>
      </c>
      <c r="C108" s="159" t="s">
        <v>283</v>
      </c>
      <c r="D108" s="215" t="s">
        <v>286</v>
      </c>
      <c r="E108" s="60"/>
      <c r="F108" s="122"/>
      <c r="G108" s="122"/>
      <c r="H108" s="122"/>
      <c r="I108" s="122"/>
      <c r="J108" s="122"/>
    </row>
    <row r="109" spans="1:10" ht="12.75">
      <c r="A109" s="122"/>
      <c r="B109" s="60">
        <v>4</v>
      </c>
      <c r="C109" s="159" t="s">
        <v>283</v>
      </c>
      <c r="D109" s="215" t="s">
        <v>287</v>
      </c>
      <c r="E109" s="60"/>
      <c r="F109" s="122"/>
      <c r="G109" s="122"/>
      <c r="H109" s="122"/>
      <c r="I109" s="122"/>
      <c r="J109" s="122"/>
    </row>
    <row r="110" spans="1:10" ht="12.75">
      <c r="A110" s="122"/>
      <c r="B110" s="60">
        <v>5</v>
      </c>
      <c r="C110" s="159" t="s">
        <v>283</v>
      </c>
      <c r="D110" s="215" t="s">
        <v>288</v>
      </c>
      <c r="E110" s="60"/>
      <c r="F110" s="122"/>
      <c r="G110" s="122"/>
      <c r="H110" s="122"/>
      <c r="I110" s="122"/>
      <c r="J110" s="122"/>
    </row>
    <row r="111" spans="1:10" ht="12.75">
      <c r="A111" s="122"/>
      <c r="B111" s="60">
        <v>6</v>
      </c>
      <c r="C111" s="159" t="s">
        <v>283</v>
      </c>
      <c r="D111" s="215" t="s">
        <v>289</v>
      </c>
      <c r="E111" s="60"/>
      <c r="F111" s="122"/>
      <c r="G111" s="122"/>
      <c r="H111" s="122"/>
      <c r="I111" s="122"/>
      <c r="J111" s="122"/>
    </row>
    <row r="112" spans="1:10" ht="12.75">
      <c r="A112" s="122"/>
      <c r="B112" s="60">
        <v>7</v>
      </c>
      <c r="C112" s="159" t="s">
        <v>283</v>
      </c>
      <c r="D112" s="215" t="s">
        <v>290</v>
      </c>
      <c r="E112" s="60"/>
      <c r="F112" s="122"/>
      <c r="G112" s="122"/>
      <c r="H112" s="122"/>
      <c r="I112" s="122"/>
      <c r="J112" s="122"/>
    </row>
    <row r="113" spans="1:10" ht="12.75">
      <c r="A113" s="122"/>
      <c r="B113" s="60">
        <v>8</v>
      </c>
      <c r="C113" s="159" t="s">
        <v>283</v>
      </c>
      <c r="D113" s="215" t="s">
        <v>291</v>
      </c>
      <c r="E113" s="60"/>
      <c r="F113" s="122"/>
      <c r="G113" s="122"/>
      <c r="H113" s="122"/>
      <c r="I113" s="122"/>
      <c r="J113" s="122"/>
    </row>
    <row r="114" spans="1:10" ht="12.75">
      <c r="A114" s="122"/>
      <c r="B114" s="159" t="s">
        <v>44</v>
      </c>
      <c r="C114" s="159"/>
      <c r="D114" s="159" t="s">
        <v>292</v>
      </c>
      <c r="E114" s="159"/>
      <c r="F114" s="122"/>
      <c r="G114" s="122"/>
      <c r="H114" s="122"/>
      <c r="I114" s="122"/>
      <c r="J114" s="122"/>
    </row>
    <row r="115" spans="1:10" ht="12.75">
      <c r="A115" s="122"/>
      <c r="B115" s="60">
        <v>9</v>
      </c>
      <c r="C115" s="159" t="s">
        <v>293</v>
      </c>
      <c r="D115" s="215" t="s">
        <v>294</v>
      </c>
      <c r="E115" s="60"/>
      <c r="F115" s="122"/>
      <c r="G115" s="122"/>
      <c r="H115" s="122"/>
      <c r="I115" s="122"/>
      <c r="J115" s="122"/>
    </row>
    <row r="116" spans="1:10" ht="12.75">
      <c r="A116" s="122"/>
      <c r="B116" s="60">
        <v>10</v>
      </c>
      <c r="C116" s="159" t="s">
        <v>293</v>
      </c>
      <c r="D116" s="215" t="s">
        <v>295</v>
      </c>
      <c r="E116" s="215"/>
      <c r="F116" s="122"/>
      <c r="G116" s="122"/>
      <c r="H116" s="122"/>
      <c r="I116" s="122"/>
      <c r="J116" s="122"/>
    </row>
    <row r="117" spans="1:10" ht="12.75">
      <c r="A117" s="122"/>
      <c r="B117" s="60">
        <v>11</v>
      </c>
      <c r="C117" s="159" t="s">
        <v>293</v>
      </c>
      <c r="D117" s="215" t="s">
        <v>296</v>
      </c>
      <c r="E117" s="60"/>
      <c r="F117" s="122"/>
      <c r="G117" s="122"/>
      <c r="H117" s="122"/>
      <c r="I117" s="122"/>
      <c r="J117" s="122"/>
    </row>
    <row r="118" spans="1:10" ht="12.75">
      <c r="A118" s="122"/>
      <c r="B118" s="159" t="s">
        <v>67</v>
      </c>
      <c r="C118" s="159"/>
      <c r="D118" s="159" t="s">
        <v>297</v>
      </c>
      <c r="E118" s="159"/>
      <c r="F118" s="122"/>
      <c r="G118" s="122"/>
      <c r="H118" s="122"/>
      <c r="I118" s="122"/>
      <c r="J118" s="122"/>
    </row>
    <row r="119" spans="1:10" ht="12.75">
      <c r="A119" s="122"/>
      <c r="B119" s="60">
        <v>12</v>
      </c>
      <c r="C119" s="159" t="s">
        <v>298</v>
      </c>
      <c r="D119" s="215" t="s">
        <v>299</v>
      </c>
      <c r="E119" s="60"/>
      <c r="F119" s="122"/>
      <c r="G119" s="122"/>
      <c r="H119" s="122"/>
      <c r="I119" s="122"/>
      <c r="J119" s="122"/>
    </row>
    <row r="120" spans="1:10" ht="12.75">
      <c r="A120" s="122"/>
      <c r="B120" s="60">
        <v>13</v>
      </c>
      <c r="C120" s="159" t="s">
        <v>298</v>
      </c>
      <c r="D120" s="159" t="s">
        <v>300</v>
      </c>
      <c r="E120" s="60"/>
      <c r="F120" s="122"/>
      <c r="G120" s="122"/>
      <c r="H120" s="122"/>
      <c r="I120" s="122"/>
      <c r="J120" s="122"/>
    </row>
    <row r="121" spans="1:10" ht="12.75">
      <c r="A121" s="122"/>
      <c r="B121" s="60">
        <v>14</v>
      </c>
      <c r="C121" s="159" t="s">
        <v>298</v>
      </c>
      <c r="D121" s="215" t="s">
        <v>301</v>
      </c>
      <c r="E121" s="60"/>
      <c r="F121" s="122"/>
      <c r="G121" s="122"/>
      <c r="H121" s="122"/>
      <c r="I121" s="122"/>
      <c r="J121" s="122"/>
    </row>
    <row r="122" spans="1:10" ht="12.75">
      <c r="A122" s="122"/>
      <c r="B122" s="60">
        <v>15</v>
      </c>
      <c r="C122" s="159" t="s">
        <v>298</v>
      </c>
      <c r="D122" s="215" t="s">
        <v>302</v>
      </c>
      <c r="E122" s="60"/>
      <c r="F122" s="122"/>
      <c r="G122" s="122"/>
      <c r="H122" s="122"/>
      <c r="I122" s="122"/>
      <c r="J122" s="122"/>
    </row>
    <row r="123" spans="1:10" ht="12.75">
      <c r="A123" s="122"/>
      <c r="B123" s="60">
        <v>16</v>
      </c>
      <c r="C123" s="159" t="s">
        <v>298</v>
      </c>
      <c r="D123" s="215" t="s">
        <v>303</v>
      </c>
      <c r="E123" s="60"/>
      <c r="F123" s="122"/>
      <c r="G123" s="122"/>
      <c r="H123" s="122"/>
      <c r="I123" s="122"/>
      <c r="J123" s="122"/>
    </row>
    <row r="124" spans="1:10" ht="12.75">
      <c r="A124" s="122"/>
      <c r="B124" s="60">
        <v>17</v>
      </c>
      <c r="C124" s="159" t="s">
        <v>298</v>
      </c>
      <c r="D124" s="215" t="s">
        <v>304</v>
      </c>
      <c r="E124" s="60"/>
      <c r="F124" s="122"/>
      <c r="G124" s="122"/>
      <c r="H124" s="122"/>
      <c r="I124" s="122"/>
      <c r="J124" s="122"/>
    </row>
    <row r="125" spans="1:10" ht="12.75">
      <c r="A125" s="122"/>
      <c r="B125" s="60">
        <v>18</v>
      </c>
      <c r="C125" s="159" t="s">
        <v>298</v>
      </c>
      <c r="D125" s="215" t="s">
        <v>305</v>
      </c>
      <c r="E125" s="60"/>
      <c r="F125" s="122"/>
      <c r="G125" s="122"/>
      <c r="H125" s="122"/>
      <c r="I125" s="122"/>
      <c r="J125" s="122"/>
    </row>
    <row r="126" spans="1:10" ht="12.75">
      <c r="A126" s="122"/>
      <c r="B126" s="60">
        <v>19</v>
      </c>
      <c r="C126" s="159" t="s">
        <v>298</v>
      </c>
      <c r="D126" s="215" t="s">
        <v>306</v>
      </c>
      <c r="E126" s="60"/>
      <c r="F126" s="122"/>
      <c r="G126" s="122"/>
      <c r="H126" s="122"/>
      <c r="I126" s="122"/>
      <c r="J126" s="122"/>
    </row>
    <row r="127" spans="1:10" ht="12.75">
      <c r="A127" s="122"/>
      <c r="B127" s="159" t="s">
        <v>114</v>
      </c>
      <c r="C127" s="159"/>
      <c r="D127" s="159" t="s">
        <v>307</v>
      </c>
      <c r="E127" s="60"/>
      <c r="F127" s="122"/>
      <c r="G127" s="122"/>
      <c r="H127" s="122"/>
      <c r="I127" s="122"/>
      <c r="J127" s="122"/>
    </row>
    <row r="128" spans="1:10" ht="12.75">
      <c r="A128" s="122"/>
      <c r="B128" s="60">
        <v>20</v>
      </c>
      <c r="C128" s="159" t="s">
        <v>308</v>
      </c>
      <c r="D128" s="215" t="s">
        <v>309</v>
      </c>
      <c r="E128" s="60"/>
      <c r="F128" s="122"/>
      <c r="G128" s="122"/>
      <c r="H128" s="122"/>
      <c r="I128" s="122"/>
      <c r="J128" s="122"/>
    </row>
    <row r="129" spans="1:10" ht="12.75">
      <c r="A129" s="122"/>
      <c r="B129" s="60">
        <v>21</v>
      </c>
      <c r="C129" s="159" t="s">
        <v>308</v>
      </c>
      <c r="D129" s="215" t="s">
        <v>310</v>
      </c>
      <c r="E129" s="215"/>
      <c r="F129" s="122"/>
      <c r="G129" s="122"/>
      <c r="H129" s="122"/>
      <c r="I129" s="122"/>
      <c r="J129" s="122"/>
    </row>
    <row r="130" spans="1:10" ht="12.75">
      <c r="A130" s="122"/>
      <c r="B130" s="60">
        <v>22</v>
      </c>
      <c r="C130" s="159" t="s">
        <v>308</v>
      </c>
      <c r="D130" s="215" t="s">
        <v>311</v>
      </c>
      <c r="E130" s="215"/>
      <c r="F130" s="122"/>
      <c r="G130" s="122"/>
      <c r="H130" s="122"/>
      <c r="I130" s="122"/>
      <c r="J130" s="122"/>
    </row>
    <row r="131" spans="1:10" ht="12.75">
      <c r="A131" s="122"/>
      <c r="B131" s="60">
        <v>23</v>
      </c>
      <c r="C131" s="159" t="s">
        <v>308</v>
      </c>
      <c r="D131" s="215" t="s">
        <v>312</v>
      </c>
      <c r="E131" s="60"/>
      <c r="F131" s="122"/>
      <c r="G131" s="122"/>
      <c r="H131" s="122"/>
      <c r="I131" s="122"/>
      <c r="J131" s="122"/>
    </row>
    <row r="132" spans="1:10" ht="12.75">
      <c r="A132" s="122"/>
      <c r="B132" s="159" t="s">
        <v>313</v>
      </c>
      <c r="C132" s="159"/>
      <c r="D132" s="159" t="s">
        <v>314</v>
      </c>
      <c r="E132" s="60"/>
      <c r="F132" s="122"/>
      <c r="G132" s="122"/>
      <c r="H132" s="122"/>
      <c r="I132" s="122"/>
      <c r="J132" s="122"/>
    </row>
    <row r="133" spans="1:10" ht="12.75">
      <c r="A133" s="122"/>
      <c r="B133" s="60">
        <v>24</v>
      </c>
      <c r="C133" s="159" t="s">
        <v>315</v>
      </c>
      <c r="D133" s="215" t="s">
        <v>316</v>
      </c>
      <c r="E133" s="60"/>
      <c r="F133" s="122"/>
      <c r="G133" s="122"/>
      <c r="H133" s="122"/>
      <c r="I133" s="122"/>
      <c r="J133" s="122"/>
    </row>
    <row r="134" spans="1:10" ht="12.75">
      <c r="A134" s="122"/>
      <c r="B134" s="60">
        <v>25</v>
      </c>
      <c r="C134" s="159" t="s">
        <v>315</v>
      </c>
      <c r="D134" s="215" t="s">
        <v>317</v>
      </c>
      <c r="E134" s="60"/>
      <c r="F134" s="122"/>
      <c r="G134" s="122"/>
      <c r="H134" s="122"/>
      <c r="I134" s="122"/>
      <c r="J134" s="122"/>
    </row>
    <row r="135" spans="1:10" ht="12.75">
      <c r="A135" s="122"/>
      <c r="B135" s="60">
        <v>26</v>
      </c>
      <c r="C135" s="159" t="s">
        <v>315</v>
      </c>
      <c r="D135" s="215" t="s">
        <v>318</v>
      </c>
      <c r="E135" s="60"/>
      <c r="F135" s="122"/>
      <c r="G135" s="122"/>
      <c r="H135" s="122"/>
      <c r="I135" s="122"/>
      <c r="J135" s="122"/>
    </row>
    <row r="136" spans="1:10" ht="12.75">
      <c r="A136" s="122"/>
      <c r="B136" s="60">
        <v>27</v>
      </c>
      <c r="C136" s="159" t="s">
        <v>315</v>
      </c>
      <c r="D136" s="215" t="s">
        <v>319</v>
      </c>
      <c r="E136" s="60"/>
      <c r="F136" s="122"/>
      <c r="G136" s="122"/>
      <c r="H136" s="122"/>
      <c r="I136" s="122"/>
      <c r="J136" s="122"/>
    </row>
    <row r="137" spans="1:10" ht="12.75">
      <c r="A137" s="122"/>
      <c r="B137" s="60">
        <v>28</v>
      </c>
      <c r="C137" s="159" t="s">
        <v>315</v>
      </c>
      <c r="D137" s="215" t="s">
        <v>320</v>
      </c>
      <c r="E137" s="215"/>
      <c r="F137" s="122"/>
      <c r="G137" s="122"/>
      <c r="H137" s="122"/>
      <c r="I137" s="122"/>
      <c r="J137" s="122"/>
    </row>
    <row r="138" spans="1:10" ht="12.75">
      <c r="A138" s="122"/>
      <c r="B138" s="60">
        <v>29</v>
      </c>
      <c r="C138" s="159" t="s">
        <v>315</v>
      </c>
      <c r="D138" s="216" t="s">
        <v>321</v>
      </c>
      <c r="E138" s="60"/>
      <c r="F138" s="122"/>
      <c r="G138" s="122"/>
      <c r="H138" s="122"/>
      <c r="I138" s="122"/>
      <c r="J138" s="122"/>
    </row>
    <row r="139" spans="1:10" ht="12.75">
      <c r="A139" s="122"/>
      <c r="B139" s="60">
        <v>30</v>
      </c>
      <c r="C139" s="159" t="s">
        <v>315</v>
      </c>
      <c r="D139" s="215" t="s">
        <v>322</v>
      </c>
      <c r="E139" s="60"/>
      <c r="F139" s="122"/>
      <c r="G139" s="122"/>
      <c r="H139" s="122"/>
      <c r="I139" s="122"/>
      <c r="J139" s="122"/>
    </row>
    <row r="140" spans="1:10" ht="12.75">
      <c r="A140" s="122"/>
      <c r="B140" s="60">
        <v>31</v>
      </c>
      <c r="C140" s="159" t="s">
        <v>315</v>
      </c>
      <c r="D140" s="215" t="s">
        <v>323</v>
      </c>
      <c r="E140" s="60"/>
      <c r="F140" s="122"/>
      <c r="G140" s="122"/>
      <c r="H140" s="122"/>
      <c r="I140" s="122"/>
      <c r="J140" s="122"/>
    </row>
    <row r="141" spans="1:10" ht="12.75">
      <c r="A141" s="122"/>
      <c r="B141" s="60">
        <v>32</v>
      </c>
      <c r="C141" s="159" t="s">
        <v>315</v>
      </c>
      <c r="D141" s="215" t="s">
        <v>324</v>
      </c>
      <c r="E141" s="60"/>
      <c r="F141" s="122"/>
      <c r="G141" s="122"/>
      <c r="H141" s="122"/>
      <c r="I141" s="122"/>
      <c r="J141" s="122"/>
    </row>
    <row r="142" spans="1:10" ht="12.75">
      <c r="A142" s="122"/>
      <c r="B142" s="60">
        <v>33</v>
      </c>
      <c r="C142" s="159" t="s">
        <v>315</v>
      </c>
      <c r="D142" s="215" t="s">
        <v>325</v>
      </c>
      <c r="E142" s="60"/>
      <c r="F142" s="122"/>
      <c r="G142" s="122"/>
      <c r="H142" s="122"/>
      <c r="I142" s="122"/>
      <c r="J142" s="122"/>
    </row>
    <row r="143" spans="1:10" ht="12.75">
      <c r="A143" s="122"/>
      <c r="B143" s="217">
        <v>34</v>
      </c>
      <c r="C143" s="159" t="s">
        <v>315</v>
      </c>
      <c r="D143" s="215" t="s">
        <v>326</v>
      </c>
      <c r="E143" s="60"/>
      <c r="F143" s="122"/>
      <c r="G143" s="122"/>
      <c r="H143" s="122"/>
      <c r="I143" s="122"/>
      <c r="J143" s="122"/>
    </row>
    <row r="144" spans="1:10" ht="12.75">
      <c r="A144" s="122"/>
      <c r="B144" s="159" t="s">
        <v>327</v>
      </c>
      <c r="C144" s="60"/>
      <c r="D144" s="159" t="s">
        <v>328</v>
      </c>
      <c r="E144" s="159"/>
      <c r="F144" s="122"/>
      <c r="G144" s="122"/>
      <c r="H144" s="122"/>
      <c r="I144" s="122"/>
      <c r="J144" s="122"/>
    </row>
    <row r="145" spans="1:10" ht="12.75">
      <c r="A145" s="122"/>
      <c r="B145" s="60"/>
      <c r="C145" s="60"/>
      <c r="D145" s="159" t="s">
        <v>329</v>
      </c>
      <c r="E145" s="218"/>
      <c r="F145" s="122"/>
      <c r="G145" s="122"/>
      <c r="H145" s="122"/>
      <c r="I145" s="122"/>
      <c r="J145" s="122"/>
    </row>
    <row r="146" spans="1:10" ht="12.75">
      <c r="A146" s="122"/>
      <c r="F146" s="122"/>
      <c r="G146" s="122"/>
      <c r="H146" s="122"/>
      <c r="I146" s="122"/>
      <c r="J146" s="122"/>
    </row>
    <row r="147" spans="1:10" ht="12.75">
      <c r="A147" s="122"/>
      <c r="F147" s="122"/>
      <c r="G147" s="122"/>
      <c r="H147" s="122"/>
      <c r="I147" s="122"/>
      <c r="J147" s="122"/>
    </row>
    <row r="148" spans="1:10" ht="12.75">
      <c r="A148" s="122"/>
      <c r="C148" s="219" t="s">
        <v>330</v>
      </c>
      <c r="D148" s="220"/>
      <c r="E148" s="159" t="s">
        <v>331</v>
      </c>
      <c r="F148" s="122"/>
      <c r="G148" s="122"/>
      <c r="H148" s="122"/>
      <c r="I148" s="122"/>
      <c r="J148" s="122"/>
    </row>
    <row r="149" spans="1:10" ht="12.75">
      <c r="A149" s="122"/>
      <c r="C149" s="221"/>
      <c r="D149" s="222"/>
      <c r="E149" s="222"/>
      <c r="F149" s="122"/>
      <c r="G149" s="122"/>
      <c r="H149" s="122"/>
      <c r="I149" s="122"/>
      <c r="J149" s="122"/>
    </row>
    <row r="150" spans="1:10" ht="12.75">
      <c r="A150" s="122"/>
      <c r="C150" s="223" t="s">
        <v>332</v>
      </c>
      <c r="D150" s="223"/>
      <c r="E150" s="60"/>
      <c r="F150" s="122"/>
      <c r="G150" s="122"/>
      <c r="H150" s="122"/>
      <c r="I150" s="122"/>
      <c r="J150" s="122"/>
    </row>
    <row r="151" spans="1:10" ht="12.75">
      <c r="A151" s="122"/>
      <c r="C151" s="60" t="s">
        <v>333</v>
      </c>
      <c r="D151" s="60"/>
      <c r="E151" s="60"/>
      <c r="F151" s="122"/>
      <c r="G151" s="122"/>
      <c r="H151" s="122"/>
      <c r="I151" s="122"/>
      <c r="J151" s="122"/>
    </row>
    <row r="152" spans="1:10" ht="12.75">
      <c r="A152" s="122"/>
      <c r="C152" s="60" t="s">
        <v>334</v>
      </c>
      <c r="D152" s="60"/>
      <c r="E152" s="60"/>
      <c r="F152" s="122"/>
      <c r="G152" s="122"/>
      <c r="H152" s="122"/>
      <c r="I152" s="122"/>
      <c r="J152" s="122"/>
    </row>
    <row r="153" spans="1:10" ht="12.75">
      <c r="A153" s="122"/>
      <c r="C153" s="60" t="s">
        <v>335</v>
      </c>
      <c r="D153" s="60"/>
      <c r="E153" s="60"/>
      <c r="F153" s="122"/>
      <c r="G153" s="122"/>
      <c r="H153" s="122"/>
      <c r="I153" s="122"/>
      <c r="J153" s="122"/>
    </row>
    <row r="154" spans="1:10" ht="12.75">
      <c r="A154" s="122"/>
      <c r="C154" s="224" t="s">
        <v>336</v>
      </c>
      <c r="D154" s="220"/>
      <c r="E154" s="60">
        <v>1</v>
      </c>
      <c r="F154" s="122"/>
      <c r="G154" s="122"/>
      <c r="H154" s="122"/>
      <c r="I154" s="122"/>
      <c r="J154" s="122"/>
    </row>
    <row r="155" spans="1:10" ht="12.75">
      <c r="A155" s="122"/>
      <c r="C155" s="225"/>
      <c r="D155" s="226" t="s">
        <v>50</v>
      </c>
      <c r="E155" s="226">
        <v>1</v>
      </c>
      <c r="F155" s="122"/>
      <c r="G155" s="122"/>
      <c r="H155" s="122"/>
      <c r="I155" s="122"/>
      <c r="J155" s="122"/>
    </row>
    <row r="156" spans="1:10" ht="12.75">
      <c r="A156" s="122"/>
      <c r="F156" s="122"/>
      <c r="G156" s="122"/>
      <c r="H156" s="122"/>
      <c r="I156" s="122"/>
      <c r="J156" s="122"/>
    </row>
    <row r="157" spans="1:10" ht="12.75">
      <c r="A157" s="122"/>
      <c r="E157" s="131" t="s">
        <v>219</v>
      </c>
      <c r="F157" s="122"/>
      <c r="G157" s="122"/>
      <c r="H157" s="122"/>
      <c r="I157" s="122"/>
      <c r="J157" s="122"/>
    </row>
    <row r="158" spans="1:10" ht="12.75">
      <c r="A158" s="122"/>
      <c r="F158" s="122"/>
      <c r="G158" s="122"/>
      <c r="H158" s="122"/>
      <c r="I158" s="122"/>
      <c r="J158" s="122"/>
    </row>
    <row r="159" spans="1:10" ht="12.75">
      <c r="A159" s="122"/>
      <c r="C159" s="131" t="s">
        <v>337</v>
      </c>
      <c r="F159" s="122"/>
      <c r="G159" s="122"/>
      <c r="H159" s="122"/>
      <c r="I159" s="122"/>
      <c r="J159" s="122"/>
    </row>
    <row r="160" spans="1:10" ht="12.7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</row>
    <row r="161" spans="1:10" ht="12.7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</row>
    <row r="162" spans="1:10" ht="12.7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</row>
    <row r="163" spans="1:10" ht="12.7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</row>
    <row r="164" spans="1:10" ht="12.7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</row>
    <row r="165" spans="1:10" ht="12.7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</row>
    <row r="166" spans="1:10" ht="12.7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</row>
    <row r="167" spans="1:10" ht="12.7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</row>
    <row r="168" spans="1:10" ht="12.7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</row>
    <row r="169" spans="1:10" ht="12.7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</row>
    <row r="170" spans="1:10" ht="12.7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</row>
    <row r="171" spans="1:10" ht="12.7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</row>
    <row r="172" spans="1:10" ht="12.7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</row>
    <row r="173" spans="1:10" ht="12.7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</row>
    <row r="174" spans="1:10" ht="12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</row>
    <row r="175" spans="1:10" ht="12.7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</row>
    <row r="176" spans="1:10" ht="12.7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</row>
    <row r="177" spans="1:10" ht="12.7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</row>
    <row r="178" spans="1:10" ht="12.7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</row>
    <row r="179" spans="1:10" ht="12.7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</row>
    <row r="180" spans="1:10" ht="12.7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</row>
    <row r="181" spans="1:10" ht="12.7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</row>
    <row r="182" spans="1:10" ht="12.7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</row>
    <row r="183" spans="1:10" ht="12.7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</row>
    <row r="184" spans="1:10" ht="12.7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</row>
    <row r="185" spans="1:10" ht="12.7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</row>
    <row r="186" spans="1:10" ht="12.7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</row>
    <row r="187" spans="1:10" ht="12.7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</row>
    <row r="188" spans="1:10" ht="12.7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</row>
  </sheetData>
  <sheetProtection/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5:J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90:F90"/>
    <mergeCell ref="B78:F78"/>
    <mergeCell ref="B79:F79"/>
    <mergeCell ref="B80:F80"/>
    <mergeCell ref="B81:F81"/>
    <mergeCell ref="B82:F82"/>
    <mergeCell ref="B83:F83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</mergeCells>
  <printOptions/>
  <pageMargins left="0.33" right="0.17" top="0.5" bottom="0.35" header="0.24" footer="0.24"/>
  <pageSetup horizontalDpi="600" verticalDpi="600" orientation="portrait" scale="8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E40" activeCellId="1" sqref="I14 E40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6.00390625" style="0" bestFit="1" customWidth="1"/>
    <col min="5" max="5" width="13.421875" style="0" customWidth="1"/>
    <col min="6" max="6" width="12.00390625" style="0" customWidth="1"/>
    <col min="7" max="7" width="16.00390625" style="0" bestFit="1" customWidth="1"/>
  </cols>
  <sheetData>
    <row r="1" spans="2:3" ht="12.75">
      <c r="B1" s="128" t="s">
        <v>189</v>
      </c>
      <c r="C1" s="129" t="str">
        <f>'FV-Pasqyra1-2'!C101</f>
        <v>CE2 Debt Collection</v>
      </c>
    </row>
    <row r="2" spans="2:3" ht="12.75">
      <c r="B2" s="128" t="s">
        <v>190</v>
      </c>
      <c r="C2" s="129" t="str">
        <f>'FV-Pasqyra1-2'!C102</f>
        <v>L11628012L</v>
      </c>
    </row>
    <row r="3" ht="12.75">
      <c r="B3" s="128"/>
    </row>
    <row r="4" spans="2:7" ht="15.75">
      <c r="B4" s="306" t="s">
        <v>338</v>
      </c>
      <c r="C4" s="306"/>
      <c r="D4" s="306"/>
      <c r="E4" s="306"/>
      <c r="F4" s="306"/>
      <c r="G4" s="306"/>
    </row>
    <row r="6" spans="1:7" ht="12.75">
      <c r="A6" s="307" t="s">
        <v>339</v>
      </c>
      <c r="B6" s="309" t="s">
        <v>340</v>
      </c>
      <c r="C6" s="307" t="s">
        <v>341</v>
      </c>
      <c r="D6" s="227" t="s">
        <v>342</v>
      </c>
      <c r="E6" s="307" t="s">
        <v>343</v>
      </c>
      <c r="F6" s="307" t="s">
        <v>344</v>
      </c>
      <c r="G6" s="227" t="s">
        <v>342</v>
      </c>
    </row>
    <row r="7" spans="1:8" ht="12.75">
      <c r="A7" s="308"/>
      <c r="B7" s="310"/>
      <c r="C7" s="308"/>
      <c r="D7" s="228">
        <v>40544</v>
      </c>
      <c r="E7" s="308"/>
      <c r="F7" s="308"/>
      <c r="G7" s="228">
        <v>40908</v>
      </c>
      <c r="H7" s="82"/>
    </row>
    <row r="8" spans="1:8" ht="12.75">
      <c r="A8" s="229">
        <v>1</v>
      </c>
      <c r="B8" s="212" t="s">
        <v>75</v>
      </c>
      <c r="C8" s="229"/>
      <c r="D8" s="230"/>
      <c r="E8" s="230"/>
      <c r="F8" s="230"/>
      <c r="G8" s="230">
        <f>D8+E8-F8</f>
        <v>0</v>
      </c>
      <c r="H8" s="82"/>
    </row>
    <row r="9" spans="1:8" ht="12.75">
      <c r="A9" s="229">
        <v>2</v>
      </c>
      <c r="B9" s="212" t="s">
        <v>345</v>
      </c>
      <c r="C9" s="229"/>
      <c r="D9" s="231"/>
      <c r="E9" s="231"/>
      <c r="F9" s="231"/>
      <c r="G9" s="231"/>
      <c r="H9" s="232"/>
    </row>
    <row r="10" spans="1:8" ht="12.75">
      <c r="A10" s="229">
        <v>3</v>
      </c>
      <c r="B10" s="233" t="s">
        <v>346</v>
      </c>
      <c r="C10" s="229"/>
      <c r="D10" s="231"/>
      <c r="E10" s="231"/>
      <c r="F10" s="231"/>
      <c r="G10" s="231"/>
      <c r="H10" s="232"/>
    </row>
    <row r="11" spans="1:8" ht="12.75">
      <c r="A11" s="229">
        <v>4</v>
      </c>
      <c r="B11" s="233" t="s">
        <v>347</v>
      </c>
      <c r="C11" s="229"/>
      <c r="D11" s="231"/>
      <c r="E11" s="231"/>
      <c r="F11" s="231"/>
      <c r="G11" s="231"/>
      <c r="H11" s="232"/>
    </row>
    <row r="12" spans="1:8" ht="12.75">
      <c r="A12" s="229">
        <v>5</v>
      </c>
      <c r="B12" s="233" t="s">
        <v>348</v>
      </c>
      <c r="C12" s="229"/>
      <c r="D12" s="231"/>
      <c r="E12" s="234"/>
      <c r="F12" s="231"/>
      <c r="G12" s="231"/>
      <c r="H12" s="232"/>
    </row>
    <row r="13" spans="1:8" ht="12.75">
      <c r="A13" s="229">
        <v>1</v>
      </c>
      <c r="B13" s="233" t="s">
        <v>349</v>
      </c>
      <c r="C13" s="229"/>
      <c r="D13" s="231"/>
      <c r="E13" s="231"/>
      <c r="F13" s="231"/>
      <c r="G13" s="231"/>
      <c r="H13" s="232"/>
    </row>
    <row r="14" spans="1:8" ht="12.75">
      <c r="A14" s="229">
        <v>2</v>
      </c>
      <c r="B14" s="60"/>
      <c r="C14" s="229"/>
      <c r="D14" s="231"/>
      <c r="E14" s="231"/>
      <c r="F14" s="231"/>
      <c r="G14" s="231"/>
      <c r="H14" s="82"/>
    </row>
    <row r="15" spans="1:8" ht="12.75">
      <c r="A15" s="229">
        <v>3</v>
      </c>
      <c r="B15" s="60"/>
      <c r="C15" s="229"/>
      <c r="D15" s="231"/>
      <c r="E15" s="231"/>
      <c r="F15" s="231"/>
      <c r="G15" s="231">
        <f>D15+E15-F15</f>
        <v>0</v>
      </c>
      <c r="H15" s="82"/>
    </row>
    <row r="16" spans="1:8" ht="13.5" thickBot="1">
      <c r="A16" s="235">
        <v>4</v>
      </c>
      <c r="B16" s="220"/>
      <c r="C16" s="235"/>
      <c r="D16" s="236"/>
      <c r="E16" s="236"/>
      <c r="F16" s="236"/>
      <c r="G16" s="236">
        <f>D16+E16-F16</f>
        <v>0</v>
      </c>
      <c r="H16" s="82"/>
    </row>
    <row r="17" spans="1:7" ht="13.5" thickBot="1">
      <c r="A17" s="237"/>
      <c r="B17" s="238" t="s">
        <v>350</v>
      </c>
      <c r="C17" s="239"/>
      <c r="D17" s="240">
        <f>SUM(D8:D16)</f>
        <v>0</v>
      </c>
      <c r="E17" s="240">
        <f>SUM(E8:E16)</f>
        <v>0</v>
      </c>
      <c r="F17" s="240">
        <f>SUM(F8:F16)</f>
        <v>0</v>
      </c>
      <c r="G17" s="241">
        <f>SUM(G8:G16)</f>
        <v>0</v>
      </c>
    </row>
    <row r="20" spans="2:7" ht="15.75">
      <c r="B20" s="306" t="s">
        <v>351</v>
      </c>
      <c r="C20" s="306"/>
      <c r="D20" s="306"/>
      <c r="E20" s="306"/>
      <c r="F20" s="306"/>
      <c r="G20" s="306"/>
    </row>
    <row r="22" spans="1:7" ht="12.75">
      <c r="A22" s="307" t="s">
        <v>339</v>
      </c>
      <c r="B22" s="309" t="s">
        <v>340</v>
      </c>
      <c r="C22" s="307" t="s">
        <v>341</v>
      </c>
      <c r="D22" s="227" t="s">
        <v>342</v>
      </c>
      <c r="E22" s="307" t="s">
        <v>343</v>
      </c>
      <c r="F22" s="307" t="s">
        <v>344</v>
      </c>
      <c r="G22" s="227" t="s">
        <v>342</v>
      </c>
    </row>
    <row r="23" spans="1:7" ht="12.75">
      <c r="A23" s="308"/>
      <c r="B23" s="310"/>
      <c r="C23" s="308"/>
      <c r="D23" s="228">
        <v>40544</v>
      </c>
      <c r="E23" s="308"/>
      <c r="F23" s="308"/>
      <c r="G23" s="228">
        <v>40908</v>
      </c>
    </row>
    <row r="24" spans="1:7" ht="12.75">
      <c r="A24" s="229">
        <v>1</v>
      </c>
      <c r="B24" s="212" t="s">
        <v>75</v>
      </c>
      <c r="C24" s="229"/>
      <c r="D24" s="230">
        <v>0</v>
      </c>
      <c r="E24" s="230">
        <v>0</v>
      </c>
      <c r="F24" s="230"/>
      <c r="G24" s="230">
        <f>D24+E24</f>
        <v>0</v>
      </c>
    </row>
    <row r="25" spans="1:7" ht="12.75">
      <c r="A25" s="229">
        <v>2</v>
      </c>
      <c r="B25" s="212" t="s">
        <v>345</v>
      </c>
      <c r="C25" s="229"/>
      <c r="D25" s="242"/>
      <c r="E25" s="242"/>
      <c r="F25" s="242"/>
      <c r="G25" s="242"/>
    </row>
    <row r="26" spans="1:7" ht="12.75">
      <c r="A26" s="229">
        <v>3</v>
      </c>
      <c r="B26" s="233" t="s">
        <v>352</v>
      </c>
      <c r="C26" s="229"/>
      <c r="D26" s="242"/>
      <c r="E26" s="243"/>
      <c r="F26" s="242"/>
      <c r="G26" s="242"/>
    </row>
    <row r="27" spans="1:7" ht="12.75">
      <c r="A27" s="229">
        <v>4</v>
      </c>
      <c r="B27" s="233" t="s">
        <v>347</v>
      </c>
      <c r="C27" s="229"/>
      <c r="D27" s="242"/>
      <c r="E27" s="242"/>
      <c r="F27" s="242"/>
      <c r="G27" s="242"/>
    </row>
    <row r="28" spans="1:7" ht="12.75">
      <c r="A28" s="229">
        <v>5</v>
      </c>
      <c r="B28" s="233" t="s">
        <v>348</v>
      </c>
      <c r="C28" s="229"/>
      <c r="D28" s="242"/>
      <c r="E28" s="243"/>
      <c r="F28" s="242"/>
      <c r="G28" s="242"/>
    </row>
    <row r="29" spans="1:7" ht="12.75">
      <c r="A29" s="229">
        <v>1</v>
      </c>
      <c r="B29" s="233" t="s">
        <v>349</v>
      </c>
      <c r="C29" s="229"/>
      <c r="D29" s="242"/>
      <c r="E29" s="242"/>
      <c r="F29" s="242"/>
      <c r="G29" s="242"/>
    </row>
    <row r="30" spans="1:7" ht="12.75">
      <c r="A30" s="229">
        <v>2</v>
      </c>
      <c r="B30" s="60"/>
      <c r="C30" s="229"/>
      <c r="D30" s="242"/>
      <c r="E30" s="242"/>
      <c r="F30" s="242"/>
      <c r="G30" s="242"/>
    </row>
    <row r="31" spans="1:7" ht="12.75">
      <c r="A31" s="229">
        <v>3</v>
      </c>
      <c r="B31" s="60"/>
      <c r="C31" s="229"/>
      <c r="D31" s="242"/>
      <c r="E31" s="242"/>
      <c r="F31" s="242"/>
      <c r="G31" s="242">
        <f>D31+E31-F31</f>
        <v>0</v>
      </c>
    </row>
    <row r="32" spans="1:7" ht="13.5" thickBot="1">
      <c r="A32" s="235">
        <v>4</v>
      </c>
      <c r="B32" s="220"/>
      <c r="C32" s="235"/>
      <c r="D32" s="236"/>
      <c r="E32" s="236"/>
      <c r="F32" s="236"/>
      <c r="G32" s="236">
        <f>D32+E32-F32</f>
        <v>0</v>
      </c>
    </row>
    <row r="33" spans="1:8" ht="13.5" thickBot="1">
      <c r="A33" s="237"/>
      <c r="B33" s="238" t="s">
        <v>350</v>
      </c>
      <c r="C33" s="239"/>
      <c r="D33" s="240">
        <f>SUM(D24:D32)</f>
        <v>0</v>
      </c>
      <c r="E33" s="240">
        <f>SUM(E24:E32)</f>
        <v>0</v>
      </c>
      <c r="F33" s="240">
        <f>SUM(F24:F32)</f>
        <v>0</v>
      </c>
      <c r="G33" s="241">
        <f>SUM(G24:G32)</f>
        <v>0</v>
      </c>
      <c r="H33" s="244"/>
    </row>
    <row r="34" ht="12.75">
      <c r="G34" s="244"/>
    </row>
    <row r="36" spans="2:7" ht="15.75">
      <c r="B36" s="306" t="s">
        <v>353</v>
      </c>
      <c r="C36" s="306"/>
      <c r="D36" s="306"/>
      <c r="E36" s="306"/>
      <c r="F36" s="306"/>
      <c r="G36" s="306"/>
    </row>
    <row r="38" spans="1:7" ht="12.75">
      <c r="A38" s="307" t="s">
        <v>339</v>
      </c>
      <c r="B38" s="309" t="s">
        <v>340</v>
      </c>
      <c r="C38" s="307" t="s">
        <v>341</v>
      </c>
      <c r="D38" s="227" t="s">
        <v>342</v>
      </c>
      <c r="E38" s="307" t="s">
        <v>343</v>
      </c>
      <c r="F38" s="307" t="s">
        <v>344</v>
      </c>
      <c r="G38" s="227" t="s">
        <v>342</v>
      </c>
    </row>
    <row r="39" spans="1:7" ht="12.75">
      <c r="A39" s="308"/>
      <c r="B39" s="310"/>
      <c r="C39" s="308"/>
      <c r="D39" s="228">
        <v>40544</v>
      </c>
      <c r="E39" s="308"/>
      <c r="F39" s="308"/>
      <c r="G39" s="228">
        <f>G23</f>
        <v>40908</v>
      </c>
    </row>
    <row r="40" spans="1:7" ht="12.75">
      <c r="A40" s="229">
        <v>1</v>
      </c>
      <c r="B40" s="212" t="s">
        <v>75</v>
      </c>
      <c r="C40" s="229"/>
      <c r="D40" s="230">
        <v>0</v>
      </c>
      <c r="E40" s="230"/>
      <c r="F40" s="230">
        <v>0</v>
      </c>
      <c r="G40" s="230">
        <f aca="true" t="shared" si="0" ref="G40:G48">D40+E40-F40</f>
        <v>0</v>
      </c>
    </row>
    <row r="41" spans="1:7" ht="12.75">
      <c r="A41" s="229">
        <v>2</v>
      </c>
      <c r="B41" s="233" t="s">
        <v>345</v>
      </c>
      <c r="C41" s="229"/>
      <c r="D41" s="242"/>
      <c r="E41" s="242"/>
      <c r="F41" s="242"/>
      <c r="G41" s="242">
        <f t="shared" si="0"/>
        <v>0</v>
      </c>
    </row>
    <row r="42" spans="1:7" ht="12.75">
      <c r="A42" s="229">
        <v>3</v>
      </c>
      <c r="B42" s="233" t="s">
        <v>352</v>
      </c>
      <c r="C42" s="229"/>
      <c r="D42" s="242"/>
      <c r="E42" s="245">
        <f>E10-E26</f>
        <v>0</v>
      </c>
      <c r="F42" s="242"/>
      <c r="G42" s="242">
        <f t="shared" si="0"/>
        <v>0</v>
      </c>
    </row>
    <row r="43" spans="1:7" ht="12.75">
      <c r="A43" s="229">
        <v>4</v>
      </c>
      <c r="B43" s="233" t="s">
        <v>347</v>
      </c>
      <c r="C43" s="229"/>
      <c r="D43" s="242">
        <f>D11-D27</f>
        <v>0</v>
      </c>
      <c r="E43" s="242">
        <f>E11-E27</f>
        <v>0</v>
      </c>
      <c r="F43" s="242"/>
      <c r="G43" s="242">
        <f t="shared" si="0"/>
        <v>0</v>
      </c>
    </row>
    <row r="44" spans="1:7" ht="12.75">
      <c r="A44" s="229">
        <v>5</v>
      </c>
      <c r="B44" s="233" t="s">
        <v>348</v>
      </c>
      <c r="C44" s="229"/>
      <c r="D44" s="242">
        <f aca="true" t="shared" si="1" ref="D44:F45">D12-D28</f>
        <v>0</v>
      </c>
      <c r="E44" s="242">
        <f>E12-E28</f>
        <v>0</v>
      </c>
      <c r="F44" s="242">
        <f>F12+F28</f>
        <v>0</v>
      </c>
      <c r="G44" s="242">
        <f>D44+E44+F44</f>
        <v>0</v>
      </c>
    </row>
    <row r="45" spans="1:7" ht="12.75">
      <c r="A45" s="229">
        <v>1</v>
      </c>
      <c r="B45" s="233" t="s">
        <v>349</v>
      </c>
      <c r="C45" s="229"/>
      <c r="D45" s="242">
        <f t="shared" si="1"/>
        <v>0</v>
      </c>
      <c r="E45" s="242">
        <f t="shared" si="1"/>
        <v>0</v>
      </c>
      <c r="F45" s="242">
        <f t="shared" si="1"/>
        <v>0</v>
      </c>
      <c r="G45" s="242">
        <f t="shared" si="0"/>
        <v>0</v>
      </c>
    </row>
    <row r="46" spans="1:7" ht="12.75">
      <c r="A46" s="229">
        <v>2</v>
      </c>
      <c r="B46" s="233"/>
      <c r="C46" s="229"/>
      <c r="D46" s="242"/>
      <c r="E46" s="242"/>
      <c r="F46" s="242"/>
      <c r="G46" s="242">
        <f t="shared" si="0"/>
        <v>0</v>
      </c>
    </row>
    <row r="47" spans="1:7" ht="12.75">
      <c r="A47" s="229">
        <v>3</v>
      </c>
      <c r="B47" s="60"/>
      <c r="C47" s="229"/>
      <c r="D47" s="230"/>
      <c r="E47" s="230"/>
      <c r="F47" s="230"/>
      <c r="G47" s="230">
        <f t="shared" si="0"/>
        <v>0</v>
      </c>
    </row>
    <row r="48" spans="1:7" ht="13.5" thickBot="1">
      <c r="A48" s="235">
        <v>4</v>
      </c>
      <c r="B48" s="220"/>
      <c r="C48" s="235"/>
      <c r="D48" s="236"/>
      <c r="E48" s="236"/>
      <c r="F48" s="236"/>
      <c r="G48" s="236">
        <f t="shared" si="0"/>
        <v>0</v>
      </c>
    </row>
    <row r="49" spans="1:7" ht="13.5" thickBot="1">
      <c r="A49" s="237"/>
      <c r="B49" s="238" t="s">
        <v>350</v>
      </c>
      <c r="C49" s="239"/>
      <c r="D49" s="240">
        <f>SUM(D40:D48)</f>
        <v>0</v>
      </c>
      <c r="E49" s="240">
        <f>SUM(E40:E48)</f>
        <v>0</v>
      </c>
      <c r="F49" s="240">
        <f>SUM(F40:F48)</f>
        <v>0</v>
      </c>
      <c r="G49" s="241">
        <f>SUM(G40:G48)</f>
        <v>0</v>
      </c>
    </row>
    <row r="50" spans="6:7" s="82" customFormat="1" ht="12.75">
      <c r="F50" s="81"/>
      <c r="G50" s="246"/>
    </row>
    <row r="51" spans="4:7" ht="12.75">
      <c r="D51" s="14"/>
      <c r="G51" s="14"/>
    </row>
    <row r="52" spans="4:7" ht="12.75">
      <c r="D52" s="14"/>
      <c r="G52" s="14"/>
    </row>
    <row r="53" spans="5:7" ht="15.75">
      <c r="E53" s="304" t="s">
        <v>219</v>
      </c>
      <c r="F53" s="304"/>
      <c r="G53" s="304"/>
    </row>
    <row r="54" spans="5:7" ht="12.75">
      <c r="E54" s="305"/>
      <c r="F54" s="305"/>
      <c r="G54" s="305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5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0" activeCellId="1" sqref="I14 E40"/>
    </sheetView>
  </sheetViews>
  <sheetFormatPr defaultColWidth="9.140625" defaultRowHeight="12.75"/>
  <cols>
    <col min="2" max="2" width="26.57421875" style="0" bestFit="1" customWidth="1"/>
  </cols>
  <sheetData>
    <row r="1" spans="1:2" ht="15">
      <c r="A1" s="247" t="s">
        <v>356</v>
      </c>
      <c r="B1" s="129" t="str">
        <f>AAM!C1</f>
        <v>CE2 Debt Collection</v>
      </c>
    </row>
    <row r="2" spans="1:2" ht="15">
      <c r="A2" s="248" t="s">
        <v>357</v>
      </c>
      <c r="B2" s="129" t="str">
        <f>AAM!C2</f>
        <v>L11628012L</v>
      </c>
    </row>
    <row r="4" spans="1:5" ht="12.75">
      <c r="A4" s="229" t="s">
        <v>358</v>
      </c>
      <c r="B4" s="229" t="s">
        <v>359</v>
      </c>
      <c r="C4" s="229" t="s">
        <v>360</v>
      </c>
      <c r="D4" s="229" t="s">
        <v>361</v>
      </c>
      <c r="E4" s="229" t="s">
        <v>362</v>
      </c>
    </row>
    <row r="5" spans="1:5" ht="12.75">
      <c r="A5" s="229">
        <v>1</v>
      </c>
      <c r="B5" s="229"/>
      <c r="C5" s="229"/>
      <c r="D5" s="229"/>
      <c r="E5" s="249"/>
    </row>
    <row r="6" spans="1:5" ht="12.75">
      <c r="A6" s="229">
        <v>2</v>
      </c>
      <c r="B6" s="229"/>
      <c r="C6" s="229"/>
      <c r="D6" s="229"/>
      <c r="E6" s="249"/>
    </row>
    <row r="7" spans="1:5" ht="12.75">
      <c r="A7" s="229">
        <v>3</v>
      </c>
      <c r="B7" s="229"/>
      <c r="C7" s="229"/>
      <c r="D7" s="229"/>
      <c r="E7" s="249"/>
    </row>
    <row r="8" spans="1:5" ht="12.75">
      <c r="A8" s="229">
        <v>4</v>
      </c>
      <c r="B8" s="60"/>
      <c r="C8" s="60"/>
      <c r="D8" s="60"/>
      <c r="E8" s="60"/>
    </row>
    <row r="9" spans="1:5" ht="12.75">
      <c r="A9" s="229">
        <v>5</v>
      </c>
      <c r="B9" s="60"/>
      <c r="C9" s="60"/>
      <c r="D9" s="60"/>
      <c r="E9" s="60"/>
    </row>
    <row r="10" spans="1:5" ht="12.75">
      <c r="A10" s="229">
        <v>6</v>
      </c>
      <c r="B10" s="60"/>
      <c r="C10" s="60"/>
      <c r="D10" s="60"/>
      <c r="E10" s="60"/>
    </row>
    <row r="11" spans="1:5" ht="12.75">
      <c r="A11" s="229">
        <v>7</v>
      </c>
      <c r="B11" s="60"/>
      <c r="C11" s="60"/>
      <c r="D11" s="60"/>
      <c r="E11" s="60"/>
    </row>
    <row r="12" spans="1:5" ht="12.75">
      <c r="A12" s="229">
        <v>8</v>
      </c>
      <c r="B12" s="60"/>
      <c r="C12" s="60"/>
      <c r="D12" s="60"/>
      <c r="E12" s="60"/>
    </row>
    <row r="13" spans="1:5" ht="12.75">
      <c r="A13" s="229">
        <v>9</v>
      </c>
      <c r="B13" s="60"/>
      <c r="C13" s="60"/>
      <c r="D13" s="60"/>
      <c r="E13" s="60"/>
    </row>
    <row r="14" spans="1:5" ht="12.75">
      <c r="A14" s="229">
        <v>10</v>
      </c>
      <c r="B14" s="60"/>
      <c r="C14" s="60"/>
      <c r="D14" s="60"/>
      <c r="E14" s="60"/>
    </row>
    <row r="15" spans="1:5" ht="12.75">
      <c r="A15" s="229">
        <v>11</v>
      </c>
      <c r="B15" s="60"/>
      <c r="C15" s="60"/>
      <c r="D15" s="60"/>
      <c r="E15" s="60"/>
    </row>
    <row r="16" spans="1:5" ht="12.75">
      <c r="A16" s="229">
        <v>12</v>
      </c>
      <c r="B16" s="60"/>
      <c r="C16" s="60"/>
      <c r="D16" s="60"/>
      <c r="E16" s="60"/>
    </row>
    <row r="17" spans="1:5" ht="12.75">
      <c r="A17" s="229">
        <v>13</v>
      </c>
      <c r="B17" s="60"/>
      <c r="C17" s="60"/>
      <c r="D17" s="60"/>
      <c r="E17" s="60"/>
    </row>
    <row r="18" spans="1:5" ht="12.75">
      <c r="A18" s="229">
        <v>14</v>
      </c>
      <c r="B18" s="60"/>
      <c r="C18" s="60"/>
      <c r="D18" s="60"/>
      <c r="E18" s="60"/>
    </row>
    <row r="19" spans="1:5" ht="12.75">
      <c r="A19" s="229" t="s">
        <v>363</v>
      </c>
      <c r="B19" s="60"/>
      <c r="C19" s="60"/>
      <c r="D19" s="60"/>
      <c r="E19" s="60"/>
    </row>
    <row r="20" spans="1:5" ht="12.75">
      <c r="A20" s="60"/>
      <c r="B20" s="60"/>
      <c r="C20" s="60"/>
      <c r="D20" s="60"/>
      <c r="E20" s="60"/>
    </row>
    <row r="21" spans="1:5" ht="12.75">
      <c r="A21" s="60"/>
      <c r="B21" s="60"/>
      <c r="C21" s="60"/>
      <c r="D21" s="60"/>
      <c r="E21" s="60"/>
    </row>
    <row r="22" spans="1:5" ht="12.75">
      <c r="A22" s="60"/>
      <c r="B22" s="60"/>
      <c r="C22" s="60"/>
      <c r="D22" s="60"/>
      <c r="E22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jorgjj</dc:creator>
  <cp:keywords/>
  <dc:description/>
  <cp:lastModifiedBy>a.mihali</cp:lastModifiedBy>
  <cp:lastPrinted>2012-03-27T07:22:53Z</cp:lastPrinted>
  <dcterms:created xsi:type="dcterms:W3CDTF">2009-02-22T11:50:08Z</dcterms:created>
  <dcterms:modified xsi:type="dcterms:W3CDTF">2013-03-05T15:58:06Z</dcterms:modified>
  <cp:category/>
  <cp:version/>
  <cp:contentType/>
  <cp:contentStatus/>
</cp:coreProperties>
</file>