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5480" windowHeight="4860" tabRatio="721" activeTab="8"/>
  </bookViews>
  <sheets>
    <sheet name="Sheet1 " sheetId="1" r:id="rId1"/>
    <sheet name="Aktivi" sheetId="2" r:id="rId2"/>
    <sheet name="Pasivi" sheetId="3" r:id="rId3"/>
    <sheet name="A- ShSKK" sheetId="4" r:id="rId4"/>
    <sheet name="K.veta" sheetId="5" r:id="rId5"/>
    <sheet name="Cashflow" sheetId="6" r:id="rId6"/>
    <sheet name="Te tjera" sheetId="7" r:id="rId7"/>
    <sheet name="Tab HF" sheetId="8" r:id="rId8"/>
    <sheet name="AQT" sheetId="9" r:id="rId9"/>
    <sheet name="Sheet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<sst xmlns="http://schemas.openxmlformats.org/spreadsheetml/2006/main" count="404" uniqueCount="270">
  <si>
    <t>(shumat ne Leke)</t>
  </si>
  <si>
    <t>Ndryshimi +/-</t>
  </si>
  <si>
    <t>Totali Ardhurave nga veprimtaria</t>
  </si>
  <si>
    <t>Arka</t>
  </si>
  <si>
    <t>Totali i Aktiveve</t>
  </si>
  <si>
    <t>(shumat ne leke)</t>
  </si>
  <si>
    <t>Aktivitetet  Operative</t>
  </si>
  <si>
    <t>Amortizimi dhe zhvleresimi</t>
  </si>
  <si>
    <t>(Rritja)/ Ulja e inventareve</t>
  </si>
  <si>
    <t>Rritja / (Ulja)  te pagueshmeve te tjera</t>
  </si>
  <si>
    <t>Aktivitetet  e  Investimeve</t>
  </si>
  <si>
    <t>(shumat  ne  Leke )</t>
  </si>
  <si>
    <t>Rezerva Ligjore &amp; te tjera</t>
  </si>
  <si>
    <t>Prime te kapitalit</t>
  </si>
  <si>
    <t>Fitimi Akumuluar</t>
  </si>
  <si>
    <t>Totali</t>
  </si>
  <si>
    <t xml:space="preserve">Te ardhura                                           </t>
  </si>
  <si>
    <t>ne  %</t>
  </si>
  <si>
    <t xml:space="preserve">Nga shitjet                        </t>
  </si>
  <si>
    <t xml:space="preserve">Te tjera                                     </t>
  </si>
  <si>
    <t xml:space="preserve">Kosto e shitjeve </t>
  </si>
  <si>
    <t xml:space="preserve">Fitimi nga veprimtaria                                        </t>
  </si>
  <si>
    <t xml:space="preserve">Fitimi Bruto                              </t>
  </si>
  <si>
    <t>Shpenzime te pazbritshme</t>
  </si>
  <si>
    <t>Baza llogaritjes se Tatim Fitimit</t>
  </si>
  <si>
    <t>E vlefshme per SHENIMET</t>
  </si>
  <si>
    <t>Ndertesa</t>
  </si>
  <si>
    <t>Makineri Pajisje</t>
  </si>
  <si>
    <t>Aktive te Trupezuara</t>
  </si>
  <si>
    <t xml:space="preserve">Shtesa </t>
  </si>
  <si>
    <t>Pakesime</t>
  </si>
  <si>
    <t>Amortizimi</t>
  </si>
  <si>
    <t>E Vlefshme per SHENIMET</t>
  </si>
  <si>
    <t>TE TJERA SHENIMET</t>
  </si>
  <si>
    <t>Para ne dore</t>
  </si>
  <si>
    <t>Para ne Banka</t>
  </si>
  <si>
    <t xml:space="preserve">Interesa te fituara Neto                          </t>
  </si>
  <si>
    <t>Diferenca kembimi Neto</t>
  </si>
  <si>
    <t>Ndertime dhe instalime te pergj</t>
  </si>
  <si>
    <t>Mjete transporti</t>
  </si>
  <si>
    <t>Te tjera aktive</t>
  </si>
  <si>
    <t>Diferenca nga rivleresimi</t>
  </si>
  <si>
    <t>Te tjera financiare</t>
  </si>
  <si>
    <t>Akcize</t>
  </si>
  <si>
    <t>Diferenc rivleresimi</t>
  </si>
  <si>
    <t>Rezervat</t>
  </si>
  <si>
    <t>Tatime e taksa te tjera</t>
  </si>
  <si>
    <t>Vlera arke (Pulle Akcize)</t>
  </si>
  <si>
    <t>Caku I Fitimit</t>
  </si>
  <si>
    <t>Shitje mallra e sherbime</t>
  </si>
  <si>
    <t>(Rritja) / Ulja e te arketueshme</t>
  </si>
  <si>
    <t>(Rritja) / Ulja e debitoreve te tjere.</t>
  </si>
  <si>
    <t>(Rritja) /   Ulja e shpenzimeve te parapaguara</t>
  </si>
  <si>
    <t>Rritja / ( Ulja) e te pagueshme</t>
  </si>
  <si>
    <t>Rritja /  ( Ulja) e dety.sociale te pagueshme</t>
  </si>
  <si>
    <t>Rritja / (Ulja) e te ardhurave te shtyra</t>
  </si>
  <si>
    <t>Aktivitete Financuese</t>
  </si>
  <si>
    <t>Nr.</t>
  </si>
  <si>
    <t>BILANCI KONTABEL</t>
  </si>
  <si>
    <t>Monedha:LEK</t>
  </si>
  <si>
    <t>Shenime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</si>
  <si>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</si>
  <si>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</si>
  <si>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</si>
  <si>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</si>
  <si>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</si>
  <si>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</si>
  <si>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</si>
  <si>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</si>
  <si>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</si>
  <si>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</si>
  <si>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</si>
  <si>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</si>
  <si>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</si>
  <si>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</si>
  <si>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</si>
  <si>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</si>
  <si>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</si>
  <si>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</si>
  <si>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</si>
  <si>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</si>
  <si>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</si>
  <si>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</si>
  <si>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</si>
  <si>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</si>
  <si>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</si>
  <si>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</si>
  <si>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</si>
  <si>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</si>
  <si>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</si>
  <si>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</si>
  <si>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</si>
  <si>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</si>
  <si>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</si>
  <si>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</si>
  <si>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</si>
  <si>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</si>
  <si>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</si>
  <si>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</si>
  <si>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</si>
  <si>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</si>
  <si>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</si>
  <si>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</si>
  <si>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</si>
  <si>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Makineri dhe pajisje</t>
  </si>
  <si>
    <t>Aktive te tjera afatgjata materiale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</si>
  <si>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</si>
  <si>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</si>
  <si>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</si>
  <si>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</si>
  <si>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</si>
  <si>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</si>
  <si>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</si>
  <si>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</si>
  <si>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</si>
  <si>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per Aktivet Afatgjata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</si>
  <si>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</si>
  <si>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</si>
  <si>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</si>
  <si>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</si>
  <si>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</si>
  <si>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</si>
  <si>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</si>
  <si>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</si>
  <si>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</si>
  <si>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</si>
  <si>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</si>
  <si>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</si>
  <si>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</si>
  <si>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</si>
  <si>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</si>
  <si>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</si>
  <si>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</si>
  <si>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</si>
  <si>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</si>
  <si>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</si>
  <si>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</si>
  <si>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</si>
  <si>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</si>
  <si>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</si>
  <si>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</si>
  <si>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</si>
  <si>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</si>
  <si>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</si>
  <si>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</si>
  <si>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</si>
  <si>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</si>
  <si>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</si>
  <si>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</si>
  <si>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</si>
  <si>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</si>
  <si>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</si>
  <si>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Shuma I.6</t>
  </si>
  <si>
    <t>Fitimet e pashperndara</t>
  </si>
  <si>
    <t>Fitimi/Humbja e vitit financiar</t>
  </si>
  <si>
    <t>Totali perKapitalin</t>
  </si>
  <si>
    <t>Totali i Detyrimeve dhe i Kapitalit</t>
  </si>
  <si>
    <t>DIFERENCA</t>
  </si>
  <si>
    <t>Kerkesa te arketueshme</t>
  </si>
  <si>
    <t>Kerkesa te tjera te arketueshme</t>
  </si>
  <si>
    <t>Kerkesa te arketueshme afatgjata</t>
  </si>
  <si>
    <t>Banka</t>
  </si>
  <si>
    <t xml:space="preserve">Kapitali </t>
  </si>
  <si>
    <t>Emetim kapitali</t>
  </si>
  <si>
    <t>Efekti I ndrysh.ne P.Kontabel</t>
  </si>
  <si>
    <t>Pozicioni I rregulluar</t>
  </si>
  <si>
    <t>Fitime neto per periudhen rapor.</t>
  </si>
  <si>
    <t>Divident te paguar</t>
  </si>
  <si>
    <t>Aksione te thesarit</t>
  </si>
  <si>
    <t>Aksione thesari te riblera</t>
  </si>
  <si>
    <t>Mjete monetare ne fillim te periudhes</t>
  </si>
  <si>
    <t>Mjete monetare ne fund te periudhes</t>
  </si>
  <si>
    <t>Blerja e shoqerise se kontrolluar-parate e arket.</t>
  </si>
  <si>
    <t>Interesa te arketuar</t>
  </si>
  <si>
    <t>Divident te arketuar</t>
  </si>
  <si>
    <t>Paraja neto e perdorur ne aktivitetet investuese</t>
  </si>
  <si>
    <t>Paraja neto e perdorur ne aktivitetet financiare</t>
  </si>
  <si>
    <t>Rritja / renia neto e mjeteve monetare</t>
  </si>
  <si>
    <t>Paraja neto nga aktivitetet e shfrytezimit</t>
  </si>
  <si>
    <t>Te ardhura nga emetimi I kapitalit</t>
  </si>
  <si>
    <t>Te ardhura nga huamarrje afatgjata</t>
  </si>
  <si>
    <t>Pagesat e detyrimeve te qirase financiare</t>
  </si>
  <si>
    <t>Shitje(Blerje) aktive materiale e jo materiale</t>
  </si>
  <si>
    <t>Kapitali qe i perket aksionareve te sh. meme</t>
  </si>
  <si>
    <t>Shitjet neto</t>
  </si>
  <si>
    <t>Te ardhura te tjera nga Veprimtarite e Shfrytezimit</t>
  </si>
  <si>
    <t>Ndryshimet ne inventarin e P.Gatshme dhe P.Proçes.</t>
  </si>
  <si>
    <t>Puna e kryer nga njesia ekonomike Raportuese per qellimet e veta dhe e kapitalizuar</t>
  </si>
  <si>
    <t>Mallrat,lendet e para dhe sherbimet</t>
  </si>
  <si>
    <t>Shpenzime te tjera nga Veprimtarite e shfrytezimit</t>
  </si>
  <si>
    <t>Shpenzimet e personelit</t>
  </si>
  <si>
    <t>Pagat</t>
  </si>
  <si>
    <t>Shpenzimet e Sigurimeve Shoqeore</t>
  </si>
  <si>
    <t>Shpenzimet per pensione</t>
  </si>
  <si>
    <t>Renia ne vlere(Zhvleresimi) dhe amortizimi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</si>
  <si>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</si>
  <si>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</si>
  <si>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</si>
  <si>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 dhe shpenzimet financiare.</t>
  </si>
  <si>
    <t>Te ardhurat dhe shpenzimet nga interesi</t>
  </si>
  <si>
    <t>Te ardhurat dhe shpenzimet financiare nga investime te tjera financiare afatgjata.</t>
  </si>
  <si>
    <t>Fitimet(humbjet)nga kursi I kembimit</t>
  </si>
  <si>
    <t>Te ardhura dhe shpenzime te tjera financiare</t>
  </si>
  <si>
    <t>Fitimi(Humbja) para Tatimit</t>
  </si>
  <si>
    <t>Viti ushtrimor</t>
  </si>
  <si>
    <t>Pershkrimi</t>
  </si>
  <si>
    <t>Shpenzimet e Tatimit mbi fitimin</t>
  </si>
  <si>
    <t>Fitimi(Humbja) neto e vitit financiar</t>
  </si>
  <si>
    <t>3/a</t>
  </si>
  <si>
    <t>3/b</t>
  </si>
  <si>
    <t>3/c</t>
  </si>
  <si>
    <t>3/d</t>
  </si>
  <si>
    <t>7/a</t>
  </si>
  <si>
    <t>7/b</t>
  </si>
  <si>
    <t>7/c</t>
  </si>
  <si>
    <t>Totali I shpenzimeve</t>
  </si>
  <si>
    <t>Viti parardhes</t>
  </si>
  <si>
    <t>Tatim mbi e ardhurat personale</t>
  </si>
  <si>
    <t>Periudha Kontabel :</t>
  </si>
  <si>
    <t>Monedha e Paraqitjes:</t>
  </si>
  <si>
    <t>Lek.</t>
  </si>
  <si>
    <t>Shkalla e Rrumbullakimit:</t>
  </si>
  <si>
    <t>0,0 lek</t>
  </si>
  <si>
    <t>M.Indirekte</t>
  </si>
  <si>
    <t>M.Direkte</t>
  </si>
  <si>
    <t>Mjetet monetare te arketuara nga Klientet</t>
  </si>
  <si>
    <t>Fitim / Humbja  para Tatimit</t>
  </si>
  <si>
    <t>MM te paguara ndaj Furnitoreve dhe punonjesve</t>
  </si>
  <si>
    <t>MM te ardhura nga Veprimtarite</t>
  </si>
  <si>
    <t>Interesi I Paguar</t>
  </si>
  <si>
    <t>Tatimi mbi fitimin e paguar.</t>
  </si>
  <si>
    <t>Toka e Ndertesa</t>
  </si>
  <si>
    <t>P A S Q Y R A T     F I N A N C I A R E   I N D I V I D U A L E</t>
  </si>
  <si>
    <t xml:space="preserve">(  Ne zbatim te Standartit Kombetar te Kontabilitetit Nr.2 dhe </t>
  </si>
  <si>
    <t>Ligjit Nr. 9228 Date 29.04.2004 **Per Kontabilitetin dhe Pasqyrat Financiare**  )</t>
  </si>
  <si>
    <t>Veprimtaria  Kryesore</t>
  </si>
  <si>
    <t>Tatim Fitimi 10%.</t>
  </si>
  <si>
    <t>Fitimi Netto per Vitin 2009</t>
  </si>
  <si>
    <t>Sigurime Shoqerore/ kontrolli</t>
  </si>
  <si>
    <t>Sigurimet Shoq. Shend. Te vitit</t>
  </si>
  <si>
    <t>Hua te tjera( ortaku)</t>
  </si>
  <si>
    <t xml:space="preserve">                                                                                                         </t>
  </si>
  <si>
    <t>Tatim fitimi</t>
  </si>
  <si>
    <t>Gjendja me 31 Dhjetor 2011</t>
  </si>
  <si>
    <t>Gjendja me 31 Dhjetor 2012</t>
  </si>
  <si>
    <t>Njesia Raportuese : * E vento  srl Albania*</t>
  </si>
  <si>
    <t>Numri Unik(NIPT): K 81419015N</t>
  </si>
  <si>
    <t>Adresa:        Tirane</t>
  </si>
  <si>
    <t>Sipermarrje ne fushen  prodhimit  energj.</t>
  </si>
  <si>
    <t xml:space="preserve">Shoqeria *  E vento srl  Albania *Shpk </t>
  </si>
  <si>
    <t xml:space="preserve">TVSH per tu paguar </t>
  </si>
  <si>
    <t>Me  Ere</t>
  </si>
  <si>
    <t>ADMINISTRATORI</t>
  </si>
  <si>
    <t>Rexhep Tarba</t>
  </si>
  <si>
    <t>31 Dhjetor 2014</t>
  </si>
  <si>
    <t>31.12.2014</t>
  </si>
  <si>
    <t xml:space="preserve">  </t>
  </si>
  <si>
    <t>Periudha :01/01/2015-31/12/2015</t>
  </si>
  <si>
    <t>01 Janar 2015 deri me 31.Dhjetor 2015</t>
  </si>
  <si>
    <t>Pasqyra e fluksit te parave per periudhen 2015</t>
  </si>
  <si>
    <t>31 Dhjetor 2015</t>
  </si>
  <si>
    <t>Gjendja e Aktiveve te Qendrueshme ne date 31.12.2015</t>
  </si>
  <si>
    <t>Gjendja e Kapitaleve te veta te Shoqerise per vitin  2014 &amp; 2015</t>
  </si>
  <si>
    <t>Pasqyra e te Ardhurave dhe Shpenzimeve per vitin e mbyllur me 31 Dhjetor 2015</t>
  </si>
  <si>
    <t>31.12.2015</t>
  </si>
  <si>
    <t>Vlera neto 01.01.2014</t>
  </si>
  <si>
    <t>Administratori</t>
  </si>
  <si>
    <t>Gjendje 01.01.2014</t>
  </si>
  <si>
    <t>Gjendje 31.12.2015</t>
  </si>
  <si>
    <t>Vlera neto 31.12.2015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</si>
</sst>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_);_(@_)"/>
    <numFmt numFmtId="173" formatCode="_(* #,##0.0_);_(* \(#,##0.0\);_(* &quot;-&quot;??_);_(@_)"/>
    <numFmt numFmtId="174" formatCode="_(* #,##0_);_(* \(#,##0\);_(* &quot;-&quot;??_);_(@_)"/>
    <numFmt numFmtId="175" formatCode="#,##0.0_);[Red]\(#,##0.0\)"/>
    <numFmt numFmtId="176" formatCode="0.0"/>
    <numFmt numFmtId="177" formatCode="#,##0.0"/>
    <numFmt numFmtId="178" formatCode="0.000"/>
    <numFmt numFmtId="179" formatCode="0.0000"/>
    <numFmt numFmtId="180" formatCode="#,##0.00_);\-#,##0.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_);_(* \(#,##0.0\);_(* &quot;-&quot;?_);_(@_)"/>
    <numFmt numFmtId="186" formatCode="_-* #,##0.0_-;\-* #,##0.0_-;_-* &quot;-&quot;_-;_-@_-"/>
    <numFmt numFmtId="187" formatCode="#,##0.0_);\(#,##0.0\)"/>
    <numFmt numFmtId="188" formatCode="_-* #,##0.00_-;\-* #,##0.00_-;_-* &quot;-&quot;_-;_-@_-"/>
    <numFmt numFmtId="189" formatCode="#,##0.000"/>
    <numFmt numFmtId="190" formatCode="_-* #,##0.0_-;\-* #,##0.0_-;_-* &quot;-&quot;?_-;_-@_-"/>
  </numFmts>
  <fonts count="90">
    <font>
      <sz val="8"/>
      <name val="Arial"/>
      <family val="0"/>
    </font>
    <font>
      <sz val="9"/>
      <name val="CG Times"/>
      <family val="1"/>
    </font>
    <font>
      <i/>
      <sz val="10"/>
      <name val="CG Times"/>
      <family val="1"/>
    </font>
    <font>
      <i/>
      <sz val="9"/>
      <name val="CG Times"/>
      <family val="1"/>
    </font>
    <font>
      <b/>
      <sz val="12"/>
      <name val="CG Times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i/>
      <sz val="11"/>
      <name val="Garamond"/>
      <family val="1"/>
    </font>
    <font>
      <b/>
      <sz val="11"/>
      <name val="Arial"/>
      <family val="2"/>
    </font>
    <font>
      <b/>
      <sz val="10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Garamond"/>
      <family val="1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9"/>
      <color indexed="8"/>
      <name val="Arial"/>
      <family val="2"/>
    </font>
    <font>
      <b/>
      <sz val="8.9"/>
      <color indexed="8"/>
      <name val="Tahoma"/>
      <family val="2"/>
    </font>
    <font>
      <b/>
      <sz val="10"/>
      <color indexed="8"/>
      <name val="Arial Narrow"/>
      <family val="2"/>
    </font>
    <font>
      <b/>
      <sz val="11.05"/>
      <color indexed="8"/>
      <name val="Arial Narrow"/>
      <family val="2"/>
    </font>
    <font>
      <b/>
      <sz val="9.95"/>
      <color indexed="8"/>
      <name val="Arial"/>
      <family val="2"/>
    </font>
    <font>
      <b/>
      <sz val="9.95"/>
      <color indexed="8"/>
      <name val="ARIAL(Western)"/>
      <family val="0"/>
    </font>
    <font>
      <i/>
      <sz val="10"/>
      <color indexed="8"/>
      <name val="MS Sans Serif"/>
      <family val="2"/>
    </font>
    <font>
      <b/>
      <sz val="7.5"/>
      <color indexed="8"/>
      <name val="ARIAL(Western)"/>
      <family val="0"/>
    </font>
    <font>
      <sz val="9.95"/>
      <color indexed="8"/>
      <name val="Arial"/>
      <family val="2"/>
    </font>
    <font>
      <sz val="9.95"/>
      <color indexed="8"/>
      <name val="ARIAL(Western)"/>
      <family val="0"/>
    </font>
    <font>
      <b/>
      <sz val="9.95"/>
      <name val="Arial"/>
      <family val="2"/>
    </font>
    <font>
      <sz val="8"/>
      <color indexed="8"/>
      <name val="ARIAL(Western)"/>
      <family val="0"/>
    </font>
    <font>
      <b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7"/>
      <color indexed="8"/>
      <name val="ARIAL(Western)"/>
      <family val="0"/>
    </font>
    <font>
      <b/>
      <sz val="11"/>
      <color indexed="8"/>
      <name val="Garamond"/>
      <family val="1"/>
    </font>
    <font>
      <b/>
      <i/>
      <sz val="12"/>
      <name val="Garamond"/>
      <family val="1"/>
    </font>
    <font>
      <b/>
      <sz val="9"/>
      <name val="CG Times"/>
      <family val="0"/>
    </font>
    <font>
      <b/>
      <sz val="8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sz val="9"/>
      <name val="Bookman Old Style"/>
      <family val="1"/>
    </font>
    <font>
      <sz val="11"/>
      <color indexed="9"/>
      <name val="Garamond"/>
      <family val="1"/>
    </font>
    <font>
      <b/>
      <sz val="11"/>
      <color indexed="9"/>
      <name val="Garamond"/>
      <family val="1"/>
    </font>
    <font>
      <b/>
      <sz val="13"/>
      <name val="Arial Narrow"/>
      <family val="2"/>
    </font>
    <font>
      <b/>
      <sz val="13"/>
      <color indexed="8"/>
      <name val="Arial Narrow"/>
      <family val="2"/>
    </font>
    <font>
      <b/>
      <sz val="14"/>
      <name val="Arial Narrow"/>
      <family val="2"/>
    </font>
    <font>
      <u val="single"/>
      <sz val="10"/>
      <name val="Bookman Old Style"/>
      <family val="1"/>
    </font>
    <font>
      <sz val="10"/>
      <name val="MS Sans Serif"/>
      <family val="2"/>
    </font>
    <font>
      <b/>
      <i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23" fillId="0" borderId="0">
      <alignment/>
      <protection/>
    </xf>
    <xf numFmtId="0" fontId="73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0" fontId="6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0" fontId="10" fillId="0" borderId="0" xfId="0" applyNumberFormat="1" applyFont="1" applyAlignment="1">
      <alignment/>
    </xf>
    <xf numFmtId="40" fontId="10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12" fillId="0" borderId="0" xfId="0" applyFont="1" applyAlignment="1">
      <alignment/>
    </xf>
    <xf numFmtId="39" fontId="7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39" fontId="1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16" fillId="0" borderId="0" xfId="0" applyFont="1" applyAlignment="1">
      <alignment/>
    </xf>
    <xf numFmtId="40" fontId="16" fillId="0" borderId="0" xfId="0" applyNumberFormat="1" applyFont="1" applyAlignment="1">
      <alignment/>
    </xf>
    <xf numFmtId="43" fontId="5" fillId="0" borderId="0" xfId="42" applyFont="1" applyBorder="1" applyAlignment="1">
      <alignment/>
    </xf>
    <xf numFmtId="43" fontId="13" fillId="0" borderId="12" xfId="42" applyFont="1" applyBorder="1" applyAlignment="1">
      <alignment/>
    </xf>
    <xf numFmtId="43" fontId="5" fillId="0" borderId="0" xfId="42" applyFont="1" applyAlignment="1">
      <alignment/>
    </xf>
    <xf numFmtId="43" fontId="5" fillId="0" borderId="11" xfId="42" applyFont="1" applyBorder="1" applyAlignment="1">
      <alignment/>
    </xf>
    <xf numFmtId="43" fontId="13" fillId="0" borderId="0" xfId="42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4" fontId="5" fillId="0" borderId="0" xfId="42" applyNumberFormat="1" applyFont="1" applyAlignment="1">
      <alignment/>
    </xf>
    <xf numFmtId="10" fontId="5" fillId="0" borderId="0" xfId="69" applyNumberFormat="1" applyFont="1" applyAlignment="1">
      <alignment/>
    </xf>
    <xf numFmtId="38" fontId="20" fillId="0" borderId="0" xfId="0" applyNumberFormat="1" applyFont="1" applyBorder="1" applyAlignment="1">
      <alignment horizontal="center" vertical="center"/>
    </xf>
    <xf numFmtId="40" fontId="20" fillId="0" borderId="0" xfId="0" applyNumberFormat="1" applyFont="1" applyBorder="1" applyAlignment="1">
      <alignment horizontal="center" vertical="center" wrapText="1"/>
    </xf>
    <xf numFmtId="38" fontId="21" fillId="0" borderId="0" xfId="0" applyNumberFormat="1" applyFont="1" applyBorder="1" applyAlignment="1">
      <alignment/>
    </xf>
    <xf numFmtId="173" fontId="20" fillId="0" borderId="0" xfId="0" applyNumberFormat="1" applyFont="1" applyBorder="1" applyAlignment="1">
      <alignment/>
    </xf>
    <xf numFmtId="38" fontId="20" fillId="0" borderId="0" xfId="0" applyNumberFormat="1" applyFont="1" applyBorder="1" applyAlignment="1">
      <alignment/>
    </xf>
    <xf numFmtId="173" fontId="20" fillId="0" borderId="0" xfId="42" applyNumberFormat="1" applyFont="1" applyBorder="1" applyAlignment="1">
      <alignment/>
    </xf>
    <xf numFmtId="173" fontId="22" fillId="0" borderId="12" xfId="0" applyNumberFormat="1" applyFont="1" applyBorder="1" applyAlignment="1">
      <alignment/>
    </xf>
    <xf numFmtId="173" fontId="22" fillId="0" borderId="0" xfId="0" applyNumberFormat="1" applyFont="1" applyBorder="1" applyAlignment="1">
      <alignment/>
    </xf>
    <xf numFmtId="173" fontId="22" fillId="0" borderId="12" xfId="42" applyNumberFormat="1" applyFont="1" applyBorder="1" applyAlignment="1">
      <alignment/>
    </xf>
    <xf numFmtId="173" fontId="22" fillId="0" borderId="0" xfId="42" applyNumberFormat="1" applyFont="1" applyBorder="1" applyAlignment="1">
      <alignment/>
    </xf>
    <xf numFmtId="43" fontId="6" fillId="0" borderId="0" xfId="44" applyFont="1" applyAlignment="1">
      <alignment/>
    </xf>
    <xf numFmtId="43" fontId="6" fillId="0" borderId="11" xfId="44" applyFont="1" applyBorder="1" applyAlignment="1">
      <alignment/>
    </xf>
    <xf numFmtId="43" fontId="7" fillId="0" borderId="10" xfId="44" applyFont="1" applyBorder="1" applyAlignment="1">
      <alignment/>
    </xf>
    <xf numFmtId="43" fontId="6" fillId="0" borderId="12" xfId="44" applyFont="1" applyBorder="1" applyAlignment="1">
      <alignment/>
    </xf>
    <xf numFmtId="173" fontId="5" fillId="0" borderId="0" xfId="42" applyNumberFormat="1" applyFont="1" applyAlignment="1">
      <alignment/>
    </xf>
    <xf numFmtId="0" fontId="23" fillId="0" borderId="0" xfId="63" applyNumberFormat="1" applyFill="1" applyBorder="1" applyAlignment="1" applyProtection="1">
      <alignment/>
      <protection/>
    </xf>
    <xf numFmtId="0" fontId="25" fillId="0" borderId="0" xfId="63" applyFont="1" applyAlignment="1">
      <alignment horizontal="left" vertical="center"/>
      <protection/>
    </xf>
    <xf numFmtId="0" fontId="23" fillId="0" borderId="13" xfId="63" applyNumberFormat="1" applyFill="1" applyBorder="1" applyAlignment="1" applyProtection="1">
      <alignment/>
      <protection/>
    </xf>
    <xf numFmtId="0" fontId="23" fillId="0" borderId="14" xfId="63" applyNumberFormat="1" applyFill="1" applyBorder="1" applyAlignment="1" applyProtection="1">
      <alignment/>
      <protection/>
    </xf>
    <xf numFmtId="0" fontId="27" fillId="0" borderId="14" xfId="63" applyFont="1" applyBorder="1" applyAlignment="1">
      <alignment horizontal="center" vertical="center"/>
      <protection/>
    </xf>
    <xf numFmtId="0" fontId="28" fillId="0" borderId="14" xfId="63" applyFont="1" applyBorder="1" applyAlignment="1">
      <alignment horizontal="center" vertical="center" wrapText="1"/>
      <protection/>
    </xf>
    <xf numFmtId="0" fontId="27" fillId="0" borderId="15" xfId="63" applyNumberFormat="1" applyFont="1" applyFill="1" applyBorder="1" applyAlignment="1" applyProtection="1">
      <alignment horizontal="center" vertical="center"/>
      <protection/>
    </xf>
    <xf numFmtId="0" fontId="23" fillId="0" borderId="16" xfId="63" applyNumberFormat="1" applyFill="1" applyBorder="1" applyAlignment="1" applyProtection="1">
      <alignment/>
      <protection/>
    </xf>
    <xf numFmtId="0" fontId="29" fillId="0" borderId="17" xfId="63" applyFont="1" applyBorder="1" applyAlignment="1">
      <alignment vertical="center"/>
      <protection/>
    </xf>
    <xf numFmtId="0" fontId="23" fillId="0" borderId="17" xfId="63" applyNumberFormat="1" applyFill="1" applyBorder="1" applyAlignment="1" applyProtection="1">
      <alignment/>
      <protection/>
    </xf>
    <xf numFmtId="0" fontId="23" fillId="0" borderId="18" xfId="63" applyNumberFormat="1" applyFill="1" applyBorder="1" applyAlignment="1" applyProtection="1">
      <alignment/>
      <protection/>
    </xf>
    <xf numFmtId="0" fontId="30" fillId="0" borderId="16" xfId="63" applyFont="1" applyBorder="1" applyAlignment="1">
      <alignment horizontal="left" vertical="center"/>
      <protection/>
    </xf>
    <xf numFmtId="0" fontId="30" fillId="0" borderId="17" xfId="63" applyFont="1" applyBorder="1" applyAlignment="1">
      <alignment vertical="center"/>
      <protection/>
    </xf>
    <xf numFmtId="1" fontId="29" fillId="0" borderId="16" xfId="63" applyNumberFormat="1" applyFont="1" applyBorder="1" applyAlignment="1">
      <alignment horizontal="center" vertical="center"/>
      <protection/>
    </xf>
    <xf numFmtId="0" fontId="32" fillId="0" borderId="17" xfId="63" applyFont="1" applyBorder="1" applyAlignment="1">
      <alignment vertical="center"/>
      <protection/>
    </xf>
    <xf numFmtId="0" fontId="33" fillId="0" borderId="16" xfId="63" applyFont="1" applyBorder="1" applyAlignment="1">
      <alignment horizontal="right" vertical="center"/>
      <protection/>
    </xf>
    <xf numFmtId="0" fontId="34" fillId="0" borderId="17" xfId="63" applyFont="1" applyBorder="1" applyAlignment="1">
      <alignment vertical="center"/>
      <protection/>
    </xf>
    <xf numFmtId="0" fontId="29" fillId="0" borderId="16" xfId="63" applyFont="1" applyBorder="1" applyAlignment="1">
      <alignment horizontal="left" vertical="center"/>
      <protection/>
    </xf>
    <xf numFmtId="0" fontId="29" fillId="0" borderId="17" xfId="63" applyFont="1" applyBorder="1" applyAlignment="1">
      <alignment horizontal="left" vertical="center"/>
      <protection/>
    </xf>
    <xf numFmtId="0" fontId="29" fillId="0" borderId="17" xfId="63" applyFont="1" applyBorder="1" applyAlignment="1">
      <alignment horizontal="left" vertical="center"/>
      <protection/>
    </xf>
    <xf numFmtId="0" fontId="35" fillId="0" borderId="16" xfId="63" applyFont="1" applyBorder="1" applyAlignment="1">
      <alignment horizontal="left" vertical="center"/>
      <protection/>
    </xf>
    <xf numFmtId="0" fontId="35" fillId="0" borderId="17" xfId="63" applyFont="1" applyBorder="1" applyAlignment="1">
      <alignment horizontal="left" vertical="center"/>
      <protection/>
    </xf>
    <xf numFmtId="0" fontId="36" fillId="0" borderId="17" xfId="63" applyFont="1" applyBorder="1" applyAlignment="1">
      <alignment vertical="center"/>
      <protection/>
    </xf>
    <xf numFmtId="0" fontId="37" fillId="0" borderId="19" xfId="63" applyFont="1" applyBorder="1" applyAlignment="1">
      <alignment horizontal="left" vertical="center"/>
      <protection/>
    </xf>
    <xf numFmtId="0" fontId="37" fillId="0" borderId="20" xfId="63" applyFont="1" applyBorder="1" applyAlignment="1">
      <alignment horizontal="left" vertical="center"/>
      <protection/>
    </xf>
    <xf numFmtId="0" fontId="23" fillId="0" borderId="20" xfId="63" applyNumberFormat="1" applyFill="1" applyBorder="1" applyAlignment="1" applyProtection="1">
      <alignment/>
      <protection/>
    </xf>
    <xf numFmtId="0" fontId="30" fillId="0" borderId="16" xfId="63" applyFont="1" applyBorder="1" applyAlignment="1">
      <alignment horizontal="left" vertical="top"/>
      <protection/>
    </xf>
    <xf numFmtId="0" fontId="35" fillId="0" borderId="17" xfId="63" applyFont="1" applyBorder="1" applyAlignment="1">
      <alignment horizontal="left" vertical="center"/>
      <protection/>
    </xf>
    <xf numFmtId="0" fontId="39" fillId="0" borderId="17" xfId="63" applyFont="1" applyBorder="1" applyAlignment="1">
      <alignment vertical="center"/>
      <protection/>
    </xf>
    <xf numFmtId="0" fontId="37" fillId="0" borderId="16" xfId="63" applyFont="1" applyBorder="1" applyAlignment="1">
      <alignment horizontal="left" vertical="center"/>
      <protection/>
    </xf>
    <xf numFmtId="0" fontId="37" fillId="0" borderId="17" xfId="63" applyFont="1" applyBorder="1" applyAlignment="1">
      <alignment horizontal="left" vertical="center"/>
      <protection/>
    </xf>
    <xf numFmtId="180" fontId="37" fillId="0" borderId="0" xfId="63" applyNumberFormat="1" applyFont="1" applyAlignment="1">
      <alignment horizontal="right" vertical="center"/>
      <protection/>
    </xf>
    <xf numFmtId="39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40" fillId="0" borderId="10" xfId="63" applyFont="1" applyBorder="1" applyAlignment="1">
      <alignment vertical="center"/>
      <protection/>
    </xf>
    <xf numFmtId="39" fontId="6" fillId="0" borderId="0" xfId="0" applyNumberFormat="1" applyFont="1" applyAlignment="1">
      <alignment horizontal="left"/>
    </xf>
    <xf numFmtId="39" fontId="5" fillId="0" borderId="0" xfId="0" applyNumberFormat="1" applyFont="1" applyAlignment="1">
      <alignment horizontal="left"/>
    </xf>
    <xf numFmtId="39" fontId="13" fillId="0" borderId="0" xfId="0" applyNumberFormat="1" applyFont="1" applyAlignment="1">
      <alignment horizontal="left"/>
    </xf>
    <xf numFmtId="39" fontId="7" fillId="0" borderId="10" xfId="0" applyNumberFormat="1" applyFont="1" applyBorder="1" applyAlignment="1">
      <alignment horizontal="center"/>
    </xf>
    <xf numFmtId="1" fontId="33" fillId="0" borderId="16" xfId="63" applyNumberFormat="1" applyFont="1" applyBorder="1" applyAlignment="1">
      <alignment horizontal="right" vertical="center"/>
      <protection/>
    </xf>
    <xf numFmtId="43" fontId="6" fillId="0" borderId="0" xfId="44" applyFont="1" applyBorder="1" applyAlignment="1">
      <alignment/>
    </xf>
    <xf numFmtId="43" fontId="7" fillId="0" borderId="0" xfId="44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40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5" fillId="0" borderId="17" xfId="0" applyFont="1" applyBorder="1" applyAlignment="1">
      <alignment wrapText="1"/>
    </xf>
    <xf numFmtId="0" fontId="1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42" fillId="0" borderId="17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173" fontId="31" fillId="0" borderId="17" xfId="63" applyNumberFormat="1" applyFont="1" applyFill="1" applyBorder="1" applyAlignment="1" applyProtection="1">
      <alignment horizontal="center"/>
      <protection/>
    </xf>
    <xf numFmtId="173" fontId="31" fillId="0" borderId="18" xfId="63" applyNumberFormat="1" applyFont="1" applyFill="1" applyBorder="1" applyAlignment="1" applyProtection="1">
      <alignment/>
      <protection/>
    </xf>
    <xf numFmtId="173" fontId="23" fillId="0" borderId="17" xfId="63" applyNumberFormat="1" applyFill="1" applyBorder="1" applyAlignment="1" applyProtection="1">
      <alignment/>
      <protection/>
    </xf>
    <xf numFmtId="173" fontId="23" fillId="0" borderId="17" xfId="63" applyNumberFormat="1" applyFill="1" applyBorder="1" applyAlignment="1" applyProtection="1">
      <alignment horizontal="right"/>
      <protection/>
    </xf>
    <xf numFmtId="173" fontId="23" fillId="0" borderId="20" xfId="63" applyNumberFormat="1" applyFill="1" applyBorder="1" applyAlignment="1" applyProtection="1">
      <alignment/>
      <protection/>
    </xf>
    <xf numFmtId="173" fontId="23" fillId="0" borderId="22" xfId="63" applyNumberFormat="1" applyFill="1" applyBorder="1" applyAlignment="1" applyProtection="1">
      <alignment/>
      <protection/>
    </xf>
    <xf numFmtId="173" fontId="0" fillId="0" borderId="17" xfId="0" applyNumberFormat="1" applyBorder="1" applyAlignment="1">
      <alignment/>
    </xf>
    <xf numFmtId="173" fontId="5" fillId="0" borderId="17" xfId="42" applyNumberFormat="1" applyFont="1" applyBorder="1" applyAlignment="1">
      <alignment/>
    </xf>
    <xf numFmtId="173" fontId="1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43" fillId="0" borderId="17" xfId="0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173" fontId="6" fillId="0" borderId="0" xfId="0" applyNumberFormat="1" applyFont="1" applyAlignment="1">
      <alignment/>
    </xf>
    <xf numFmtId="43" fontId="6" fillId="0" borderId="11" xfId="44" applyNumberFormat="1" applyFont="1" applyBorder="1" applyAlignment="1">
      <alignment/>
    </xf>
    <xf numFmtId="43" fontId="5" fillId="0" borderId="0" xfId="0" applyNumberFormat="1" applyFont="1" applyAlignment="1">
      <alignment/>
    </xf>
    <xf numFmtId="173" fontId="11" fillId="0" borderId="10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173" fontId="11" fillId="0" borderId="10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6" fillId="0" borderId="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11" fillId="0" borderId="0" xfId="0" applyNumberFormat="1" applyFont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42" applyNumberFormat="1" applyFont="1" applyAlignment="1">
      <alignment/>
    </xf>
    <xf numFmtId="173" fontId="6" fillId="0" borderId="0" xfId="43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43" fontId="6" fillId="0" borderId="10" xfId="44" applyFont="1" applyBorder="1" applyAlignment="1">
      <alignment/>
    </xf>
    <xf numFmtId="43" fontId="7" fillId="0" borderId="12" xfId="44" applyFont="1" applyBorder="1" applyAlignment="1">
      <alignment/>
    </xf>
    <xf numFmtId="186" fontId="23" fillId="0" borderId="17" xfId="63" applyNumberFormat="1" applyFont="1" applyFill="1" applyBorder="1" applyAlignment="1" applyProtection="1">
      <alignment horizontal="right"/>
      <protection/>
    </xf>
    <xf numFmtId="186" fontId="31" fillId="0" borderId="17" xfId="63" applyNumberFormat="1" applyFont="1" applyFill="1" applyBorder="1" applyAlignment="1" applyProtection="1">
      <alignment horizontal="center"/>
      <protection/>
    </xf>
    <xf numFmtId="186" fontId="38" fillId="0" borderId="20" xfId="63" applyNumberFormat="1" applyFont="1" applyFill="1" applyBorder="1" applyAlignment="1" applyProtection="1">
      <alignment/>
      <protection/>
    </xf>
    <xf numFmtId="43" fontId="23" fillId="0" borderId="0" xfId="63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3" fontId="1" fillId="0" borderId="0" xfId="0" applyNumberFormat="1" applyFont="1" applyAlignment="1">
      <alignment/>
    </xf>
    <xf numFmtId="186" fontId="23" fillId="0" borderId="0" xfId="63" applyNumberForma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63" applyNumberFormat="1" applyFont="1" applyFill="1" applyBorder="1" applyAlignment="1" applyProtection="1">
      <alignment/>
      <protection/>
    </xf>
    <xf numFmtId="0" fontId="4" fillId="0" borderId="0" xfId="65" applyFont="1">
      <alignment/>
      <protection/>
    </xf>
    <xf numFmtId="0" fontId="5" fillId="0" borderId="0" xfId="65" applyFont="1">
      <alignment/>
      <protection/>
    </xf>
    <xf numFmtId="0" fontId="0" fillId="0" borderId="0" xfId="65">
      <alignment/>
      <protection/>
    </xf>
    <xf numFmtId="0" fontId="6" fillId="0" borderId="0" xfId="65" applyFont="1">
      <alignment/>
      <protection/>
    </xf>
    <xf numFmtId="0" fontId="6" fillId="0" borderId="12" xfId="65" applyFont="1" applyBorder="1">
      <alignment/>
      <protection/>
    </xf>
    <xf numFmtId="0" fontId="6" fillId="0" borderId="0" xfId="65" applyFont="1" applyBorder="1">
      <alignment/>
      <protection/>
    </xf>
    <xf numFmtId="0" fontId="7" fillId="0" borderId="10" xfId="65" applyFont="1" applyBorder="1" applyAlignment="1">
      <alignment horizontal="center"/>
      <protection/>
    </xf>
    <xf numFmtId="0" fontId="7" fillId="0" borderId="0" xfId="65" applyFont="1" applyBorder="1" applyAlignment="1">
      <alignment horizontal="center"/>
      <protection/>
    </xf>
    <xf numFmtId="0" fontId="6" fillId="0" borderId="0" xfId="65" applyFont="1" applyAlignment="1">
      <alignment horizontal="center"/>
      <protection/>
    </xf>
    <xf numFmtId="0" fontId="7" fillId="0" borderId="0" xfId="65" applyFont="1">
      <alignment/>
      <protection/>
    </xf>
    <xf numFmtId="0" fontId="7" fillId="0" borderId="12" xfId="65" applyFont="1" applyBorder="1" applyAlignment="1">
      <alignment horizontal="left"/>
      <protection/>
    </xf>
    <xf numFmtId="0" fontId="0" fillId="0" borderId="23" xfId="65" applyBorder="1">
      <alignment/>
      <protection/>
    </xf>
    <xf numFmtId="43" fontId="6" fillId="0" borderId="12" xfId="65" applyNumberFormat="1" applyFont="1" applyBorder="1">
      <alignment/>
      <protection/>
    </xf>
    <xf numFmtId="40" fontId="6" fillId="0" borderId="0" xfId="65" applyNumberFormat="1" applyFont="1">
      <alignment/>
      <protection/>
    </xf>
    <xf numFmtId="40" fontId="5" fillId="0" borderId="0" xfId="65" applyNumberFormat="1" applyFont="1">
      <alignment/>
      <protection/>
    </xf>
    <xf numFmtId="0" fontId="11" fillId="0" borderId="0" xfId="65" applyFont="1">
      <alignment/>
      <protection/>
    </xf>
    <xf numFmtId="43" fontId="11" fillId="0" borderId="0" xfId="44" applyFont="1" applyAlignment="1">
      <alignment/>
    </xf>
    <xf numFmtId="0" fontId="7" fillId="0" borderId="10" xfId="65" applyFont="1" applyBorder="1" applyAlignment="1">
      <alignment horizontal="left"/>
      <protection/>
    </xf>
    <xf numFmtId="0" fontId="0" fillId="0" borderId="10" xfId="65" applyBorder="1">
      <alignment/>
      <protection/>
    </xf>
    <xf numFmtId="40" fontId="6" fillId="0" borderId="12" xfId="65" applyNumberFormat="1" applyFont="1" applyBorder="1">
      <alignment/>
      <protection/>
    </xf>
    <xf numFmtId="39" fontId="6" fillId="0" borderId="12" xfId="65" applyNumberFormat="1" applyFont="1" applyBorder="1">
      <alignment/>
      <protection/>
    </xf>
    <xf numFmtId="4" fontId="6" fillId="0" borderId="0" xfId="65" applyNumberFormat="1" applyFont="1">
      <alignment/>
      <protection/>
    </xf>
    <xf numFmtId="39" fontId="6" fillId="0" borderId="0" xfId="65" applyNumberFormat="1" applyFont="1" quotePrefix="1">
      <alignment/>
      <protection/>
    </xf>
    <xf numFmtId="39" fontId="5" fillId="0" borderId="0" xfId="65" applyNumberFormat="1" applyFont="1">
      <alignment/>
      <protection/>
    </xf>
    <xf numFmtId="39" fontId="6" fillId="0" borderId="0" xfId="65" applyNumberFormat="1" applyFont="1">
      <alignment/>
      <protection/>
    </xf>
    <xf numFmtId="43" fontId="0" fillId="0" borderId="0" xfId="65" applyNumberFormat="1">
      <alignment/>
      <protection/>
    </xf>
    <xf numFmtId="43" fontId="5" fillId="0" borderId="0" xfId="65" applyNumberFormat="1" applyFont="1">
      <alignment/>
      <protection/>
    </xf>
    <xf numFmtId="43" fontId="6" fillId="0" borderId="0" xfId="65" applyNumberFormat="1" applyFont="1">
      <alignment/>
      <protection/>
    </xf>
    <xf numFmtId="40" fontId="48" fillId="0" borderId="0" xfId="65" applyNumberFormat="1" applyFont="1">
      <alignment/>
      <protection/>
    </xf>
    <xf numFmtId="39" fontId="7" fillId="0" borderId="10" xfId="65" applyNumberFormat="1" applyFont="1" applyBorder="1">
      <alignment/>
      <protection/>
    </xf>
    <xf numFmtId="40" fontId="49" fillId="0" borderId="0" xfId="65" applyNumberFormat="1" applyFont="1">
      <alignment/>
      <protection/>
    </xf>
    <xf numFmtId="43" fontId="6" fillId="0" borderId="0" xfId="65" applyNumberFormat="1" applyFont="1" applyAlignment="1">
      <alignment horizontal="center"/>
      <protection/>
    </xf>
    <xf numFmtId="40" fontId="10" fillId="0" borderId="0" xfId="65" applyNumberFormat="1" applyFont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40" fontId="8" fillId="0" borderId="0" xfId="65" applyNumberFormat="1" applyFont="1" applyAlignment="1">
      <alignment horizontal="center"/>
      <protection/>
    </xf>
    <xf numFmtId="0" fontId="53" fillId="0" borderId="0" xfId="0" applyFont="1" applyAlignment="1">
      <alignment/>
    </xf>
    <xf numFmtId="40" fontId="7" fillId="0" borderId="0" xfId="0" applyNumberFormat="1" applyFont="1" applyAlignment="1">
      <alignment horizontal="center" vertical="center" wrapText="1"/>
    </xf>
    <xf numFmtId="40" fontId="7" fillId="0" borderId="10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187" fontId="7" fillId="0" borderId="12" xfId="0" applyNumberFormat="1" applyFont="1" applyBorder="1" applyAlignment="1">
      <alignment/>
    </xf>
    <xf numFmtId="187" fontId="7" fillId="0" borderId="0" xfId="42" applyNumberFormat="1" applyFont="1" applyAlignment="1">
      <alignment/>
    </xf>
    <xf numFmtId="187" fontId="7" fillId="0" borderId="12" xfId="42" applyNumberFormat="1" applyFont="1" applyBorder="1" applyAlignment="1">
      <alignment/>
    </xf>
    <xf numFmtId="175" fontId="6" fillId="0" borderId="0" xfId="0" applyNumberFormat="1" applyFont="1" applyAlignment="1">
      <alignment/>
    </xf>
    <xf numFmtId="187" fontId="6" fillId="0" borderId="0" xfId="42" applyNumberFormat="1" applyFont="1" applyAlignment="1">
      <alignment/>
    </xf>
    <xf numFmtId="175" fontId="6" fillId="0" borderId="10" xfId="0" applyNumberFormat="1" applyFont="1" applyBorder="1" applyAlignment="1">
      <alignment/>
    </xf>
    <xf numFmtId="187" fontId="6" fillId="0" borderId="10" xfId="42" applyNumberFormat="1" applyFont="1" applyBorder="1" applyAlignment="1">
      <alignment/>
    </xf>
    <xf numFmtId="175" fontId="12" fillId="0" borderId="0" xfId="0" applyNumberFormat="1" applyFont="1" applyAlignment="1">
      <alignment/>
    </xf>
    <xf numFmtId="175" fontId="7" fillId="0" borderId="12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86" fontId="54" fillId="0" borderId="17" xfId="43" applyNumberFormat="1" applyFont="1" applyBorder="1" applyAlignment="1">
      <alignment/>
    </xf>
    <xf numFmtId="186" fontId="23" fillId="0" borderId="17" xfId="63" applyNumberFormat="1" applyFont="1" applyFill="1" applyBorder="1" applyAlignment="1" applyProtection="1">
      <alignment/>
      <protection/>
    </xf>
    <xf numFmtId="186" fontId="23" fillId="0" borderId="17" xfId="63" applyNumberFormat="1" applyFont="1" applyFill="1" applyBorder="1" applyAlignment="1" applyProtection="1">
      <alignment horizontal="left"/>
      <protection/>
    </xf>
    <xf numFmtId="173" fontId="6" fillId="33" borderId="0" xfId="0" applyNumberFormat="1" applyFont="1" applyFill="1" applyAlignment="1">
      <alignment/>
    </xf>
    <xf numFmtId="0" fontId="23" fillId="0" borderId="0" xfId="63" applyNumberFormat="1" applyFont="1" applyFill="1" applyBorder="1" applyAlignment="1" applyProtection="1">
      <alignment/>
      <protection/>
    </xf>
    <xf numFmtId="173" fontId="55" fillId="0" borderId="22" xfId="63" applyNumberFormat="1" applyFont="1" applyFill="1" applyBorder="1" applyAlignment="1" applyProtection="1">
      <alignment/>
      <protection/>
    </xf>
    <xf numFmtId="173" fontId="23" fillId="0" borderId="21" xfId="63" applyNumberFormat="1" applyFill="1" applyBorder="1" applyAlignment="1" applyProtection="1">
      <alignment/>
      <protection/>
    </xf>
    <xf numFmtId="173" fontId="23" fillId="0" borderId="24" xfId="63" applyNumberFormat="1" applyFill="1" applyBorder="1" applyAlignment="1" applyProtection="1">
      <alignment/>
      <protection/>
    </xf>
    <xf numFmtId="173" fontId="38" fillId="0" borderId="20" xfId="63" applyNumberFormat="1" applyFont="1" applyFill="1" applyBorder="1" applyAlignment="1" applyProtection="1">
      <alignment horizontal="center"/>
      <protection/>
    </xf>
    <xf numFmtId="173" fontId="43" fillId="0" borderId="17" xfId="42" applyNumberFormat="1" applyFont="1" applyBorder="1" applyAlignment="1">
      <alignment/>
    </xf>
    <xf numFmtId="173" fontId="23" fillId="33" borderId="17" xfId="63" applyNumberFormat="1" applyFill="1" applyBorder="1" applyAlignment="1" applyProtection="1">
      <alignment/>
      <protection/>
    </xf>
    <xf numFmtId="173" fontId="31" fillId="33" borderId="17" xfId="63" applyNumberFormat="1" applyFont="1" applyFill="1" applyBorder="1" applyAlignment="1" applyProtection="1">
      <alignment horizontal="center"/>
      <protection/>
    </xf>
    <xf numFmtId="173" fontId="23" fillId="33" borderId="17" xfId="63" applyNumberFormat="1" applyFill="1" applyBorder="1" applyAlignment="1" applyProtection="1">
      <alignment horizontal="left"/>
      <protection/>
    </xf>
    <xf numFmtId="173" fontId="23" fillId="33" borderId="17" xfId="63" applyNumberFormat="1" applyFill="1" applyBorder="1" applyAlignment="1" applyProtection="1">
      <alignment horizontal="right"/>
      <protection/>
    </xf>
    <xf numFmtId="186" fontId="54" fillId="34" borderId="17" xfId="43" applyNumberFormat="1" applyFont="1" applyFill="1" applyBorder="1" applyAlignment="1">
      <alignment/>
    </xf>
    <xf numFmtId="186" fontId="23" fillId="34" borderId="17" xfId="63" applyNumberFormat="1" applyFont="1" applyFill="1" applyBorder="1" applyAlignment="1" applyProtection="1">
      <alignment horizontal="right"/>
      <protection/>
    </xf>
    <xf numFmtId="186" fontId="54" fillId="33" borderId="17" xfId="43" applyNumberFormat="1" applyFont="1" applyFill="1" applyBorder="1" applyAlignment="1">
      <alignment/>
    </xf>
    <xf numFmtId="186" fontId="23" fillId="33" borderId="17" xfId="63" applyNumberFormat="1" applyFont="1" applyFill="1" applyBorder="1" applyAlignment="1" applyProtection="1">
      <alignment/>
      <protection/>
    </xf>
    <xf numFmtId="186" fontId="31" fillId="33" borderId="17" xfId="63" applyNumberFormat="1" applyFont="1" applyFill="1" applyBorder="1" applyAlignment="1" applyProtection="1">
      <alignment horizontal="center"/>
      <protection/>
    </xf>
    <xf numFmtId="186" fontId="38" fillId="0" borderId="17" xfId="63" applyNumberFormat="1" applyFont="1" applyFill="1" applyBorder="1" applyAlignment="1" applyProtection="1">
      <alignment/>
      <protection/>
    </xf>
    <xf numFmtId="186" fontId="38" fillId="33" borderId="17" xfId="63" applyNumberFormat="1" applyFont="1" applyFill="1" applyBorder="1" applyAlignment="1" applyProtection="1">
      <alignment horizontal="left"/>
      <protection/>
    </xf>
    <xf numFmtId="186" fontId="55" fillId="33" borderId="17" xfId="63" applyNumberFormat="1" applyFont="1" applyFill="1" applyBorder="1" applyAlignment="1" applyProtection="1">
      <alignment horizontal="center"/>
      <protection/>
    </xf>
    <xf numFmtId="40" fontId="19" fillId="0" borderId="0" xfId="0" applyNumberFormat="1" applyFont="1" applyAlignment="1">
      <alignment/>
    </xf>
    <xf numFmtId="0" fontId="5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63" applyFont="1" applyAlignment="1">
      <alignment horizontal="center" vertical="center"/>
      <protection/>
    </xf>
    <xf numFmtId="0" fontId="26" fillId="0" borderId="0" xfId="63" applyFont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right"/>
    </xf>
    <xf numFmtId="0" fontId="41" fillId="0" borderId="1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0" fontId="10" fillId="0" borderId="0" xfId="65" applyNumberFormat="1" applyFont="1" applyAlignment="1">
      <alignment horizontal="center"/>
      <protection/>
    </xf>
    <xf numFmtId="38" fontId="6" fillId="0" borderId="0" xfId="0" applyNumberFormat="1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e_BILANCIO FKT 1997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9525</xdr:rowOff>
    </xdr:from>
    <xdr:to>
      <xdr:col>11</xdr:col>
      <xdr:colOff>152400</xdr:colOff>
      <xdr:row>60</xdr:row>
      <xdr:rowOff>104775</xdr:rowOff>
    </xdr:to>
    <xdr:sp>
      <xdr:nvSpPr>
        <xdr:cNvPr id="1" name="Bevel 1"/>
        <xdr:cNvSpPr>
          <a:spLocks/>
        </xdr:cNvSpPr>
      </xdr:nvSpPr>
      <xdr:spPr>
        <a:xfrm>
          <a:off x="419100" y="152400"/>
          <a:ext cx="5553075" cy="9115425"/>
        </a:xfrm>
        <a:prstGeom prst="beve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i\Local%20Settings\Temporary%20Internet%20Files\Content.IE5\78GSBC8H\BILANCI%20%202013\Pasqyra%20te%20ndryshme\Alb-Techno-Star%202012\Seksioni%20G%20-%20Aset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_1"/>
      <sheetName val="Tabela_2"/>
      <sheetName val="Toka + ndertime sipas viteve"/>
      <sheetName val="Aktive(2006)"/>
      <sheetName val="Aktive(2007)"/>
      <sheetName val="Aktive(2008)"/>
      <sheetName val="Aktive(2009)"/>
      <sheetName val="Inventar i imet 327"/>
    </sheetNames>
    <sheetDataSet>
      <sheetData sheetId="6">
        <row r="17">
          <cell r="H17">
            <v>0</v>
          </cell>
          <cell r="I17">
            <v>0</v>
          </cell>
        </row>
        <row r="18">
          <cell r="D18">
            <v>0</v>
          </cell>
        </row>
        <row r="19">
          <cell r="E19">
            <v>0</v>
          </cell>
          <cell r="H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H22">
            <v>0</v>
          </cell>
          <cell r="I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J44"/>
  <sheetViews>
    <sheetView zoomScalePageLayoutView="0" workbookViewId="0" topLeftCell="A1">
      <selection activeCell="S47" sqref="S47"/>
    </sheetView>
  </sheetViews>
  <sheetFormatPr defaultColWidth="9.33203125" defaultRowHeight="11.25"/>
  <cols>
    <col min="4" max="4" width="8.5" style="0" customWidth="1"/>
  </cols>
  <sheetData>
    <row r="8" spans="4:6" ht="14.25">
      <c r="D8" s="9" t="s">
        <v>245</v>
      </c>
      <c r="E8" s="9"/>
      <c r="F8" s="9"/>
    </row>
    <row r="9" spans="4:6" ht="14.25">
      <c r="D9" s="9" t="s">
        <v>246</v>
      </c>
      <c r="E9" s="9"/>
      <c r="F9" s="9"/>
    </row>
    <row r="10" spans="4:6" ht="14.25">
      <c r="D10" s="9" t="s">
        <v>247</v>
      </c>
      <c r="E10" s="9"/>
      <c r="F10" s="9"/>
    </row>
    <row r="11" spans="4:6" ht="14.25">
      <c r="D11" s="9"/>
      <c r="E11" s="9"/>
      <c r="F11" s="9"/>
    </row>
    <row r="26" spans="3:10" ht="18">
      <c r="C26" s="228" t="s">
        <v>232</v>
      </c>
      <c r="D26" s="228"/>
      <c r="E26" s="228"/>
      <c r="F26" s="228"/>
      <c r="G26" s="228"/>
      <c r="H26" s="228"/>
      <c r="I26" s="228"/>
      <c r="J26" s="228"/>
    </row>
    <row r="27" spans="3:10" ht="11.25">
      <c r="C27" s="229" t="s">
        <v>233</v>
      </c>
      <c r="D27" s="230"/>
      <c r="E27" s="230"/>
      <c r="F27" s="230"/>
      <c r="G27" s="230"/>
      <c r="H27" s="230"/>
      <c r="I27" s="230"/>
      <c r="J27" s="230"/>
    </row>
    <row r="28" spans="3:10" ht="11.25">
      <c r="C28" s="230" t="s">
        <v>234</v>
      </c>
      <c r="D28" s="230"/>
      <c r="E28" s="230"/>
      <c r="F28" s="230"/>
      <c r="G28" s="230"/>
      <c r="H28" s="230"/>
      <c r="I28" s="230"/>
      <c r="J28" s="230"/>
    </row>
    <row r="35" ht="15">
      <c r="D35" s="145" t="s">
        <v>235</v>
      </c>
    </row>
    <row r="36" ht="15">
      <c r="F36" s="190" t="s">
        <v>248</v>
      </c>
    </row>
    <row r="37" ht="11.25">
      <c r="F37" t="s">
        <v>251</v>
      </c>
    </row>
    <row r="39" spans="4:9" ht="15">
      <c r="D39" s="145" t="s">
        <v>218</v>
      </c>
      <c r="E39" s="146"/>
      <c r="F39" s="146"/>
      <c r="G39" s="146"/>
      <c r="H39" s="146"/>
      <c r="I39" s="146"/>
    </row>
    <row r="40" spans="4:9" ht="15">
      <c r="D40" s="146"/>
      <c r="E40" s="146"/>
      <c r="F40" s="190" t="s">
        <v>258</v>
      </c>
      <c r="G40" s="147"/>
      <c r="H40" s="147"/>
      <c r="I40" s="147"/>
    </row>
    <row r="41" spans="4:9" ht="12.75">
      <c r="D41" s="146"/>
      <c r="E41" s="146"/>
      <c r="F41" s="146"/>
      <c r="G41" s="146"/>
      <c r="H41" s="146"/>
      <c r="I41" s="146"/>
    </row>
    <row r="42" spans="4:9" ht="15">
      <c r="D42" s="145" t="s">
        <v>219</v>
      </c>
      <c r="E42" s="146"/>
      <c r="F42" s="146"/>
      <c r="G42" s="190" t="s">
        <v>220</v>
      </c>
      <c r="H42" s="146"/>
      <c r="I42" s="146"/>
    </row>
    <row r="43" spans="4:9" ht="15">
      <c r="D43" s="146"/>
      <c r="E43" s="146"/>
      <c r="F43" s="146"/>
      <c r="G43" s="145"/>
      <c r="H43" s="146"/>
      <c r="I43" s="146"/>
    </row>
    <row r="44" spans="4:9" ht="15">
      <c r="D44" s="148" t="s">
        <v>221</v>
      </c>
      <c r="E44" s="146"/>
      <c r="F44" s="146"/>
      <c r="G44" s="190" t="s">
        <v>222</v>
      </c>
      <c r="H44" s="146"/>
      <c r="I44" s="146"/>
    </row>
  </sheetData>
  <sheetProtection/>
  <mergeCells count="3">
    <mergeCell ref="C26:J26"/>
    <mergeCell ref="C27:J27"/>
    <mergeCell ref="C28:J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8" sqref="O38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5">
      <selection activeCell="S47" sqref="S47"/>
    </sheetView>
  </sheetViews>
  <sheetFormatPr defaultColWidth="13.33203125" defaultRowHeight="11.25"/>
  <cols>
    <col min="1" max="1" width="3.83203125" style="54" customWidth="1"/>
    <col min="2" max="2" width="45" style="54" customWidth="1"/>
    <col min="3" max="3" width="8.83203125" style="54" customWidth="1"/>
    <col min="4" max="4" width="18" style="54" customWidth="1"/>
    <col min="5" max="5" width="21.33203125" style="54" customWidth="1"/>
    <col min="6" max="6" width="20.16015625" style="54" customWidth="1"/>
    <col min="7" max="7" width="13.33203125" style="54" customWidth="1"/>
    <col min="8" max="8" width="14.66015625" style="54" bestFit="1" customWidth="1"/>
    <col min="9" max="16384" width="13.33203125" style="54" customWidth="1"/>
  </cols>
  <sheetData>
    <row r="1" ht="17.25">
      <c r="B1" s="152" t="s">
        <v>249</v>
      </c>
    </row>
    <row r="2" ht="17.25">
      <c r="B2" s="153" t="str">
        <f>'Sheet1 '!D9</f>
        <v>Numri Unik(NIPT): K 81419015N</v>
      </c>
    </row>
    <row r="3" spans="2:5" ht="18.75">
      <c r="B3" s="231" t="s">
        <v>58</v>
      </c>
      <c r="C3" s="231"/>
      <c r="D3" s="231"/>
      <c r="E3" s="231"/>
    </row>
    <row r="4" spans="1:5" ht="12.75">
      <c r="A4" s="55"/>
      <c r="B4" s="232" t="s">
        <v>257</v>
      </c>
      <c r="C4" s="232"/>
      <c r="D4" s="232"/>
      <c r="E4" s="232"/>
    </row>
    <row r="5" spans="4:5" ht="13.5" thickBot="1">
      <c r="D5" s="233" t="s">
        <v>59</v>
      </c>
      <c r="E5" s="233"/>
    </row>
    <row r="6" spans="1:6" ht="16.5">
      <c r="A6" s="56"/>
      <c r="B6" s="57"/>
      <c r="C6" s="58" t="s">
        <v>60</v>
      </c>
      <c r="D6" s="59" t="s">
        <v>61</v>
      </c>
      <c r="E6" s="59" t="s">
        <v>62</v>
      </c>
      <c r="F6" s="60" t="s">
        <v>63</v>
      </c>
    </row>
    <row r="7" spans="1:6" ht="12.75">
      <c r="A7" s="61"/>
      <c r="B7" s="62" t="s">
        <v>64</v>
      </c>
      <c r="C7" s="63"/>
      <c r="D7" s="63"/>
      <c r="E7" s="63"/>
      <c r="F7" s="64"/>
    </row>
    <row r="8" spans="1:6" ht="12.75">
      <c r="A8" s="61"/>
      <c r="B8" s="63"/>
      <c r="C8" s="63"/>
      <c r="D8" s="63"/>
      <c r="E8" s="63"/>
      <c r="F8" s="64"/>
    </row>
    <row r="9" spans="1:6" ht="12.75">
      <c r="A9" s="65" t="s">
        <v>65</v>
      </c>
      <c r="B9" s="66" t="s">
        <v>66</v>
      </c>
      <c r="C9" s="63"/>
      <c r="D9" s="63"/>
      <c r="E9" s="63"/>
      <c r="F9" s="64"/>
    </row>
    <row r="10" spans="1:6" ht="12.75">
      <c r="A10" s="67">
        <v>1</v>
      </c>
      <c r="B10" s="66" t="s">
        <v>67</v>
      </c>
      <c r="C10" s="63"/>
      <c r="D10" s="108">
        <f>SUM(D11:D12)</f>
        <v>0</v>
      </c>
      <c r="E10" s="108">
        <v>84</v>
      </c>
      <c r="F10" s="109">
        <f>D10-E10</f>
        <v>-84</v>
      </c>
    </row>
    <row r="11" spans="1:6" ht="12.75">
      <c r="A11" s="93" t="s">
        <v>69</v>
      </c>
      <c r="B11" s="70" t="s">
        <v>3</v>
      </c>
      <c r="C11" s="63"/>
      <c r="D11" s="141"/>
      <c r="E11" s="205">
        <v>7508</v>
      </c>
      <c r="F11" s="109">
        <f aca="true" t="shared" si="0" ref="F11:F56">D11-E11</f>
        <v>-7508</v>
      </c>
    </row>
    <row r="12" spans="1:6" ht="12.75">
      <c r="A12" s="93" t="s">
        <v>71</v>
      </c>
      <c r="B12" s="70" t="s">
        <v>161</v>
      </c>
      <c r="C12" s="63"/>
      <c r="D12" s="220"/>
      <c r="E12" s="205">
        <v>-7424</v>
      </c>
      <c r="F12" s="109">
        <f t="shared" si="0"/>
        <v>7424</v>
      </c>
    </row>
    <row r="13" spans="1:6" ht="12.75">
      <c r="A13" s="67">
        <v>2</v>
      </c>
      <c r="B13" s="68" t="s">
        <v>68</v>
      </c>
      <c r="C13" s="63"/>
      <c r="D13" s="206"/>
      <c r="E13" s="206"/>
      <c r="F13" s="109">
        <f t="shared" si="0"/>
        <v>0</v>
      </c>
    </row>
    <row r="14" spans="1:6" ht="12.75">
      <c r="A14" s="69" t="s">
        <v>69</v>
      </c>
      <c r="B14" s="70" t="s">
        <v>70</v>
      </c>
      <c r="C14" s="63"/>
      <c r="D14" s="206">
        <v>0</v>
      </c>
      <c r="E14" s="206">
        <v>0</v>
      </c>
      <c r="F14" s="109">
        <f t="shared" si="0"/>
        <v>0</v>
      </c>
    </row>
    <row r="15" spans="1:6" ht="12.75">
      <c r="A15" s="69" t="s">
        <v>71</v>
      </c>
      <c r="B15" s="70" t="s">
        <v>72</v>
      </c>
      <c r="C15" s="63"/>
      <c r="D15" s="206">
        <v>0</v>
      </c>
      <c r="E15" s="206">
        <v>0</v>
      </c>
      <c r="F15" s="109">
        <f t="shared" si="0"/>
        <v>0</v>
      </c>
    </row>
    <row r="16" spans="1:6" ht="12.75">
      <c r="A16" s="71"/>
      <c r="B16" s="72" t="s">
        <v>73</v>
      </c>
      <c r="C16" s="73"/>
      <c r="D16" s="142">
        <f>SUM(D14:D15)</f>
        <v>0</v>
      </c>
      <c r="E16" s="142">
        <v>0</v>
      </c>
      <c r="F16" s="109">
        <f t="shared" si="0"/>
        <v>0</v>
      </c>
    </row>
    <row r="17" spans="1:6" ht="12.75">
      <c r="A17" s="67">
        <v>3</v>
      </c>
      <c r="B17" s="66" t="s">
        <v>74</v>
      </c>
      <c r="C17" s="63"/>
      <c r="D17" s="224">
        <f>D18+D19+D20</f>
        <v>182933</v>
      </c>
      <c r="E17" s="206"/>
      <c r="F17" s="109">
        <f t="shared" si="0"/>
        <v>182933</v>
      </c>
    </row>
    <row r="18" spans="1:6" ht="12.75">
      <c r="A18" s="69" t="s">
        <v>69</v>
      </c>
      <c r="B18" s="70" t="s">
        <v>75</v>
      </c>
      <c r="C18" s="63"/>
      <c r="D18" s="219">
        <v>2329</v>
      </c>
      <c r="E18" s="205">
        <v>2329</v>
      </c>
      <c r="F18" s="109">
        <f t="shared" si="0"/>
        <v>0</v>
      </c>
    </row>
    <row r="19" spans="1:8" ht="12.75">
      <c r="A19" s="69" t="s">
        <v>71</v>
      </c>
      <c r="B19" s="70" t="s">
        <v>76</v>
      </c>
      <c r="C19" s="63"/>
      <c r="D19" s="205"/>
      <c r="E19" s="205"/>
      <c r="F19" s="109">
        <f t="shared" si="0"/>
        <v>0</v>
      </c>
      <c r="H19" s="150"/>
    </row>
    <row r="20" spans="1:6" ht="12.75">
      <c r="A20" s="69" t="s">
        <v>77</v>
      </c>
      <c r="B20" s="70" t="s">
        <v>78</v>
      </c>
      <c r="C20" s="63"/>
      <c r="D20" s="206">
        <f>97996+54608+28000</f>
        <v>180604</v>
      </c>
      <c r="E20" s="206">
        <v>152604</v>
      </c>
      <c r="F20" s="109">
        <f t="shared" si="0"/>
        <v>28000</v>
      </c>
    </row>
    <row r="21" spans="1:6" ht="12.75">
      <c r="A21" s="69" t="s">
        <v>79</v>
      </c>
      <c r="B21" s="70" t="s">
        <v>80</v>
      </c>
      <c r="C21" s="63"/>
      <c r="D21" s="206">
        <v>0</v>
      </c>
      <c r="E21" s="206">
        <v>0</v>
      </c>
      <c r="F21" s="109">
        <f t="shared" si="0"/>
        <v>0</v>
      </c>
    </row>
    <row r="22" spans="1:6" ht="12.75">
      <c r="A22" s="71"/>
      <c r="B22" s="72" t="s">
        <v>81</v>
      </c>
      <c r="C22" s="73"/>
      <c r="D22" s="142"/>
      <c r="E22" s="142">
        <v>154933</v>
      </c>
      <c r="F22" s="109">
        <f t="shared" si="0"/>
        <v>-154933</v>
      </c>
    </row>
    <row r="23" spans="1:6" ht="12.75">
      <c r="A23" s="67">
        <v>4</v>
      </c>
      <c r="B23" s="66" t="s">
        <v>82</v>
      </c>
      <c r="C23" s="63"/>
      <c r="D23" s="206"/>
      <c r="E23" s="206"/>
      <c r="F23" s="109">
        <f t="shared" si="0"/>
        <v>0</v>
      </c>
    </row>
    <row r="24" spans="1:8" ht="12.75">
      <c r="A24" s="69" t="s">
        <v>69</v>
      </c>
      <c r="B24" s="70" t="s">
        <v>83</v>
      </c>
      <c r="C24" s="63"/>
      <c r="D24" s="206">
        <v>0</v>
      </c>
      <c r="E24" s="206">
        <v>0</v>
      </c>
      <c r="F24" s="109">
        <f t="shared" si="0"/>
        <v>0</v>
      </c>
      <c r="H24" s="209" t="s">
        <v>256</v>
      </c>
    </row>
    <row r="25" spans="1:6" ht="12.75">
      <c r="A25" s="69" t="s">
        <v>71</v>
      </c>
      <c r="B25" s="70" t="s">
        <v>84</v>
      </c>
      <c r="C25" s="63"/>
      <c r="D25" s="206">
        <v>0</v>
      </c>
      <c r="E25" s="206">
        <v>0</v>
      </c>
      <c r="F25" s="109">
        <f t="shared" si="0"/>
        <v>0</v>
      </c>
    </row>
    <row r="26" spans="1:6" ht="12.75">
      <c r="A26" s="69" t="s">
        <v>77</v>
      </c>
      <c r="B26" s="70" t="s">
        <v>85</v>
      </c>
      <c r="C26" s="63"/>
      <c r="D26" s="206">
        <v>0</v>
      </c>
      <c r="E26" s="206">
        <v>0</v>
      </c>
      <c r="F26" s="109">
        <f t="shared" si="0"/>
        <v>0</v>
      </c>
    </row>
    <row r="27" spans="1:6" ht="12.75">
      <c r="A27" s="69" t="s">
        <v>79</v>
      </c>
      <c r="B27" s="70" t="s">
        <v>86</v>
      </c>
      <c r="C27" s="63"/>
      <c r="D27" s="221"/>
      <c r="E27" s="205"/>
      <c r="F27" s="109">
        <f t="shared" si="0"/>
        <v>0</v>
      </c>
    </row>
    <row r="28" spans="1:6" ht="12.75">
      <c r="A28" s="69" t="s">
        <v>87</v>
      </c>
      <c r="B28" s="70" t="s">
        <v>88</v>
      </c>
      <c r="C28" s="63"/>
      <c r="D28" s="222">
        <v>0</v>
      </c>
      <c r="E28" s="206">
        <v>0</v>
      </c>
      <c r="F28" s="109">
        <f t="shared" si="0"/>
        <v>0</v>
      </c>
    </row>
    <row r="29" spans="1:6" ht="12.75">
      <c r="A29" s="71"/>
      <c r="B29" s="72" t="s">
        <v>89</v>
      </c>
      <c r="C29" s="73"/>
      <c r="D29" s="223">
        <f>SUM(D24:D28)</f>
        <v>0</v>
      </c>
      <c r="E29" s="142">
        <v>0</v>
      </c>
      <c r="F29" s="109">
        <f t="shared" si="0"/>
        <v>0</v>
      </c>
    </row>
    <row r="30" spans="1:6" ht="12.75">
      <c r="A30" s="67">
        <v>5</v>
      </c>
      <c r="B30" s="66" t="s">
        <v>90</v>
      </c>
      <c r="C30" s="63"/>
      <c r="D30" s="223">
        <v>0</v>
      </c>
      <c r="E30" s="142">
        <v>0</v>
      </c>
      <c r="F30" s="109">
        <f t="shared" si="0"/>
        <v>0</v>
      </c>
    </row>
    <row r="31" spans="1:6" ht="12.75">
      <c r="A31" s="67">
        <v>6</v>
      </c>
      <c r="B31" s="66" t="s">
        <v>91</v>
      </c>
      <c r="C31" s="63"/>
      <c r="D31" s="223">
        <v>0</v>
      </c>
      <c r="E31" s="142">
        <v>0</v>
      </c>
      <c r="F31" s="109">
        <f t="shared" si="0"/>
        <v>0</v>
      </c>
    </row>
    <row r="32" spans="1:6" ht="12.75">
      <c r="A32" s="67">
        <v>7</v>
      </c>
      <c r="B32" s="66" t="s">
        <v>92</v>
      </c>
      <c r="C32" s="63"/>
      <c r="D32" s="223">
        <f>40634774-140</f>
        <v>40634634</v>
      </c>
      <c r="E32" s="142">
        <v>40401961</v>
      </c>
      <c r="F32" s="109">
        <f t="shared" si="0"/>
        <v>232673</v>
      </c>
    </row>
    <row r="33" spans="1:6" ht="12.75">
      <c r="A33" s="74"/>
      <c r="B33" s="75" t="s">
        <v>93</v>
      </c>
      <c r="C33" s="63"/>
      <c r="D33" s="225"/>
      <c r="E33" s="207">
        <v>40556978</v>
      </c>
      <c r="F33" s="109">
        <f t="shared" si="0"/>
        <v>-40556978</v>
      </c>
    </row>
    <row r="34" spans="1:6" ht="12.75">
      <c r="A34" s="65" t="s">
        <v>94</v>
      </c>
      <c r="B34" s="66" t="s">
        <v>95</v>
      </c>
      <c r="C34" s="63"/>
      <c r="D34" s="222"/>
      <c r="E34" s="206"/>
      <c r="F34" s="109">
        <f t="shared" si="0"/>
        <v>0</v>
      </c>
    </row>
    <row r="35" spans="1:6" ht="12.75">
      <c r="A35" s="67">
        <v>1</v>
      </c>
      <c r="B35" s="66" t="s">
        <v>96</v>
      </c>
      <c r="C35" s="63"/>
      <c r="D35" s="222"/>
      <c r="E35" s="206"/>
      <c r="F35" s="109">
        <f t="shared" si="0"/>
        <v>0</v>
      </c>
    </row>
    <row r="36" spans="1:6" ht="12.75">
      <c r="A36" s="69" t="s">
        <v>69</v>
      </c>
      <c r="B36" s="76" t="s">
        <v>97</v>
      </c>
      <c r="C36" s="63"/>
      <c r="D36" s="222">
        <v>0</v>
      </c>
      <c r="E36" s="206">
        <v>0</v>
      </c>
      <c r="F36" s="109">
        <f t="shared" si="0"/>
        <v>0</v>
      </c>
    </row>
    <row r="37" spans="1:6" ht="12.75">
      <c r="A37" s="69" t="s">
        <v>71</v>
      </c>
      <c r="B37" s="70" t="s">
        <v>98</v>
      </c>
      <c r="C37" s="63"/>
      <c r="D37" s="222"/>
      <c r="E37" s="206"/>
      <c r="F37" s="109">
        <f t="shared" si="0"/>
        <v>0</v>
      </c>
    </row>
    <row r="38" spans="1:6" ht="12.75">
      <c r="A38" s="69" t="s">
        <v>77</v>
      </c>
      <c r="B38" s="70" t="s">
        <v>99</v>
      </c>
      <c r="C38" s="63"/>
      <c r="D38" s="222">
        <v>0</v>
      </c>
      <c r="E38" s="206">
        <v>0</v>
      </c>
      <c r="F38" s="109">
        <f t="shared" si="0"/>
        <v>0</v>
      </c>
    </row>
    <row r="39" spans="1:6" ht="12.75">
      <c r="A39" s="69" t="s">
        <v>79</v>
      </c>
      <c r="B39" s="70" t="s">
        <v>100</v>
      </c>
      <c r="C39" s="63"/>
      <c r="D39" s="222">
        <v>0</v>
      </c>
      <c r="E39" s="206">
        <v>0</v>
      </c>
      <c r="F39" s="109">
        <f t="shared" si="0"/>
        <v>0</v>
      </c>
    </row>
    <row r="40" spans="1:6" ht="12.75">
      <c r="A40" s="71"/>
      <c r="B40" s="72" t="s">
        <v>101</v>
      </c>
      <c r="C40" s="73"/>
      <c r="D40" s="223">
        <f>SUM(D36:D39)</f>
        <v>0</v>
      </c>
      <c r="E40" s="142">
        <v>0</v>
      </c>
      <c r="F40" s="109">
        <f t="shared" si="0"/>
        <v>0</v>
      </c>
    </row>
    <row r="41" spans="1:6" ht="12.75">
      <c r="A41" s="67">
        <v>2</v>
      </c>
      <c r="B41" s="66" t="s">
        <v>102</v>
      </c>
      <c r="C41" s="63"/>
      <c r="D41" s="222"/>
      <c r="E41" s="206"/>
      <c r="F41" s="109">
        <f t="shared" si="0"/>
        <v>0</v>
      </c>
    </row>
    <row r="42" spans="1:6" ht="12.75">
      <c r="A42" s="69" t="s">
        <v>69</v>
      </c>
      <c r="B42" s="70" t="s">
        <v>103</v>
      </c>
      <c r="C42" s="63"/>
      <c r="D42" s="222"/>
      <c r="E42" s="206"/>
      <c r="F42" s="109">
        <f t="shared" si="0"/>
        <v>0</v>
      </c>
    </row>
    <row r="43" spans="1:6" ht="12.75">
      <c r="A43" s="69" t="s">
        <v>71</v>
      </c>
      <c r="B43" s="70" t="s">
        <v>26</v>
      </c>
      <c r="C43" s="63"/>
      <c r="D43" s="222"/>
      <c r="E43" s="206"/>
      <c r="F43" s="109">
        <f t="shared" si="0"/>
        <v>0</v>
      </c>
    </row>
    <row r="44" spans="1:6" ht="12.75">
      <c r="A44" s="69" t="s">
        <v>77</v>
      </c>
      <c r="B44" s="70" t="s">
        <v>104</v>
      </c>
      <c r="C44" s="63"/>
      <c r="D44" s="222">
        <v>0</v>
      </c>
      <c r="E44" s="206">
        <v>0</v>
      </c>
      <c r="F44" s="109">
        <f t="shared" si="0"/>
        <v>0</v>
      </c>
    </row>
    <row r="45" spans="1:6" ht="12.75">
      <c r="A45" s="69" t="s">
        <v>79</v>
      </c>
      <c r="B45" s="70" t="s">
        <v>105</v>
      </c>
      <c r="C45" s="63"/>
      <c r="D45" s="222">
        <v>1655520</v>
      </c>
      <c r="E45" s="206">
        <v>1655520</v>
      </c>
      <c r="F45" s="109">
        <f t="shared" si="0"/>
        <v>0</v>
      </c>
    </row>
    <row r="46" spans="1:8" ht="12.75">
      <c r="A46" s="71"/>
      <c r="B46" s="72" t="s">
        <v>106</v>
      </c>
      <c r="C46" s="73"/>
      <c r="D46" s="226">
        <f>SUM(D42:D45)</f>
        <v>1655520</v>
      </c>
      <c r="E46" s="142">
        <v>1655520</v>
      </c>
      <c r="F46" s="109">
        <f t="shared" si="0"/>
        <v>0</v>
      </c>
      <c r="H46" s="150"/>
    </row>
    <row r="47" spans="1:6" ht="12.75">
      <c r="A47" s="67">
        <v>3</v>
      </c>
      <c r="B47" s="66" t="s">
        <v>107</v>
      </c>
      <c r="C47" s="63"/>
      <c r="D47" s="223">
        <v>0</v>
      </c>
      <c r="E47" s="142">
        <v>0</v>
      </c>
      <c r="F47" s="109">
        <f t="shared" si="0"/>
        <v>0</v>
      </c>
    </row>
    <row r="48" spans="1:6" ht="12.75">
      <c r="A48" s="67">
        <v>4</v>
      </c>
      <c r="B48" s="66" t="s">
        <v>108</v>
      </c>
      <c r="C48" s="63"/>
      <c r="D48" s="222"/>
      <c r="E48" s="206"/>
      <c r="F48" s="109">
        <f t="shared" si="0"/>
        <v>0</v>
      </c>
    </row>
    <row r="49" spans="1:8" ht="12.75">
      <c r="A49" s="69" t="s">
        <v>69</v>
      </c>
      <c r="B49" s="70" t="s">
        <v>109</v>
      </c>
      <c r="C49" s="63"/>
      <c r="D49" s="222">
        <v>0</v>
      </c>
      <c r="E49" s="206">
        <v>0</v>
      </c>
      <c r="F49" s="109">
        <f t="shared" si="0"/>
        <v>0</v>
      </c>
      <c r="H49" s="150"/>
    </row>
    <row r="50" spans="1:6" ht="12.75">
      <c r="A50" s="69" t="s">
        <v>71</v>
      </c>
      <c r="B50" s="70" t="s">
        <v>110</v>
      </c>
      <c r="C50" s="63"/>
      <c r="D50" s="222">
        <v>0</v>
      </c>
      <c r="E50" s="206">
        <v>0</v>
      </c>
      <c r="F50" s="109">
        <f t="shared" si="0"/>
        <v>0</v>
      </c>
    </row>
    <row r="51" spans="1:6" ht="12.75">
      <c r="A51" s="69" t="s">
        <v>77</v>
      </c>
      <c r="B51" s="70" t="s">
        <v>111</v>
      </c>
      <c r="C51" s="63"/>
      <c r="D51" s="222">
        <v>0</v>
      </c>
      <c r="E51" s="206">
        <v>0</v>
      </c>
      <c r="F51" s="109">
        <f t="shared" si="0"/>
        <v>0</v>
      </c>
    </row>
    <row r="52" spans="1:6" ht="12.75">
      <c r="A52" s="71"/>
      <c r="B52" s="72" t="s">
        <v>112</v>
      </c>
      <c r="C52" s="73"/>
      <c r="D52" s="142">
        <f>SUM(D49:D51)</f>
        <v>0</v>
      </c>
      <c r="E52" s="142">
        <v>0</v>
      </c>
      <c r="F52" s="109">
        <f t="shared" si="0"/>
        <v>0</v>
      </c>
    </row>
    <row r="53" spans="1:6" ht="12.75">
      <c r="A53" s="67">
        <v>5</v>
      </c>
      <c r="B53" s="66" t="s">
        <v>113</v>
      </c>
      <c r="C53" s="63"/>
      <c r="D53" s="142">
        <v>0</v>
      </c>
      <c r="E53" s="142">
        <v>0</v>
      </c>
      <c r="F53" s="109">
        <f t="shared" si="0"/>
        <v>0</v>
      </c>
    </row>
    <row r="54" spans="1:6" ht="12.75">
      <c r="A54" s="67">
        <v>6</v>
      </c>
      <c r="B54" s="66" t="s">
        <v>114</v>
      </c>
      <c r="C54" s="63"/>
      <c r="D54" s="142">
        <v>0</v>
      </c>
      <c r="E54" s="142">
        <v>0</v>
      </c>
      <c r="F54" s="109">
        <f t="shared" si="0"/>
        <v>0</v>
      </c>
    </row>
    <row r="55" spans="1:6" ht="12.75">
      <c r="A55" s="74"/>
      <c r="B55" s="75" t="s">
        <v>115</v>
      </c>
      <c r="C55" s="63"/>
      <c r="D55" s="207">
        <f>D40+D46+D47+D52+D53+D54</f>
        <v>1655520</v>
      </c>
      <c r="E55" s="207">
        <v>1655520</v>
      </c>
      <c r="F55" s="109">
        <f t="shared" si="0"/>
        <v>0</v>
      </c>
    </row>
    <row r="56" spans="1:6" ht="15.75" thickBot="1">
      <c r="A56" s="77"/>
      <c r="B56" s="78" t="s">
        <v>4</v>
      </c>
      <c r="C56" s="79"/>
      <c r="D56" s="143">
        <f>D17+D32+D55</f>
        <v>42473087</v>
      </c>
      <c r="E56" s="143">
        <v>42212498</v>
      </c>
      <c r="F56" s="210">
        <f t="shared" si="0"/>
        <v>260589</v>
      </c>
    </row>
    <row r="59" ht="12.75">
      <c r="E59" s="144"/>
    </row>
    <row r="61" ht="12.75">
      <c r="E61" s="144"/>
    </row>
  </sheetData>
  <sheetProtection/>
  <mergeCells count="3">
    <mergeCell ref="B3:E3"/>
    <mergeCell ref="B4:E4"/>
    <mergeCell ref="D5:E5"/>
  </mergeCells>
  <printOptions/>
  <pageMargins left="0.68" right="0.49" top="0.29" bottom="0.44" header="0" footer="0"/>
  <pageSetup errors="NA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2">
      <selection activeCell="I51" sqref="I51"/>
    </sheetView>
  </sheetViews>
  <sheetFormatPr defaultColWidth="13.33203125" defaultRowHeight="11.25"/>
  <cols>
    <col min="1" max="1" width="5" style="54" customWidth="1"/>
    <col min="2" max="2" width="45.5" style="54" customWidth="1"/>
    <col min="3" max="3" width="8.83203125" style="54" customWidth="1"/>
    <col min="4" max="4" width="18.16015625" style="54" customWidth="1"/>
    <col min="5" max="5" width="18.83203125" style="54" customWidth="1"/>
    <col min="6" max="6" width="20.83203125" style="54" customWidth="1"/>
    <col min="7" max="16384" width="13.33203125" style="54" customWidth="1"/>
  </cols>
  <sheetData>
    <row r="1" ht="17.25">
      <c r="B1" s="152" t="str">
        <f>Aktivi!B1</f>
        <v>Shoqeria *  E vento srl  Albania *Shpk </v>
      </c>
    </row>
    <row r="2" ht="17.25">
      <c r="B2" s="153" t="str">
        <f>'Sheet1 '!D9</f>
        <v>Numri Unik(NIPT): K 81419015N</v>
      </c>
    </row>
    <row r="3" spans="2:5" ht="18.75">
      <c r="B3" s="231" t="s">
        <v>58</v>
      </c>
      <c r="C3" s="231"/>
      <c r="D3" s="231"/>
      <c r="E3" s="231"/>
    </row>
    <row r="4" spans="1:5" ht="12.75">
      <c r="A4" s="55"/>
      <c r="B4" s="232" t="str">
        <f>Aktivi!B4</f>
        <v>Periudha :01/01/2015-31/12/2015</v>
      </c>
      <c r="C4" s="232"/>
      <c r="D4" s="232"/>
      <c r="E4" s="232"/>
    </row>
    <row r="5" spans="4:5" ht="13.5" thickBot="1">
      <c r="D5" s="233" t="s">
        <v>59</v>
      </c>
      <c r="E5" s="233"/>
    </row>
    <row r="6" spans="1:6" ht="16.5">
      <c r="A6" s="56"/>
      <c r="B6" s="57"/>
      <c r="C6" s="58" t="s">
        <v>60</v>
      </c>
      <c r="D6" s="59" t="s">
        <v>61</v>
      </c>
      <c r="E6" s="59" t="s">
        <v>62</v>
      </c>
      <c r="F6" s="60" t="s">
        <v>63</v>
      </c>
    </row>
    <row r="7" spans="1:6" ht="12.75">
      <c r="A7" s="61"/>
      <c r="B7" s="62" t="s">
        <v>116</v>
      </c>
      <c r="C7" s="63"/>
      <c r="D7" s="63"/>
      <c r="E7" s="63"/>
      <c r="F7" s="64"/>
    </row>
    <row r="8" spans="1:6" ht="12.75">
      <c r="A8" s="61"/>
      <c r="B8" s="63"/>
      <c r="C8" s="63"/>
      <c r="D8" s="63"/>
      <c r="E8" s="63"/>
      <c r="F8" s="64"/>
    </row>
    <row r="9" spans="1:6" ht="12.75">
      <c r="A9" s="80" t="s">
        <v>65</v>
      </c>
      <c r="B9" s="66" t="s">
        <v>117</v>
      </c>
      <c r="C9" s="63"/>
      <c r="D9" s="63"/>
      <c r="E9" s="63"/>
      <c r="F9" s="64"/>
    </row>
    <row r="10" spans="1:6" ht="12.75">
      <c r="A10" s="67">
        <v>1</v>
      </c>
      <c r="B10" s="66" t="s">
        <v>118</v>
      </c>
      <c r="C10" s="63"/>
      <c r="D10" s="108"/>
      <c r="E10" s="108">
        <v>0</v>
      </c>
      <c r="F10" s="109">
        <f>D10-E10</f>
        <v>0</v>
      </c>
    </row>
    <row r="11" spans="1:6" ht="12.75">
      <c r="A11" s="67">
        <v>2</v>
      </c>
      <c r="B11" s="66" t="s">
        <v>119</v>
      </c>
      <c r="C11" s="63"/>
      <c r="D11" s="110">
        <v>0</v>
      </c>
      <c r="E11" s="110"/>
      <c r="F11" s="109">
        <f aca="true" t="shared" si="0" ref="F11:F52">D11-E11</f>
        <v>0</v>
      </c>
    </row>
    <row r="12" spans="1:6" ht="12.75">
      <c r="A12" s="69" t="s">
        <v>69</v>
      </c>
      <c r="B12" s="70" t="s">
        <v>120</v>
      </c>
      <c r="C12" s="63"/>
      <c r="D12" s="110"/>
      <c r="E12" s="110">
        <v>0</v>
      </c>
      <c r="F12" s="109">
        <f t="shared" si="0"/>
        <v>0</v>
      </c>
    </row>
    <row r="13" spans="1:6" ht="12.75">
      <c r="A13" s="69" t="s">
        <v>71</v>
      </c>
      <c r="B13" s="70" t="s">
        <v>121</v>
      </c>
      <c r="C13" s="63"/>
      <c r="D13" s="110"/>
      <c r="E13" s="110">
        <v>0</v>
      </c>
      <c r="F13" s="109">
        <f t="shared" si="0"/>
        <v>0</v>
      </c>
    </row>
    <row r="14" spans="1:6" ht="12.75">
      <c r="A14" s="69" t="s">
        <v>77</v>
      </c>
      <c r="B14" s="70" t="s">
        <v>122</v>
      </c>
      <c r="C14" s="63"/>
      <c r="D14" s="110"/>
      <c r="E14" s="110">
        <v>0</v>
      </c>
      <c r="F14" s="109">
        <f t="shared" si="0"/>
        <v>0</v>
      </c>
    </row>
    <row r="15" spans="1:6" ht="12.75">
      <c r="A15" s="71"/>
      <c r="B15" s="72" t="s">
        <v>73</v>
      </c>
      <c r="C15" s="73"/>
      <c r="D15" s="108"/>
      <c r="E15" s="108">
        <v>0</v>
      </c>
      <c r="F15" s="109">
        <f t="shared" si="0"/>
        <v>0</v>
      </c>
    </row>
    <row r="16" spans="1:6" ht="12.75">
      <c r="A16" s="67">
        <v>3</v>
      </c>
      <c r="B16" s="66" t="s">
        <v>123</v>
      </c>
      <c r="C16" s="63"/>
      <c r="D16" s="110">
        <f>D17+D18+D19+D20</f>
        <v>42373087</v>
      </c>
      <c r="E16" s="110">
        <f>E17+E18+E19+E20</f>
        <v>42112498</v>
      </c>
      <c r="F16" s="109">
        <f t="shared" si="0"/>
        <v>260589</v>
      </c>
    </row>
    <row r="17" spans="1:6" ht="12.75">
      <c r="A17" s="69" t="s">
        <v>69</v>
      </c>
      <c r="B17" s="70" t="s">
        <v>124</v>
      </c>
      <c r="C17" s="63"/>
      <c r="D17" s="215">
        <v>5576860</v>
      </c>
      <c r="E17" s="215">
        <v>5569210</v>
      </c>
      <c r="F17" s="109">
        <f t="shared" si="0"/>
        <v>7650</v>
      </c>
    </row>
    <row r="18" spans="1:6" ht="12.75">
      <c r="A18" s="69" t="s">
        <v>71</v>
      </c>
      <c r="B18" s="70" t="s">
        <v>125</v>
      </c>
      <c r="C18" s="63"/>
      <c r="D18" s="215">
        <v>29602907</v>
      </c>
      <c r="E18" s="215">
        <v>29602907</v>
      </c>
      <c r="F18" s="109">
        <f t="shared" si="0"/>
        <v>0</v>
      </c>
    </row>
    <row r="19" spans="1:6" ht="12.75">
      <c r="A19" s="69" t="s">
        <v>77</v>
      </c>
      <c r="B19" s="70" t="s">
        <v>126</v>
      </c>
      <c r="C19" s="63"/>
      <c r="D19" s="215">
        <v>3454509</v>
      </c>
      <c r="E19" s="215">
        <v>3454284</v>
      </c>
      <c r="F19" s="109">
        <f t="shared" si="0"/>
        <v>225</v>
      </c>
    </row>
    <row r="20" spans="1:6" ht="12.75">
      <c r="A20" s="69" t="s">
        <v>79</v>
      </c>
      <c r="B20" s="70" t="s">
        <v>240</v>
      </c>
      <c r="C20" s="63"/>
      <c r="D20" s="215">
        <v>3738811</v>
      </c>
      <c r="E20" s="215">
        <v>3486097</v>
      </c>
      <c r="F20" s="109">
        <f t="shared" si="0"/>
        <v>252714</v>
      </c>
    </row>
    <row r="21" spans="1:6" ht="12.75">
      <c r="A21" s="69" t="s">
        <v>87</v>
      </c>
      <c r="B21" s="70" t="s">
        <v>128</v>
      </c>
      <c r="C21" s="63"/>
      <c r="D21" s="215">
        <v>0</v>
      </c>
      <c r="E21" s="215">
        <v>0</v>
      </c>
      <c r="F21" s="109">
        <f t="shared" si="0"/>
        <v>0</v>
      </c>
    </row>
    <row r="22" spans="1:6" ht="12.75">
      <c r="A22" s="71"/>
      <c r="B22" s="72" t="s">
        <v>81</v>
      </c>
      <c r="C22" s="73"/>
      <c r="D22" s="216">
        <f>D16</f>
        <v>42373087</v>
      </c>
      <c r="E22" s="216">
        <v>42112498</v>
      </c>
      <c r="F22" s="109">
        <f t="shared" si="0"/>
        <v>260589</v>
      </c>
    </row>
    <row r="23" spans="1:6" ht="12.75">
      <c r="A23" s="67">
        <v>4</v>
      </c>
      <c r="B23" s="66" t="s">
        <v>129</v>
      </c>
      <c r="C23" s="63"/>
      <c r="D23" s="216"/>
      <c r="E23" s="216">
        <v>0</v>
      </c>
      <c r="F23" s="109">
        <f t="shared" si="0"/>
        <v>0</v>
      </c>
    </row>
    <row r="24" spans="1:6" ht="12.75">
      <c r="A24" s="67">
        <v>5</v>
      </c>
      <c r="B24" s="66" t="s">
        <v>130</v>
      </c>
      <c r="C24" s="63"/>
      <c r="D24" s="216"/>
      <c r="E24" s="216">
        <v>0</v>
      </c>
      <c r="F24" s="109">
        <f t="shared" si="0"/>
        <v>0</v>
      </c>
    </row>
    <row r="25" spans="1:6" ht="12.75">
      <c r="A25" s="74"/>
      <c r="B25" s="75" t="s">
        <v>131</v>
      </c>
      <c r="C25" s="63"/>
      <c r="D25" s="217">
        <f>D22</f>
        <v>42373087</v>
      </c>
      <c r="E25" s="217">
        <v>42112498</v>
      </c>
      <c r="F25" s="109">
        <f t="shared" si="0"/>
        <v>260589</v>
      </c>
    </row>
    <row r="26" spans="1:6" ht="12.75">
      <c r="A26" s="65" t="s">
        <v>94</v>
      </c>
      <c r="B26" s="66" t="s">
        <v>132</v>
      </c>
      <c r="C26" s="63"/>
      <c r="D26" s="215"/>
      <c r="E26" s="215"/>
      <c r="F26" s="109">
        <f t="shared" si="0"/>
        <v>0</v>
      </c>
    </row>
    <row r="27" spans="1:6" ht="12.75">
      <c r="A27" s="67">
        <v>1</v>
      </c>
      <c r="B27" s="66" t="s">
        <v>133</v>
      </c>
      <c r="C27" s="63"/>
      <c r="D27" s="215"/>
      <c r="E27" s="215"/>
      <c r="F27" s="109">
        <f t="shared" si="0"/>
        <v>0</v>
      </c>
    </row>
    <row r="28" spans="1:6" ht="12.75">
      <c r="A28" s="69" t="s">
        <v>69</v>
      </c>
      <c r="B28" s="70" t="s">
        <v>134</v>
      </c>
      <c r="C28" s="63"/>
      <c r="D28" s="215"/>
      <c r="E28" s="215"/>
      <c r="F28" s="109">
        <f t="shared" si="0"/>
        <v>0</v>
      </c>
    </row>
    <row r="29" spans="1:6" ht="12.75">
      <c r="A29" s="69" t="s">
        <v>71</v>
      </c>
      <c r="B29" s="70" t="s">
        <v>135</v>
      </c>
      <c r="C29" s="63"/>
      <c r="D29" s="215"/>
      <c r="E29" s="215">
        <v>0</v>
      </c>
      <c r="F29" s="109">
        <f t="shared" si="0"/>
        <v>0</v>
      </c>
    </row>
    <row r="30" spans="1:6" ht="12.75">
      <c r="A30" s="71"/>
      <c r="B30" s="72" t="s">
        <v>101</v>
      </c>
      <c r="C30" s="72"/>
      <c r="D30" s="216"/>
      <c r="E30" s="216">
        <v>0</v>
      </c>
      <c r="F30" s="109">
        <f t="shared" si="0"/>
        <v>0</v>
      </c>
    </row>
    <row r="31" spans="1:6" ht="12.75">
      <c r="A31" s="67">
        <v>2</v>
      </c>
      <c r="B31" s="66" t="s">
        <v>136</v>
      </c>
      <c r="C31" s="63"/>
      <c r="D31" s="216"/>
      <c r="E31" s="216">
        <v>0</v>
      </c>
      <c r="F31" s="109">
        <f t="shared" si="0"/>
        <v>0</v>
      </c>
    </row>
    <row r="32" spans="1:6" ht="12.75">
      <c r="A32" s="67">
        <v>3</v>
      </c>
      <c r="B32" s="66" t="s">
        <v>137</v>
      </c>
      <c r="C32" s="63"/>
      <c r="D32" s="216"/>
      <c r="E32" s="216">
        <v>0</v>
      </c>
      <c r="F32" s="109">
        <f t="shared" si="0"/>
        <v>0</v>
      </c>
    </row>
    <row r="33" spans="1:6" ht="12.75">
      <c r="A33" s="67">
        <v>4</v>
      </c>
      <c r="B33" s="66" t="s">
        <v>138</v>
      </c>
      <c r="C33" s="63"/>
      <c r="D33" s="216"/>
      <c r="E33" s="216">
        <v>0</v>
      </c>
      <c r="F33" s="109">
        <f t="shared" si="0"/>
        <v>0</v>
      </c>
    </row>
    <row r="34" spans="1:6" ht="12.75">
      <c r="A34" s="74"/>
      <c r="B34" s="75" t="s">
        <v>139</v>
      </c>
      <c r="C34" s="63"/>
      <c r="D34" s="217"/>
      <c r="E34" s="217">
        <v>0</v>
      </c>
      <c r="F34" s="109">
        <f t="shared" si="0"/>
        <v>0</v>
      </c>
    </row>
    <row r="35" spans="1:8" ht="12.75">
      <c r="A35" s="74"/>
      <c r="B35" s="81" t="s">
        <v>140</v>
      </c>
      <c r="C35" s="63"/>
      <c r="D35" s="215">
        <f>D25</f>
        <v>42373087</v>
      </c>
      <c r="E35" s="215">
        <v>42112498</v>
      </c>
      <c r="F35" s="109">
        <f t="shared" si="0"/>
        <v>260589</v>
      </c>
      <c r="H35" s="209" t="s">
        <v>241</v>
      </c>
    </row>
    <row r="36" spans="1:6" ht="12.75">
      <c r="A36" s="61"/>
      <c r="B36" s="62" t="s">
        <v>141</v>
      </c>
      <c r="C36" s="63"/>
      <c r="D36" s="215"/>
      <c r="E36" s="215"/>
      <c r="F36" s="109">
        <f t="shared" si="0"/>
        <v>0</v>
      </c>
    </row>
    <row r="37" spans="1:6" ht="12.75">
      <c r="A37" s="61"/>
      <c r="B37" s="63"/>
      <c r="C37" s="63"/>
      <c r="D37" s="215"/>
      <c r="E37" s="215"/>
      <c r="F37" s="109">
        <f t="shared" si="0"/>
        <v>0</v>
      </c>
    </row>
    <row r="38" spans="1:6" ht="12.75">
      <c r="A38" s="65" t="s">
        <v>65</v>
      </c>
      <c r="B38" s="66" t="s">
        <v>142</v>
      </c>
      <c r="C38" s="63"/>
      <c r="D38" s="215"/>
      <c r="E38" s="215"/>
      <c r="F38" s="109">
        <f t="shared" si="0"/>
        <v>0</v>
      </c>
    </row>
    <row r="39" spans="1:6" ht="12.75">
      <c r="A39" s="67">
        <v>1</v>
      </c>
      <c r="B39" s="66" t="s">
        <v>143</v>
      </c>
      <c r="C39" s="63"/>
      <c r="D39" s="216"/>
      <c r="E39" s="216">
        <v>0</v>
      </c>
      <c r="F39" s="109">
        <f t="shared" si="0"/>
        <v>0</v>
      </c>
    </row>
    <row r="40" spans="1:6" ht="12.75">
      <c r="A40" s="67">
        <v>2</v>
      </c>
      <c r="B40" s="82" t="s">
        <v>144</v>
      </c>
      <c r="C40" s="63"/>
      <c r="D40" s="216"/>
      <c r="E40" s="216">
        <v>0</v>
      </c>
      <c r="F40" s="109">
        <f t="shared" si="0"/>
        <v>0</v>
      </c>
    </row>
    <row r="41" spans="1:6" ht="12.75">
      <c r="A41" s="67">
        <v>3</v>
      </c>
      <c r="B41" s="66" t="s">
        <v>145</v>
      </c>
      <c r="C41" s="63"/>
      <c r="D41" s="216">
        <v>100000</v>
      </c>
      <c r="E41" s="216">
        <v>100000</v>
      </c>
      <c r="F41" s="109">
        <f t="shared" si="0"/>
        <v>0</v>
      </c>
    </row>
    <row r="42" spans="1:6" ht="12.75">
      <c r="A42" s="67">
        <v>4</v>
      </c>
      <c r="B42" s="66" t="s">
        <v>146</v>
      </c>
      <c r="C42" s="63"/>
      <c r="D42" s="216"/>
      <c r="E42" s="216">
        <v>0</v>
      </c>
      <c r="F42" s="109">
        <f t="shared" si="0"/>
        <v>0</v>
      </c>
    </row>
    <row r="43" spans="1:6" ht="12.75">
      <c r="A43" s="67">
        <v>5</v>
      </c>
      <c r="B43" s="66" t="s">
        <v>147</v>
      </c>
      <c r="C43" s="63"/>
      <c r="D43" s="216"/>
      <c r="E43" s="216">
        <v>0</v>
      </c>
      <c r="F43" s="109">
        <f t="shared" si="0"/>
        <v>0</v>
      </c>
    </row>
    <row r="44" spans="1:6" ht="12.75">
      <c r="A44" s="67">
        <v>6</v>
      </c>
      <c r="B44" s="66" t="s">
        <v>148</v>
      </c>
      <c r="C44" s="63"/>
      <c r="D44" s="215"/>
      <c r="E44" s="215"/>
      <c r="F44" s="109">
        <f t="shared" si="0"/>
        <v>0</v>
      </c>
    </row>
    <row r="45" spans="1:6" ht="12.75">
      <c r="A45" s="69" t="s">
        <v>69</v>
      </c>
      <c r="B45" s="70" t="s">
        <v>149</v>
      </c>
      <c r="C45" s="63"/>
      <c r="D45" s="218"/>
      <c r="E45" s="218">
        <v>0</v>
      </c>
      <c r="F45" s="109">
        <f t="shared" si="0"/>
        <v>0</v>
      </c>
    </row>
    <row r="46" spans="1:6" ht="12.75">
      <c r="A46" s="69" t="s">
        <v>71</v>
      </c>
      <c r="B46" s="70" t="s">
        <v>150</v>
      </c>
      <c r="C46" s="63"/>
      <c r="D46" s="218"/>
      <c r="E46" s="218"/>
      <c r="F46" s="109">
        <f t="shared" si="0"/>
        <v>0</v>
      </c>
    </row>
    <row r="47" spans="1:6" ht="12.75">
      <c r="A47" s="69" t="s">
        <v>77</v>
      </c>
      <c r="B47" s="70" t="s">
        <v>151</v>
      </c>
      <c r="C47" s="63"/>
      <c r="D47" s="111"/>
      <c r="E47" s="111">
        <v>0</v>
      </c>
      <c r="F47" s="109">
        <f t="shared" si="0"/>
        <v>0</v>
      </c>
    </row>
    <row r="48" spans="1:6" ht="12.75">
      <c r="A48" s="71"/>
      <c r="B48" s="72" t="s">
        <v>152</v>
      </c>
      <c r="C48" s="73"/>
      <c r="D48" s="108"/>
      <c r="E48" s="108">
        <v>0</v>
      </c>
      <c r="F48" s="109">
        <f t="shared" si="0"/>
        <v>0</v>
      </c>
    </row>
    <row r="49" spans="1:6" ht="12.75">
      <c r="A49" s="67">
        <v>7</v>
      </c>
      <c r="B49" s="66" t="s">
        <v>153</v>
      </c>
      <c r="C49" s="63"/>
      <c r="D49" s="216"/>
      <c r="E49" s="108">
        <v>0</v>
      </c>
      <c r="F49" s="109">
        <f t="shared" si="0"/>
        <v>0</v>
      </c>
    </row>
    <row r="50" spans="1:6" ht="12.75">
      <c r="A50" s="67">
        <v>8</v>
      </c>
      <c r="B50" s="66" t="s">
        <v>154</v>
      </c>
      <c r="C50" s="63"/>
      <c r="D50" s="216"/>
      <c r="E50" s="108">
        <v>0</v>
      </c>
      <c r="F50" s="109">
        <f t="shared" si="0"/>
        <v>0</v>
      </c>
    </row>
    <row r="51" spans="1:6" ht="12.75">
      <c r="A51" s="74"/>
      <c r="B51" s="75" t="s">
        <v>155</v>
      </c>
      <c r="C51" s="63"/>
      <c r="D51" s="111"/>
      <c r="E51" s="111">
        <v>100000</v>
      </c>
      <c r="F51" s="109">
        <f t="shared" si="0"/>
        <v>-100000</v>
      </c>
    </row>
    <row r="52" spans="1:6" ht="15.75" thickBot="1">
      <c r="A52" s="83"/>
      <c r="B52" s="84" t="s">
        <v>156</v>
      </c>
      <c r="C52" s="63"/>
      <c r="D52" s="213">
        <f>D35+D41</f>
        <v>42473087</v>
      </c>
      <c r="E52" s="213">
        <v>42212498</v>
      </c>
      <c r="F52" s="210">
        <f t="shared" si="0"/>
        <v>260589</v>
      </c>
    </row>
    <row r="53" spans="1:6" ht="12.75">
      <c r="A53" s="61"/>
      <c r="B53" s="63"/>
      <c r="C53" s="63"/>
      <c r="D53" s="211"/>
      <c r="E53" s="211"/>
      <c r="F53" s="212"/>
    </row>
    <row r="54" spans="1:10" ht="15.75" thickBot="1">
      <c r="A54" s="77"/>
      <c r="B54" s="78" t="s">
        <v>157</v>
      </c>
      <c r="C54" s="79"/>
      <c r="D54" s="112"/>
      <c r="E54" s="112"/>
      <c r="F54" s="113"/>
      <c r="J54" s="85"/>
    </row>
  </sheetData>
  <sheetProtection/>
  <mergeCells count="3">
    <mergeCell ref="B3:E3"/>
    <mergeCell ref="B4:E4"/>
    <mergeCell ref="D5:E5"/>
  </mergeCells>
  <printOptions/>
  <pageMargins left="0.68" right="0.44" top="0.53" bottom="0.44" header="0" footer="0"/>
  <pageSetup errors="NA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4"/>
  <sheetViews>
    <sheetView zoomScalePageLayoutView="0" workbookViewId="0" topLeftCell="A1">
      <selection activeCell="K21" sqref="K21"/>
    </sheetView>
  </sheetViews>
  <sheetFormatPr defaultColWidth="9.33203125" defaultRowHeight="11.25"/>
  <cols>
    <col min="1" max="1" width="3.83203125" style="1" customWidth="1"/>
    <col min="2" max="2" width="7.66015625" style="1" customWidth="1"/>
    <col min="3" max="3" width="39.33203125" style="1" customWidth="1"/>
    <col min="4" max="4" width="3.5" style="1" customWidth="1"/>
    <col min="5" max="5" width="16.5" style="4" customWidth="1"/>
    <col min="6" max="6" width="2.16015625" style="1" customWidth="1"/>
    <col min="7" max="7" width="15.66015625" style="1" customWidth="1"/>
    <col min="8" max="8" width="2.33203125" style="1" customWidth="1"/>
    <col min="9" max="9" width="16.66015625" style="1" customWidth="1"/>
    <col min="10" max="10" width="9.33203125" style="1" customWidth="1"/>
    <col min="11" max="11" width="16.83203125" style="1" customWidth="1"/>
    <col min="12" max="12" width="9.33203125" style="1" customWidth="1"/>
    <col min="13" max="13" width="11.5" style="1" bestFit="1" customWidth="1"/>
    <col min="14" max="16384" width="9.33203125" style="1" customWidth="1"/>
  </cols>
  <sheetData>
    <row r="1" ht="15.75">
      <c r="B1" s="5" t="str">
        <f>Aktivi!B1</f>
        <v>Shoqeria *  E vento srl  Albania *Shpk </v>
      </c>
    </row>
    <row r="2" ht="15.75">
      <c r="B2" s="5" t="str">
        <f>'Sheet1 '!D9</f>
        <v>Numri Unik(NIPT): K 81419015N</v>
      </c>
    </row>
    <row r="3" ht="16.5" customHeight="1">
      <c r="B3" s="2" t="s">
        <v>263</v>
      </c>
    </row>
    <row r="4" ht="20.25" customHeight="1">
      <c r="B4" s="3" t="s">
        <v>0</v>
      </c>
    </row>
    <row r="6" spans="1:9" ht="19.5" customHeight="1">
      <c r="A6" s="103" t="s">
        <v>57</v>
      </c>
      <c r="B6" s="237" t="s">
        <v>205</v>
      </c>
      <c r="C6" s="237"/>
      <c r="D6" s="97"/>
      <c r="E6" s="104" t="s">
        <v>204</v>
      </c>
      <c r="F6" s="105"/>
      <c r="G6" s="104" t="s">
        <v>216</v>
      </c>
      <c r="H6" s="106"/>
      <c r="I6" s="107" t="s">
        <v>1</v>
      </c>
    </row>
    <row r="7" spans="1:9" ht="12.75">
      <c r="A7" s="96"/>
      <c r="B7" s="97"/>
      <c r="C7" s="97"/>
      <c r="D7" s="97"/>
      <c r="E7" s="98"/>
      <c r="F7" s="97"/>
      <c r="G7" s="97"/>
      <c r="H7" s="97"/>
      <c r="I7" s="97"/>
    </row>
    <row r="8" spans="1:9" ht="12.75">
      <c r="A8" s="103">
        <v>1</v>
      </c>
      <c r="B8" s="234" t="s">
        <v>184</v>
      </c>
      <c r="C8" s="234"/>
      <c r="D8" s="97"/>
      <c r="E8" s="114">
        <v>0</v>
      </c>
      <c r="F8" s="114"/>
      <c r="G8" s="114">
        <v>0</v>
      </c>
      <c r="H8" s="115"/>
      <c r="I8" s="119">
        <f>+E8-G8</f>
        <v>0</v>
      </c>
    </row>
    <row r="9" spans="1:9" ht="12.75">
      <c r="A9" s="103">
        <v>2</v>
      </c>
      <c r="B9" s="234" t="s">
        <v>185</v>
      </c>
      <c r="C9" s="234"/>
      <c r="D9" s="97"/>
      <c r="E9" s="114">
        <v>0</v>
      </c>
      <c r="F9" s="114"/>
      <c r="G9" s="114">
        <v>0</v>
      </c>
      <c r="H9" s="115"/>
      <c r="I9" s="119">
        <f>+E9-G9</f>
        <v>0</v>
      </c>
    </row>
    <row r="10" spans="1:9" ht="12.75">
      <c r="A10" s="103">
        <v>3</v>
      </c>
      <c r="B10" s="234" t="s">
        <v>186</v>
      </c>
      <c r="C10" s="234"/>
      <c r="D10" s="97"/>
      <c r="E10" s="114">
        <v>0</v>
      </c>
      <c r="F10" s="114"/>
      <c r="G10" s="114">
        <v>0</v>
      </c>
      <c r="H10" s="115"/>
      <c r="I10" s="119">
        <f>+E10-G10</f>
        <v>0</v>
      </c>
    </row>
    <row r="11" spans="1:9" ht="23.25" customHeight="1">
      <c r="A11" s="103">
        <v>4</v>
      </c>
      <c r="B11" s="235" t="s">
        <v>187</v>
      </c>
      <c r="C11" s="235"/>
      <c r="D11" s="97"/>
      <c r="E11" s="114">
        <v>0</v>
      </c>
      <c r="F11" s="114"/>
      <c r="G11" s="114">
        <v>0</v>
      </c>
      <c r="H11" s="115"/>
      <c r="I11" s="119">
        <f>+E11-G11</f>
        <v>0</v>
      </c>
    </row>
    <row r="12" spans="1:9" ht="12.75">
      <c r="A12" s="103"/>
      <c r="B12" s="236" t="s">
        <v>2</v>
      </c>
      <c r="C12" s="236"/>
      <c r="D12" s="97"/>
      <c r="E12" s="118">
        <f>E8+E9+E10+E11</f>
        <v>0</v>
      </c>
      <c r="F12" s="114"/>
      <c r="G12" s="118">
        <f>G8+G9+G10+G11</f>
        <v>0</v>
      </c>
      <c r="H12" s="115"/>
      <c r="I12" s="214">
        <f>+E12-G12</f>
        <v>0</v>
      </c>
    </row>
    <row r="13" spans="1:9" ht="12.75">
      <c r="A13" s="103"/>
      <c r="B13" s="97"/>
      <c r="C13" s="97"/>
      <c r="D13" s="97"/>
      <c r="E13" s="114"/>
      <c r="F13" s="114"/>
      <c r="G13" s="114"/>
      <c r="H13" s="115"/>
      <c r="I13" s="119"/>
    </row>
    <row r="14" spans="1:9" ht="12.75">
      <c r="A14" s="103">
        <v>5</v>
      </c>
      <c r="B14" s="234" t="s">
        <v>188</v>
      </c>
      <c r="C14" s="234"/>
      <c r="D14" s="97"/>
      <c r="E14" s="114">
        <v>0</v>
      </c>
      <c r="F14" s="114">
        <v>1322500</v>
      </c>
      <c r="G14" s="114">
        <v>0</v>
      </c>
      <c r="H14" s="115"/>
      <c r="I14" s="119">
        <f aca="true" t="shared" si="0" ref="I14:I36">+E14-G14</f>
        <v>0</v>
      </c>
    </row>
    <row r="15" spans="1:9" ht="12.75">
      <c r="A15" s="103">
        <v>6</v>
      </c>
      <c r="B15" s="234" t="s">
        <v>189</v>
      </c>
      <c r="C15" s="234"/>
      <c r="D15" s="97"/>
      <c r="E15" s="114">
        <v>0</v>
      </c>
      <c r="F15" s="114">
        <f>613094</f>
        <v>613094</v>
      </c>
      <c r="G15" s="114">
        <v>0</v>
      </c>
      <c r="H15" s="115"/>
      <c r="I15" s="119">
        <f t="shared" si="0"/>
        <v>0</v>
      </c>
    </row>
    <row r="16" spans="1:9" ht="12.75">
      <c r="A16" s="103">
        <v>7</v>
      </c>
      <c r="B16" s="234" t="s">
        <v>190</v>
      </c>
      <c r="C16" s="234"/>
      <c r="D16" s="97"/>
      <c r="E16" s="114">
        <f>E17+E18</f>
        <v>0</v>
      </c>
      <c r="F16" s="114">
        <f>F17+F18</f>
        <v>381235</v>
      </c>
      <c r="G16" s="114">
        <f>G17+G18</f>
        <v>0</v>
      </c>
      <c r="H16" s="115"/>
      <c r="I16" s="119">
        <f t="shared" si="0"/>
        <v>0</v>
      </c>
    </row>
    <row r="17" spans="1:9" ht="12.75">
      <c r="A17" s="103"/>
      <c r="B17" s="97" t="s">
        <v>212</v>
      </c>
      <c r="C17" s="97" t="s">
        <v>191</v>
      </c>
      <c r="D17" s="97"/>
      <c r="E17" s="114">
        <v>0</v>
      </c>
      <c r="F17" s="114"/>
      <c r="G17" s="114"/>
      <c r="H17" s="115"/>
      <c r="I17" s="119">
        <f t="shared" si="0"/>
        <v>0</v>
      </c>
    </row>
    <row r="18" spans="1:9" ht="12.75">
      <c r="A18" s="103"/>
      <c r="B18" s="97" t="s">
        <v>213</v>
      </c>
      <c r="C18" s="97" t="s">
        <v>192</v>
      </c>
      <c r="D18" s="97"/>
      <c r="E18" s="114">
        <v>0</v>
      </c>
      <c r="F18" s="114">
        <v>381235</v>
      </c>
      <c r="G18" s="114">
        <v>0</v>
      </c>
      <c r="H18" s="115"/>
      <c r="I18" s="119">
        <f t="shared" si="0"/>
        <v>0</v>
      </c>
    </row>
    <row r="19" spans="1:9" ht="12.75">
      <c r="A19" s="103"/>
      <c r="B19" s="97" t="s">
        <v>214</v>
      </c>
      <c r="C19" s="97" t="s">
        <v>193</v>
      </c>
      <c r="D19" s="97"/>
      <c r="E19" s="114">
        <v>0</v>
      </c>
      <c r="F19" s="114"/>
      <c r="G19" s="114">
        <v>0</v>
      </c>
      <c r="H19" s="115"/>
      <c r="I19" s="119">
        <f t="shared" si="0"/>
        <v>0</v>
      </c>
    </row>
    <row r="20" spans="1:9" ht="12.75">
      <c r="A20" s="103">
        <v>8</v>
      </c>
      <c r="B20" s="234" t="s">
        <v>194</v>
      </c>
      <c r="C20" s="234"/>
      <c r="D20" s="97"/>
      <c r="E20" s="114">
        <v>0</v>
      </c>
      <c r="F20" s="114"/>
      <c r="G20" s="114">
        <v>0</v>
      </c>
      <c r="H20" s="115"/>
      <c r="I20" s="119">
        <f t="shared" si="0"/>
        <v>0</v>
      </c>
    </row>
    <row r="21" spans="1:9" ht="12.75">
      <c r="A21" s="103"/>
      <c r="B21" s="97"/>
      <c r="C21" s="97" t="s">
        <v>215</v>
      </c>
      <c r="D21" s="97"/>
      <c r="E21" s="118">
        <f>E14+E15+E16+E20</f>
        <v>0</v>
      </c>
      <c r="F21" s="118">
        <f>F14+F15+F16+F20</f>
        <v>2316829</v>
      </c>
      <c r="G21" s="118">
        <f>G14+G15+G16+G20</f>
        <v>0</v>
      </c>
      <c r="H21" s="115"/>
      <c r="I21" s="214">
        <f t="shared" si="0"/>
        <v>0</v>
      </c>
    </row>
    <row r="22" spans="1:9" ht="13.5" thickBot="1">
      <c r="A22" s="103"/>
      <c r="B22" s="238" t="s">
        <v>195</v>
      </c>
      <c r="C22" s="238"/>
      <c r="D22" s="97"/>
      <c r="E22" s="118">
        <f>E12-E21</f>
        <v>0</v>
      </c>
      <c r="F22" s="118">
        <f>F12-F21</f>
        <v>-2316829</v>
      </c>
      <c r="G22" s="118">
        <f>G12-G21</f>
        <v>0</v>
      </c>
      <c r="H22" s="115"/>
      <c r="I22" s="214">
        <f t="shared" si="0"/>
        <v>0</v>
      </c>
    </row>
    <row r="23" spans="1:9" ht="13.5" thickTop="1">
      <c r="A23" s="103"/>
      <c r="B23" s="102"/>
      <c r="C23" s="102"/>
      <c r="D23" s="97"/>
      <c r="E23" s="114">
        <v>0</v>
      </c>
      <c r="F23" s="114"/>
      <c r="G23" s="114">
        <v>0</v>
      </c>
      <c r="H23" s="115"/>
      <c r="I23" s="119">
        <f t="shared" si="0"/>
        <v>0</v>
      </c>
    </row>
    <row r="24" spans="1:9" ht="22.5" customHeight="1">
      <c r="A24" s="103">
        <v>1</v>
      </c>
      <c r="B24" s="235" t="s">
        <v>196</v>
      </c>
      <c r="C24" s="235"/>
      <c r="D24" s="97"/>
      <c r="E24" s="114"/>
      <c r="F24" s="114">
        <v>1928889</v>
      </c>
      <c r="G24" s="114">
        <v>0</v>
      </c>
      <c r="H24" s="115"/>
      <c r="I24" s="119">
        <f t="shared" si="0"/>
        <v>0</v>
      </c>
    </row>
    <row r="25" spans="1:9" ht="12.75">
      <c r="A25" s="103">
        <v>2</v>
      </c>
      <c r="B25" s="234" t="s">
        <v>197</v>
      </c>
      <c r="C25" s="234"/>
      <c r="D25" s="97"/>
      <c r="E25" s="114">
        <v>0</v>
      </c>
      <c r="F25" s="114"/>
      <c r="G25" s="114">
        <v>0</v>
      </c>
      <c r="H25" s="115"/>
      <c r="I25" s="119">
        <f t="shared" si="0"/>
        <v>0</v>
      </c>
    </row>
    <row r="26" spans="1:9" ht="12.75">
      <c r="A26" s="103">
        <v>3</v>
      </c>
      <c r="B26" s="234" t="s">
        <v>198</v>
      </c>
      <c r="C26" s="234"/>
      <c r="D26" s="97"/>
      <c r="E26" s="114">
        <f>SUM(E27:E30)</f>
        <v>0</v>
      </c>
      <c r="F26" s="114">
        <f>SUM(F27:F30)</f>
        <v>-12741064.23</v>
      </c>
      <c r="G26" s="114">
        <f>SUM(G27:G30)</f>
        <v>0</v>
      </c>
      <c r="H26" s="115"/>
      <c r="I26" s="119">
        <f t="shared" si="0"/>
        <v>0</v>
      </c>
    </row>
    <row r="27" spans="1:9" ht="25.5">
      <c r="A27" s="103"/>
      <c r="B27" s="99" t="s">
        <v>208</v>
      </c>
      <c r="C27" s="100" t="s">
        <v>200</v>
      </c>
      <c r="D27" s="97"/>
      <c r="E27" s="114">
        <v>0</v>
      </c>
      <c r="F27" s="114"/>
      <c r="G27" s="114">
        <v>0</v>
      </c>
      <c r="H27" s="115"/>
      <c r="I27" s="119">
        <f t="shared" si="0"/>
        <v>0</v>
      </c>
    </row>
    <row r="28" spans="1:9" ht="12.75">
      <c r="A28" s="103"/>
      <c r="B28" s="97" t="s">
        <v>209</v>
      </c>
      <c r="C28" s="101" t="s">
        <v>199</v>
      </c>
      <c r="D28" s="97"/>
      <c r="E28" s="114">
        <v>0</v>
      </c>
      <c r="F28" s="114">
        <v>-8864052.23</v>
      </c>
      <c r="G28" s="114">
        <v>0</v>
      </c>
      <c r="H28" s="115"/>
      <c r="I28" s="119">
        <f t="shared" si="0"/>
        <v>0</v>
      </c>
    </row>
    <row r="29" spans="1:9" ht="12.75">
      <c r="A29" s="103"/>
      <c r="B29" s="97" t="s">
        <v>210</v>
      </c>
      <c r="C29" s="101" t="s">
        <v>201</v>
      </c>
      <c r="D29" s="97"/>
      <c r="E29" s="114"/>
      <c r="F29" s="114">
        <v>-402745</v>
      </c>
      <c r="G29" s="114">
        <v>0</v>
      </c>
      <c r="H29" s="115"/>
      <c r="I29" s="119">
        <f t="shared" si="0"/>
        <v>0</v>
      </c>
    </row>
    <row r="30" spans="1:9" ht="12.75">
      <c r="A30" s="103"/>
      <c r="B30" s="97" t="s">
        <v>211</v>
      </c>
      <c r="C30" s="101" t="s">
        <v>202</v>
      </c>
      <c r="D30" s="97"/>
      <c r="E30" s="114">
        <v>0</v>
      </c>
      <c r="F30" s="114">
        <f>-3474267</f>
        <v>-3474267</v>
      </c>
      <c r="G30" s="114">
        <v>0</v>
      </c>
      <c r="H30" s="115"/>
      <c r="I30" s="119">
        <f t="shared" si="0"/>
        <v>0</v>
      </c>
    </row>
    <row r="31" spans="1:9" ht="12.75">
      <c r="A31" s="103"/>
      <c r="B31" s="97"/>
      <c r="C31" s="97"/>
      <c r="D31" s="97"/>
      <c r="E31" s="114"/>
      <c r="F31" s="114"/>
      <c r="G31" s="114"/>
      <c r="H31" s="115"/>
      <c r="I31" s="119">
        <f t="shared" si="0"/>
        <v>0</v>
      </c>
    </row>
    <row r="32" spans="1:13" ht="13.5" thickBot="1">
      <c r="A32" s="103"/>
      <c r="B32" s="238" t="s">
        <v>203</v>
      </c>
      <c r="C32" s="238"/>
      <c r="D32" s="97"/>
      <c r="E32" s="118">
        <f>E22-E24-E25+E26</f>
        <v>0</v>
      </c>
      <c r="F32" s="114"/>
      <c r="G32" s="118">
        <f>G22-G24-G25+G26</f>
        <v>0</v>
      </c>
      <c r="H32" s="115"/>
      <c r="I32" s="214">
        <f t="shared" si="0"/>
        <v>0</v>
      </c>
      <c r="K32" s="149"/>
      <c r="L32" s="149"/>
      <c r="M32" s="149"/>
    </row>
    <row r="33" spans="1:9" ht="13.5" thickTop="1">
      <c r="A33" s="103"/>
      <c r="B33" s="102"/>
      <c r="C33" s="102"/>
      <c r="D33" s="97"/>
      <c r="E33" s="114"/>
      <c r="F33" s="114"/>
      <c r="G33" s="114"/>
      <c r="H33" s="115"/>
      <c r="I33" s="119">
        <f t="shared" si="0"/>
        <v>0</v>
      </c>
    </row>
    <row r="34" spans="1:9" ht="12">
      <c r="A34" s="103"/>
      <c r="B34" s="96"/>
      <c r="C34" s="96" t="s">
        <v>206</v>
      </c>
      <c r="D34" s="96"/>
      <c r="E34" s="117">
        <f>'Tab HF'!C17</f>
        <v>0</v>
      </c>
      <c r="F34" s="117">
        <f>'Tab HF'!D17</f>
        <v>0.5</v>
      </c>
      <c r="G34" s="117">
        <f>'Tab HF'!E17</f>
        <v>0</v>
      </c>
      <c r="H34" s="116"/>
      <c r="I34" s="119">
        <f t="shared" si="0"/>
        <v>0</v>
      </c>
    </row>
    <row r="35" spans="1:9" ht="12">
      <c r="A35" s="103"/>
      <c r="B35" s="96"/>
      <c r="C35" s="96"/>
      <c r="D35" s="96"/>
      <c r="E35" s="116"/>
      <c r="F35" s="116"/>
      <c r="G35" s="116"/>
      <c r="H35" s="116"/>
      <c r="I35" s="119">
        <f t="shared" si="0"/>
        <v>0</v>
      </c>
    </row>
    <row r="36" spans="1:9" ht="13.5" thickBot="1">
      <c r="A36" s="103"/>
      <c r="B36" s="238" t="s">
        <v>207</v>
      </c>
      <c r="C36" s="238"/>
      <c r="D36" s="96"/>
      <c r="E36" s="118">
        <f>E32-E34</f>
        <v>0</v>
      </c>
      <c r="F36" s="116"/>
      <c r="G36" s="118">
        <f>G32-G34</f>
        <v>0</v>
      </c>
      <c r="H36" s="116"/>
      <c r="I36" s="214">
        <f t="shared" si="0"/>
        <v>0</v>
      </c>
    </row>
    <row r="37" spans="1:9" ht="12.75" thickTop="1">
      <c r="A37" s="96"/>
      <c r="B37" s="96"/>
      <c r="C37" s="96"/>
      <c r="D37" s="96"/>
      <c r="E37" s="116"/>
      <c r="F37" s="116"/>
      <c r="G37" s="116"/>
      <c r="H37" s="116"/>
      <c r="I37" s="117"/>
    </row>
    <row r="38" spans="5:9" ht="12">
      <c r="E38" s="26"/>
      <c r="F38" s="26"/>
      <c r="G38" s="26"/>
      <c r="H38" s="26"/>
      <c r="I38" s="26"/>
    </row>
    <row r="39" spans="3:9" ht="12">
      <c r="C39" s="1" t="s">
        <v>252</v>
      </c>
      <c r="E39" s="26"/>
      <c r="F39" s="26"/>
      <c r="G39" s="26"/>
      <c r="H39" s="26"/>
      <c r="I39" s="26"/>
    </row>
    <row r="40" spans="3:9" ht="12">
      <c r="C40" s="1" t="s">
        <v>253</v>
      </c>
      <c r="E40" s="26"/>
      <c r="F40" s="26"/>
      <c r="G40" s="26"/>
      <c r="H40" s="26"/>
      <c r="I40" s="26"/>
    </row>
    <row r="41" spans="5:9" ht="12">
      <c r="E41" s="26"/>
      <c r="F41" s="26"/>
      <c r="G41" s="26"/>
      <c r="H41" s="26"/>
      <c r="I41" s="26"/>
    </row>
    <row r="42" spans="5:9" ht="12">
      <c r="E42" s="26"/>
      <c r="F42" s="26"/>
      <c r="G42" s="26"/>
      <c r="H42" s="26"/>
      <c r="I42" s="26"/>
    </row>
    <row r="43" spans="5:9" ht="12">
      <c r="E43" s="26"/>
      <c r="F43" s="26"/>
      <c r="G43" s="26"/>
      <c r="H43" s="26"/>
      <c r="I43" s="26"/>
    </row>
    <row r="44" spans="5:9" ht="12">
      <c r="E44" s="26"/>
      <c r="F44" s="26"/>
      <c r="G44" s="26"/>
      <c r="H44" s="26"/>
      <c r="I44" s="26"/>
    </row>
    <row r="45" spans="5:9" ht="12">
      <c r="E45" s="26"/>
      <c r="F45" s="26"/>
      <c r="G45" s="26"/>
      <c r="H45" s="26"/>
      <c r="I45" s="26"/>
    </row>
    <row r="46" spans="5:9" ht="12">
      <c r="E46" s="26"/>
      <c r="F46" s="26"/>
      <c r="G46" s="26"/>
      <c r="H46" s="26"/>
      <c r="I46" s="26"/>
    </row>
    <row r="47" spans="5:9" ht="12">
      <c r="E47" s="26"/>
      <c r="F47" s="26"/>
      <c r="G47" s="26"/>
      <c r="H47" s="26"/>
      <c r="I47" s="26"/>
    </row>
    <row r="48" spans="5:9" ht="12">
      <c r="E48" s="26"/>
      <c r="F48" s="26"/>
      <c r="G48" s="26"/>
      <c r="H48" s="26"/>
      <c r="I48" s="26"/>
    </row>
    <row r="49" spans="5:9" ht="12">
      <c r="E49" s="26"/>
      <c r="F49" s="26"/>
      <c r="G49" s="26"/>
      <c r="H49" s="26"/>
      <c r="I49" s="26"/>
    </row>
    <row r="50" spans="5:9" ht="12">
      <c r="E50" s="26"/>
      <c r="F50" s="26"/>
      <c r="G50" s="26"/>
      <c r="H50" s="26"/>
      <c r="I50" s="26"/>
    </row>
    <row r="51" spans="5:9" ht="12">
      <c r="E51" s="26"/>
      <c r="F51" s="26"/>
      <c r="G51" s="26"/>
      <c r="H51" s="26"/>
      <c r="I51" s="26"/>
    </row>
    <row r="52" spans="5:9" ht="12">
      <c r="E52" s="26"/>
      <c r="F52" s="26"/>
      <c r="G52" s="26"/>
      <c r="H52" s="26"/>
      <c r="I52" s="26"/>
    </row>
    <row r="53" spans="5:9" ht="12">
      <c r="E53" s="26"/>
      <c r="F53" s="26"/>
      <c r="G53" s="26"/>
      <c r="H53" s="26"/>
      <c r="I53" s="26"/>
    </row>
    <row r="54" spans="5:9" ht="12">
      <c r="E54" s="26"/>
      <c r="F54" s="26"/>
      <c r="G54" s="26"/>
      <c r="H54" s="26"/>
      <c r="I54" s="26"/>
    </row>
    <row r="55" spans="5:9" ht="12">
      <c r="E55" s="26"/>
      <c r="F55" s="26"/>
      <c r="G55" s="26"/>
      <c r="H55" s="26"/>
      <c r="I55" s="26"/>
    </row>
    <row r="56" spans="5:9" ht="12">
      <c r="E56" s="26"/>
      <c r="F56" s="26"/>
      <c r="G56" s="26"/>
      <c r="H56" s="26"/>
      <c r="I56" s="26"/>
    </row>
    <row r="57" spans="5:9" ht="12">
      <c r="E57" s="26"/>
      <c r="F57" s="26"/>
      <c r="G57" s="26"/>
      <c r="H57" s="26"/>
      <c r="I57" s="26"/>
    </row>
    <row r="58" spans="5:9" ht="12">
      <c r="E58" s="26"/>
      <c r="F58" s="26"/>
      <c r="G58" s="26"/>
      <c r="H58" s="26"/>
      <c r="I58" s="26"/>
    </row>
    <row r="59" spans="5:9" ht="12">
      <c r="E59" s="26"/>
      <c r="F59" s="26"/>
      <c r="G59" s="26"/>
      <c r="H59" s="26"/>
      <c r="I59" s="26"/>
    </row>
    <row r="60" spans="5:9" ht="12">
      <c r="E60" s="26"/>
      <c r="F60" s="26"/>
      <c r="G60" s="26"/>
      <c r="H60" s="26"/>
      <c r="I60" s="26"/>
    </row>
    <row r="61" spans="5:9" ht="12">
      <c r="E61" s="26"/>
      <c r="F61" s="26"/>
      <c r="G61" s="26"/>
      <c r="H61" s="26"/>
      <c r="I61" s="26"/>
    </row>
    <row r="62" spans="5:9" ht="12">
      <c r="E62" s="26"/>
      <c r="F62" s="26"/>
      <c r="G62" s="26"/>
      <c r="H62" s="26"/>
      <c r="I62" s="26"/>
    </row>
    <row r="63" spans="5:9" ht="12">
      <c r="E63" s="26"/>
      <c r="F63" s="26"/>
      <c r="G63" s="26"/>
      <c r="H63" s="26"/>
      <c r="I63" s="26"/>
    </row>
    <row r="64" spans="5:9" ht="12">
      <c r="E64" s="26"/>
      <c r="F64" s="26"/>
      <c r="G64" s="26"/>
      <c r="H64" s="26"/>
      <c r="I64" s="26"/>
    </row>
    <row r="65" spans="5:9" ht="12">
      <c r="E65" s="26"/>
      <c r="F65" s="26"/>
      <c r="G65" s="26"/>
      <c r="H65" s="26"/>
      <c r="I65" s="26"/>
    </row>
    <row r="66" spans="5:9" ht="12">
      <c r="E66" s="26"/>
      <c r="F66" s="26"/>
      <c r="G66" s="26"/>
      <c r="H66" s="26"/>
      <c r="I66" s="26"/>
    </row>
    <row r="67" spans="5:9" ht="12">
      <c r="E67" s="26"/>
      <c r="F67" s="26"/>
      <c r="G67" s="26"/>
      <c r="H67" s="26"/>
      <c r="I67" s="26"/>
    </row>
    <row r="68" spans="5:9" ht="12">
      <c r="E68" s="26"/>
      <c r="F68" s="26"/>
      <c r="G68" s="26"/>
      <c r="H68" s="26"/>
      <c r="I68" s="26"/>
    </row>
    <row r="69" spans="5:9" ht="12">
      <c r="E69" s="26"/>
      <c r="F69" s="26"/>
      <c r="G69" s="26"/>
      <c r="H69" s="26"/>
      <c r="I69" s="26"/>
    </row>
    <row r="70" spans="5:9" ht="12">
      <c r="E70" s="26"/>
      <c r="F70" s="26"/>
      <c r="G70" s="26"/>
      <c r="H70" s="26"/>
      <c r="I70" s="26"/>
    </row>
    <row r="71" spans="5:9" ht="12">
      <c r="E71" s="26"/>
      <c r="F71" s="26"/>
      <c r="G71" s="26"/>
      <c r="H71" s="26"/>
      <c r="I71" s="26"/>
    </row>
    <row r="72" spans="5:9" ht="12">
      <c r="E72" s="26"/>
      <c r="F72" s="26"/>
      <c r="G72" s="26"/>
      <c r="H72" s="26"/>
      <c r="I72" s="26"/>
    </row>
    <row r="73" spans="5:9" ht="12">
      <c r="E73" s="26"/>
      <c r="F73" s="26"/>
      <c r="G73" s="26"/>
      <c r="H73" s="26"/>
      <c r="I73" s="26"/>
    </row>
    <row r="74" spans="5:9" ht="12">
      <c r="E74" s="26"/>
      <c r="F74" s="26"/>
      <c r="G74" s="26"/>
      <c r="H74" s="26"/>
      <c r="I74" s="26"/>
    </row>
    <row r="75" spans="5:9" ht="12">
      <c r="E75" s="26"/>
      <c r="F75" s="26"/>
      <c r="G75" s="26"/>
      <c r="H75" s="26"/>
      <c r="I75" s="26"/>
    </row>
    <row r="76" spans="5:9" ht="12">
      <c r="E76" s="26"/>
      <c r="F76" s="26"/>
      <c r="G76" s="26"/>
      <c r="H76" s="26"/>
      <c r="I76" s="26"/>
    </row>
    <row r="77" spans="5:9" ht="12">
      <c r="E77" s="26"/>
      <c r="F77" s="26"/>
      <c r="G77" s="26"/>
      <c r="H77" s="26"/>
      <c r="I77" s="26"/>
    </row>
    <row r="78" spans="5:9" ht="12">
      <c r="E78" s="26"/>
      <c r="F78" s="26"/>
      <c r="G78" s="26"/>
      <c r="H78" s="26"/>
      <c r="I78" s="26"/>
    </row>
    <row r="79" spans="5:9" ht="12">
      <c r="E79" s="26"/>
      <c r="F79" s="26"/>
      <c r="G79" s="26"/>
      <c r="H79" s="26"/>
      <c r="I79" s="26"/>
    </row>
    <row r="80" spans="5:9" ht="12">
      <c r="E80" s="26"/>
      <c r="F80" s="26"/>
      <c r="G80" s="26"/>
      <c r="H80" s="26"/>
      <c r="I80" s="26"/>
    </row>
    <row r="81" spans="5:9" ht="12">
      <c r="E81" s="26"/>
      <c r="F81" s="26"/>
      <c r="G81" s="26"/>
      <c r="H81" s="26"/>
      <c r="I81" s="26"/>
    </row>
    <row r="82" spans="5:9" ht="12">
      <c r="E82" s="26"/>
      <c r="F82" s="26"/>
      <c r="G82" s="26"/>
      <c r="H82" s="26"/>
      <c r="I82" s="26"/>
    </row>
    <row r="83" spans="5:9" ht="12">
      <c r="E83" s="26"/>
      <c r="F83" s="26"/>
      <c r="G83" s="26"/>
      <c r="H83" s="26"/>
      <c r="I83" s="26"/>
    </row>
    <row r="84" spans="5:9" ht="12">
      <c r="E84" s="26"/>
      <c r="F84" s="26"/>
      <c r="G84" s="26"/>
      <c r="H84" s="26"/>
      <c r="I84" s="26"/>
    </row>
    <row r="85" spans="5:9" ht="12">
      <c r="E85" s="26"/>
      <c r="F85" s="26"/>
      <c r="G85" s="26"/>
      <c r="H85" s="26"/>
      <c r="I85" s="26"/>
    </row>
    <row r="86" spans="5:9" ht="12">
      <c r="E86" s="26"/>
      <c r="F86" s="26"/>
      <c r="G86" s="26"/>
      <c r="H86" s="26"/>
      <c r="I86" s="26"/>
    </row>
    <row r="87" spans="5:9" ht="12">
      <c r="E87" s="26"/>
      <c r="F87" s="26"/>
      <c r="G87" s="26"/>
      <c r="H87" s="26"/>
      <c r="I87" s="26"/>
    </row>
    <row r="88" spans="5:9" ht="12">
      <c r="E88" s="26"/>
      <c r="F88" s="26"/>
      <c r="G88" s="26"/>
      <c r="H88" s="26"/>
      <c r="I88" s="26"/>
    </row>
    <row r="89" spans="5:9" ht="12">
      <c r="E89" s="26"/>
      <c r="F89" s="26"/>
      <c r="G89" s="26"/>
      <c r="H89" s="26"/>
      <c r="I89" s="26"/>
    </row>
    <row r="90" spans="5:9" ht="12">
      <c r="E90" s="26"/>
      <c r="F90" s="26"/>
      <c r="G90" s="26"/>
      <c r="H90" s="26"/>
      <c r="I90" s="26"/>
    </row>
    <row r="91" spans="5:9" ht="12">
      <c r="E91" s="26"/>
      <c r="F91" s="26"/>
      <c r="G91" s="26"/>
      <c r="H91" s="26"/>
      <c r="I91" s="26"/>
    </row>
    <row r="92" spans="5:9" ht="12">
      <c r="E92" s="26"/>
      <c r="F92" s="26"/>
      <c r="G92" s="26"/>
      <c r="H92" s="26"/>
      <c r="I92" s="26"/>
    </row>
    <row r="93" spans="5:9" ht="12">
      <c r="E93" s="26"/>
      <c r="F93" s="26"/>
      <c r="G93" s="26"/>
      <c r="H93" s="26"/>
      <c r="I93" s="26"/>
    </row>
    <row r="94" spans="5:9" ht="12">
      <c r="E94" s="26"/>
      <c r="F94" s="26"/>
      <c r="G94" s="26"/>
      <c r="H94" s="26"/>
      <c r="I94" s="26"/>
    </row>
    <row r="95" spans="5:9" ht="12">
      <c r="E95" s="26"/>
      <c r="F95" s="26"/>
      <c r="G95" s="26"/>
      <c r="H95" s="26"/>
      <c r="I95" s="26"/>
    </row>
    <row r="96" spans="5:9" ht="12">
      <c r="E96" s="26"/>
      <c r="F96" s="26"/>
      <c r="G96" s="26"/>
      <c r="H96" s="26"/>
      <c r="I96" s="26"/>
    </row>
    <row r="97" spans="5:9" ht="12">
      <c r="E97" s="26"/>
      <c r="F97" s="26"/>
      <c r="G97" s="26"/>
      <c r="H97" s="26"/>
      <c r="I97" s="26"/>
    </row>
    <row r="98" spans="5:9" ht="12">
      <c r="E98" s="26"/>
      <c r="F98" s="26"/>
      <c r="G98" s="26"/>
      <c r="H98" s="26"/>
      <c r="I98" s="26"/>
    </row>
    <row r="99" spans="5:9" ht="12">
      <c r="E99" s="26"/>
      <c r="F99" s="26"/>
      <c r="G99" s="26"/>
      <c r="H99" s="26"/>
      <c r="I99" s="26"/>
    </row>
    <row r="100" spans="5:9" ht="12">
      <c r="E100" s="26"/>
      <c r="F100" s="26"/>
      <c r="G100" s="26"/>
      <c r="H100" s="26"/>
      <c r="I100" s="26"/>
    </row>
    <row r="101" spans="5:9" ht="12">
      <c r="E101" s="26"/>
      <c r="F101" s="26"/>
      <c r="G101" s="26"/>
      <c r="H101" s="26"/>
      <c r="I101" s="26"/>
    </row>
    <row r="102" spans="5:9" ht="12">
      <c r="E102" s="26"/>
      <c r="F102" s="26"/>
      <c r="G102" s="26"/>
      <c r="H102" s="26"/>
      <c r="I102" s="26"/>
    </row>
    <row r="103" spans="5:9" ht="12">
      <c r="E103" s="26"/>
      <c r="F103" s="26"/>
      <c r="G103" s="26"/>
      <c r="H103" s="26"/>
      <c r="I103" s="26"/>
    </row>
    <row r="104" spans="5:9" ht="12">
      <c r="E104" s="26"/>
      <c r="F104" s="26"/>
      <c r="G104" s="26"/>
      <c r="H104" s="26"/>
      <c r="I104" s="26"/>
    </row>
    <row r="105" spans="5:9" ht="12">
      <c r="E105" s="26"/>
      <c r="F105" s="26"/>
      <c r="G105" s="26"/>
      <c r="H105" s="26"/>
      <c r="I105" s="26"/>
    </row>
    <row r="106" spans="5:9" ht="12">
      <c r="E106" s="26"/>
      <c r="F106" s="26"/>
      <c r="G106" s="26"/>
      <c r="H106" s="26"/>
      <c r="I106" s="26"/>
    </row>
    <row r="107" spans="5:9" ht="12">
      <c r="E107" s="26"/>
      <c r="F107" s="26"/>
      <c r="G107" s="26"/>
      <c r="H107" s="26"/>
      <c r="I107" s="26"/>
    </row>
    <row r="108" spans="5:9" ht="12">
      <c r="E108" s="26"/>
      <c r="F108" s="26"/>
      <c r="G108" s="26"/>
      <c r="H108" s="26"/>
      <c r="I108" s="26"/>
    </row>
    <row r="109" spans="5:9" ht="12">
      <c r="E109" s="26"/>
      <c r="F109" s="26"/>
      <c r="G109" s="26"/>
      <c r="H109" s="26"/>
      <c r="I109" s="26"/>
    </row>
    <row r="110" spans="5:9" ht="12">
      <c r="E110" s="26"/>
      <c r="F110" s="26"/>
      <c r="G110" s="26"/>
      <c r="H110" s="26"/>
      <c r="I110" s="26"/>
    </row>
    <row r="111" spans="5:9" ht="12">
      <c r="E111" s="26"/>
      <c r="F111" s="26"/>
      <c r="G111" s="26"/>
      <c r="H111" s="26"/>
      <c r="I111" s="26"/>
    </row>
    <row r="112" spans="5:9" ht="12">
      <c r="E112" s="26"/>
      <c r="F112" s="26"/>
      <c r="G112" s="26"/>
      <c r="H112" s="26"/>
      <c r="I112" s="26"/>
    </row>
    <row r="113" spans="5:9" ht="12">
      <c r="E113" s="26"/>
      <c r="F113" s="26"/>
      <c r="G113" s="26"/>
      <c r="H113" s="26"/>
      <c r="I113" s="26"/>
    </row>
    <row r="114" spans="5:9" ht="12">
      <c r="E114" s="26"/>
      <c r="F114" s="26"/>
      <c r="G114" s="26"/>
      <c r="H114" s="26"/>
      <c r="I114" s="26"/>
    </row>
    <row r="115" spans="5:9" ht="12">
      <c r="E115" s="26"/>
      <c r="F115" s="26"/>
      <c r="G115" s="26"/>
      <c r="H115" s="26"/>
      <c r="I115" s="26"/>
    </row>
    <row r="116" spans="5:9" ht="12">
      <c r="E116" s="26"/>
      <c r="F116" s="26"/>
      <c r="G116" s="26"/>
      <c r="H116" s="26"/>
      <c r="I116" s="26"/>
    </row>
    <row r="117" spans="5:9" ht="12">
      <c r="E117" s="26"/>
      <c r="F117" s="26"/>
      <c r="G117" s="26"/>
      <c r="H117" s="26"/>
      <c r="I117" s="26"/>
    </row>
    <row r="118" spans="5:9" ht="12">
      <c r="E118" s="26"/>
      <c r="F118" s="26"/>
      <c r="G118" s="26"/>
      <c r="H118" s="26"/>
      <c r="I118" s="26"/>
    </row>
    <row r="119" spans="5:9" ht="12">
      <c r="E119" s="26"/>
      <c r="F119" s="26"/>
      <c r="G119" s="26"/>
      <c r="H119" s="26"/>
      <c r="I119" s="26"/>
    </row>
    <row r="120" spans="5:9" ht="12">
      <c r="E120" s="26"/>
      <c r="F120" s="26"/>
      <c r="G120" s="26"/>
      <c r="H120" s="26"/>
      <c r="I120" s="26"/>
    </row>
    <row r="121" spans="5:9" ht="12">
      <c r="E121" s="26"/>
      <c r="F121" s="26"/>
      <c r="G121" s="26"/>
      <c r="H121" s="26"/>
      <c r="I121" s="26"/>
    </row>
    <row r="122" spans="5:9" ht="12">
      <c r="E122" s="26"/>
      <c r="F122" s="26"/>
      <c r="G122" s="26"/>
      <c r="H122" s="26"/>
      <c r="I122" s="26"/>
    </row>
    <row r="123" spans="5:9" ht="12">
      <c r="E123" s="26"/>
      <c r="F123" s="26"/>
      <c r="G123" s="26"/>
      <c r="H123" s="26"/>
      <c r="I123" s="26"/>
    </row>
    <row r="124" spans="5:9" ht="12">
      <c r="E124" s="26"/>
      <c r="F124" s="26"/>
      <c r="G124" s="26"/>
      <c r="H124" s="26"/>
      <c r="I124" s="26"/>
    </row>
    <row r="125" spans="5:9" ht="12">
      <c r="E125" s="26"/>
      <c r="F125" s="26"/>
      <c r="G125" s="26"/>
      <c r="H125" s="26"/>
      <c r="I125" s="26"/>
    </row>
    <row r="126" spans="5:9" ht="12">
      <c r="E126" s="26"/>
      <c r="F126" s="26"/>
      <c r="G126" s="26"/>
      <c r="H126" s="26"/>
      <c r="I126" s="26"/>
    </row>
    <row r="127" spans="5:9" ht="12">
      <c r="E127" s="26"/>
      <c r="F127" s="26"/>
      <c r="G127" s="26"/>
      <c r="H127" s="26"/>
      <c r="I127" s="26"/>
    </row>
    <row r="128" spans="5:9" ht="12">
      <c r="E128" s="26"/>
      <c r="F128" s="26"/>
      <c r="G128" s="26"/>
      <c r="H128" s="26"/>
      <c r="I128" s="26"/>
    </row>
    <row r="129" spans="5:9" ht="12">
      <c r="E129" s="26"/>
      <c r="F129" s="26"/>
      <c r="G129" s="26"/>
      <c r="H129" s="26"/>
      <c r="I129" s="26"/>
    </row>
    <row r="130" spans="5:9" ht="12">
      <c r="E130" s="26"/>
      <c r="F130" s="26"/>
      <c r="G130" s="26"/>
      <c r="H130" s="26"/>
      <c r="I130" s="26"/>
    </row>
    <row r="131" spans="5:9" ht="12">
      <c r="E131" s="26"/>
      <c r="F131" s="26"/>
      <c r="G131" s="26"/>
      <c r="H131" s="26"/>
      <c r="I131" s="26"/>
    </row>
    <row r="132" spans="5:9" ht="12">
      <c r="E132" s="26"/>
      <c r="F132" s="26"/>
      <c r="G132" s="26"/>
      <c r="H132" s="26"/>
      <c r="I132" s="26"/>
    </row>
    <row r="133" spans="5:9" ht="12">
      <c r="E133" s="26"/>
      <c r="F133" s="26"/>
      <c r="G133" s="26"/>
      <c r="H133" s="26"/>
      <c r="I133" s="26"/>
    </row>
    <row r="134" spans="5:9" ht="12">
      <c r="E134" s="26"/>
      <c r="F134" s="26"/>
      <c r="G134" s="26"/>
      <c r="H134" s="26"/>
      <c r="I134" s="26"/>
    </row>
    <row r="135" spans="5:9" ht="12">
      <c r="E135" s="26"/>
      <c r="F135" s="26"/>
      <c r="G135" s="26"/>
      <c r="H135" s="26"/>
      <c r="I135" s="26"/>
    </row>
    <row r="136" spans="5:9" ht="12">
      <c r="E136" s="26"/>
      <c r="F136" s="26"/>
      <c r="G136" s="26"/>
      <c r="H136" s="26"/>
      <c r="I136" s="26"/>
    </row>
    <row r="137" spans="5:9" ht="12">
      <c r="E137" s="26"/>
      <c r="F137" s="26"/>
      <c r="G137" s="26"/>
      <c r="H137" s="26"/>
      <c r="I137" s="26"/>
    </row>
    <row r="138" spans="5:9" ht="12">
      <c r="E138" s="26"/>
      <c r="F138" s="26"/>
      <c r="G138" s="26"/>
      <c r="H138" s="26"/>
      <c r="I138" s="26"/>
    </row>
    <row r="139" spans="5:9" ht="12">
      <c r="E139" s="26"/>
      <c r="F139" s="26"/>
      <c r="G139" s="26"/>
      <c r="H139" s="26"/>
      <c r="I139" s="26"/>
    </row>
    <row r="140" spans="5:9" ht="12">
      <c r="E140" s="26"/>
      <c r="F140" s="26"/>
      <c r="G140" s="26"/>
      <c r="H140" s="26"/>
      <c r="I140" s="26"/>
    </row>
    <row r="141" spans="5:9" ht="12">
      <c r="E141" s="26"/>
      <c r="F141" s="26"/>
      <c r="G141" s="26"/>
      <c r="H141" s="26"/>
      <c r="I141" s="26"/>
    </row>
    <row r="142" spans="5:9" ht="12">
      <c r="E142" s="26"/>
      <c r="F142" s="26"/>
      <c r="G142" s="26"/>
      <c r="H142" s="26"/>
      <c r="I142" s="26"/>
    </row>
    <row r="143" spans="5:9" ht="12">
      <c r="E143" s="26"/>
      <c r="F143" s="26"/>
      <c r="G143" s="26"/>
      <c r="H143" s="26"/>
      <c r="I143" s="26"/>
    </row>
    <row r="144" spans="5:9" ht="12">
      <c r="E144" s="26"/>
      <c r="F144" s="26"/>
      <c r="G144" s="26"/>
      <c r="H144" s="26"/>
      <c r="I144" s="26"/>
    </row>
    <row r="145" spans="5:9" ht="12">
      <c r="E145" s="26"/>
      <c r="F145" s="26"/>
      <c r="G145" s="26"/>
      <c r="H145" s="26"/>
      <c r="I145" s="26"/>
    </row>
    <row r="146" spans="5:9" ht="12">
      <c r="E146" s="26"/>
      <c r="F146" s="26"/>
      <c r="G146" s="26"/>
      <c r="H146" s="26"/>
      <c r="I146" s="26"/>
    </row>
    <row r="147" spans="5:9" ht="12">
      <c r="E147" s="26"/>
      <c r="F147" s="26"/>
      <c r="G147" s="26"/>
      <c r="H147" s="26"/>
      <c r="I147" s="26"/>
    </row>
    <row r="148" spans="5:9" ht="12">
      <c r="E148" s="26"/>
      <c r="F148" s="26"/>
      <c r="G148" s="26"/>
      <c r="H148" s="26"/>
      <c r="I148" s="26"/>
    </row>
    <row r="149" spans="5:9" ht="12">
      <c r="E149" s="26"/>
      <c r="F149" s="26"/>
      <c r="G149" s="26"/>
      <c r="H149" s="26"/>
      <c r="I149" s="26"/>
    </row>
    <row r="150" spans="5:9" ht="12">
      <c r="E150" s="26"/>
      <c r="F150" s="26"/>
      <c r="G150" s="26"/>
      <c r="H150" s="26"/>
      <c r="I150" s="26"/>
    </row>
    <row r="151" spans="5:9" ht="12">
      <c r="E151" s="26"/>
      <c r="F151" s="26"/>
      <c r="G151" s="26"/>
      <c r="H151" s="26"/>
      <c r="I151" s="26"/>
    </row>
    <row r="152" spans="5:9" ht="12">
      <c r="E152" s="26"/>
      <c r="F152" s="26"/>
      <c r="G152" s="26"/>
      <c r="H152" s="26"/>
      <c r="I152" s="26"/>
    </row>
    <row r="153" spans="5:9" ht="12">
      <c r="E153" s="26"/>
      <c r="F153" s="26"/>
      <c r="G153" s="26"/>
      <c r="H153" s="26"/>
      <c r="I153" s="26"/>
    </row>
    <row r="154" spans="5:9" ht="12">
      <c r="E154" s="26"/>
      <c r="F154" s="26"/>
      <c r="G154" s="26"/>
      <c r="H154" s="26"/>
      <c r="I154" s="26"/>
    </row>
    <row r="155" spans="5:9" ht="12">
      <c r="E155" s="26"/>
      <c r="F155" s="26"/>
      <c r="G155" s="26"/>
      <c r="H155" s="26"/>
      <c r="I155" s="26"/>
    </row>
    <row r="156" spans="5:9" ht="12">
      <c r="E156" s="26"/>
      <c r="F156" s="26"/>
      <c r="G156" s="26"/>
      <c r="H156" s="26"/>
      <c r="I156" s="26"/>
    </row>
    <row r="157" spans="5:9" ht="12">
      <c r="E157" s="26"/>
      <c r="F157" s="26"/>
      <c r="G157" s="26"/>
      <c r="H157" s="26"/>
      <c r="I157" s="26"/>
    </row>
    <row r="158" spans="5:9" ht="12">
      <c r="E158" s="26"/>
      <c r="F158" s="26"/>
      <c r="G158" s="26"/>
      <c r="H158" s="26"/>
      <c r="I158" s="26"/>
    </row>
    <row r="159" spans="5:9" ht="12">
      <c r="E159" s="26"/>
      <c r="F159" s="26"/>
      <c r="G159" s="26"/>
      <c r="H159" s="26"/>
      <c r="I159" s="26"/>
    </row>
    <row r="160" spans="5:9" ht="12">
      <c r="E160" s="26"/>
      <c r="F160" s="26"/>
      <c r="G160" s="26"/>
      <c r="H160" s="26"/>
      <c r="I160" s="26"/>
    </row>
    <row r="161" spans="5:9" ht="12">
      <c r="E161" s="26"/>
      <c r="F161" s="26"/>
      <c r="G161" s="26"/>
      <c r="H161" s="26"/>
      <c r="I161" s="26"/>
    </row>
    <row r="162" spans="5:9" ht="12">
      <c r="E162" s="26"/>
      <c r="F162" s="26"/>
      <c r="G162" s="26"/>
      <c r="H162" s="26"/>
      <c r="I162" s="26"/>
    </row>
    <row r="163" spans="5:9" ht="12">
      <c r="E163" s="26"/>
      <c r="F163" s="26"/>
      <c r="G163" s="26"/>
      <c r="H163" s="26"/>
      <c r="I163" s="26"/>
    </row>
    <row r="164" spans="5:9" ht="12">
      <c r="E164" s="26"/>
      <c r="F164" s="26"/>
      <c r="G164" s="26"/>
      <c r="H164" s="26"/>
      <c r="I164" s="26"/>
    </row>
    <row r="165" spans="5:9" ht="12">
      <c r="E165" s="26"/>
      <c r="F165" s="26"/>
      <c r="G165" s="26"/>
      <c r="H165" s="26"/>
      <c r="I165" s="26"/>
    </row>
    <row r="166" spans="5:9" ht="12">
      <c r="E166" s="26"/>
      <c r="F166" s="26"/>
      <c r="G166" s="26"/>
      <c r="H166" s="26"/>
      <c r="I166" s="26"/>
    </row>
    <row r="167" spans="5:9" ht="12">
      <c r="E167" s="26"/>
      <c r="F167" s="26"/>
      <c r="G167" s="26"/>
      <c r="H167" s="26"/>
      <c r="I167" s="26"/>
    </row>
    <row r="168" spans="5:9" ht="12">
      <c r="E168" s="26"/>
      <c r="F168" s="26"/>
      <c r="G168" s="26"/>
      <c r="H168" s="26"/>
      <c r="I168" s="26"/>
    </row>
    <row r="169" spans="5:9" ht="12">
      <c r="E169" s="26"/>
      <c r="F169" s="26"/>
      <c r="G169" s="26"/>
      <c r="H169" s="26"/>
      <c r="I169" s="26"/>
    </row>
    <row r="170" spans="5:9" ht="12">
      <c r="E170" s="26"/>
      <c r="F170" s="26"/>
      <c r="G170" s="26"/>
      <c r="H170" s="26"/>
      <c r="I170" s="26"/>
    </row>
    <row r="171" spans="5:9" ht="12">
      <c r="E171" s="26"/>
      <c r="F171" s="26"/>
      <c r="G171" s="26"/>
      <c r="H171" s="26"/>
      <c r="I171" s="26"/>
    </row>
    <row r="172" spans="5:9" ht="12">
      <c r="E172" s="26"/>
      <c r="F172" s="26"/>
      <c r="G172" s="26"/>
      <c r="H172" s="26"/>
      <c r="I172" s="26"/>
    </row>
    <row r="173" spans="5:9" ht="12">
      <c r="E173" s="26"/>
      <c r="F173" s="26"/>
      <c r="G173" s="26"/>
      <c r="H173" s="26"/>
      <c r="I173" s="26"/>
    </row>
    <row r="174" spans="5:9" ht="12">
      <c r="E174" s="26"/>
      <c r="F174" s="26"/>
      <c r="G174" s="26"/>
      <c r="H174" s="26"/>
      <c r="I174" s="26"/>
    </row>
    <row r="175" spans="5:9" ht="12">
      <c r="E175" s="26"/>
      <c r="F175" s="26"/>
      <c r="G175" s="26"/>
      <c r="H175" s="26"/>
      <c r="I175" s="26"/>
    </row>
    <row r="176" spans="5:9" ht="12">
      <c r="E176" s="26"/>
      <c r="F176" s="26"/>
      <c r="G176" s="26"/>
      <c r="H176" s="26"/>
      <c r="I176" s="26"/>
    </row>
    <row r="177" spans="5:9" ht="12">
      <c r="E177" s="26"/>
      <c r="F177" s="26"/>
      <c r="G177" s="26"/>
      <c r="H177" s="26"/>
      <c r="I177" s="26"/>
    </row>
    <row r="178" spans="5:9" ht="12">
      <c r="E178" s="26"/>
      <c r="F178" s="26"/>
      <c r="G178" s="26"/>
      <c r="H178" s="26"/>
      <c r="I178" s="26"/>
    </row>
    <row r="179" spans="5:9" ht="12">
      <c r="E179" s="26"/>
      <c r="F179" s="26"/>
      <c r="G179" s="26"/>
      <c r="H179" s="26"/>
      <c r="I179" s="26"/>
    </row>
    <row r="180" spans="5:9" ht="12">
      <c r="E180" s="26"/>
      <c r="F180" s="26"/>
      <c r="G180" s="26"/>
      <c r="H180" s="26"/>
      <c r="I180" s="26"/>
    </row>
    <row r="181" spans="5:9" ht="12">
      <c r="E181" s="26"/>
      <c r="F181" s="26"/>
      <c r="G181" s="26"/>
      <c r="H181" s="26"/>
      <c r="I181" s="26"/>
    </row>
    <row r="182" spans="5:9" ht="12">
      <c r="E182" s="26"/>
      <c r="F182" s="26"/>
      <c r="G182" s="26"/>
      <c r="H182" s="26"/>
      <c r="I182" s="26"/>
    </row>
    <row r="183" spans="5:9" ht="12">
      <c r="E183" s="26"/>
      <c r="F183" s="26"/>
      <c r="G183" s="26"/>
      <c r="H183" s="26"/>
      <c r="I183" s="26"/>
    </row>
    <row r="184" spans="5:9" ht="12">
      <c r="E184" s="26"/>
      <c r="F184" s="26"/>
      <c r="G184" s="26"/>
      <c r="H184" s="26"/>
      <c r="I184" s="26"/>
    </row>
    <row r="185" spans="5:9" ht="12">
      <c r="E185" s="26"/>
      <c r="F185" s="26"/>
      <c r="G185" s="26"/>
      <c r="H185" s="26"/>
      <c r="I185" s="26"/>
    </row>
    <row r="186" spans="5:9" ht="12">
      <c r="E186" s="26"/>
      <c r="F186" s="26"/>
      <c r="G186" s="26"/>
      <c r="H186" s="26"/>
      <c r="I186" s="26"/>
    </row>
    <row r="187" spans="5:9" ht="12">
      <c r="E187" s="26"/>
      <c r="F187" s="26"/>
      <c r="G187" s="26"/>
      <c r="H187" s="26"/>
      <c r="I187" s="26"/>
    </row>
    <row r="188" spans="5:9" ht="12">
      <c r="E188" s="26"/>
      <c r="F188" s="26"/>
      <c r="G188" s="26"/>
      <c r="H188" s="26"/>
      <c r="I188" s="26"/>
    </row>
    <row r="189" spans="5:9" ht="12">
      <c r="E189" s="26"/>
      <c r="F189" s="26"/>
      <c r="G189" s="26"/>
      <c r="H189" s="26"/>
      <c r="I189" s="26"/>
    </row>
    <row r="190" spans="5:9" ht="12">
      <c r="E190" s="26"/>
      <c r="F190" s="26"/>
      <c r="G190" s="26"/>
      <c r="H190" s="26"/>
      <c r="I190" s="26"/>
    </row>
    <row r="191" spans="5:9" ht="12">
      <c r="E191" s="26"/>
      <c r="F191" s="26"/>
      <c r="G191" s="26"/>
      <c r="H191" s="26"/>
      <c r="I191" s="26"/>
    </row>
    <row r="192" spans="5:9" ht="12">
      <c r="E192" s="26"/>
      <c r="F192" s="26"/>
      <c r="G192" s="26"/>
      <c r="H192" s="26"/>
      <c r="I192" s="26"/>
    </row>
    <row r="193" spans="5:9" ht="12">
      <c r="E193" s="26"/>
      <c r="F193" s="26"/>
      <c r="G193" s="26"/>
      <c r="H193" s="26"/>
      <c r="I193" s="26"/>
    </row>
    <row r="194" spans="5:9" ht="12">
      <c r="E194" s="26"/>
      <c r="F194" s="26"/>
      <c r="G194" s="26"/>
      <c r="H194" s="26"/>
      <c r="I194" s="26"/>
    </row>
    <row r="195" spans="5:9" ht="12">
      <c r="E195" s="26"/>
      <c r="F195" s="26"/>
      <c r="G195" s="26"/>
      <c r="H195" s="26"/>
      <c r="I195" s="26"/>
    </row>
    <row r="196" spans="5:9" ht="12">
      <c r="E196" s="26"/>
      <c r="F196" s="26"/>
      <c r="G196" s="26"/>
      <c r="H196" s="26"/>
      <c r="I196" s="26"/>
    </row>
    <row r="197" spans="5:9" ht="12">
      <c r="E197" s="26"/>
      <c r="F197" s="26"/>
      <c r="G197" s="26"/>
      <c r="H197" s="26"/>
      <c r="I197" s="26"/>
    </row>
    <row r="198" spans="5:9" ht="12">
      <c r="E198" s="26"/>
      <c r="F198" s="26"/>
      <c r="G198" s="26"/>
      <c r="H198" s="26"/>
      <c r="I198" s="26"/>
    </row>
    <row r="199" spans="5:9" ht="12">
      <c r="E199" s="26"/>
      <c r="F199" s="26"/>
      <c r="G199" s="26"/>
      <c r="H199" s="26"/>
      <c r="I199" s="26"/>
    </row>
    <row r="200" spans="5:9" ht="12">
      <c r="E200" s="26"/>
      <c r="F200" s="26"/>
      <c r="G200" s="26"/>
      <c r="H200" s="26"/>
      <c r="I200" s="26"/>
    </row>
    <row r="201" spans="5:9" ht="12">
      <c r="E201" s="26"/>
      <c r="F201" s="26"/>
      <c r="G201" s="26"/>
      <c r="H201" s="26"/>
      <c r="I201" s="26"/>
    </row>
    <row r="202" spans="5:9" ht="12">
      <c r="E202" s="26"/>
      <c r="F202" s="26"/>
      <c r="G202" s="26"/>
      <c r="H202" s="26"/>
      <c r="I202" s="26"/>
    </row>
    <row r="203" spans="5:9" ht="12">
      <c r="E203" s="26"/>
      <c r="F203" s="26"/>
      <c r="G203" s="26"/>
      <c r="H203" s="26"/>
      <c r="I203" s="26"/>
    </row>
    <row r="204" spans="5:9" ht="12">
      <c r="E204" s="26"/>
      <c r="F204" s="26"/>
      <c r="G204" s="26"/>
      <c r="H204" s="26"/>
      <c r="I204" s="26"/>
    </row>
    <row r="205" spans="5:9" ht="12">
      <c r="E205" s="26"/>
      <c r="F205" s="26"/>
      <c r="G205" s="26"/>
      <c r="H205" s="26"/>
      <c r="I205" s="26"/>
    </row>
    <row r="206" spans="5:9" ht="12">
      <c r="E206" s="26"/>
      <c r="F206" s="26"/>
      <c r="G206" s="26"/>
      <c r="H206" s="26"/>
      <c r="I206" s="26"/>
    </row>
    <row r="207" spans="5:9" ht="12">
      <c r="E207" s="26"/>
      <c r="F207" s="26"/>
      <c r="G207" s="26"/>
      <c r="H207" s="26"/>
      <c r="I207" s="26"/>
    </row>
    <row r="208" spans="5:9" ht="12">
      <c r="E208" s="26"/>
      <c r="F208" s="26"/>
      <c r="G208" s="26"/>
      <c r="H208" s="26"/>
      <c r="I208" s="26"/>
    </row>
    <row r="209" spans="5:9" ht="12">
      <c r="E209" s="26"/>
      <c r="F209" s="26"/>
      <c r="G209" s="26"/>
      <c r="H209" s="26"/>
      <c r="I209" s="26"/>
    </row>
    <row r="210" spans="5:9" ht="12">
      <c r="E210" s="26"/>
      <c r="F210" s="26"/>
      <c r="G210" s="26"/>
      <c r="H210" s="26"/>
      <c r="I210" s="26"/>
    </row>
    <row r="211" spans="5:9" ht="12">
      <c r="E211" s="26"/>
      <c r="F211" s="26"/>
      <c r="G211" s="26"/>
      <c r="H211" s="26"/>
      <c r="I211" s="26"/>
    </row>
    <row r="212" spans="5:9" ht="12">
      <c r="E212" s="26"/>
      <c r="F212" s="26"/>
      <c r="G212" s="26"/>
      <c r="H212" s="26"/>
      <c r="I212" s="26"/>
    </row>
    <row r="213" spans="5:9" ht="12">
      <c r="E213" s="26"/>
      <c r="F213" s="26"/>
      <c r="G213" s="26"/>
      <c r="H213" s="26"/>
      <c r="I213" s="26"/>
    </row>
    <row r="214" spans="5:9" ht="12">
      <c r="E214" s="26"/>
      <c r="F214" s="26"/>
      <c r="G214" s="26"/>
      <c r="H214" s="26"/>
      <c r="I214" s="26"/>
    </row>
    <row r="215" spans="5:9" ht="12">
      <c r="E215" s="26"/>
      <c r="F215" s="26"/>
      <c r="G215" s="26"/>
      <c r="H215" s="26"/>
      <c r="I215" s="26"/>
    </row>
    <row r="216" spans="5:9" ht="12">
      <c r="E216" s="26"/>
      <c r="F216" s="26"/>
      <c r="G216" s="26"/>
      <c r="H216" s="26"/>
      <c r="I216" s="26"/>
    </row>
    <row r="217" spans="5:9" ht="12">
      <c r="E217" s="26"/>
      <c r="F217" s="26"/>
      <c r="G217" s="26"/>
      <c r="H217" s="26"/>
      <c r="I217" s="26"/>
    </row>
    <row r="218" spans="5:9" ht="12">
      <c r="E218" s="26"/>
      <c r="F218" s="26"/>
      <c r="G218" s="26"/>
      <c r="H218" s="26"/>
      <c r="I218" s="26"/>
    </row>
    <row r="219" spans="5:9" ht="12">
      <c r="E219" s="26"/>
      <c r="F219" s="26"/>
      <c r="G219" s="26"/>
      <c r="H219" s="26"/>
      <c r="I219" s="26"/>
    </row>
    <row r="220" spans="5:9" ht="12">
      <c r="E220" s="26"/>
      <c r="F220" s="26"/>
      <c r="G220" s="26"/>
      <c r="H220" s="26"/>
      <c r="I220" s="26"/>
    </row>
    <row r="221" spans="5:9" ht="12">
      <c r="E221" s="26"/>
      <c r="F221" s="26"/>
      <c r="G221" s="26"/>
      <c r="H221" s="26"/>
      <c r="I221" s="26"/>
    </row>
    <row r="222" spans="5:9" ht="12">
      <c r="E222" s="26"/>
      <c r="F222" s="26"/>
      <c r="G222" s="26"/>
      <c r="H222" s="26"/>
      <c r="I222" s="26"/>
    </row>
    <row r="223" spans="5:9" ht="12">
      <c r="E223" s="26"/>
      <c r="F223" s="26"/>
      <c r="G223" s="26"/>
      <c r="H223" s="26"/>
      <c r="I223" s="26"/>
    </row>
    <row r="224" spans="5:9" ht="12">
      <c r="E224" s="26"/>
      <c r="F224" s="26"/>
      <c r="G224" s="26"/>
      <c r="H224" s="26"/>
      <c r="I224" s="26"/>
    </row>
    <row r="225" spans="5:9" ht="12">
      <c r="E225" s="26"/>
      <c r="F225" s="26"/>
      <c r="G225" s="26"/>
      <c r="H225" s="26"/>
      <c r="I225" s="26"/>
    </row>
    <row r="226" spans="5:9" ht="12">
      <c r="E226" s="26"/>
      <c r="F226" s="26"/>
      <c r="G226" s="26"/>
      <c r="H226" s="26"/>
      <c r="I226" s="26"/>
    </row>
    <row r="227" spans="5:9" ht="12">
      <c r="E227" s="26"/>
      <c r="F227" s="26"/>
      <c r="G227" s="26"/>
      <c r="H227" s="26"/>
      <c r="I227" s="26"/>
    </row>
    <row r="228" spans="5:9" ht="12">
      <c r="E228" s="26"/>
      <c r="F228" s="26"/>
      <c r="G228" s="26"/>
      <c r="H228" s="26"/>
      <c r="I228" s="26"/>
    </row>
    <row r="229" spans="5:9" ht="12">
      <c r="E229" s="26"/>
      <c r="F229" s="26"/>
      <c r="G229" s="26"/>
      <c r="H229" s="26"/>
      <c r="I229" s="26"/>
    </row>
    <row r="230" spans="5:9" ht="12">
      <c r="E230" s="26"/>
      <c r="F230" s="26"/>
      <c r="G230" s="26"/>
      <c r="H230" s="26"/>
      <c r="I230" s="26"/>
    </row>
    <row r="231" spans="5:9" ht="12">
      <c r="E231" s="26"/>
      <c r="F231" s="26"/>
      <c r="G231" s="26"/>
      <c r="H231" s="26"/>
      <c r="I231" s="26"/>
    </row>
    <row r="232" spans="5:9" ht="12">
      <c r="E232" s="26"/>
      <c r="F232" s="26"/>
      <c r="G232" s="26"/>
      <c r="H232" s="26"/>
      <c r="I232" s="26"/>
    </row>
    <row r="233" spans="5:9" ht="12">
      <c r="E233" s="26"/>
      <c r="F233" s="26"/>
      <c r="G233" s="26"/>
      <c r="H233" s="26"/>
      <c r="I233" s="26"/>
    </row>
    <row r="234" spans="5:9" ht="12">
      <c r="E234" s="26"/>
      <c r="F234" s="26"/>
      <c r="G234" s="26"/>
      <c r="H234" s="26"/>
      <c r="I234" s="26"/>
    </row>
    <row r="235" spans="5:9" ht="12">
      <c r="E235" s="26"/>
      <c r="F235" s="26"/>
      <c r="G235" s="26"/>
      <c r="H235" s="26"/>
      <c r="I235" s="26"/>
    </row>
    <row r="236" spans="5:9" ht="12">
      <c r="E236" s="26"/>
      <c r="F236" s="26"/>
      <c r="G236" s="26"/>
      <c r="H236" s="26"/>
      <c r="I236" s="26"/>
    </row>
    <row r="237" spans="5:9" ht="12">
      <c r="E237" s="26"/>
      <c r="F237" s="26"/>
      <c r="G237" s="26"/>
      <c r="H237" s="26"/>
      <c r="I237" s="26"/>
    </row>
    <row r="238" spans="5:9" ht="12">
      <c r="E238" s="26"/>
      <c r="F238" s="26"/>
      <c r="G238" s="26"/>
      <c r="H238" s="26"/>
      <c r="I238" s="26"/>
    </row>
    <row r="239" spans="5:9" ht="12">
      <c r="E239" s="26"/>
      <c r="F239" s="26"/>
      <c r="G239" s="26"/>
      <c r="H239" s="26"/>
      <c r="I239" s="26"/>
    </row>
    <row r="240" spans="5:9" ht="12">
      <c r="E240" s="26"/>
      <c r="F240" s="26"/>
      <c r="G240" s="26"/>
      <c r="H240" s="26"/>
      <c r="I240" s="26"/>
    </row>
    <row r="241" spans="5:9" ht="12">
      <c r="E241" s="26"/>
      <c r="F241" s="26"/>
      <c r="G241" s="26"/>
      <c r="H241" s="26"/>
      <c r="I241" s="26"/>
    </row>
    <row r="242" spans="5:9" ht="12">
      <c r="E242" s="26"/>
      <c r="F242" s="26"/>
      <c r="G242" s="26"/>
      <c r="H242" s="26"/>
      <c r="I242" s="26"/>
    </row>
    <row r="243" spans="5:9" ht="12">
      <c r="E243" s="26"/>
      <c r="F243" s="26"/>
      <c r="G243" s="26"/>
      <c r="H243" s="26"/>
      <c r="I243" s="26"/>
    </row>
    <row r="244" spans="5:9" ht="12">
      <c r="E244" s="26"/>
      <c r="F244" s="26"/>
      <c r="G244" s="26"/>
      <c r="H244" s="26"/>
      <c r="I244" s="26"/>
    </row>
    <row r="245" spans="5:9" ht="12">
      <c r="E245" s="26"/>
      <c r="F245" s="26"/>
      <c r="G245" s="26"/>
      <c r="H245" s="26"/>
      <c r="I245" s="26"/>
    </row>
    <row r="246" spans="5:9" ht="12">
      <c r="E246" s="26"/>
      <c r="F246" s="26"/>
      <c r="G246" s="26"/>
      <c r="H246" s="26"/>
      <c r="I246" s="26"/>
    </row>
    <row r="247" spans="5:9" ht="12">
      <c r="E247" s="26"/>
      <c r="F247" s="26"/>
      <c r="G247" s="26"/>
      <c r="H247" s="26"/>
      <c r="I247" s="26"/>
    </row>
    <row r="248" spans="5:9" ht="12">
      <c r="E248" s="26"/>
      <c r="F248" s="26"/>
      <c r="G248" s="26"/>
      <c r="H248" s="26"/>
      <c r="I248" s="26"/>
    </row>
    <row r="249" spans="5:9" ht="12">
      <c r="E249" s="26"/>
      <c r="F249" s="26"/>
      <c r="G249" s="26"/>
      <c r="H249" s="26"/>
      <c r="I249" s="26"/>
    </row>
    <row r="250" spans="5:9" ht="12">
      <c r="E250" s="26"/>
      <c r="F250" s="26"/>
      <c r="G250" s="26"/>
      <c r="H250" s="26"/>
      <c r="I250" s="26"/>
    </row>
    <row r="251" spans="5:9" ht="12">
      <c r="E251" s="26"/>
      <c r="F251" s="26"/>
      <c r="G251" s="26"/>
      <c r="H251" s="26"/>
      <c r="I251" s="26"/>
    </row>
    <row r="252" spans="5:9" ht="12">
      <c r="E252" s="26"/>
      <c r="F252" s="26"/>
      <c r="G252" s="26"/>
      <c r="H252" s="26"/>
      <c r="I252" s="26"/>
    </row>
    <row r="253" spans="5:9" ht="12">
      <c r="E253" s="26"/>
      <c r="F253" s="26"/>
      <c r="G253" s="26"/>
      <c r="H253" s="26"/>
      <c r="I253" s="26"/>
    </row>
    <row r="254" spans="5:9" ht="12">
      <c r="E254" s="26"/>
      <c r="F254" s="26"/>
      <c r="G254" s="26"/>
      <c r="H254" s="26"/>
      <c r="I254" s="26"/>
    </row>
    <row r="255" spans="5:9" ht="12">
      <c r="E255" s="26"/>
      <c r="F255" s="26"/>
      <c r="G255" s="26"/>
      <c r="H255" s="26"/>
      <c r="I255" s="26"/>
    </row>
    <row r="256" spans="5:9" ht="12">
      <c r="E256" s="26"/>
      <c r="F256" s="26"/>
      <c r="G256" s="26"/>
      <c r="H256" s="26"/>
      <c r="I256" s="26"/>
    </row>
    <row r="257" spans="5:9" ht="12">
      <c r="E257" s="26"/>
      <c r="F257" s="26"/>
      <c r="G257" s="26"/>
      <c r="H257" s="26"/>
      <c r="I257" s="26"/>
    </row>
    <row r="258" spans="5:9" ht="12">
      <c r="E258" s="26"/>
      <c r="F258" s="26"/>
      <c r="G258" s="26"/>
      <c r="H258" s="26"/>
      <c r="I258" s="26"/>
    </row>
    <row r="259" spans="5:9" ht="12">
      <c r="E259" s="26"/>
      <c r="F259" s="26"/>
      <c r="G259" s="26"/>
      <c r="H259" s="26"/>
      <c r="I259" s="26"/>
    </row>
    <row r="260" spans="5:9" ht="12">
      <c r="E260" s="26"/>
      <c r="F260" s="26"/>
      <c r="G260" s="26"/>
      <c r="H260" s="26"/>
      <c r="I260" s="26"/>
    </row>
    <row r="261" spans="5:9" ht="12">
      <c r="E261" s="26"/>
      <c r="F261" s="26"/>
      <c r="G261" s="26"/>
      <c r="H261" s="26"/>
      <c r="I261" s="26"/>
    </row>
    <row r="262" spans="5:9" ht="12">
      <c r="E262" s="26"/>
      <c r="F262" s="26"/>
      <c r="G262" s="26"/>
      <c r="H262" s="26"/>
      <c r="I262" s="26"/>
    </row>
    <row r="263" spans="5:9" ht="12">
      <c r="E263" s="26"/>
      <c r="F263" s="26"/>
      <c r="G263" s="26"/>
      <c r="H263" s="26"/>
      <c r="I263" s="26"/>
    </row>
    <row r="264" spans="5:9" ht="12">
      <c r="E264" s="26"/>
      <c r="F264" s="26"/>
      <c r="G264" s="26"/>
      <c r="H264" s="26"/>
      <c r="I264" s="26"/>
    </row>
    <row r="265" spans="5:9" ht="12">
      <c r="E265" s="26"/>
      <c r="F265" s="26"/>
      <c r="G265" s="26"/>
      <c r="H265" s="26"/>
      <c r="I265" s="26"/>
    </row>
    <row r="266" spans="5:9" ht="12">
      <c r="E266" s="26"/>
      <c r="F266" s="26"/>
      <c r="G266" s="26"/>
      <c r="H266" s="26"/>
      <c r="I266" s="26"/>
    </row>
    <row r="267" spans="5:9" ht="12">
      <c r="E267" s="26"/>
      <c r="F267" s="26"/>
      <c r="G267" s="26"/>
      <c r="H267" s="26"/>
      <c r="I267" s="26"/>
    </row>
    <row r="268" spans="5:9" ht="12">
      <c r="E268" s="26"/>
      <c r="F268" s="26"/>
      <c r="G268" s="26"/>
      <c r="H268" s="26"/>
      <c r="I268" s="26"/>
    </row>
    <row r="269" spans="5:9" ht="12">
      <c r="E269" s="26"/>
      <c r="F269" s="26"/>
      <c r="G269" s="26"/>
      <c r="H269" s="26"/>
      <c r="I269" s="26"/>
    </row>
    <row r="270" spans="5:9" ht="12">
      <c r="E270" s="26"/>
      <c r="F270" s="26"/>
      <c r="G270" s="26"/>
      <c r="H270" s="26"/>
      <c r="I270" s="26"/>
    </row>
    <row r="271" spans="5:9" ht="12">
      <c r="E271" s="26"/>
      <c r="F271" s="26"/>
      <c r="G271" s="26"/>
      <c r="H271" s="26"/>
      <c r="I271" s="26"/>
    </row>
    <row r="272" spans="5:9" ht="12">
      <c r="E272" s="26"/>
      <c r="F272" s="26"/>
      <c r="G272" s="26"/>
      <c r="H272" s="26"/>
      <c r="I272" s="26"/>
    </row>
    <row r="273" spans="5:9" ht="12">
      <c r="E273" s="26"/>
      <c r="F273" s="26"/>
      <c r="G273" s="26"/>
      <c r="H273" s="26"/>
      <c r="I273" s="26"/>
    </row>
    <row r="274" spans="5:9" ht="12">
      <c r="E274" s="26"/>
      <c r="F274" s="26"/>
      <c r="G274" s="26"/>
      <c r="H274" s="26"/>
      <c r="I274" s="26"/>
    </row>
    <row r="275" spans="5:9" ht="12">
      <c r="E275" s="26"/>
      <c r="F275" s="26"/>
      <c r="G275" s="26"/>
      <c r="H275" s="26"/>
      <c r="I275" s="26"/>
    </row>
    <row r="276" spans="5:9" ht="12">
      <c r="E276" s="26"/>
      <c r="F276" s="26"/>
      <c r="G276" s="26"/>
      <c r="H276" s="26"/>
      <c r="I276" s="26"/>
    </row>
    <row r="277" spans="5:9" ht="12">
      <c r="E277" s="26"/>
      <c r="F277" s="26"/>
      <c r="G277" s="26"/>
      <c r="H277" s="26"/>
      <c r="I277" s="26"/>
    </row>
    <row r="278" spans="5:9" ht="12">
      <c r="E278" s="26"/>
      <c r="F278" s="26"/>
      <c r="G278" s="26"/>
      <c r="H278" s="26"/>
      <c r="I278" s="26"/>
    </row>
    <row r="279" spans="5:9" ht="12">
      <c r="E279" s="26"/>
      <c r="F279" s="26"/>
      <c r="G279" s="26"/>
      <c r="H279" s="26"/>
      <c r="I279" s="26"/>
    </row>
    <row r="280" spans="5:9" ht="12">
      <c r="E280" s="26"/>
      <c r="F280" s="26"/>
      <c r="G280" s="26"/>
      <c r="H280" s="26"/>
      <c r="I280" s="26"/>
    </row>
    <row r="281" spans="5:9" ht="12">
      <c r="E281" s="26"/>
      <c r="F281" s="26"/>
      <c r="G281" s="26"/>
      <c r="H281" s="26"/>
      <c r="I281" s="26"/>
    </row>
    <row r="282" spans="5:9" ht="12">
      <c r="E282" s="26"/>
      <c r="F282" s="26"/>
      <c r="G282" s="26"/>
      <c r="H282" s="26"/>
      <c r="I282" s="26"/>
    </row>
    <row r="283" spans="5:9" ht="12">
      <c r="E283" s="26"/>
      <c r="F283" s="26"/>
      <c r="G283" s="26"/>
      <c r="H283" s="26"/>
      <c r="I283" s="26"/>
    </row>
    <row r="284" spans="5:9" ht="12">
      <c r="E284" s="26"/>
      <c r="F284" s="26"/>
      <c r="G284" s="26"/>
      <c r="H284" s="26"/>
      <c r="I284" s="26"/>
    </row>
    <row r="285" spans="5:9" ht="12">
      <c r="E285" s="26"/>
      <c r="F285" s="26"/>
      <c r="G285" s="26"/>
      <c r="H285" s="26"/>
      <c r="I285" s="26"/>
    </row>
    <row r="286" spans="5:9" ht="12">
      <c r="E286" s="26"/>
      <c r="F286" s="26"/>
      <c r="G286" s="26"/>
      <c r="H286" s="26"/>
      <c r="I286" s="26"/>
    </row>
    <row r="287" spans="5:9" ht="12">
      <c r="E287" s="26"/>
      <c r="F287" s="26"/>
      <c r="G287" s="26"/>
      <c r="H287" s="26"/>
      <c r="I287" s="26"/>
    </row>
    <row r="288" spans="5:9" ht="12">
      <c r="E288" s="26"/>
      <c r="F288" s="26"/>
      <c r="G288" s="26"/>
      <c r="H288" s="26"/>
      <c r="I288" s="26"/>
    </row>
    <row r="289" spans="5:9" ht="12">
      <c r="E289" s="26"/>
      <c r="F289" s="26"/>
      <c r="G289" s="26"/>
      <c r="H289" s="26"/>
      <c r="I289" s="26"/>
    </row>
    <row r="290" spans="5:9" ht="12">
      <c r="E290" s="26"/>
      <c r="F290" s="26"/>
      <c r="G290" s="26"/>
      <c r="H290" s="26"/>
      <c r="I290" s="26"/>
    </row>
    <row r="291" spans="5:9" ht="12">
      <c r="E291" s="26"/>
      <c r="F291" s="26"/>
      <c r="G291" s="26"/>
      <c r="H291" s="26"/>
      <c r="I291" s="26"/>
    </row>
    <row r="292" spans="5:9" ht="12">
      <c r="E292" s="26"/>
      <c r="F292" s="26"/>
      <c r="G292" s="26"/>
      <c r="H292" s="26"/>
      <c r="I292" s="26"/>
    </row>
    <row r="293" spans="5:9" ht="12">
      <c r="E293" s="26"/>
      <c r="F293" s="26"/>
      <c r="G293" s="26"/>
      <c r="H293" s="26"/>
      <c r="I293" s="26"/>
    </row>
    <row r="294" spans="5:9" ht="12">
      <c r="E294" s="26"/>
      <c r="F294" s="26"/>
      <c r="G294" s="26"/>
      <c r="H294" s="26"/>
      <c r="I294" s="26"/>
    </row>
    <row r="295" spans="5:9" ht="12">
      <c r="E295" s="26"/>
      <c r="F295" s="26"/>
      <c r="G295" s="26"/>
      <c r="H295" s="26"/>
      <c r="I295" s="26"/>
    </row>
    <row r="296" spans="5:9" ht="12">
      <c r="E296" s="26"/>
      <c r="F296" s="26"/>
      <c r="G296" s="26"/>
      <c r="H296" s="26"/>
      <c r="I296" s="26"/>
    </row>
    <row r="297" spans="5:9" ht="12">
      <c r="E297" s="26"/>
      <c r="F297" s="26"/>
      <c r="G297" s="26"/>
      <c r="H297" s="26"/>
      <c r="I297" s="26"/>
    </row>
    <row r="298" spans="5:9" ht="12">
      <c r="E298" s="26"/>
      <c r="F298" s="26"/>
      <c r="G298" s="26"/>
      <c r="H298" s="26"/>
      <c r="I298" s="26"/>
    </row>
    <row r="299" spans="5:9" ht="12">
      <c r="E299" s="26"/>
      <c r="F299" s="26"/>
      <c r="G299" s="26"/>
      <c r="H299" s="26"/>
      <c r="I299" s="26"/>
    </row>
    <row r="300" spans="5:9" ht="12">
      <c r="E300" s="26"/>
      <c r="F300" s="26"/>
      <c r="G300" s="26"/>
      <c r="H300" s="26"/>
      <c r="I300" s="26"/>
    </row>
    <row r="301" spans="5:9" ht="12">
      <c r="E301" s="26"/>
      <c r="F301" s="26"/>
      <c r="G301" s="26"/>
      <c r="H301" s="26"/>
      <c r="I301" s="26"/>
    </row>
    <row r="302" spans="5:9" ht="12">
      <c r="E302" s="26"/>
      <c r="F302" s="26"/>
      <c r="G302" s="26"/>
      <c r="H302" s="26"/>
      <c r="I302" s="26"/>
    </row>
    <row r="303" spans="5:9" ht="12">
      <c r="E303" s="26"/>
      <c r="F303" s="26"/>
      <c r="G303" s="26"/>
      <c r="H303" s="26"/>
      <c r="I303" s="26"/>
    </row>
    <row r="304" spans="5:9" ht="12">
      <c r="E304" s="26"/>
      <c r="F304" s="26"/>
      <c r="G304" s="26"/>
      <c r="H304" s="26"/>
      <c r="I304" s="26"/>
    </row>
    <row r="305" spans="5:9" ht="12">
      <c r="E305" s="26"/>
      <c r="F305" s="26"/>
      <c r="G305" s="26"/>
      <c r="H305" s="26"/>
      <c r="I305" s="26"/>
    </row>
    <row r="306" spans="5:9" ht="12">
      <c r="E306" s="26"/>
      <c r="F306" s="26"/>
      <c r="G306" s="26"/>
      <c r="H306" s="26"/>
      <c r="I306" s="26"/>
    </row>
    <row r="307" spans="5:9" ht="12">
      <c r="E307" s="26"/>
      <c r="F307" s="26"/>
      <c r="G307" s="26"/>
      <c r="H307" s="26"/>
      <c r="I307" s="26"/>
    </row>
    <row r="308" spans="5:9" ht="12">
      <c r="E308" s="26"/>
      <c r="F308" s="26"/>
      <c r="G308" s="26"/>
      <c r="H308" s="26"/>
      <c r="I308" s="26"/>
    </row>
    <row r="309" spans="5:9" ht="12">
      <c r="E309" s="26"/>
      <c r="F309" s="26"/>
      <c r="G309" s="26"/>
      <c r="H309" s="26"/>
      <c r="I309" s="26"/>
    </row>
    <row r="310" spans="5:9" ht="12">
      <c r="E310" s="26"/>
      <c r="F310" s="26"/>
      <c r="G310" s="26"/>
      <c r="H310" s="26"/>
      <c r="I310" s="26"/>
    </row>
    <row r="311" spans="5:9" ht="12">
      <c r="E311" s="26"/>
      <c r="F311" s="26"/>
      <c r="G311" s="26"/>
      <c r="H311" s="26"/>
      <c r="I311" s="26"/>
    </row>
    <row r="312" spans="5:9" ht="12">
      <c r="E312" s="26"/>
      <c r="F312" s="26"/>
      <c r="G312" s="26"/>
      <c r="H312" s="26"/>
      <c r="I312" s="26"/>
    </row>
    <row r="313" spans="5:9" ht="12">
      <c r="E313" s="26"/>
      <c r="F313" s="26"/>
      <c r="G313" s="26"/>
      <c r="H313" s="26"/>
      <c r="I313" s="26"/>
    </row>
    <row r="314" spans="5:9" ht="12">
      <c r="E314" s="26"/>
      <c r="F314" s="26"/>
      <c r="G314" s="26"/>
      <c r="H314" s="26"/>
      <c r="I314" s="26"/>
    </row>
    <row r="315" spans="5:9" ht="12">
      <c r="E315" s="26"/>
      <c r="F315" s="26"/>
      <c r="G315" s="26"/>
      <c r="H315" s="26"/>
      <c r="I315" s="26"/>
    </row>
    <row r="316" spans="5:9" ht="12">
      <c r="E316" s="26"/>
      <c r="F316" s="26"/>
      <c r="G316" s="26"/>
      <c r="H316" s="26"/>
      <c r="I316" s="26"/>
    </row>
    <row r="317" spans="5:9" ht="12">
      <c r="E317" s="26"/>
      <c r="F317" s="26"/>
      <c r="G317" s="26"/>
      <c r="H317" s="26"/>
      <c r="I317" s="26"/>
    </row>
    <row r="318" spans="5:9" ht="12">
      <c r="E318" s="26"/>
      <c r="F318" s="26"/>
      <c r="G318" s="26"/>
      <c r="H318" s="26"/>
      <c r="I318" s="26"/>
    </row>
    <row r="319" spans="5:9" ht="12">
      <c r="E319" s="26"/>
      <c r="F319" s="26"/>
      <c r="G319" s="26"/>
      <c r="H319" s="26"/>
      <c r="I319" s="26"/>
    </row>
    <row r="320" spans="5:9" ht="12">
      <c r="E320" s="26"/>
      <c r="F320" s="26"/>
      <c r="G320" s="26"/>
      <c r="H320" s="26"/>
      <c r="I320" s="26"/>
    </row>
    <row r="321" spans="5:9" ht="12">
      <c r="E321" s="26"/>
      <c r="F321" s="26"/>
      <c r="G321" s="26"/>
      <c r="H321" s="26"/>
      <c r="I321" s="26"/>
    </row>
    <row r="322" spans="5:9" ht="12">
      <c r="E322" s="26"/>
      <c r="F322" s="26"/>
      <c r="G322" s="26"/>
      <c r="H322" s="26"/>
      <c r="I322" s="26"/>
    </row>
    <row r="323" spans="5:9" ht="12">
      <c r="E323" s="26"/>
      <c r="F323" s="26"/>
      <c r="G323" s="26"/>
      <c r="H323" s="26"/>
      <c r="I323" s="26"/>
    </row>
    <row r="324" spans="5:9" ht="12">
      <c r="E324" s="26"/>
      <c r="F324" s="26"/>
      <c r="G324" s="26"/>
      <c r="H324" s="26"/>
      <c r="I324" s="26"/>
    </row>
    <row r="325" spans="5:9" ht="12">
      <c r="E325" s="26"/>
      <c r="F325" s="26"/>
      <c r="G325" s="26"/>
      <c r="H325" s="26"/>
      <c r="I325" s="26"/>
    </row>
    <row r="326" spans="5:9" ht="12">
      <c r="E326" s="26"/>
      <c r="F326" s="26"/>
      <c r="G326" s="26"/>
      <c r="H326" s="26"/>
      <c r="I326" s="26"/>
    </row>
    <row r="327" spans="5:9" ht="12">
      <c r="E327" s="26"/>
      <c r="F327" s="26"/>
      <c r="G327" s="26"/>
      <c r="H327" s="26"/>
      <c r="I327" s="26"/>
    </row>
    <row r="328" spans="5:9" ht="12">
      <c r="E328" s="26"/>
      <c r="F328" s="26"/>
      <c r="G328" s="26"/>
      <c r="H328" s="26"/>
      <c r="I328" s="26"/>
    </row>
    <row r="329" spans="5:9" ht="12">
      <c r="E329" s="26"/>
      <c r="F329" s="26"/>
      <c r="G329" s="26"/>
      <c r="H329" s="26"/>
      <c r="I329" s="26"/>
    </row>
    <row r="330" spans="5:9" ht="12">
      <c r="E330" s="26"/>
      <c r="F330" s="26"/>
      <c r="G330" s="26"/>
      <c r="H330" s="26"/>
      <c r="I330" s="26"/>
    </row>
    <row r="331" spans="5:9" ht="12">
      <c r="E331" s="26"/>
      <c r="F331" s="26"/>
      <c r="G331" s="26"/>
      <c r="H331" s="26"/>
      <c r="I331" s="26"/>
    </row>
    <row r="332" spans="5:9" ht="12">
      <c r="E332" s="26"/>
      <c r="F332" s="26"/>
      <c r="G332" s="26"/>
      <c r="H332" s="26"/>
      <c r="I332" s="26"/>
    </row>
    <row r="333" spans="5:9" ht="12">
      <c r="E333" s="26"/>
      <c r="F333" s="26"/>
      <c r="G333" s="26"/>
      <c r="H333" s="26"/>
      <c r="I333" s="26"/>
    </row>
    <row r="334" spans="5:9" ht="12">
      <c r="E334" s="26"/>
      <c r="F334" s="26"/>
      <c r="G334" s="26"/>
      <c r="H334" s="26"/>
      <c r="I334" s="26"/>
    </row>
  </sheetData>
  <sheetProtection/>
  <mergeCells count="16">
    <mergeCell ref="B6:C6"/>
    <mergeCell ref="B36:C36"/>
    <mergeCell ref="B15:C15"/>
    <mergeCell ref="B16:C16"/>
    <mergeCell ref="B20:C20"/>
    <mergeCell ref="B22:C22"/>
    <mergeCell ref="B26:C26"/>
    <mergeCell ref="B32:C32"/>
    <mergeCell ref="B8:C8"/>
    <mergeCell ref="B9:C9"/>
    <mergeCell ref="B10:C10"/>
    <mergeCell ref="B11:C11"/>
    <mergeCell ref="B12:C12"/>
    <mergeCell ref="B14:C14"/>
    <mergeCell ref="B24:C24"/>
    <mergeCell ref="B25:C25"/>
  </mergeCells>
  <printOptions/>
  <pageMargins left="0.97" right="0.49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K34" sqref="K34"/>
    </sheetView>
  </sheetViews>
  <sheetFormatPr defaultColWidth="9.33203125" defaultRowHeight="11.25"/>
  <cols>
    <col min="1" max="1" width="32.5" style="11" customWidth="1"/>
    <col min="2" max="2" width="2.16015625" style="11" customWidth="1"/>
    <col min="3" max="3" width="15.16015625" style="11" customWidth="1"/>
    <col min="4" max="4" width="2.5" style="11" customWidth="1"/>
    <col min="5" max="5" width="10" style="11" customWidth="1"/>
    <col min="6" max="6" width="2.33203125" style="11" customWidth="1"/>
    <col min="7" max="7" width="10.5" style="11" customWidth="1"/>
    <col min="8" max="8" width="2.33203125" style="11" customWidth="1"/>
    <col min="9" max="9" width="14.5" style="11" customWidth="1"/>
    <col min="10" max="10" width="2.16015625" style="11" customWidth="1"/>
    <col min="11" max="11" width="16.33203125" style="11" customWidth="1"/>
    <col min="12" max="12" width="2" style="11" customWidth="1"/>
    <col min="13" max="13" width="16" style="11" customWidth="1"/>
    <col min="14" max="14" width="2.16015625" style="11" customWidth="1"/>
    <col min="15" max="15" width="16.66015625" style="11" customWidth="1"/>
    <col min="16" max="16384" width="9.33203125" style="11" customWidth="1"/>
  </cols>
  <sheetData>
    <row r="1" spans="1:2" ht="15.75">
      <c r="A1" s="5" t="str">
        <f>Aktivi!B1</f>
        <v>Shoqeria *  E vento srl  Albania *Shpk </v>
      </c>
      <c r="B1" s="1"/>
    </row>
    <row r="2" spans="1:2" ht="15.75">
      <c r="A2" s="151" t="str">
        <f>'Sheet1 '!D9</f>
        <v>Numri Unik(NIPT): K 81419015N</v>
      </c>
      <c r="B2" s="1"/>
    </row>
    <row r="3" ht="15.75">
      <c r="A3" s="12" t="s">
        <v>262</v>
      </c>
    </row>
    <row r="4" spans="1:18" ht="15.75">
      <c r="A4" s="13" t="s">
        <v>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.75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45">
      <c r="A7" s="14"/>
      <c r="B7" s="14"/>
      <c r="C7" s="191" t="s">
        <v>162</v>
      </c>
      <c r="D7" s="191"/>
      <c r="E7" s="191" t="s">
        <v>13</v>
      </c>
      <c r="F7" s="191"/>
      <c r="G7" s="191" t="s">
        <v>168</v>
      </c>
      <c r="H7" s="191"/>
      <c r="I7" s="191" t="s">
        <v>44</v>
      </c>
      <c r="J7" s="191"/>
      <c r="K7" s="191" t="s">
        <v>45</v>
      </c>
      <c r="L7" s="191"/>
      <c r="M7" s="191" t="s">
        <v>14</v>
      </c>
      <c r="N7" s="191"/>
      <c r="O7" s="191" t="s">
        <v>15</v>
      </c>
      <c r="P7" s="12"/>
      <c r="Q7" s="12"/>
      <c r="R7" s="12"/>
    </row>
    <row r="8" spans="1:18" ht="14.25" customHeight="1" thickBot="1">
      <c r="A8" s="192" t="s">
        <v>243</v>
      </c>
      <c r="B8" s="14"/>
      <c r="C8" s="193">
        <v>100000</v>
      </c>
      <c r="D8" s="194"/>
      <c r="E8" s="193">
        <v>0</v>
      </c>
      <c r="F8" s="194"/>
      <c r="G8" s="193">
        <v>0</v>
      </c>
      <c r="H8" s="194"/>
      <c r="I8" s="193">
        <v>0</v>
      </c>
      <c r="J8" s="194"/>
      <c r="K8" s="193">
        <v>0</v>
      </c>
      <c r="L8" s="194"/>
      <c r="M8" s="195">
        <v>0</v>
      </c>
      <c r="N8" s="196"/>
      <c r="O8" s="197">
        <f>C8+E8+G8+I8+K8+M8</f>
        <v>100000</v>
      </c>
      <c r="P8" s="12"/>
      <c r="Q8" s="12"/>
      <c r="R8" s="12"/>
    </row>
    <row r="9" spans="1:18" ht="14.25" customHeight="1" thickTop="1">
      <c r="A9" s="14" t="s">
        <v>164</v>
      </c>
      <c r="B9" s="14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9"/>
      <c r="N9" s="199"/>
      <c r="O9" s="199">
        <f>M9</f>
        <v>0</v>
      </c>
      <c r="P9" s="12"/>
      <c r="Q9" s="12"/>
      <c r="R9" s="12"/>
    </row>
    <row r="10" spans="1:18" ht="14.25" customHeight="1" thickBot="1">
      <c r="A10" s="192" t="s">
        <v>165</v>
      </c>
      <c r="B10" s="14"/>
      <c r="C10" s="200">
        <f>C8</f>
        <v>100000</v>
      </c>
      <c r="D10" s="198"/>
      <c r="E10" s="200">
        <f>E8</f>
        <v>0</v>
      </c>
      <c r="F10" s="198"/>
      <c r="G10" s="200">
        <f>G8</f>
        <v>0</v>
      </c>
      <c r="H10" s="198"/>
      <c r="I10" s="200">
        <f>I8</f>
        <v>0</v>
      </c>
      <c r="J10" s="198"/>
      <c r="K10" s="200">
        <f>K8</f>
        <v>0</v>
      </c>
      <c r="L10" s="198"/>
      <c r="M10" s="201">
        <f>M8-M9</f>
        <v>0</v>
      </c>
      <c r="N10" s="199"/>
      <c r="O10" s="201">
        <f>O8-O9</f>
        <v>100000</v>
      </c>
      <c r="P10" s="12"/>
      <c r="Q10" s="12"/>
      <c r="R10" s="12"/>
    </row>
    <row r="11" spans="1:18" ht="14.25" customHeight="1" thickTop="1">
      <c r="A11" s="14" t="s">
        <v>166</v>
      </c>
      <c r="B11" s="14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9">
        <f>Pasivi!E50</f>
        <v>0</v>
      </c>
      <c r="N11" s="199"/>
      <c r="O11" s="199">
        <f>M11</f>
        <v>0</v>
      </c>
      <c r="P11" s="12"/>
      <c r="Q11" s="12"/>
      <c r="R11" s="12"/>
    </row>
    <row r="12" spans="1:18" ht="14.25" customHeight="1">
      <c r="A12" s="14" t="s">
        <v>167</v>
      </c>
      <c r="B12" s="14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  <c r="N12" s="199"/>
      <c r="O12" s="199">
        <f>M12</f>
        <v>0</v>
      </c>
      <c r="P12" s="12"/>
      <c r="Q12" s="12"/>
      <c r="R12" s="12"/>
    </row>
    <row r="13" spans="1:18" ht="14.25" customHeight="1">
      <c r="A13" s="14" t="s">
        <v>12</v>
      </c>
      <c r="B13" s="14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9"/>
      <c r="N13" s="199"/>
      <c r="O13" s="199">
        <f>K13+M13</f>
        <v>0</v>
      </c>
      <c r="P13" s="12"/>
      <c r="Q13" s="12"/>
      <c r="R13" s="12"/>
    </row>
    <row r="14" spans="1:18" ht="14.25" customHeight="1">
      <c r="A14" s="14" t="s">
        <v>41</v>
      </c>
      <c r="B14" s="14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  <c r="N14" s="199"/>
      <c r="O14" s="199">
        <f>I14</f>
        <v>0</v>
      </c>
      <c r="P14" s="12"/>
      <c r="Q14" s="12"/>
      <c r="R14" s="12"/>
    </row>
    <row r="15" spans="1:18" ht="14.25" customHeight="1">
      <c r="A15" s="14" t="s">
        <v>163</v>
      </c>
      <c r="B15" s="14"/>
      <c r="C15" s="198">
        <f>C17-C10</f>
        <v>0</v>
      </c>
      <c r="D15" s="198"/>
      <c r="E15" s="198">
        <f>E17-E10</f>
        <v>0</v>
      </c>
      <c r="F15" s="198"/>
      <c r="G15" s="198"/>
      <c r="H15" s="198"/>
      <c r="I15" s="198"/>
      <c r="J15" s="198"/>
      <c r="K15" s="198"/>
      <c r="L15" s="198"/>
      <c r="M15" s="199"/>
      <c r="N15" s="199"/>
      <c r="O15" s="199">
        <f>C15+E15</f>
        <v>0</v>
      </c>
      <c r="P15" s="12"/>
      <c r="Q15" s="12"/>
      <c r="R15" s="12"/>
    </row>
    <row r="16" spans="1:18" ht="14.25" customHeight="1">
      <c r="A16" s="14"/>
      <c r="B16" s="14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9"/>
      <c r="N16" s="199"/>
      <c r="O16" s="199"/>
      <c r="P16" s="12"/>
      <c r="Q16" s="12"/>
      <c r="R16" s="12"/>
    </row>
    <row r="17" spans="1:18" ht="14.25" customHeight="1" thickBot="1">
      <c r="A17" s="192" t="s">
        <v>244</v>
      </c>
      <c r="B17" s="14"/>
      <c r="C17" s="193">
        <f>Pasivi!E41</f>
        <v>100000</v>
      </c>
      <c r="D17" s="194"/>
      <c r="E17" s="193">
        <f>Pasivi!E42</f>
        <v>0</v>
      </c>
      <c r="F17" s="202"/>
      <c r="G17" s="203">
        <v>0</v>
      </c>
      <c r="H17" s="202"/>
      <c r="I17" s="193"/>
      <c r="J17" s="202"/>
      <c r="K17" s="193">
        <f>Pasivi!E48-I17</f>
        <v>0</v>
      </c>
      <c r="L17" s="194"/>
      <c r="M17" s="195">
        <f>Pasivi!E49+Pasivi!E50</f>
        <v>0</v>
      </c>
      <c r="N17" s="196"/>
      <c r="O17" s="195">
        <f>C17+E17+G17+I17+K17+M17</f>
        <v>100000</v>
      </c>
      <c r="P17" s="12"/>
      <c r="Q17" s="12"/>
      <c r="R17" s="12"/>
    </row>
    <row r="18" spans="1:18" ht="14.25" customHeight="1" thickTop="1">
      <c r="A18" s="14" t="s">
        <v>164</v>
      </c>
      <c r="B18" s="14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>
        <v>0</v>
      </c>
      <c r="N18" s="199"/>
      <c r="O18" s="199">
        <f>M18</f>
        <v>0</v>
      </c>
      <c r="P18" s="12"/>
      <c r="Q18" s="12"/>
      <c r="R18" s="12"/>
    </row>
    <row r="19" spans="1:18" ht="14.25" customHeight="1" thickBot="1">
      <c r="A19" s="192" t="s">
        <v>165</v>
      </c>
      <c r="B19" s="14"/>
      <c r="C19" s="200">
        <f>C17</f>
        <v>100000</v>
      </c>
      <c r="D19" s="198"/>
      <c r="E19" s="200">
        <f>E17</f>
        <v>0</v>
      </c>
      <c r="F19" s="198"/>
      <c r="G19" s="200">
        <f>G17</f>
        <v>0</v>
      </c>
      <c r="H19" s="198"/>
      <c r="I19" s="200">
        <f>I17</f>
        <v>0</v>
      </c>
      <c r="J19" s="198"/>
      <c r="K19" s="200">
        <f>K17</f>
        <v>0</v>
      </c>
      <c r="L19" s="198"/>
      <c r="M19" s="201">
        <f>M17-M18</f>
        <v>0</v>
      </c>
      <c r="N19" s="199"/>
      <c r="O19" s="201">
        <f>O17-O18</f>
        <v>100000</v>
      </c>
      <c r="P19" s="12"/>
      <c r="Q19" s="12"/>
      <c r="R19" s="12"/>
    </row>
    <row r="20" spans="1:18" ht="14.25" customHeight="1" thickTop="1">
      <c r="A20" s="14" t="s">
        <v>166</v>
      </c>
      <c r="B20" s="14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9">
        <f>Pasivi!D50</f>
        <v>0</v>
      </c>
      <c r="N20" s="199"/>
      <c r="O20" s="199">
        <f>M20</f>
        <v>0</v>
      </c>
      <c r="P20" s="12"/>
      <c r="Q20" s="12"/>
      <c r="R20" s="12"/>
    </row>
    <row r="21" spans="1:18" ht="14.25" customHeight="1">
      <c r="A21" s="14" t="s">
        <v>167</v>
      </c>
      <c r="B21" s="14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9"/>
      <c r="N21" s="199"/>
      <c r="O21" s="199">
        <f>M21</f>
        <v>0</v>
      </c>
      <c r="P21" s="12"/>
      <c r="Q21" s="12"/>
      <c r="R21" s="12"/>
    </row>
    <row r="22" spans="1:18" ht="14.25" customHeight="1">
      <c r="A22" s="14" t="s">
        <v>12</v>
      </c>
      <c r="B22" s="14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9">
        <f>-K22</f>
        <v>0</v>
      </c>
      <c r="N22" s="199"/>
      <c r="O22" s="199">
        <f>K22+M22</f>
        <v>0</v>
      </c>
      <c r="P22" s="12"/>
      <c r="Q22" s="12"/>
      <c r="R22" s="12"/>
    </row>
    <row r="23" spans="1:18" ht="14.25" customHeight="1">
      <c r="A23" s="14" t="s">
        <v>41</v>
      </c>
      <c r="B23" s="14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9"/>
      <c r="N23" s="199"/>
      <c r="O23" s="199">
        <f>I23</f>
        <v>0</v>
      </c>
      <c r="P23" s="12"/>
      <c r="Q23" s="12"/>
      <c r="R23" s="12"/>
    </row>
    <row r="24" spans="1:18" ht="14.25" customHeight="1">
      <c r="A24" s="14" t="s">
        <v>163</v>
      </c>
      <c r="B24" s="14"/>
      <c r="C24" s="198">
        <f>C26-C19</f>
        <v>0</v>
      </c>
      <c r="D24" s="198"/>
      <c r="E24" s="198">
        <f>E26-E19</f>
        <v>0</v>
      </c>
      <c r="F24" s="198"/>
      <c r="G24" s="198"/>
      <c r="H24" s="198"/>
      <c r="I24" s="198"/>
      <c r="J24" s="198"/>
      <c r="K24" s="198"/>
      <c r="L24" s="198"/>
      <c r="M24" s="199"/>
      <c r="N24" s="199"/>
      <c r="O24" s="199">
        <f>C24+E24</f>
        <v>0</v>
      </c>
      <c r="P24" s="12"/>
      <c r="Q24" s="12"/>
      <c r="R24" s="12"/>
    </row>
    <row r="25" spans="1:18" ht="14.25" customHeight="1">
      <c r="A25" s="14" t="s">
        <v>169</v>
      </c>
      <c r="B25" s="14"/>
      <c r="C25" s="198"/>
      <c r="D25" s="198"/>
      <c r="E25" s="198"/>
      <c r="F25" s="198"/>
      <c r="G25" s="198">
        <v>0</v>
      </c>
      <c r="H25" s="198"/>
      <c r="I25" s="198"/>
      <c r="J25" s="198"/>
      <c r="K25" s="198"/>
      <c r="L25" s="198"/>
      <c r="M25" s="199"/>
      <c r="N25" s="199"/>
      <c r="O25" s="199">
        <f>G25</f>
        <v>0</v>
      </c>
      <c r="P25" s="12"/>
      <c r="Q25" s="12"/>
      <c r="R25" s="12"/>
    </row>
    <row r="26" spans="1:18" ht="14.25" customHeight="1" thickBot="1">
      <c r="A26" s="192" t="s">
        <v>244</v>
      </c>
      <c r="B26" s="14"/>
      <c r="C26" s="193">
        <f>Pasivi!D41</f>
        <v>100000</v>
      </c>
      <c r="D26" s="194"/>
      <c r="E26" s="193">
        <f>Pasivi!D42</f>
        <v>0</v>
      </c>
      <c r="F26" s="204"/>
      <c r="G26" s="193">
        <f>G19-G25</f>
        <v>0</v>
      </c>
      <c r="H26" s="204"/>
      <c r="I26" s="193"/>
      <c r="J26" s="204"/>
      <c r="K26" s="193">
        <f>Pasivi!D48-I26</f>
        <v>0</v>
      </c>
      <c r="L26" s="194"/>
      <c r="M26" s="195">
        <f>Pasivi!D49+Pasivi!D50</f>
        <v>0</v>
      </c>
      <c r="N26" s="196"/>
      <c r="O26" s="195">
        <f>C26+E26+G26+I26+K26+M26</f>
        <v>100000</v>
      </c>
      <c r="P26" s="12"/>
      <c r="Q26" s="12"/>
      <c r="R26" s="12"/>
    </row>
    <row r="27" spans="1:18" ht="16.5" thickTop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4"/>
      <c r="O27" s="15"/>
      <c r="P27" s="12"/>
      <c r="Q27" s="12"/>
      <c r="R27" s="12"/>
    </row>
    <row r="28" spans="1:18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.75">
      <c r="A29" s="12"/>
      <c r="B29" s="12"/>
      <c r="C29" s="227" t="s">
        <v>266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.75">
      <c r="A30" s="12"/>
      <c r="B30" s="12"/>
      <c r="C30" s="227" t="s">
        <v>253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sheetProtection/>
  <printOptions/>
  <pageMargins left="0.75" right="0.39" top="1" bottom="1" header="0.5" footer="0.5"/>
  <pageSetup horizontalDpi="600" verticalDpi="600" orientation="landscape" r:id="rId1"/>
  <ignoredErrors>
    <ignoredError sqref="O10 O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0">
      <selection activeCell="K45" sqref="K45"/>
    </sheetView>
  </sheetViews>
  <sheetFormatPr defaultColWidth="9.33203125" defaultRowHeight="11.25"/>
  <cols>
    <col min="1" max="1" width="6.83203125" style="156" customWidth="1"/>
    <col min="2" max="2" width="5.5" style="156" customWidth="1"/>
    <col min="3" max="3" width="45.33203125" style="156" customWidth="1"/>
    <col min="4" max="4" width="4.33203125" style="156" customWidth="1"/>
    <col min="5" max="5" width="19.33203125" style="156" customWidth="1"/>
    <col min="6" max="6" width="4.5" style="156" customWidth="1"/>
    <col min="7" max="7" width="18.83203125" style="156" customWidth="1"/>
    <col min="8" max="8" width="4.5" style="156" customWidth="1"/>
    <col min="9" max="9" width="21.66015625" style="156" customWidth="1"/>
    <col min="10" max="10" width="5" style="156" customWidth="1"/>
    <col min="11" max="11" width="19" style="156" customWidth="1"/>
    <col min="12" max="13" width="9.33203125" style="156" customWidth="1"/>
    <col min="14" max="14" width="13.83203125" style="156" bestFit="1" customWidth="1"/>
    <col min="15" max="15" width="13" style="156" bestFit="1" customWidth="1"/>
    <col min="16" max="16384" width="9.33203125" style="156" customWidth="1"/>
  </cols>
  <sheetData>
    <row r="1" spans="1:12" ht="15.75">
      <c r="A1" s="154" t="str">
        <f>Aktivi!B1</f>
        <v>Shoqeria *  E vento srl  Albania *Shpk 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>
      <c r="A2" s="154" t="str">
        <f>'Sheet1 '!D9</f>
        <v>Numri Unik(NIPT): K 81419015N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">
      <c r="A3" s="157" t="s">
        <v>259</v>
      </c>
      <c r="B3" s="157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5.75" thickBot="1">
      <c r="A4" s="157" t="s">
        <v>5</v>
      </c>
      <c r="B4" s="157"/>
      <c r="C4" s="155"/>
      <c r="D4" s="155"/>
      <c r="E4" s="158" t="s">
        <v>223</v>
      </c>
      <c r="F4" s="159"/>
      <c r="G4" s="159"/>
      <c r="H4" s="157"/>
      <c r="I4" s="158" t="s">
        <v>224</v>
      </c>
      <c r="J4" s="155"/>
      <c r="K4" s="155"/>
      <c r="L4" s="155"/>
    </row>
    <row r="5" spans="1:12" ht="16.5" thickBot="1" thickTop="1">
      <c r="A5" s="157"/>
      <c r="B5" s="157"/>
      <c r="C5" s="157"/>
      <c r="D5" s="157"/>
      <c r="E5" s="160" t="str">
        <f>Aktivi!D6</f>
        <v>Viti raportues</v>
      </c>
      <c r="F5" s="161"/>
      <c r="G5" s="160" t="str">
        <f>Aktivi!E6</f>
        <v>Viti paraardhes</v>
      </c>
      <c r="H5" s="162"/>
      <c r="I5" s="160" t="str">
        <f>E5</f>
        <v>Viti raportues</v>
      </c>
      <c r="K5" s="160" t="str">
        <f>G5</f>
        <v>Viti paraardhes</v>
      </c>
      <c r="L5" s="155"/>
    </row>
    <row r="6" spans="1:12" ht="15.75" thickTop="1">
      <c r="A6" s="163" t="s">
        <v>6</v>
      </c>
      <c r="B6" s="163"/>
      <c r="C6" s="163"/>
      <c r="D6" s="157"/>
      <c r="E6" s="157"/>
      <c r="F6" s="157"/>
      <c r="G6" s="157"/>
      <c r="H6" s="157"/>
      <c r="I6" s="155"/>
      <c r="J6" s="155"/>
      <c r="K6" s="155"/>
      <c r="L6" s="155"/>
    </row>
    <row r="7" spans="1:12" ht="15.75" thickBot="1">
      <c r="A7" s="157"/>
      <c r="B7" s="164" t="s">
        <v>225</v>
      </c>
      <c r="C7" s="165"/>
      <c r="D7" s="157"/>
      <c r="E7" s="157"/>
      <c r="F7" s="157"/>
      <c r="G7" s="157"/>
      <c r="H7" s="157"/>
      <c r="I7" s="166">
        <f>'A- ShSKK'!E12*1.2+E10+E11+E12+'A- ShSKK'!E26</f>
        <v>-260673</v>
      </c>
      <c r="J7" s="155"/>
      <c r="K7" s="166">
        <f>'A- ShSKK'!G12*1.2+G10+G11+G12+'A- ShSKK'!G26</f>
        <v>6390218.699999999</v>
      </c>
      <c r="L7" s="155"/>
    </row>
    <row r="8" spans="1:12" ht="15.75" thickTop="1">
      <c r="A8" s="157"/>
      <c r="B8" s="157" t="s">
        <v>226</v>
      </c>
      <c r="D8" s="157"/>
      <c r="E8" s="49">
        <f>'A- ShSKK'!E32</f>
        <v>0</v>
      </c>
      <c r="F8" s="49"/>
      <c r="G8" s="49">
        <f>'A- ShSKK'!G32</f>
        <v>0</v>
      </c>
      <c r="H8" s="167"/>
      <c r="I8" s="167"/>
      <c r="J8" s="168"/>
      <c r="K8" s="155"/>
      <c r="L8" s="155"/>
    </row>
    <row r="9" spans="1:12" ht="15">
      <c r="A9" s="157"/>
      <c r="B9" s="157" t="s">
        <v>7</v>
      </c>
      <c r="D9" s="157"/>
      <c r="E9" s="49">
        <f>'A- ShSKK'!E20</f>
        <v>0</v>
      </c>
      <c r="F9" s="49"/>
      <c r="G9" s="49">
        <f>'A- ShSKK'!G20</f>
        <v>0</v>
      </c>
      <c r="H9" s="167"/>
      <c r="I9" s="167"/>
      <c r="J9" s="168"/>
      <c r="K9" s="155"/>
      <c r="L9" s="155"/>
    </row>
    <row r="10" spans="1:12" ht="15">
      <c r="A10" s="157"/>
      <c r="B10" s="157"/>
      <c r="C10" s="169" t="s">
        <v>50</v>
      </c>
      <c r="D10" s="157"/>
      <c r="E10" s="170">
        <f>-Aktivi!F18</f>
        <v>0</v>
      </c>
      <c r="F10" s="49"/>
      <c r="G10" s="170">
        <v>-1586999.4</v>
      </c>
      <c r="H10" s="167"/>
      <c r="I10" s="167"/>
      <c r="J10" s="168"/>
      <c r="K10" s="155"/>
      <c r="L10" s="155"/>
    </row>
    <row r="11" spans="1:12" ht="15">
      <c r="A11" s="157"/>
      <c r="B11" s="157"/>
      <c r="C11" s="169" t="s">
        <v>51</v>
      </c>
      <c r="D11" s="157"/>
      <c r="E11" s="170">
        <f>-Aktivi!F19+-Aktivi!F20+-Aktivi!F21</f>
        <v>-28000</v>
      </c>
      <c r="F11" s="49"/>
      <c r="G11" s="170">
        <v>10260066.1</v>
      </c>
      <c r="H11" s="167"/>
      <c r="I11" s="167"/>
      <c r="J11" s="168"/>
      <c r="K11" s="155"/>
      <c r="L11" s="155"/>
    </row>
    <row r="12" spans="1:12" ht="15">
      <c r="A12" s="157"/>
      <c r="B12" s="157"/>
      <c r="C12" s="169" t="s">
        <v>52</v>
      </c>
      <c r="D12" s="157"/>
      <c r="E12" s="170">
        <f>-Aktivi!F32</f>
        <v>-232673</v>
      </c>
      <c r="F12" s="49"/>
      <c r="G12" s="170">
        <v>-2282848</v>
      </c>
      <c r="H12" s="167"/>
      <c r="I12" s="167"/>
      <c r="J12" s="168"/>
      <c r="K12" s="155"/>
      <c r="L12" s="155"/>
    </row>
    <row r="13" spans="1:12" ht="15">
      <c r="A13" s="157"/>
      <c r="B13" s="157"/>
      <c r="C13" s="157" t="s">
        <v>8</v>
      </c>
      <c r="D13" s="157"/>
      <c r="E13" s="49">
        <f>-Aktivi!F29</f>
        <v>0</v>
      </c>
      <c r="F13" s="49"/>
      <c r="G13" s="49">
        <v>0</v>
      </c>
      <c r="H13" s="167"/>
      <c r="I13" s="167"/>
      <c r="J13" s="168"/>
      <c r="K13" s="155"/>
      <c r="L13" s="155"/>
    </row>
    <row r="14" spans="1:12" ht="15.75" thickBot="1">
      <c r="A14" s="157"/>
      <c r="B14" s="171" t="s">
        <v>227</v>
      </c>
      <c r="C14" s="172"/>
      <c r="D14" s="157"/>
      <c r="E14" s="49"/>
      <c r="F14" s="49"/>
      <c r="G14" s="49"/>
      <c r="H14" s="167"/>
      <c r="I14" s="173">
        <f>'A- ShSKK'!E21+'A- ShSKK'!E12*0.2-E9-E15-E16-E17-E13-E18</f>
        <v>-260589</v>
      </c>
      <c r="J14" s="168"/>
      <c r="K14" s="174">
        <f>'A- ShSKK'!G21+'A- ShSKK'!G12*0.2-G9-G15-G16-G17-G13-G18</f>
        <v>-8335513.199999999</v>
      </c>
      <c r="L14" s="155"/>
    </row>
    <row r="15" spans="1:12" ht="15.75" thickTop="1">
      <c r="A15" s="157"/>
      <c r="B15" s="157"/>
      <c r="C15" s="169" t="s">
        <v>53</v>
      </c>
      <c r="D15" s="157"/>
      <c r="E15" s="170">
        <f>Pasivi!F17</f>
        <v>7650</v>
      </c>
      <c r="F15" s="170"/>
      <c r="G15" s="170">
        <v>-23180057.3</v>
      </c>
      <c r="H15" s="167"/>
      <c r="I15" s="167"/>
      <c r="J15" s="168"/>
      <c r="K15" s="155"/>
      <c r="L15" s="155"/>
    </row>
    <row r="16" spans="1:12" ht="15">
      <c r="A16" s="157"/>
      <c r="B16" s="157"/>
      <c r="C16" s="169" t="s">
        <v>54</v>
      </c>
      <c r="D16" s="157"/>
      <c r="E16" s="170">
        <f>Pasivi!F18</f>
        <v>0</v>
      </c>
      <c r="F16" s="170"/>
      <c r="G16" s="170">
        <v>1822329</v>
      </c>
      <c r="H16" s="167"/>
      <c r="I16" s="167"/>
      <c r="J16" s="168"/>
      <c r="K16" s="155"/>
      <c r="L16" s="155"/>
    </row>
    <row r="17" spans="1:12" ht="15">
      <c r="A17" s="157"/>
      <c r="B17" s="157"/>
      <c r="C17" s="169" t="s">
        <v>9</v>
      </c>
      <c r="D17" s="157"/>
      <c r="E17" s="170">
        <f>Pasivi!F20+Pasivi!F21+Pasivi!F12+Pasivi!F19-'Te tjera'!G111</f>
        <v>252939</v>
      </c>
      <c r="F17" s="170"/>
      <c r="G17" s="170">
        <v>29693241.5</v>
      </c>
      <c r="H17" s="167"/>
      <c r="I17" s="167"/>
      <c r="J17" s="168"/>
      <c r="K17" s="155"/>
      <c r="L17" s="155"/>
    </row>
    <row r="18" spans="1:12" ht="15">
      <c r="A18" s="157"/>
      <c r="B18" s="157"/>
      <c r="C18" s="169" t="s">
        <v>55</v>
      </c>
      <c r="D18" s="157"/>
      <c r="E18" s="170">
        <f>Pasivi!F23</f>
        <v>0</v>
      </c>
      <c r="F18" s="170"/>
      <c r="G18" s="170">
        <v>0</v>
      </c>
      <c r="H18" s="167"/>
      <c r="I18" s="167"/>
      <c r="J18" s="168"/>
      <c r="K18" s="155"/>
      <c r="L18" s="155"/>
    </row>
    <row r="19" spans="1:12" ht="15">
      <c r="A19" s="157"/>
      <c r="B19" s="157" t="s">
        <v>228</v>
      </c>
      <c r="D19" s="157"/>
      <c r="E19" s="49"/>
      <c r="F19" s="49"/>
      <c r="G19" s="49"/>
      <c r="H19" s="167"/>
      <c r="I19" s="167"/>
      <c r="J19" s="168"/>
      <c r="K19" s="175"/>
      <c r="L19" s="155"/>
    </row>
    <row r="20" spans="1:12" ht="15">
      <c r="A20" s="157"/>
      <c r="B20" s="157" t="s">
        <v>229</v>
      </c>
      <c r="D20" s="157"/>
      <c r="E20" s="49">
        <v>0</v>
      </c>
      <c r="F20" s="49"/>
      <c r="G20" s="49">
        <v>0</v>
      </c>
      <c r="H20" s="167"/>
      <c r="I20" s="167">
        <v>0</v>
      </c>
      <c r="J20" s="168"/>
      <c r="K20" s="175">
        <v>0</v>
      </c>
      <c r="L20" s="155"/>
    </row>
    <row r="21" spans="1:12" ht="15">
      <c r="A21" s="157"/>
      <c r="B21" s="157" t="s">
        <v>230</v>
      </c>
      <c r="D21" s="157"/>
      <c r="E21" s="49">
        <f>-'A- ShSKK'!E34+'Te tjera'!G111</f>
        <v>0</v>
      </c>
      <c r="F21" s="49"/>
      <c r="G21" s="49">
        <v>-1436138.78</v>
      </c>
      <c r="H21" s="167"/>
      <c r="I21" s="176">
        <f>E21</f>
        <v>0</v>
      </c>
      <c r="J21" s="177"/>
      <c r="K21" s="178">
        <f>G21</f>
        <v>-1436138.78</v>
      </c>
      <c r="L21" s="155"/>
    </row>
    <row r="22" spans="1:15" ht="15">
      <c r="A22" s="169" t="s">
        <v>178</v>
      </c>
      <c r="B22" s="169"/>
      <c r="C22" s="157"/>
      <c r="D22" s="157"/>
      <c r="E22" s="50">
        <f>SUM(E8:E21)</f>
        <v>-84</v>
      </c>
      <c r="F22" s="94"/>
      <c r="G22" s="50">
        <f>SUM(G8:G21)</f>
        <v>13289593.12</v>
      </c>
      <c r="H22" s="167"/>
      <c r="I22" s="50">
        <f>I7-I14+I19+I20+I21</f>
        <v>-84</v>
      </c>
      <c r="J22" s="168"/>
      <c r="K22" s="50">
        <f>K7-K14+K19+K20+K21</f>
        <v>13289593.12</v>
      </c>
      <c r="L22" s="155"/>
      <c r="N22" s="179"/>
      <c r="O22" s="179"/>
    </row>
    <row r="23" spans="1:12" ht="15">
      <c r="A23" s="163" t="s">
        <v>10</v>
      </c>
      <c r="B23" s="163"/>
      <c r="C23" s="157"/>
      <c r="D23" s="157"/>
      <c r="E23" s="49"/>
      <c r="F23" s="49"/>
      <c r="G23" s="49"/>
      <c r="H23" s="167"/>
      <c r="I23" s="167"/>
      <c r="J23" s="168"/>
      <c r="K23" s="180"/>
      <c r="L23" s="155"/>
    </row>
    <row r="24" spans="1:12" ht="15">
      <c r="A24" s="157"/>
      <c r="B24" s="157" t="s">
        <v>172</v>
      </c>
      <c r="D24" s="157"/>
      <c r="E24" s="49">
        <f>-Aktivi!F40</f>
        <v>0</v>
      </c>
      <c r="F24" s="49"/>
      <c r="G24" s="49"/>
      <c r="H24" s="167"/>
      <c r="I24" s="181">
        <f>E24</f>
        <v>0</v>
      </c>
      <c r="J24" s="168"/>
      <c r="K24" s="181">
        <f>G24</f>
        <v>0</v>
      </c>
      <c r="L24" s="155"/>
    </row>
    <row r="25" spans="1:12" ht="15">
      <c r="A25" s="157"/>
      <c r="B25" s="157" t="s">
        <v>182</v>
      </c>
      <c r="D25" s="157"/>
      <c r="E25" s="49">
        <f>-Aktivi!F46-Aktivi!F52-E9</f>
        <v>0</v>
      </c>
      <c r="F25" s="49"/>
      <c r="G25" s="49"/>
      <c r="H25" s="167"/>
      <c r="I25" s="181">
        <f>E25</f>
        <v>0</v>
      </c>
      <c r="J25" s="168"/>
      <c r="K25" s="181">
        <f>G25</f>
        <v>0</v>
      </c>
      <c r="L25" s="155"/>
    </row>
    <row r="26" spans="1:12" ht="15">
      <c r="A26" s="157"/>
      <c r="B26" s="157" t="s">
        <v>173</v>
      </c>
      <c r="D26" s="157"/>
      <c r="E26" s="49">
        <v>0</v>
      </c>
      <c r="F26" s="49"/>
      <c r="G26" s="49">
        <v>0</v>
      </c>
      <c r="H26" s="167"/>
      <c r="I26" s="181">
        <f>E26</f>
        <v>0</v>
      </c>
      <c r="J26" s="168"/>
      <c r="K26" s="181">
        <f>G26</f>
        <v>0</v>
      </c>
      <c r="L26" s="155"/>
    </row>
    <row r="27" spans="1:12" ht="15">
      <c r="A27" s="157"/>
      <c r="B27" s="157" t="s">
        <v>174</v>
      </c>
      <c r="D27" s="157"/>
      <c r="E27" s="49">
        <v>0</v>
      </c>
      <c r="F27" s="49"/>
      <c r="G27" s="49">
        <v>0</v>
      </c>
      <c r="H27" s="167"/>
      <c r="I27" s="181"/>
      <c r="J27" s="168"/>
      <c r="K27" s="181">
        <f>G27</f>
        <v>0</v>
      </c>
      <c r="L27" s="155"/>
    </row>
    <row r="28" spans="1:12" ht="15">
      <c r="A28" s="169" t="s">
        <v>175</v>
      </c>
      <c r="B28" s="169"/>
      <c r="C28" s="169"/>
      <c r="D28" s="157"/>
      <c r="E28" s="50">
        <f>SUM(E24:E27)</f>
        <v>0</v>
      </c>
      <c r="F28" s="94"/>
      <c r="G28" s="50">
        <f>SUM(G24:G27)</f>
        <v>0</v>
      </c>
      <c r="H28" s="167"/>
      <c r="I28" s="121">
        <f>SUM(I24:I27)</f>
        <v>0</v>
      </c>
      <c r="J28" s="168"/>
      <c r="K28" s="50">
        <f>SUM(K24:K27)</f>
        <v>0</v>
      </c>
      <c r="L28" s="155"/>
    </row>
    <row r="29" spans="1:12" ht="15">
      <c r="A29" s="163" t="s">
        <v>56</v>
      </c>
      <c r="B29" s="163"/>
      <c r="C29" s="157"/>
      <c r="D29" s="157"/>
      <c r="E29" s="49"/>
      <c r="F29" s="49"/>
      <c r="G29" s="49"/>
      <c r="H29" s="167"/>
      <c r="I29" s="181"/>
      <c r="J29" s="168"/>
      <c r="K29" s="157"/>
      <c r="L29" s="155"/>
    </row>
    <row r="30" spans="1:12" ht="15">
      <c r="A30" s="157"/>
      <c r="B30" s="157" t="s">
        <v>179</v>
      </c>
      <c r="D30" s="157"/>
      <c r="E30" s="49">
        <v>0</v>
      </c>
      <c r="F30" s="49"/>
      <c r="G30" s="49">
        <v>0</v>
      </c>
      <c r="H30" s="167"/>
      <c r="I30" s="181">
        <f>E30</f>
        <v>0</v>
      </c>
      <c r="J30" s="168"/>
      <c r="K30" s="181">
        <f>G30</f>
        <v>0</v>
      </c>
      <c r="L30" s="155"/>
    </row>
    <row r="31" spans="1:12" ht="15">
      <c r="A31" s="157"/>
      <c r="B31" s="157" t="s">
        <v>180</v>
      </c>
      <c r="D31" s="157"/>
      <c r="E31" s="49">
        <f>Pasivi!F30</f>
        <v>0</v>
      </c>
      <c r="F31" s="49"/>
      <c r="G31" s="49">
        <v>2319161.5</v>
      </c>
      <c r="H31" s="167"/>
      <c r="I31" s="181">
        <f>E31</f>
        <v>0</v>
      </c>
      <c r="J31" s="168"/>
      <c r="K31" s="181">
        <f>G31</f>
        <v>2319161.5</v>
      </c>
      <c r="L31" s="155"/>
    </row>
    <row r="32" spans="1:12" ht="15">
      <c r="A32" s="157"/>
      <c r="B32" s="157" t="s">
        <v>181</v>
      </c>
      <c r="D32" s="157"/>
      <c r="E32" s="49">
        <v>0</v>
      </c>
      <c r="F32" s="49"/>
      <c r="G32" s="49">
        <v>0</v>
      </c>
      <c r="H32" s="167"/>
      <c r="I32" s="181">
        <f>E32</f>
        <v>0</v>
      </c>
      <c r="J32" s="168"/>
      <c r="K32" s="181">
        <f>G32</f>
        <v>0</v>
      </c>
      <c r="L32" s="155"/>
    </row>
    <row r="33" spans="1:12" ht="15">
      <c r="A33" s="157"/>
      <c r="B33" s="157" t="s">
        <v>167</v>
      </c>
      <c r="D33" s="157"/>
      <c r="E33" s="49">
        <v>0</v>
      </c>
      <c r="F33" s="49"/>
      <c r="G33" s="49">
        <v>0</v>
      </c>
      <c r="H33" s="167"/>
      <c r="I33" s="181">
        <f>E33</f>
        <v>0</v>
      </c>
      <c r="J33" s="168"/>
      <c r="K33" s="181">
        <f>G33</f>
        <v>0</v>
      </c>
      <c r="L33" s="155"/>
    </row>
    <row r="34" spans="1:12" ht="15">
      <c r="A34" s="169" t="s">
        <v>176</v>
      </c>
      <c r="B34" s="169"/>
      <c r="C34" s="157"/>
      <c r="D34" s="157"/>
      <c r="E34" s="50">
        <f>SUM(E30:E33)</f>
        <v>0</v>
      </c>
      <c r="F34" s="94"/>
      <c r="G34" s="94">
        <f>SUM(G30:G33)</f>
        <v>2319161.5</v>
      </c>
      <c r="H34" s="167"/>
      <c r="I34" s="121">
        <f>SUM(I30:I33)</f>
        <v>0</v>
      </c>
      <c r="J34" s="168"/>
      <c r="K34" s="94">
        <f>SUM(K30:K33)</f>
        <v>2319161.5</v>
      </c>
      <c r="L34" s="155"/>
    </row>
    <row r="35" spans="1:12" ht="15.75" thickBot="1">
      <c r="A35" s="157" t="s">
        <v>177</v>
      </c>
      <c r="B35" s="157"/>
      <c r="C35" s="157"/>
      <c r="D35" s="157"/>
      <c r="E35" s="51">
        <f>+E34+E28+E22</f>
        <v>-84</v>
      </c>
      <c r="F35" s="95"/>
      <c r="G35" s="140">
        <f>+G34+G28+G22</f>
        <v>15608754.62</v>
      </c>
      <c r="H35" s="182"/>
      <c r="I35" s="183">
        <f>+I34+I28+I22</f>
        <v>-84</v>
      </c>
      <c r="J35" s="168"/>
      <c r="K35" s="140">
        <f>+K34+K28+K22</f>
        <v>15608754.62</v>
      </c>
      <c r="L35" s="155"/>
    </row>
    <row r="36" spans="1:12" ht="15.75" thickTop="1">
      <c r="A36" s="157"/>
      <c r="B36" s="157"/>
      <c r="C36" s="157"/>
      <c r="D36" s="157"/>
      <c r="E36" s="49"/>
      <c r="F36" s="49"/>
      <c r="G36" s="49"/>
      <c r="H36" s="182"/>
      <c r="I36" s="167"/>
      <c r="J36" s="168"/>
      <c r="K36" s="157"/>
      <c r="L36" s="155"/>
    </row>
    <row r="37" spans="1:12" ht="15.75" thickBot="1">
      <c r="A37" s="157" t="s">
        <v>170</v>
      </c>
      <c r="B37" s="157"/>
      <c r="C37" s="157"/>
      <c r="D37" s="157"/>
      <c r="E37" s="52">
        <f>Aktivi!E10</f>
        <v>84</v>
      </c>
      <c r="F37" s="94"/>
      <c r="G37" s="52">
        <v>23126</v>
      </c>
      <c r="H37" s="182"/>
      <c r="I37" s="173">
        <f>E37</f>
        <v>84</v>
      </c>
      <c r="J37" s="168"/>
      <c r="K37" s="52">
        <f>G37</f>
        <v>23126</v>
      </c>
      <c r="L37" s="155"/>
    </row>
    <row r="38" spans="1:12" ht="16.5" thickBot="1" thickTop="1">
      <c r="A38" s="157" t="s">
        <v>171</v>
      </c>
      <c r="B38" s="157"/>
      <c r="C38" s="157"/>
      <c r="D38" s="157"/>
      <c r="E38" s="52">
        <f>Aktivi!D10</f>
        <v>0</v>
      </c>
      <c r="F38" s="94"/>
      <c r="G38" s="139">
        <f>Aktivi!E10</f>
        <v>84</v>
      </c>
      <c r="H38" s="184"/>
      <c r="I38" s="173">
        <f>E38</f>
        <v>0</v>
      </c>
      <c r="J38" s="168"/>
      <c r="K38" s="139">
        <f>G38</f>
        <v>84</v>
      </c>
      <c r="L38" s="155"/>
    </row>
    <row r="39" spans="1:12" ht="15.75" thickTop="1">
      <c r="A39" s="157"/>
      <c r="B39" s="157"/>
      <c r="C39" s="157"/>
      <c r="D39" s="157"/>
      <c r="E39" s="49"/>
      <c r="F39" s="49"/>
      <c r="G39" s="49"/>
      <c r="H39" s="167"/>
      <c r="I39" s="168"/>
      <c r="J39" s="168"/>
      <c r="K39" s="155"/>
      <c r="L39" s="155"/>
    </row>
    <row r="40" spans="1:12" ht="15">
      <c r="A40" s="157"/>
      <c r="B40" s="157"/>
      <c r="C40" s="181"/>
      <c r="D40" s="157"/>
      <c r="E40" s="49"/>
      <c r="F40" s="49"/>
      <c r="G40" s="49"/>
      <c r="H40" s="157"/>
      <c r="I40" s="49"/>
      <c r="J40" s="155"/>
      <c r="K40" s="49"/>
      <c r="L40" s="155"/>
    </row>
    <row r="41" spans="1:12" ht="15.75">
      <c r="A41" s="157"/>
      <c r="B41" s="157"/>
      <c r="C41" s="185"/>
      <c r="E41" s="239"/>
      <c r="F41" s="239"/>
      <c r="G41" s="239"/>
      <c r="H41" s="186"/>
      <c r="I41" s="186"/>
      <c r="J41" s="186"/>
      <c r="K41" s="186"/>
      <c r="L41" s="155"/>
    </row>
    <row r="42" spans="1:8" ht="14.25">
      <c r="A42" s="187"/>
      <c r="B42" s="187"/>
      <c r="C42" s="188"/>
      <c r="D42" s="187"/>
      <c r="E42" s="187"/>
      <c r="F42" s="187"/>
      <c r="G42" s="187"/>
      <c r="H42" s="187"/>
    </row>
    <row r="43" spans="1:9" ht="15.75">
      <c r="A43" s="187"/>
      <c r="B43" s="187"/>
      <c r="C43" s="189"/>
      <c r="D43" s="187"/>
      <c r="E43" s="239"/>
      <c r="F43" s="239"/>
      <c r="G43" s="239"/>
      <c r="H43" s="186"/>
      <c r="I43" s="186"/>
    </row>
    <row r="44" spans="1:8" ht="14.25">
      <c r="A44" s="187"/>
      <c r="B44" s="187"/>
      <c r="C44" s="187"/>
      <c r="D44" s="187"/>
      <c r="E44" s="187"/>
      <c r="F44" s="187"/>
      <c r="G44" s="187"/>
      <c r="H44" s="187"/>
    </row>
    <row r="45" spans="1:8" ht="14.25">
      <c r="A45" s="187"/>
      <c r="B45" s="187"/>
      <c r="C45" s="187"/>
      <c r="D45" s="187"/>
      <c r="E45" s="187"/>
      <c r="F45" s="187"/>
      <c r="G45" s="187"/>
      <c r="H45" s="187"/>
    </row>
    <row r="46" spans="1:8" ht="14.25">
      <c r="A46" s="187"/>
      <c r="B46" s="187"/>
      <c r="C46" s="187"/>
      <c r="D46" s="187"/>
      <c r="E46" s="187"/>
      <c r="F46" s="187"/>
      <c r="G46" s="187"/>
      <c r="H46" s="187"/>
    </row>
  </sheetData>
  <sheetProtection/>
  <mergeCells count="2">
    <mergeCell ref="E41:G41"/>
    <mergeCell ref="E43:G43"/>
  </mergeCells>
  <printOptions/>
  <pageMargins left="0.75" right="0.75" top="0.51" bottom="0.74" header="0.26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20"/>
  <sheetViews>
    <sheetView zoomScale="85" zoomScaleNormal="85" zoomScalePageLayoutView="0" workbookViewId="0" topLeftCell="A85">
      <selection activeCell="K137" sqref="K137"/>
    </sheetView>
  </sheetViews>
  <sheetFormatPr defaultColWidth="22.66015625" defaultRowHeight="11.25"/>
  <cols>
    <col min="1" max="1" width="4.5" style="19" customWidth="1"/>
    <col min="2" max="2" width="39.33203125" style="19" customWidth="1"/>
    <col min="3" max="3" width="17.5" style="19" customWidth="1"/>
    <col min="4" max="4" width="3.83203125" style="19" customWidth="1"/>
    <col min="5" max="5" width="16.83203125" style="19" customWidth="1"/>
    <col min="6" max="6" width="4.5" style="19" customWidth="1"/>
    <col min="7" max="7" width="17.33203125" style="19" customWidth="1"/>
    <col min="8" max="16384" width="22.66015625" style="19" customWidth="1"/>
  </cols>
  <sheetData>
    <row r="1" ht="15">
      <c r="B1" s="18" t="s">
        <v>33</v>
      </c>
    </row>
    <row r="2" ht="15.75" thickBot="1">
      <c r="B2" s="86" t="s">
        <v>67</v>
      </c>
    </row>
    <row r="3" spans="3:7" ht="16.5" thickBot="1" thickTop="1">
      <c r="C3" s="123" t="s">
        <v>260</v>
      </c>
      <c r="D3" s="120"/>
      <c r="E3" s="123" t="s">
        <v>254</v>
      </c>
      <c r="F3" s="124"/>
      <c r="G3" s="125" t="s">
        <v>1</v>
      </c>
    </row>
    <row r="4" spans="3:7" ht="10.5" customHeight="1" thickTop="1">
      <c r="C4" s="120"/>
      <c r="D4" s="120"/>
      <c r="E4" s="120"/>
      <c r="F4" s="120"/>
      <c r="G4" s="120"/>
    </row>
    <row r="5" spans="2:7" ht="15">
      <c r="B5" s="19" t="s">
        <v>34</v>
      </c>
      <c r="C5" s="120">
        <f>Aktivi!D11</f>
        <v>0</v>
      </c>
      <c r="D5" s="120"/>
      <c r="E5" s="120">
        <f>Aktivi!E11</f>
        <v>7508</v>
      </c>
      <c r="F5" s="120"/>
      <c r="G5" s="120">
        <f>+C5-E5</f>
        <v>-7508</v>
      </c>
    </row>
    <row r="6" spans="2:7" ht="15">
      <c r="B6" s="19" t="s">
        <v>35</v>
      </c>
      <c r="C6" s="120">
        <f>Aktivi!D12</f>
        <v>0</v>
      </c>
      <c r="D6" s="120"/>
      <c r="E6" s="120">
        <f>Aktivi!E12</f>
        <v>-7424</v>
      </c>
      <c r="F6" s="120"/>
      <c r="G6" s="120">
        <f>+C6-E6</f>
        <v>7424</v>
      </c>
    </row>
    <row r="7" spans="2:7" ht="15">
      <c r="B7" s="19" t="s">
        <v>47</v>
      </c>
      <c r="C7" s="120">
        <v>0</v>
      </c>
      <c r="D7" s="120"/>
      <c r="E7" s="120">
        <v>0</v>
      </c>
      <c r="F7" s="120"/>
      <c r="G7" s="120">
        <f>+C7-E7</f>
        <v>0</v>
      </c>
    </row>
    <row r="8" spans="2:7" ht="15.75" thickBot="1">
      <c r="B8" s="20" t="s">
        <v>15</v>
      </c>
      <c r="C8" s="126">
        <f>SUM(C4:C7)</f>
        <v>0</v>
      </c>
      <c r="D8" s="127"/>
      <c r="E8" s="126">
        <f>SUM(E4:E7)</f>
        <v>84</v>
      </c>
      <c r="F8" s="127"/>
      <c r="G8" s="126">
        <f>SUM(G4:G7)</f>
        <v>-84</v>
      </c>
    </row>
    <row r="9" spans="3:7" ht="15.75" thickTop="1">
      <c r="C9" s="128"/>
      <c r="D9" s="120"/>
      <c r="E9" s="128"/>
      <c r="F9" s="120"/>
      <c r="G9" s="128"/>
    </row>
    <row r="10" spans="2:7" ht="15.75" thickBot="1">
      <c r="B10" s="86" t="s">
        <v>68</v>
      </c>
      <c r="C10" s="129"/>
      <c r="D10" s="129"/>
      <c r="E10" s="128"/>
      <c r="F10" s="120"/>
      <c r="G10" s="128"/>
    </row>
    <row r="11" spans="3:7" ht="15.75" thickTop="1">
      <c r="C11" s="128"/>
      <c r="D11" s="120"/>
      <c r="E11" s="128"/>
      <c r="F11" s="120"/>
      <c r="G11" s="128"/>
    </row>
    <row r="12" spans="3:7" ht="15.75" thickBot="1">
      <c r="C12" s="123" t="str">
        <f>C3</f>
        <v>31 Dhjetor 2015</v>
      </c>
      <c r="D12" s="120"/>
      <c r="E12" s="123" t="str">
        <f>E3</f>
        <v>31 Dhjetor 2014</v>
      </c>
      <c r="F12" s="120"/>
      <c r="G12" s="123" t="s">
        <v>1</v>
      </c>
    </row>
    <row r="13" spans="3:7" ht="15.75" thickTop="1">
      <c r="C13" s="128"/>
      <c r="D13" s="120"/>
      <c r="E13" s="128"/>
      <c r="F13" s="120"/>
      <c r="G13" s="128"/>
    </row>
    <row r="14" spans="2:7" ht="15">
      <c r="B14" s="19" t="s">
        <v>70</v>
      </c>
      <c r="C14" s="128">
        <f>Aktivi!D14</f>
        <v>0</v>
      </c>
      <c r="D14" s="120"/>
      <c r="E14" s="128">
        <f>Aktivi!E14</f>
        <v>0</v>
      </c>
      <c r="F14" s="120"/>
      <c r="G14" s="120">
        <f>+C14-E14</f>
        <v>0</v>
      </c>
    </row>
    <row r="15" spans="2:7" ht="15">
      <c r="B15" s="19" t="s">
        <v>72</v>
      </c>
      <c r="C15" s="128">
        <f>Aktivi!D15</f>
        <v>0</v>
      </c>
      <c r="D15" s="120"/>
      <c r="E15" s="128">
        <f>Aktivi!E15</f>
        <v>0</v>
      </c>
      <c r="F15" s="120"/>
      <c r="G15" s="120">
        <f>+C15-E15</f>
        <v>0</v>
      </c>
    </row>
    <row r="16" spans="3:7" ht="15">
      <c r="C16" s="128"/>
      <c r="D16" s="120"/>
      <c r="E16" s="128"/>
      <c r="F16" s="120"/>
      <c r="G16" s="128"/>
    </row>
    <row r="17" spans="2:7" ht="15.75" thickBot="1">
      <c r="B17" s="20" t="s">
        <v>15</v>
      </c>
      <c r="C17" s="126">
        <f>SUM(C13:C16)</f>
        <v>0</v>
      </c>
      <c r="D17" s="127"/>
      <c r="E17" s="126">
        <f>SUM(E13:E16)</f>
        <v>0</v>
      </c>
      <c r="F17" s="127"/>
      <c r="G17" s="126">
        <f>SUM(G13:G16)</f>
        <v>0</v>
      </c>
    </row>
    <row r="18" spans="2:7" ht="15.75" thickTop="1">
      <c r="B18" s="20"/>
      <c r="C18" s="130"/>
      <c r="D18" s="127"/>
      <c r="E18" s="130"/>
      <c r="F18" s="127"/>
      <c r="G18" s="130"/>
    </row>
    <row r="19" spans="2:7" ht="15.75" thickBot="1">
      <c r="B19" s="86" t="s">
        <v>82</v>
      </c>
      <c r="C19" s="120"/>
      <c r="D19" s="120"/>
      <c r="E19" s="120"/>
      <c r="F19" s="120"/>
      <c r="G19" s="120"/>
    </row>
    <row r="20" spans="3:7" ht="16.5" thickBot="1" thickTop="1">
      <c r="C20" s="123" t="str">
        <f>C3</f>
        <v>31 Dhjetor 2015</v>
      </c>
      <c r="D20" s="120"/>
      <c r="E20" s="123" t="str">
        <f>E3</f>
        <v>31 Dhjetor 2014</v>
      </c>
      <c r="F20" s="131"/>
      <c r="G20" s="125" t="s">
        <v>1</v>
      </c>
    </row>
    <row r="21" spans="3:7" ht="15.75" thickTop="1">
      <c r="C21" s="132"/>
      <c r="D21" s="133"/>
      <c r="E21" s="132"/>
      <c r="F21" s="131"/>
      <c r="G21" s="132"/>
    </row>
    <row r="22" spans="2:7" ht="15">
      <c r="B22" s="19" t="s">
        <v>83</v>
      </c>
      <c r="C22" s="120">
        <f>Aktivi!D24</f>
        <v>0</v>
      </c>
      <c r="D22" s="120"/>
      <c r="E22" s="120">
        <f>Aktivi!E24</f>
        <v>0</v>
      </c>
      <c r="F22" s="120"/>
      <c r="G22" s="134">
        <f>+C22-E22</f>
        <v>0</v>
      </c>
    </row>
    <row r="23" spans="2:7" ht="15">
      <c r="B23" s="35" t="s">
        <v>84</v>
      </c>
      <c r="C23" s="120">
        <f>Aktivi!D25</f>
        <v>0</v>
      </c>
      <c r="D23" s="120"/>
      <c r="E23" s="120">
        <f>Aktivi!E25</f>
        <v>0</v>
      </c>
      <c r="F23" s="120"/>
      <c r="G23" s="134">
        <f>+C23-E23</f>
        <v>0</v>
      </c>
    </row>
    <row r="24" spans="2:7" ht="15">
      <c r="B24" s="35" t="s">
        <v>85</v>
      </c>
      <c r="C24" s="120">
        <f>Aktivi!D26</f>
        <v>0</v>
      </c>
      <c r="D24" s="120"/>
      <c r="E24" s="120">
        <f>Aktivi!E26</f>
        <v>0</v>
      </c>
      <c r="F24" s="120"/>
      <c r="G24" s="134">
        <f>+C24-E24</f>
        <v>0</v>
      </c>
    </row>
    <row r="25" spans="2:7" ht="15">
      <c r="B25" s="19" t="s">
        <v>86</v>
      </c>
      <c r="C25" s="120">
        <f>Aktivi!D27</f>
        <v>0</v>
      </c>
      <c r="D25" s="120"/>
      <c r="E25" s="120">
        <f>Aktivi!E27</f>
        <v>0</v>
      </c>
      <c r="F25" s="120"/>
      <c r="G25" s="134">
        <f>+C25-E25</f>
        <v>0</v>
      </c>
    </row>
    <row r="26" spans="2:7" ht="15">
      <c r="B26" s="19" t="s">
        <v>88</v>
      </c>
      <c r="C26" s="120">
        <f>Aktivi!D28</f>
        <v>0</v>
      </c>
      <c r="D26" s="134"/>
      <c r="E26" s="120">
        <f>Aktivi!E28</f>
        <v>0</v>
      </c>
      <c r="F26" s="120"/>
      <c r="G26" s="134">
        <f>+C26-E26</f>
        <v>0</v>
      </c>
    </row>
    <row r="27" spans="2:7" ht="15.75" thickBot="1">
      <c r="B27" s="20" t="s">
        <v>15</v>
      </c>
      <c r="C27" s="126">
        <f>SUM(C22:C26)</f>
        <v>0</v>
      </c>
      <c r="D27" s="127"/>
      <c r="E27" s="126">
        <f>SUM(E22:E26)</f>
        <v>0</v>
      </c>
      <c r="F27" s="127"/>
      <c r="G27" s="126">
        <f>SUM(G22:G26)</f>
        <v>0</v>
      </c>
    </row>
    <row r="28" spans="3:7" ht="15.75" thickTop="1">
      <c r="C28" s="120"/>
      <c r="D28" s="120"/>
      <c r="E28" s="120"/>
      <c r="F28" s="120"/>
      <c r="G28" s="120"/>
    </row>
    <row r="29" spans="2:7" ht="15.75" thickBot="1">
      <c r="B29" s="87" t="s">
        <v>74</v>
      </c>
      <c r="C29" s="129"/>
      <c r="D29" s="120"/>
      <c r="E29" s="120"/>
      <c r="F29" s="120"/>
      <c r="G29" s="120"/>
    </row>
    <row r="30" spans="3:7" ht="16.5" thickBot="1" thickTop="1">
      <c r="C30" s="123" t="str">
        <f>C3</f>
        <v>31 Dhjetor 2015</v>
      </c>
      <c r="D30" s="120"/>
      <c r="E30" s="123" t="str">
        <f>E3</f>
        <v>31 Dhjetor 2014</v>
      </c>
      <c r="F30" s="124"/>
      <c r="G30" s="125" t="s">
        <v>1</v>
      </c>
    </row>
    <row r="31" spans="3:7" ht="15.75" thickTop="1">
      <c r="C31" s="120"/>
      <c r="D31" s="120"/>
      <c r="E31" s="120"/>
      <c r="F31" s="120"/>
      <c r="G31" s="120">
        <f>+C31-E31</f>
        <v>0</v>
      </c>
    </row>
    <row r="32" spans="2:7" ht="15">
      <c r="B32" s="36" t="s">
        <v>158</v>
      </c>
      <c r="C32" s="128">
        <f>Aktivi!D18</f>
        <v>2329</v>
      </c>
      <c r="D32" s="135"/>
      <c r="E32" s="128">
        <f>Aktivi!E18</f>
        <v>2329</v>
      </c>
      <c r="F32" s="120"/>
      <c r="G32" s="120">
        <f>+C32-E32</f>
        <v>0</v>
      </c>
    </row>
    <row r="33" spans="2:7" ht="15">
      <c r="B33" s="36" t="s">
        <v>159</v>
      </c>
      <c r="C33" s="128">
        <f>Aktivi!D19</f>
        <v>0</v>
      </c>
      <c r="D33" s="135"/>
      <c r="E33" s="128">
        <f>Aktivi!E19</f>
        <v>0</v>
      </c>
      <c r="F33" s="120"/>
      <c r="G33" s="120">
        <f>+C33-E33</f>
        <v>0</v>
      </c>
    </row>
    <row r="34" spans="2:7" ht="15">
      <c r="B34" s="36" t="s">
        <v>78</v>
      </c>
      <c r="C34" s="128">
        <f>Aktivi!D20</f>
        <v>180604</v>
      </c>
      <c r="D34" s="135"/>
      <c r="E34" s="128">
        <f>Aktivi!E20</f>
        <v>152604</v>
      </c>
      <c r="F34" s="120"/>
      <c r="G34" s="120">
        <f>+C34-E34</f>
        <v>28000</v>
      </c>
    </row>
    <row r="35" spans="2:7" ht="15">
      <c r="B35" s="36" t="s">
        <v>80</v>
      </c>
      <c r="C35" s="128">
        <f>Aktivi!D21</f>
        <v>0</v>
      </c>
      <c r="D35" s="135"/>
      <c r="E35" s="128">
        <f>Aktivi!E21</f>
        <v>0</v>
      </c>
      <c r="F35" s="120"/>
      <c r="G35" s="120">
        <f>+C35-E35</f>
        <v>0</v>
      </c>
    </row>
    <row r="36" spans="2:7" ht="15.75" thickBot="1">
      <c r="B36" s="20" t="s">
        <v>15</v>
      </c>
      <c r="C36" s="126">
        <f>SUM(C31:C35)</f>
        <v>182933</v>
      </c>
      <c r="D36" s="127"/>
      <c r="E36" s="126">
        <f>SUM(E31:E35)</f>
        <v>154933</v>
      </c>
      <c r="F36" s="127"/>
      <c r="G36" s="126">
        <f>SUM(G31:G35)</f>
        <v>28000</v>
      </c>
    </row>
    <row r="37" spans="2:7" ht="15.75" thickTop="1">
      <c r="B37" s="20"/>
      <c r="C37" s="130"/>
      <c r="D37" s="127"/>
      <c r="E37" s="130"/>
      <c r="F37" s="127"/>
      <c r="G37" s="130"/>
    </row>
    <row r="38" spans="2:7" ht="15.75" thickBot="1">
      <c r="B38" s="88" t="s">
        <v>96</v>
      </c>
      <c r="C38" s="136"/>
      <c r="D38" s="127"/>
      <c r="E38" s="130"/>
      <c r="F38" s="127"/>
      <c r="G38" s="130"/>
    </row>
    <row r="39" spans="2:7" ht="15.75" thickTop="1">
      <c r="B39" s="20"/>
      <c r="C39" s="130"/>
      <c r="D39" s="127"/>
      <c r="E39" s="130"/>
      <c r="F39" s="127"/>
      <c r="G39" s="130"/>
    </row>
    <row r="40" spans="2:7" ht="15.75" thickBot="1">
      <c r="B40" s="20"/>
      <c r="C40" s="123" t="str">
        <f>C3</f>
        <v>31 Dhjetor 2015</v>
      </c>
      <c r="D40" s="120"/>
      <c r="E40" s="123" t="str">
        <f>E3</f>
        <v>31 Dhjetor 2014</v>
      </c>
      <c r="F40" s="124"/>
      <c r="G40" s="123" t="s">
        <v>1</v>
      </c>
    </row>
    <row r="41" spans="2:7" ht="15.75" thickTop="1">
      <c r="B41" s="20"/>
      <c r="C41" s="130"/>
      <c r="D41" s="127"/>
      <c r="E41" s="130"/>
      <c r="F41" s="127"/>
      <c r="G41" s="130"/>
    </row>
    <row r="42" spans="2:7" ht="15">
      <c r="B42" s="90" t="s">
        <v>97</v>
      </c>
      <c r="C42" s="128">
        <f>Aktivi!D36</f>
        <v>0</v>
      </c>
      <c r="D42" s="127"/>
      <c r="E42" s="128">
        <f>Aktivi!E36</f>
        <v>0</v>
      </c>
      <c r="F42" s="127"/>
      <c r="G42" s="120">
        <f>+C42-E42</f>
        <v>0</v>
      </c>
    </row>
    <row r="43" spans="2:7" ht="15">
      <c r="B43" s="90" t="s">
        <v>98</v>
      </c>
      <c r="C43" s="128">
        <f>Aktivi!D37</f>
        <v>0</v>
      </c>
      <c r="D43" s="127"/>
      <c r="E43" s="128">
        <f>Aktivi!E37</f>
        <v>0</v>
      </c>
      <c r="F43" s="127"/>
      <c r="G43" s="120">
        <f>+C43-E43</f>
        <v>0</v>
      </c>
    </row>
    <row r="44" spans="2:7" ht="15">
      <c r="B44" s="91" t="s">
        <v>99</v>
      </c>
      <c r="C44" s="128">
        <f>Aktivi!D38</f>
        <v>0</v>
      </c>
      <c r="D44" s="127"/>
      <c r="E44" s="128">
        <f>Aktivi!E38</f>
        <v>0</v>
      </c>
      <c r="F44" s="127"/>
      <c r="G44" s="120">
        <f>+C44-E44</f>
        <v>0</v>
      </c>
    </row>
    <row r="45" spans="2:7" ht="15">
      <c r="B45" s="90" t="s">
        <v>160</v>
      </c>
      <c r="C45" s="128">
        <f>Aktivi!D39</f>
        <v>0</v>
      </c>
      <c r="D45" s="127"/>
      <c r="E45" s="128">
        <f>Aktivi!E39</f>
        <v>0</v>
      </c>
      <c r="F45" s="127"/>
      <c r="G45" s="120">
        <f>+C45-E45</f>
        <v>0</v>
      </c>
    </row>
    <row r="46" spans="2:7" ht="15.75" thickBot="1">
      <c r="B46" s="20" t="s">
        <v>15</v>
      </c>
      <c r="C46" s="126">
        <f>SUM(C41:C45)</f>
        <v>0</v>
      </c>
      <c r="D46" s="127"/>
      <c r="E46" s="126">
        <f>SUM(E41:E45)</f>
        <v>0</v>
      </c>
      <c r="F46" s="127"/>
      <c r="G46" s="126">
        <f>SUM(G41:G45)</f>
        <v>0</v>
      </c>
    </row>
    <row r="47" spans="2:7" ht="15.75" thickTop="1">
      <c r="B47" s="20"/>
      <c r="C47" s="130"/>
      <c r="D47" s="127"/>
      <c r="E47" s="130"/>
      <c r="F47" s="127"/>
      <c r="G47" s="130"/>
    </row>
    <row r="48" spans="2:7" ht="15.75" thickBot="1">
      <c r="B48" s="92" t="s">
        <v>102</v>
      </c>
      <c r="C48" s="130"/>
      <c r="D48" s="127"/>
      <c r="E48" s="130"/>
      <c r="F48" s="127"/>
      <c r="G48" s="130"/>
    </row>
    <row r="49" spans="2:7" ht="15.75" thickTop="1">
      <c r="B49" s="20"/>
      <c r="C49" s="130"/>
      <c r="D49" s="127"/>
      <c r="E49" s="130"/>
      <c r="F49" s="127"/>
      <c r="G49" s="130"/>
    </row>
    <row r="50" spans="2:7" ht="15.75" thickBot="1">
      <c r="B50" s="20"/>
      <c r="C50" s="123" t="str">
        <f>C3</f>
        <v>31 Dhjetor 2015</v>
      </c>
      <c r="D50" s="127"/>
      <c r="E50" s="123" t="str">
        <f>E3</f>
        <v>31 Dhjetor 2014</v>
      </c>
      <c r="F50" s="127"/>
      <c r="G50" s="123" t="s">
        <v>1</v>
      </c>
    </row>
    <row r="51" spans="2:7" ht="15.75" thickTop="1">
      <c r="B51" s="20"/>
      <c r="C51" s="130"/>
      <c r="D51" s="127"/>
      <c r="E51" s="130"/>
      <c r="F51" s="127"/>
      <c r="G51" s="130"/>
    </row>
    <row r="52" spans="2:7" ht="15">
      <c r="B52" s="89" t="s">
        <v>103</v>
      </c>
      <c r="C52" s="128">
        <f>Aktivi!D42</f>
        <v>0</v>
      </c>
      <c r="D52" s="120"/>
      <c r="E52" s="128">
        <f>Aktivi!E42</f>
        <v>0</v>
      </c>
      <c r="F52" s="127"/>
      <c r="G52" s="120">
        <f>+C52-E52</f>
        <v>0</v>
      </c>
    </row>
    <row r="53" spans="2:7" ht="15">
      <c r="B53" s="89" t="s">
        <v>26</v>
      </c>
      <c r="C53" s="128">
        <f>Aktivi!D43</f>
        <v>0</v>
      </c>
      <c r="D53" s="120"/>
      <c r="E53" s="128">
        <f>Aktivi!E43</f>
        <v>0</v>
      </c>
      <c r="F53" s="127"/>
      <c r="G53" s="120">
        <f>+C53-E53</f>
        <v>0</v>
      </c>
    </row>
    <row r="54" spans="2:7" ht="15">
      <c r="B54" s="89" t="s">
        <v>104</v>
      </c>
      <c r="C54" s="128">
        <f>Aktivi!D44</f>
        <v>0</v>
      </c>
      <c r="D54" s="120"/>
      <c r="E54" s="128">
        <f>Aktivi!E44</f>
        <v>0</v>
      </c>
      <c r="F54" s="127"/>
      <c r="G54" s="120">
        <f>+C54-E54</f>
        <v>0</v>
      </c>
    </row>
    <row r="55" spans="2:7" ht="15">
      <c r="B55" s="89" t="s">
        <v>105</v>
      </c>
      <c r="C55" s="128">
        <f>Aktivi!D45</f>
        <v>1655520</v>
      </c>
      <c r="D55" s="120"/>
      <c r="E55" s="128">
        <f>Aktivi!E45</f>
        <v>1655520</v>
      </c>
      <c r="F55" s="127"/>
      <c r="G55" s="120">
        <f>+C55-E55</f>
        <v>0</v>
      </c>
    </row>
    <row r="56" spans="2:7" ht="15.75" thickBot="1">
      <c r="B56" s="20" t="s">
        <v>15</v>
      </c>
      <c r="C56" s="126">
        <f>SUM(C51:C55)</f>
        <v>1655520</v>
      </c>
      <c r="D56" s="127"/>
      <c r="E56" s="126">
        <f>SUM(E51:E55)</f>
        <v>1655520</v>
      </c>
      <c r="F56" s="127"/>
      <c r="G56" s="126">
        <f>SUM(G51:G55)</f>
        <v>0</v>
      </c>
    </row>
    <row r="57" spans="2:7" ht="15.75" thickTop="1">
      <c r="B57" s="20"/>
      <c r="C57" s="130"/>
      <c r="D57" s="127"/>
      <c r="E57" s="130"/>
      <c r="F57" s="127"/>
      <c r="G57" s="130"/>
    </row>
    <row r="58" spans="2:7" ht="15.75" thickBot="1">
      <c r="B58" s="92" t="s">
        <v>108</v>
      </c>
      <c r="C58" s="130"/>
      <c r="D58" s="127"/>
      <c r="E58" s="130"/>
      <c r="F58" s="127"/>
      <c r="G58" s="130"/>
    </row>
    <row r="59" spans="2:7" ht="15.75" thickTop="1">
      <c r="B59" s="20"/>
      <c r="C59" s="130"/>
      <c r="D59" s="127"/>
      <c r="E59" s="130"/>
      <c r="F59" s="127"/>
      <c r="G59" s="130"/>
    </row>
    <row r="60" spans="2:7" ht="15.75" thickBot="1">
      <c r="B60" s="20"/>
      <c r="C60" s="123" t="str">
        <f>C3</f>
        <v>31 Dhjetor 2015</v>
      </c>
      <c r="D60" s="127"/>
      <c r="E60" s="123" t="str">
        <f>E3</f>
        <v>31 Dhjetor 2014</v>
      </c>
      <c r="F60" s="127"/>
      <c r="G60" s="123" t="s">
        <v>1</v>
      </c>
    </row>
    <row r="61" spans="2:7" ht="15.75" thickTop="1">
      <c r="B61" s="20"/>
      <c r="C61" s="130"/>
      <c r="D61" s="127"/>
      <c r="E61" s="130"/>
      <c r="F61" s="127"/>
      <c r="G61" s="130"/>
    </row>
    <row r="62" spans="2:7" ht="15">
      <c r="B62" s="89" t="s">
        <v>109</v>
      </c>
      <c r="C62" s="128">
        <f>Aktivi!D49</f>
        <v>0</v>
      </c>
      <c r="D62" s="120"/>
      <c r="E62" s="128">
        <f>Aktivi!E49</f>
        <v>0</v>
      </c>
      <c r="F62" s="127"/>
      <c r="G62" s="128">
        <f>+C62-E62</f>
        <v>0</v>
      </c>
    </row>
    <row r="63" spans="2:7" ht="15">
      <c r="B63" s="89" t="s">
        <v>110</v>
      </c>
      <c r="C63" s="128">
        <f>Aktivi!D50</f>
        <v>0</v>
      </c>
      <c r="D63" s="120"/>
      <c r="E63" s="128">
        <f>Aktivi!E50</f>
        <v>0</v>
      </c>
      <c r="F63" s="127"/>
      <c r="G63" s="128">
        <f>+C63-E63</f>
        <v>0</v>
      </c>
    </row>
    <row r="64" spans="2:7" ht="15">
      <c r="B64" s="89" t="s">
        <v>111</v>
      </c>
      <c r="C64" s="128">
        <f>Aktivi!D51</f>
        <v>0</v>
      </c>
      <c r="D64" s="120"/>
      <c r="E64" s="128">
        <f>Aktivi!E51</f>
        <v>0</v>
      </c>
      <c r="F64" s="127"/>
      <c r="G64" s="128">
        <f>+C64-E64</f>
        <v>0</v>
      </c>
    </row>
    <row r="65" spans="2:7" ht="15.75" thickBot="1">
      <c r="B65" s="20" t="s">
        <v>15</v>
      </c>
      <c r="C65" s="126">
        <f>SUM(C61:C64)</f>
        <v>0</v>
      </c>
      <c r="D65" s="127"/>
      <c r="E65" s="126">
        <f>SUM(E61:E64)</f>
        <v>0</v>
      </c>
      <c r="F65" s="127"/>
      <c r="G65" s="126">
        <f>SUM(G61:G64)</f>
        <v>0</v>
      </c>
    </row>
    <row r="66" spans="2:7" ht="15.75" thickTop="1">
      <c r="B66" s="20"/>
      <c r="C66" s="130"/>
      <c r="D66" s="127"/>
      <c r="E66" s="130"/>
      <c r="F66" s="127"/>
      <c r="G66" s="130"/>
    </row>
    <row r="67" spans="2:7" ht="15.75" thickBot="1">
      <c r="B67" s="92" t="s">
        <v>117</v>
      </c>
      <c r="C67" s="130"/>
      <c r="D67" s="127"/>
      <c r="E67" s="130"/>
      <c r="F67" s="127"/>
      <c r="G67" s="130"/>
    </row>
    <row r="68" spans="2:7" ht="16.5" thickBot="1" thickTop="1">
      <c r="B68" s="20"/>
      <c r="C68" s="123" t="str">
        <f>C3</f>
        <v>31 Dhjetor 2015</v>
      </c>
      <c r="D68" s="124"/>
      <c r="E68" s="123" t="str">
        <f>E3</f>
        <v>31 Dhjetor 2014</v>
      </c>
      <c r="F68" s="124"/>
      <c r="G68" s="123" t="str">
        <f>G3</f>
        <v>Ndryshimi +/-</v>
      </c>
    </row>
    <row r="69" spans="2:7" ht="15.75" thickTop="1">
      <c r="B69" s="20"/>
      <c r="C69" s="137"/>
      <c r="D69" s="124"/>
      <c r="E69" s="137"/>
      <c r="F69" s="124"/>
      <c r="G69" s="137"/>
    </row>
    <row r="70" spans="2:7" ht="15">
      <c r="B70" s="89" t="s">
        <v>118</v>
      </c>
      <c r="C70" s="128">
        <f>Pasivi!D10</f>
        <v>0</v>
      </c>
      <c r="D70" s="120"/>
      <c r="E70" s="128">
        <f>Pasivi!E10</f>
        <v>0</v>
      </c>
      <c r="F70" s="127"/>
      <c r="G70" s="128">
        <f aca="true" t="shared" si="0" ref="G70:G80">+C70-E70</f>
        <v>0</v>
      </c>
    </row>
    <row r="71" spans="2:7" ht="15">
      <c r="B71" s="89" t="s">
        <v>120</v>
      </c>
      <c r="C71" s="128">
        <f>Pasivi!D12</f>
        <v>0</v>
      </c>
      <c r="D71" s="120"/>
      <c r="E71" s="128">
        <f>Pasivi!E12</f>
        <v>0</v>
      </c>
      <c r="F71" s="127"/>
      <c r="G71" s="128">
        <f t="shared" si="0"/>
        <v>0</v>
      </c>
    </row>
    <row r="72" spans="2:7" ht="15">
      <c r="B72" s="89" t="s">
        <v>121</v>
      </c>
      <c r="C72" s="128">
        <f>Pasivi!D13</f>
        <v>0</v>
      </c>
      <c r="D72" s="120"/>
      <c r="E72" s="128">
        <f>Pasivi!E13</f>
        <v>0</v>
      </c>
      <c r="F72" s="127"/>
      <c r="G72" s="128">
        <f t="shared" si="0"/>
        <v>0</v>
      </c>
    </row>
    <row r="73" spans="2:7" ht="15">
      <c r="B73" s="89" t="s">
        <v>122</v>
      </c>
      <c r="C73" s="128">
        <f>Pasivi!D14</f>
        <v>0</v>
      </c>
      <c r="D73" s="120"/>
      <c r="E73" s="128">
        <f>Pasivi!E14</f>
        <v>0</v>
      </c>
      <c r="F73" s="127"/>
      <c r="G73" s="128">
        <f t="shared" si="0"/>
        <v>0</v>
      </c>
    </row>
    <row r="74" spans="2:7" ht="15">
      <c r="B74" s="89" t="s">
        <v>124</v>
      </c>
      <c r="C74" s="128">
        <f>Pasivi!D17</f>
        <v>5576860</v>
      </c>
      <c r="D74" s="120"/>
      <c r="E74" s="128">
        <f>Pasivi!E17</f>
        <v>5569210</v>
      </c>
      <c r="F74" s="127"/>
      <c r="G74" s="128">
        <f t="shared" si="0"/>
        <v>7650</v>
      </c>
    </row>
    <row r="75" spans="2:7" ht="15">
      <c r="B75" s="89" t="s">
        <v>125</v>
      </c>
      <c r="C75" s="128">
        <f>Pasivi!D18</f>
        <v>29602907</v>
      </c>
      <c r="D75" s="120"/>
      <c r="E75" s="128">
        <f>Pasivi!E18</f>
        <v>29602907</v>
      </c>
      <c r="F75" s="127"/>
      <c r="G75" s="128">
        <f t="shared" si="0"/>
        <v>0</v>
      </c>
    </row>
    <row r="76" spans="2:7" ht="15">
      <c r="B76" s="89" t="s">
        <v>126</v>
      </c>
      <c r="C76" s="128">
        <f>Pasivi!D19</f>
        <v>3454509</v>
      </c>
      <c r="D76" s="120"/>
      <c r="E76" s="128">
        <f>Pasivi!E19</f>
        <v>3454284</v>
      </c>
      <c r="F76" s="127"/>
      <c r="G76" s="128">
        <f t="shared" si="0"/>
        <v>225</v>
      </c>
    </row>
    <row r="77" spans="2:7" ht="15">
      <c r="B77" s="89" t="s">
        <v>127</v>
      </c>
      <c r="C77" s="128">
        <f>Pasivi!D20</f>
        <v>3738811</v>
      </c>
      <c r="D77" s="120"/>
      <c r="E77" s="128">
        <f>Pasivi!E20</f>
        <v>3486097</v>
      </c>
      <c r="F77" s="127"/>
      <c r="G77" s="128">
        <f t="shared" si="0"/>
        <v>252714</v>
      </c>
    </row>
    <row r="78" spans="2:7" ht="15">
      <c r="B78" s="89" t="s">
        <v>128</v>
      </c>
      <c r="C78" s="128">
        <f>Pasivi!D21</f>
        <v>0</v>
      </c>
      <c r="D78" s="120"/>
      <c r="E78" s="128">
        <f>Pasivi!E21</f>
        <v>0</v>
      </c>
      <c r="F78" s="127"/>
      <c r="G78" s="128">
        <f t="shared" si="0"/>
        <v>0</v>
      </c>
    </row>
    <row r="79" spans="2:7" ht="15">
      <c r="B79" s="89" t="s">
        <v>129</v>
      </c>
      <c r="C79" s="128">
        <f>Pasivi!D23</f>
        <v>0</v>
      </c>
      <c r="D79" s="120"/>
      <c r="E79" s="128">
        <f>Pasivi!E23</f>
        <v>0</v>
      </c>
      <c r="F79" s="127"/>
      <c r="G79" s="128">
        <f t="shared" si="0"/>
        <v>0</v>
      </c>
    </row>
    <row r="80" spans="2:7" ht="15">
      <c r="B80" s="89" t="s">
        <v>130</v>
      </c>
      <c r="C80" s="128">
        <f>Pasivi!D24</f>
        <v>0</v>
      </c>
      <c r="D80" s="120"/>
      <c r="E80" s="128">
        <f>Pasivi!E24</f>
        <v>0</v>
      </c>
      <c r="F80" s="127"/>
      <c r="G80" s="128">
        <f t="shared" si="0"/>
        <v>0</v>
      </c>
    </row>
    <row r="81" spans="2:7" ht="15.75" thickBot="1">
      <c r="B81" s="20"/>
      <c r="C81" s="126">
        <f>SUM(C70:C80)</f>
        <v>42373087</v>
      </c>
      <c r="D81" s="127"/>
      <c r="E81" s="126">
        <f>SUM(E70:E80)</f>
        <v>42112498</v>
      </c>
      <c r="F81" s="127"/>
      <c r="G81" s="126">
        <f>SUM(G70:G80)</f>
        <v>260589</v>
      </c>
    </row>
    <row r="82" spans="2:7" ht="15.75" thickTop="1">
      <c r="B82" s="20"/>
      <c r="C82" s="130"/>
      <c r="D82" s="127"/>
      <c r="E82" s="130"/>
      <c r="F82" s="127"/>
      <c r="G82" s="130"/>
    </row>
    <row r="83" spans="2:7" ht="15.75" thickBot="1">
      <c r="B83" s="92" t="s">
        <v>132</v>
      </c>
      <c r="C83" s="120"/>
      <c r="D83" s="120"/>
      <c r="E83" s="120"/>
      <c r="F83" s="120"/>
      <c r="G83" s="120"/>
    </row>
    <row r="84" spans="3:7" ht="16.5" thickBot="1" thickTop="1">
      <c r="C84" s="123" t="str">
        <f>C3</f>
        <v>31 Dhjetor 2015</v>
      </c>
      <c r="D84" s="120"/>
      <c r="E84" s="123" t="str">
        <f>E3</f>
        <v>31 Dhjetor 2014</v>
      </c>
      <c r="F84" s="124"/>
      <c r="G84" s="123" t="s">
        <v>1</v>
      </c>
    </row>
    <row r="85" spans="3:7" ht="15.75" thickTop="1">
      <c r="C85" s="120"/>
      <c r="D85" s="120"/>
      <c r="E85" s="120"/>
      <c r="F85" s="120"/>
      <c r="G85" s="120"/>
    </row>
    <row r="86" spans="2:7" ht="15">
      <c r="B86" s="19" t="s">
        <v>134</v>
      </c>
      <c r="C86" s="120">
        <f>Pasivi!D28</f>
        <v>0</v>
      </c>
      <c r="D86" s="120"/>
      <c r="E86" s="120">
        <f>Pasivi!E28</f>
        <v>0</v>
      </c>
      <c r="F86" s="120"/>
      <c r="G86" s="120">
        <f>+C86-E86</f>
        <v>0</v>
      </c>
    </row>
    <row r="87" spans="2:7" ht="15">
      <c r="B87" s="19" t="s">
        <v>135</v>
      </c>
      <c r="C87" s="120">
        <f>Pasivi!D29</f>
        <v>0</v>
      </c>
      <c r="D87" s="120"/>
      <c r="E87" s="120">
        <f>Pasivi!E29</f>
        <v>0</v>
      </c>
      <c r="F87" s="120"/>
      <c r="G87" s="120">
        <f>+C87-E87</f>
        <v>0</v>
      </c>
    </row>
    <row r="88" spans="2:7" ht="15">
      <c r="B88" s="19" t="s">
        <v>136</v>
      </c>
      <c r="C88" s="120">
        <f>Pasivi!D31</f>
        <v>0</v>
      </c>
      <c r="D88" s="120"/>
      <c r="E88" s="120">
        <f>Pasivi!E31</f>
        <v>0</v>
      </c>
      <c r="F88" s="120"/>
      <c r="G88" s="120">
        <f>+C88-E88</f>
        <v>0</v>
      </c>
    </row>
    <row r="89" spans="2:7" ht="15">
      <c r="B89" s="19" t="s">
        <v>137</v>
      </c>
      <c r="C89" s="120">
        <f>Pasivi!D32</f>
        <v>0</v>
      </c>
      <c r="D89" s="120"/>
      <c r="E89" s="120">
        <f>Pasivi!E32</f>
        <v>0</v>
      </c>
      <c r="F89" s="120"/>
      <c r="G89" s="120">
        <f>+C89-E89</f>
        <v>0</v>
      </c>
    </row>
    <row r="90" spans="2:7" ht="15">
      <c r="B90" s="19" t="s">
        <v>138</v>
      </c>
      <c r="C90" s="120">
        <f>Pasivi!D33</f>
        <v>0</v>
      </c>
      <c r="D90" s="120"/>
      <c r="E90" s="120">
        <f>Pasivi!E33</f>
        <v>0</v>
      </c>
      <c r="F90" s="120"/>
      <c r="G90" s="120">
        <f>+C90-E90</f>
        <v>0</v>
      </c>
    </row>
    <row r="91" spans="2:7" ht="15.75" thickBot="1">
      <c r="B91" s="20" t="s">
        <v>15</v>
      </c>
      <c r="C91" s="126">
        <f>SUM(C86:C90)</f>
        <v>0</v>
      </c>
      <c r="D91" s="127"/>
      <c r="E91" s="126">
        <f>SUM(E86:E90)</f>
        <v>0</v>
      </c>
      <c r="F91" s="127"/>
      <c r="G91" s="126">
        <f>SUM(G86:G90)</f>
        <v>0</v>
      </c>
    </row>
    <row r="92" spans="2:7" ht="15.75" thickTop="1">
      <c r="B92" s="20"/>
      <c r="C92" s="138"/>
      <c r="D92" s="138"/>
      <c r="E92" s="138"/>
      <c r="F92" s="138"/>
      <c r="G92" s="138"/>
    </row>
    <row r="93" spans="2:7" ht="15.75" thickBot="1">
      <c r="B93" s="10" t="s">
        <v>142</v>
      </c>
      <c r="C93" s="138"/>
      <c r="D93" s="138"/>
      <c r="E93" s="138"/>
      <c r="F93" s="138"/>
      <c r="G93" s="138"/>
    </row>
    <row r="94" spans="3:7" ht="16.5" thickBot="1" thickTop="1">
      <c r="C94" s="123" t="str">
        <f>C3</f>
        <v>31 Dhjetor 2015</v>
      </c>
      <c r="D94" s="120"/>
      <c r="E94" s="123" t="str">
        <f>E3</f>
        <v>31 Dhjetor 2014</v>
      </c>
      <c r="F94" s="124"/>
      <c r="G94" s="123" t="s">
        <v>1</v>
      </c>
    </row>
    <row r="95" spans="3:7" ht="15.75" thickTop="1">
      <c r="C95" s="120"/>
      <c r="D95" s="120"/>
      <c r="E95" s="120"/>
      <c r="F95" s="120"/>
      <c r="G95" s="120"/>
    </row>
    <row r="96" spans="2:7" ht="15">
      <c r="B96" s="35" t="s">
        <v>143</v>
      </c>
      <c r="C96" s="120">
        <f>Pasivi!D39</f>
        <v>0</v>
      </c>
      <c r="D96" s="120"/>
      <c r="E96" s="120">
        <f>Pasivi!E39</f>
        <v>0</v>
      </c>
      <c r="F96" s="120"/>
      <c r="G96" s="120">
        <f aca="true" t="shared" si="1" ref="G96:G105">+C96-E96</f>
        <v>0</v>
      </c>
    </row>
    <row r="97" spans="2:7" ht="15">
      <c r="B97" s="35" t="s">
        <v>183</v>
      </c>
      <c r="C97" s="120">
        <f>Pasivi!D40</f>
        <v>0</v>
      </c>
      <c r="D97" s="120"/>
      <c r="E97" s="120">
        <f>Pasivi!E40</f>
        <v>0</v>
      </c>
      <c r="F97" s="120"/>
      <c r="G97" s="120">
        <f t="shared" si="1"/>
        <v>0</v>
      </c>
    </row>
    <row r="98" spans="2:7" ht="15">
      <c r="B98" s="35" t="s">
        <v>145</v>
      </c>
      <c r="C98" s="120">
        <f>Pasivi!D41</f>
        <v>100000</v>
      </c>
      <c r="D98" s="120"/>
      <c r="E98" s="120">
        <f>Pasivi!E41</f>
        <v>100000</v>
      </c>
      <c r="F98" s="120"/>
      <c r="G98" s="120">
        <f t="shared" si="1"/>
        <v>0</v>
      </c>
    </row>
    <row r="99" spans="2:7" ht="15">
      <c r="B99" s="35" t="s">
        <v>146</v>
      </c>
      <c r="C99" s="120">
        <f>Pasivi!D42</f>
        <v>0</v>
      </c>
      <c r="D99" s="120"/>
      <c r="E99" s="120">
        <f>Pasivi!E42</f>
        <v>0</v>
      </c>
      <c r="F99" s="120"/>
      <c r="G99" s="120">
        <f t="shared" si="1"/>
        <v>0</v>
      </c>
    </row>
    <row r="100" spans="2:7" ht="15">
      <c r="B100" s="35" t="s">
        <v>147</v>
      </c>
      <c r="C100" s="120">
        <f>Pasivi!D43</f>
        <v>0</v>
      </c>
      <c r="D100" s="120"/>
      <c r="E100" s="120">
        <f>Pasivi!E43</f>
        <v>0</v>
      </c>
      <c r="F100" s="120"/>
      <c r="G100" s="120">
        <f t="shared" si="1"/>
        <v>0</v>
      </c>
    </row>
    <row r="101" spans="2:7" ht="15">
      <c r="B101" s="35" t="s">
        <v>149</v>
      </c>
      <c r="C101" s="120">
        <f>Pasivi!D45</f>
        <v>0</v>
      </c>
      <c r="D101" s="120"/>
      <c r="E101" s="120">
        <f>Pasivi!E45</f>
        <v>0</v>
      </c>
      <c r="F101" s="120"/>
      <c r="G101" s="120">
        <f t="shared" si="1"/>
        <v>0</v>
      </c>
    </row>
    <row r="102" spans="2:7" ht="15">
      <c r="B102" s="35" t="s">
        <v>150</v>
      </c>
      <c r="C102" s="120">
        <f>Pasivi!D46</f>
        <v>0</v>
      </c>
      <c r="D102" s="120"/>
      <c r="E102" s="120">
        <f>Pasivi!E46</f>
        <v>0</v>
      </c>
      <c r="F102" s="120"/>
      <c r="G102" s="120">
        <f t="shared" si="1"/>
        <v>0</v>
      </c>
    </row>
    <row r="103" spans="2:7" ht="15">
      <c r="B103" s="35" t="s">
        <v>151</v>
      </c>
      <c r="C103" s="120">
        <f>Pasivi!D47</f>
        <v>0</v>
      </c>
      <c r="D103" s="120"/>
      <c r="E103" s="120">
        <f>Pasivi!E47</f>
        <v>0</v>
      </c>
      <c r="F103" s="120"/>
      <c r="G103" s="120">
        <f t="shared" si="1"/>
        <v>0</v>
      </c>
    </row>
    <row r="104" spans="2:7" ht="15">
      <c r="B104" s="35" t="s">
        <v>153</v>
      </c>
      <c r="C104" s="120">
        <f>Pasivi!D49</f>
        <v>0</v>
      </c>
      <c r="D104" s="120"/>
      <c r="E104" s="120">
        <f>Pasivi!E49</f>
        <v>0</v>
      </c>
      <c r="F104" s="120"/>
      <c r="G104" s="120">
        <f t="shared" si="1"/>
        <v>0</v>
      </c>
    </row>
    <row r="105" spans="2:7" ht="15">
      <c r="B105" s="35" t="s">
        <v>154</v>
      </c>
      <c r="C105" s="120">
        <f>Pasivi!D50</f>
        <v>0</v>
      </c>
      <c r="D105" s="120"/>
      <c r="E105" s="120">
        <f>Pasivi!E50</f>
        <v>0</v>
      </c>
      <c r="F105" s="120"/>
      <c r="G105" s="120">
        <f t="shared" si="1"/>
        <v>0</v>
      </c>
    </row>
    <row r="106" spans="2:7" ht="15.75" thickBot="1">
      <c r="B106" s="20" t="s">
        <v>15</v>
      </c>
      <c r="C106" s="126">
        <f>SUM(C96:C105)</f>
        <v>100000</v>
      </c>
      <c r="D106" s="127"/>
      <c r="E106" s="126">
        <f>SUM(E96:E105)</f>
        <v>100000</v>
      </c>
      <c r="F106" s="127"/>
      <c r="G106" s="126">
        <f>SUM(G96:G105)</f>
        <v>0</v>
      </c>
    </row>
    <row r="107" spans="3:7" ht="15.75" thickTop="1">
      <c r="C107" s="120"/>
      <c r="D107" s="120"/>
      <c r="E107" s="120"/>
      <c r="F107" s="120"/>
      <c r="G107" s="120"/>
    </row>
    <row r="108" spans="2:7" ht="15">
      <c r="B108" s="19" t="s">
        <v>126</v>
      </c>
      <c r="C108" s="120"/>
      <c r="D108" s="120"/>
      <c r="E108" s="120"/>
      <c r="F108" s="120"/>
      <c r="G108" s="120"/>
    </row>
    <row r="109" spans="3:7" ht="15.75" thickBot="1">
      <c r="C109" s="123" t="str">
        <f>C3</f>
        <v>31 Dhjetor 2015</v>
      </c>
      <c r="D109" s="120"/>
      <c r="E109" s="123" t="str">
        <f>E3</f>
        <v>31 Dhjetor 2014</v>
      </c>
      <c r="F109" s="124"/>
      <c r="G109" s="123" t="s">
        <v>1</v>
      </c>
    </row>
    <row r="110" spans="3:7" ht="15.75" thickTop="1">
      <c r="C110" s="120"/>
      <c r="D110" s="120"/>
      <c r="E110" s="120"/>
      <c r="F110" s="120"/>
      <c r="G110" s="120">
        <f>+C110-E110</f>
        <v>0</v>
      </c>
    </row>
    <row r="111" spans="2:7" ht="15">
      <c r="B111" s="19" t="s">
        <v>242</v>
      </c>
      <c r="C111" s="120">
        <v>0</v>
      </c>
      <c r="D111" s="120"/>
      <c r="E111" s="120">
        <v>0</v>
      </c>
      <c r="F111" s="120"/>
      <c r="G111" s="120">
        <f aca="true" t="shared" si="2" ref="G111:G119">+C111-E111</f>
        <v>0</v>
      </c>
    </row>
    <row r="112" spans="2:7" ht="15">
      <c r="B112" s="19" t="s">
        <v>250</v>
      </c>
      <c r="C112" s="120">
        <v>0</v>
      </c>
      <c r="D112" s="120"/>
      <c r="E112" s="120">
        <v>0</v>
      </c>
      <c r="F112" s="120"/>
      <c r="G112" s="120">
        <f t="shared" si="2"/>
        <v>0</v>
      </c>
    </row>
    <row r="113" spans="2:7" ht="15">
      <c r="B113" s="19" t="s">
        <v>250</v>
      </c>
      <c r="C113" s="120">
        <v>0</v>
      </c>
      <c r="D113" s="120"/>
      <c r="E113" s="120">
        <v>0</v>
      </c>
      <c r="F113" s="120"/>
      <c r="G113" s="120">
        <f t="shared" si="2"/>
        <v>0</v>
      </c>
    </row>
    <row r="114" spans="2:7" ht="15">
      <c r="B114" s="19" t="s">
        <v>250</v>
      </c>
      <c r="C114" s="208">
        <v>0</v>
      </c>
      <c r="D114" s="120"/>
      <c r="E114" s="208">
        <v>0</v>
      </c>
      <c r="F114" s="120"/>
      <c r="G114" s="120">
        <f t="shared" si="2"/>
        <v>0</v>
      </c>
    </row>
    <row r="115" spans="2:7" ht="15">
      <c r="B115" s="19" t="s">
        <v>239</v>
      </c>
      <c r="C115" s="120">
        <v>0</v>
      </c>
      <c r="D115" s="120"/>
      <c r="E115" s="120">
        <v>0</v>
      </c>
      <c r="F115" s="120"/>
      <c r="G115" s="120">
        <f t="shared" si="2"/>
        <v>0</v>
      </c>
    </row>
    <row r="116" spans="2:7" ht="15">
      <c r="B116" s="19" t="s">
        <v>43</v>
      </c>
      <c r="C116" s="120"/>
      <c r="D116" s="120"/>
      <c r="E116" s="120">
        <v>0</v>
      </c>
      <c r="F116" s="120"/>
      <c r="G116" s="120">
        <f t="shared" si="2"/>
        <v>0</v>
      </c>
    </row>
    <row r="117" spans="2:7" ht="15">
      <c r="B117" s="19" t="s">
        <v>217</v>
      </c>
      <c r="C117" s="120">
        <v>0</v>
      </c>
      <c r="D117" s="120"/>
      <c r="E117" s="120">
        <v>0</v>
      </c>
      <c r="F117" s="120"/>
      <c r="G117" s="120">
        <f t="shared" si="2"/>
        <v>0</v>
      </c>
    </row>
    <row r="118" spans="2:7" ht="15">
      <c r="B118" s="19" t="s">
        <v>238</v>
      </c>
      <c r="C118" s="120">
        <v>0</v>
      </c>
      <c r="D118" s="120"/>
      <c r="E118" s="120">
        <v>0</v>
      </c>
      <c r="F118" s="120"/>
      <c r="G118" s="120">
        <f t="shared" si="2"/>
        <v>0</v>
      </c>
    </row>
    <row r="119" spans="2:7" ht="15">
      <c r="B119" s="19" t="s">
        <v>46</v>
      </c>
      <c r="C119" s="120">
        <v>3048688</v>
      </c>
      <c r="D119" s="120"/>
      <c r="E119" s="120">
        <v>0</v>
      </c>
      <c r="F119" s="120"/>
      <c r="G119" s="120">
        <f t="shared" si="2"/>
        <v>3048688</v>
      </c>
    </row>
    <row r="120" spans="2:7" ht="15.75" thickBot="1">
      <c r="B120" s="20" t="s">
        <v>15</v>
      </c>
      <c r="C120" s="126">
        <f>SUM(C110:C119)</f>
        <v>3048688</v>
      </c>
      <c r="D120" s="127"/>
      <c r="E120" s="126">
        <f>SUM(E110:E119)</f>
        <v>0</v>
      </c>
      <c r="F120" s="127"/>
      <c r="G120" s="126">
        <f>SUM(G110:G119)</f>
        <v>3048688</v>
      </c>
    </row>
    <row r="121" ht="15.75" thickTop="1"/>
  </sheetData>
  <sheetProtection/>
  <printOptions/>
  <pageMargins left="0.75" right="0.75" top="0.55" bottom="0.59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J34" sqref="J34"/>
    </sheetView>
  </sheetViews>
  <sheetFormatPr defaultColWidth="9.33203125" defaultRowHeight="11.25"/>
  <cols>
    <col min="1" max="1" width="9.33203125" style="6" customWidth="1"/>
    <col min="2" max="2" width="23.66015625" style="6" customWidth="1"/>
    <col min="3" max="3" width="17.16015625" style="6" customWidth="1"/>
    <col min="4" max="4" width="1.5" style="6" customWidth="1"/>
    <col min="5" max="5" width="18.16015625" style="6" customWidth="1"/>
    <col min="6" max="6" width="2.33203125" style="6" customWidth="1"/>
    <col min="7" max="7" width="16.83203125" style="6" customWidth="1"/>
    <col min="8" max="8" width="1.66796875" style="6" customWidth="1"/>
    <col min="9" max="9" width="19.5" style="6" customWidth="1"/>
    <col min="10" max="16384" width="9.33203125" style="6" customWidth="1"/>
  </cols>
  <sheetData>
    <row r="1" ht="32.25" customHeight="1">
      <c r="A1" s="21" t="s">
        <v>25</v>
      </c>
    </row>
    <row r="2" spans="1:9" ht="18" customHeight="1">
      <c r="A2" s="22" t="s">
        <v>16</v>
      </c>
      <c r="C2" s="25" t="s">
        <v>264</v>
      </c>
      <c r="D2" s="24"/>
      <c r="E2" s="25" t="s">
        <v>255</v>
      </c>
      <c r="F2" s="24"/>
      <c r="G2" s="23" t="s">
        <v>1</v>
      </c>
      <c r="H2" s="24"/>
      <c r="I2" s="25" t="s">
        <v>17</v>
      </c>
    </row>
    <row r="3" spans="2:9" ht="12.75">
      <c r="B3" s="6" t="s">
        <v>18</v>
      </c>
      <c r="C3" s="32">
        <f>'A- ShSKK'!E8</f>
        <v>0</v>
      </c>
      <c r="D3" s="32"/>
      <c r="E3" s="32">
        <f>'A- ShSKK'!G8</f>
        <v>0</v>
      </c>
      <c r="F3" s="32"/>
      <c r="G3" s="32">
        <f>+C3-E3</f>
        <v>0</v>
      </c>
      <c r="H3" s="32"/>
      <c r="I3" s="32" t="e">
        <f>+C3/E3*100</f>
        <v>#DIV/0!</v>
      </c>
    </row>
    <row r="4" spans="2:9" ht="12.75">
      <c r="B4" s="6" t="s">
        <v>19</v>
      </c>
      <c r="C4" s="32">
        <f>'A- ShSKK'!E9+'A- ShSKK'!E10+'A- ShSKK'!E11</f>
        <v>0</v>
      </c>
      <c r="D4" s="32"/>
      <c r="E4" s="32">
        <f>'A- ShSKK'!G9+'A- ShSKK'!G10+'A- ShSKK'!G11</f>
        <v>0</v>
      </c>
      <c r="F4" s="32"/>
      <c r="G4" s="32">
        <f>+C4-E4</f>
        <v>0</v>
      </c>
      <c r="H4" s="32"/>
      <c r="I4" s="32"/>
    </row>
    <row r="5" spans="1:9" ht="12.75">
      <c r="A5" s="22" t="s">
        <v>20</v>
      </c>
      <c r="C5" s="32"/>
      <c r="D5" s="32"/>
      <c r="E5" s="32"/>
      <c r="F5" s="32"/>
      <c r="G5" s="32"/>
      <c r="H5" s="32"/>
      <c r="I5" s="32"/>
    </row>
    <row r="6" spans="2:9" ht="12.75">
      <c r="B6" s="6" t="s">
        <v>49</v>
      </c>
      <c r="C6" s="32">
        <f>'A- ShSKK'!E21</f>
        <v>0</v>
      </c>
      <c r="D6" s="32"/>
      <c r="E6" s="32">
        <f>'A- ShSKK'!G21</f>
        <v>0</v>
      </c>
      <c r="F6" s="32"/>
      <c r="G6" s="32">
        <f>+C6-E6</f>
        <v>0</v>
      </c>
      <c r="H6" s="32"/>
      <c r="I6" s="53" t="e">
        <f>+C6/E6*100</f>
        <v>#DIV/0!</v>
      </c>
    </row>
    <row r="7" spans="3:9" ht="12.75">
      <c r="C7" s="32"/>
      <c r="D7" s="32"/>
      <c r="E7" s="32"/>
      <c r="F7" s="32"/>
      <c r="G7" s="32"/>
      <c r="H7" s="32"/>
      <c r="I7" s="32"/>
    </row>
    <row r="8" spans="1:9" ht="12.75">
      <c r="A8" s="22" t="s">
        <v>21</v>
      </c>
      <c r="C8" s="33">
        <f>+C3+C4-C6</f>
        <v>0</v>
      </c>
      <c r="D8" s="30"/>
      <c r="E8" s="33">
        <f>+E3+E4-E6</f>
        <v>0</v>
      </c>
      <c r="F8" s="30"/>
      <c r="G8" s="33">
        <f>+G3+G4-G6</f>
        <v>0</v>
      </c>
      <c r="H8" s="30"/>
      <c r="I8" s="33" t="e">
        <f>+C8/E8*100</f>
        <v>#DIV/0!</v>
      </c>
    </row>
    <row r="9" spans="1:9" ht="12.75">
      <c r="A9" s="22"/>
      <c r="C9" s="30"/>
      <c r="D9" s="32"/>
      <c r="E9" s="30"/>
      <c r="F9" s="32"/>
      <c r="G9" s="30"/>
      <c r="H9" s="32"/>
      <c r="I9" s="30"/>
    </row>
    <row r="10" spans="2:9" ht="12.75">
      <c r="B10" s="6" t="s">
        <v>36</v>
      </c>
      <c r="C10" s="32">
        <f>'A- ShSKK'!E28+'A- ShSKK'!E27</f>
        <v>0</v>
      </c>
      <c r="D10" s="32"/>
      <c r="E10" s="32">
        <f>'A- ShSKK'!G28+'A- ShSKK'!G27</f>
        <v>0</v>
      </c>
      <c r="F10" s="32"/>
      <c r="G10" s="32">
        <f aca="true" t="shared" si="0" ref="G10:G15">+C10-E10</f>
        <v>0</v>
      </c>
      <c r="H10" s="32"/>
      <c r="I10" s="32"/>
    </row>
    <row r="11" spans="2:9" ht="12.75">
      <c r="B11" s="6" t="s">
        <v>37</v>
      </c>
      <c r="C11" s="32">
        <f>'A- ShSKK'!E29</f>
        <v>0</v>
      </c>
      <c r="D11" s="32"/>
      <c r="E11" s="32">
        <f>'A- ShSKK'!G29</f>
        <v>0</v>
      </c>
      <c r="F11" s="32"/>
      <c r="G11" s="32">
        <f t="shared" si="0"/>
        <v>0</v>
      </c>
      <c r="H11" s="32"/>
      <c r="I11" s="32">
        <v>0</v>
      </c>
    </row>
    <row r="12" spans="2:9" ht="12.75">
      <c r="B12" s="6" t="s">
        <v>42</v>
      </c>
      <c r="C12" s="32">
        <f>'A- ShSKK'!E30</f>
        <v>0</v>
      </c>
      <c r="D12" s="32"/>
      <c r="E12" s="32">
        <f>'A- ShSKK'!G30</f>
        <v>0</v>
      </c>
      <c r="F12" s="32"/>
      <c r="G12" s="32">
        <f t="shared" si="0"/>
        <v>0</v>
      </c>
      <c r="H12" s="32"/>
      <c r="I12" s="37" t="e">
        <f>+C12/E12*100</f>
        <v>#DIV/0!</v>
      </c>
    </row>
    <row r="13" spans="1:9" ht="12.75">
      <c r="A13" s="22" t="s">
        <v>22</v>
      </c>
      <c r="C13" s="33">
        <f>+C8+C10+C11+C12</f>
        <v>0</v>
      </c>
      <c r="D13" s="32"/>
      <c r="E13" s="33">
        <f>+E8+E10+E11+E12</f>
        <v>0</v>
      </c>
      <c r="F13" s="32"/>
      <c r="G13" s="33">
        <f t="shared" si="0"/>
        <v>0</v>
      </c>
      <c r="H13" s="32"/>
      <c r="I13" s="33" t="e">
        <f>+C13/E13*100</f>
        <v>#DIV/0!</v>
      </c>
    </row>
    <row r="14" spans="2:9" ht="12.75">
      <c r="B14" s="6" t="s">
        <v>23</v>
      </c>
      <c r="C14" s="32"/>
      <c r="D14" s="32">
        <v>14669953</v>
      </c>
      <c r="E14" s="32">
        <v>0</v>
      </c>
      <c r="F14" s="32"/>
      <c r="G14" s="32">
        <f t="shared" si="0"/>
        <v>0</v>
      </c>
      <c r="H14" s="32"/>
      <c r="I14" s="32"/>
    </row>
    <row r="15" spans="1:9" ht="14.25" customHeight="1">
      <c r="A15" s="22" t="s">
        <v>24</v>
      </c>
      <c r="C15" s="33">
        <f>+C13+C14</f>
        <v>0</v>
      </c>
      <c r="D15" s="32"/>
      <c r="E15" s="33">
        <f>+E13+E14</f>
        <v>0</v>
      </c>
      <c r="F15" s="32"/>
      <c r="G15" s="33">
        <f t="shared" si="0"/>
        <v>0</v>
      </c>
      <c r="H15" s="32"/>
      <c r="I15" s="33" t="e">
        <f>+C15/E15*100</f>
        <v>#DIV/0!</v>
      </c>
    </row>
    <row r="16" spans="3:9" ht="12.75">
      <c r="C16" s="32"/>
      <c r="D16" s="32"/>
      <c r="E16" s="32"/>
      <c r="F16" s="32"/>
      <c r="G16" s="32"/>
      <c r="H16" s="32"/>
      <c r="I16" s="32"/>
    </row>
    <row r="17" spans="2:9" ht="12.75">
      <c r="B17" s="6" t="s">
        <v>236</v>
      </c>
      <c r="C17" s="32">
        <v>0</v>
      </c>
      <c r="D17" s="32">
        <f>0.1*D15+0.5</f>
        <v>0.5</v>
      </c>
      <c r="E17" s="32">
        <v>0</v>
      </c>
      <c r="F17" s="32"/>
      <c r="G17" s="32">
        <f>+C17-E17</f>
        <v>0</v>
      </c>
      <c r="H17" s="32"/>
      <c r="I17" s="32"/>
    </row>
    <row r="18" spans="1:9" ht="13.5" thickBot="1">
      <c r="A18" s="22" t="s">
        <v>237</v>
      </c>
      <c r="B18" s="22"/>
      <c r="C18" s="31">
        <f>+C13-C17</f>
        <v>0</v>
      </c>
      <c r="D18" s="34"/>
      <c r="E18" s="31">
        <f>+E13-E17</f>
        <v>0</v>
      </c>
      <c r="F18" s="34"/>
      <c r="G18" s="31">
        <f>+C18-E18</f>
        <v>0</v>
      </c>
      <c r="H18" s="34"/>
      <c r="I18" s="31" t="e">
        <f>+C18/E18*100</f>
        <v>#DIV/0!</v>
      </c>
    </row>
    <row r="19" spans="2:5" ht="13.5" thickTop="1">
      <c r="B19" s="22" t="s">
        <v>48</v>
      </c>
      <c r="C19" s="38" t="e">
        <f>C18/'A- ShSKK'!E12</f>
        <v>#DIV/0!</v>
      </c>
      <c r="D19" s="38"/>
      <c r="E19" s="38" t="e">
        <f>E18/'A- ShSKK'!G12</f>
        <v>#DIV/0!</v>
      </c>
    </row>
    <row r="20" spans="3:5" ht="12.75">
      <c r="C20" s="8"/>
      <c r="E20" s="8"/>
    </row>
    <row r="22" ht="12.75">
      <c r="C22" s="122"/>
    </row>
    <row r="26" ht="12.75">
      <c r="Q26" s="6">
        <v>12741064</v>
      </c>
    </row>
    <row r="27" ht="12.75">
      <c r="Q27" s="6">
        <v>2282848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H33" sqref="H33"/>
    </sheetView>
  </sheetViews>
  <sheetFormatPr defaultColWidth="9.33203125" defaultRowHeight="11.25"/>
  <cols>
    <col min="1" max="1" width="19.66015625" style="0" customWidth="1"/>
    <col min="2" max="2" width="12.5" style="0" customWidth="1"/>
    <col min="3" max="3" width="2" style="0" customWidth="1"/>
    <col min="4" max="4" width="11.83203125" style="0" customWidth="1"/>
    <col min="5" max="5" width="2.33203125" style="0" customWidth="1"/>
    <col min="6" max="6" width="13.66015625" style="0" customWidth="1"/>
    <col min="7" max="7" width="1.66796875" style="0" customWidth="1"/>
    <col min="8" max="8" width="13.33203125" style="0" customWidth="1"/>
    <col min="9" max="9" width="2.16015625" style="0" customWidth="1"/>
    <col min="10" max="10" width="12.5" style="0" customWidth="1"/>
    <col min="11" max="11" width="2.16015625" style="0" customWidth="1"/>
    <col min="12" max="12" width="13" style="0" customWidth="1"/>
  </cols>
  <sheetData>
    <row r="1" ht="22.5" customHeight="1">
      <c r="A1" s="17" t="s">
        <v>32</v>
      </c>
    </row>
    <row r="3" spans="1:12" ht="15">
      <c r="A3" s="240" t="s">
        <v>261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15">
      <c r="A4" s="16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9" customHeight="1">
      <c r="A5" s="39"/>
      <c r="B5" s="40" t="s">
        <v>231</v>
      </c>
      <c r="C5" s="40"/>
      <c r="D5" s="40" t="s">
        <v>38</v>
      </c>
      <c r="E5" s="40"/>
      <c r="F5" s="40" t="s">
        <v>27</v>
      </c>
      <c r="G5" s="40"/>
      <c r="H5" s="40" t="s">
        <v>39</v>
      </c>
      <c r="I5" s="40"/>
      <c r="J5" s="40" t="s">
        <v>40</v>
      </c>
      <c r="K5" s="40"/>
      <c r="L5" s="40" t="s">
        <v>15</v>
      </c>
    </row>
    <row r="6" spans="1:12" ht="12.75">
      <c r="A6" s="41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2.75">
      <c r="A7" s="43" t="s">
        <v>267</v>
      </c>
      <c r="B7" s="42"/>
      <c r="C7" s="42">
        <v>0</v>
      </c>
      <c r="D7" s="42">
        <v>0</v>
      </c>
      <c r="E7" s="42"/>
      <c r="F7" s="42">
        <v>0</v>
      </c>
      <c r="G7" s="42"/>
      <c r="H7" s="42"/>
      <c r="I7" s="42"/>
      <c r="J7" s="42">
        <v>1655520</v>
      </c>
      <c r="K7" s="42"/>
      <c r="L7" s="42">
        <f>SUM(B7:K7)</f>
        <v>1655520</v>
      </c>
    </row>
    <row r="8" spans="1:12" ht="12.75">
      <c r="A8" s="43" t="s">
        <v>29</v>
      </c>
      <c r="B8" s="44">
        <f>'[1]Aktive(2009)'!$D$17+'[1]Aktive(2009)'!$D$18</f>
        <v>0</v>
      </c>
      <c r="C8" s="44"/>
      <c r="D8" s="44">
        <v>0</v>
      </c>
      <c r="E8" s="44"/>
      <c r="F8" s="44"/>
      <c r="G8" s="44"/>
      <c r="H8" s="44">
        <f>'[1]Aktive(2009)'!$D$20</f>
        <v>0</v>
      </c>
      <c r="I8" s="44"/>
      <c r="J8" s="44"/>
      <c r="K8" s="44"/>
      <c r="L8" s="42">
        <f>SUM(B8:J8)</f>
        <v>0</v>
      </c>
    </row>
    <row r="9" spans="1:12" ht="12.75">
      <c r="A9" s="43" t="s">
        <v>30</v>
      </c>
      <c r="B9" s="44">
        <f>'[1]Aktive(2009)'!$E$17+'[1]Aktive(2009)'!$E$18</f>
        <v>0</v>
      </c>
      <c r="C9" s="44"/>
      <c r="D9" s="44">
        <v>0</v>
      </c>
      <c r="E9" s="44"/>
      <c r="F9" s="44">
        <f>'[1]Aktive(2009)'!$E$19</f>
        <v>0</v>
      </c>
      <c r="G9" s="44"/>
      <c r="H9" s="44">
        <f>'[1]Aktive(2009)'!$E$20</f>
        <v>0</v>
      </c>
      <c r="I9" s="44"/>
      <c r="J9" s="44">
        <f>'[1]Aktive(2009)'!$E$21+'[1]Aktive(2009)'!$E$22</f>
        <v>0</v>
      </c>
      <c r="K9" s="44"/>
      <c r="L9" s="44">
        <f>SUM(B9:J9)</f>
        <v>0</v>
      </c>
    </row>
    <row r="10" spans="1:12" ht="13.5" thickBot="1">
      <c r="A10" s="43" t="s">
        <v>268</v>
      </c>
      <c r="B10" s="45">
        <f>B7+B8-B9</f>
        <v>0</v>
      </c>
      <c r="C10" s="46"/>
      <c r="D10" s="45">
        <f>D7+D8-D9</f>
        <v>0</v>
      </c>
      <c r="E10" s="42"/>
      <c r="F10" s="45">
        <f>F7+F8-F9</f>
        <v>0</v>
      </c>
      <c r="G10" s="42"/>
      <c r="H10" s="45">
        <f>H7+H8-H9</f>
        <v>0</v>
      </c>
      <c r="I10" s="42"/>
      <c r="J10" s="45">
        <f>J7+J8-J9</f>
        <v>1655520</v>
      </c>
      <c r="K10" s="42"/>
      <c r="L10" s="45">
        <f>L7+L8-L9</f>
        <v>1655520</v>
      </c>
    </row>
    <row r="11" spans="1:12" ht="13.5" thickTop="1">
      <c r="A11" s="41" t="s">
        <v>31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2.75">
      <c r="A12" s="43" t="str">
        <f>A7</f>
        <v>Gjendje 01.01.2014</v>
      </c>
      <c r="B12" s="42"/>
      <c r="C12" s="42">
        <v>0</v>
      </c>
      <c r="D12" s="42">
        <v>0</v>
      </c>
      <c r="E12" s="42"/>
      <c r="F12" s="42"/>
      <c r="G12" s="42"/>
      <c r="H12" s="42"/>
      <c r="I12" s="44"/>
      <c r="J12" s="44"/>
      <c r="K12" s="44"/>
      <c r="L12" s="42">
        <f>SUM(B12:K12)</f>
        <v>0</v>
      </c>
    </row>
    <row r="13" spans="1:12" ht="12.75">
      <c r="A13" s="43" t="s">
        <v>29</v>
      </c>
      <c r="B13" s="42">
        <f>'[1]Aktive(2009)'!$H$17+'[1]Aktive(2009)'!$H$18</f>
        <v>0</v>
      </c>
      <c r="C13" s="42"/>
      <c r="D13" s="42">
        <v>0</v>
      </c>
      <c r="E13" s="42"/>
      <c r="F13" s="42">
        <f>'[1]Aktive(2009)'!$H$19</f>
        <v>0</v>
      </c>
      <c r="G13" s="42"/>
      <c r="H13" s="42">
        <f>'[1]Aktive(2009)'!$H$20</f>
        <v>0</v>
      </c>
      <c r="I13" s="44"/>
      <c r="J13" s="44">
        <f>'[1]Aktive(2009)'!$H$21+'[1]Aktive(2009)'!$H$22</f>
        <v>0</v>
      </c>
      <c r="K13" s="44"/>
      <c r="L13" s="42">
        <f>SUM(B13:K13)</f>
        <v>0</v>
      </c>
    </row>
    <row r="14" spans="1:12" ht="12.75">
      <c r="A14" s="43" t="s">
        <v>30</v>
      </c>
      <c r="B14" s="44">
        <f>'[1]Aktive(2009)'!$I$17+'[1]Aktive(2009)'!$I$18</f>
        <v>0</v>
      </c>
      <c r="C14" s="44"/>
      <c r="D14" s="44">
        <v>0</v>
      </c>
      <c r="E14" s="42"/>
      <c r="F14" s="42">
        <f>'[1]Aktive(2009)'!$I$19</f>
        <v>0</v>
      </c>
      <c r="G14" s="42"/>
      <c r="H14" s="42">
        <f>'[1]Aktive(2009)'!$I$20</f>
        <v>0</v>
      </c>
      <c r="I14" s="44"/>
      <c r="J14" s="44">
        <f>'[1]Aktive(2009)'!$I$21+'[1]Aktive(2009)'!$I$22</f>
        <v>0</v>
      </c>
      <c r="K14" s="44"/>
      <c r="L14" s="44">
        <f>SUM(B14:H14)</f>
        <v>0</v>
      </c>
    </row>
    <row r="15" spans="1:12" ht="13.5" thickBot="1">
      <c r="A15" s="43" t="str">
        <f>A10</f>
        <v>Gjendje 31.12.2015</v>
      </c>
      <c r="B15" s="45">
        <f>+B12+B13-B14</f>
        <v>0</v>
      </c>
      <c r="C15" s="46">
        <f>+C12+C13</f>
        <v>0</v>
      </c>
      <c r="D15" s="45">
        <f>+D12+D13-D14</f>
        <v>0</v>
      </c>
      <c r="E15" s="42"/>
      <c r="F15" s="45">
        <f>+F12+F13-F14</f>
        <v>0</v>
      </c>
      <c r="G15" s="42"/>
      <c r="H15" s="45">
        <f>+H12+H13-H14</f>
        <v>0</v>
      </c>
      <c r="I15" s="46"/>
      <c r="J15" s="45">
        <f>+J12+J13-J14</f>
        <v>0</v>
      </c>
      <c r="K15" s="46"/>
      <c r="L15" s="45">
        <f>+L12+L13-L14</f>
        <v>0</v>
      </c>
    </row>
    <row r="16" spans="1:12" ht="13.5" thickTop="1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2.75">
      <c r="A17" s="41" t="s">
        <v>265</v>
      </c>
      <c r="B17" s="44">
        <f>+B7-B12</f>
        <v>0</v>
      </c>
      <c r="C17" s="44"/>
      <c r="D17" s="44">
        <f>+D7-D12</f>
        <v>0</v>
      </c>
      <c r="E17" s="44"/>
      <c r="F17" s="44">
        <f>+F7-F12</f>
        <v>0</v>
      </c>
      <c r="G17" s="44"/>
      <c r="H17" s="44">
        <f>+H7-H12</f>
        <v>0</v>
      </c>
      <c r="I17" s="44"/>
      <c r="J17" s="44">
        <f>+J7-J12</f>
        <v>1655520</v>
      </c>
      <c r="K17" s="44"/>
      <c r="L17" s="44">
        <f>+L7-L12</f>
        <v>1655520</v>
      </c>
    </row>
    <row r="18" spans="1:12" ht="13.5" thickBot="1">
      <c r="A18" s="41" t="s">
        <v>269</v>
      </c>
      <c r="B18" s="47">
        <f>+B10-B15</f>
        <v>0</v>
      </c>
      <c r="C18" s="48"/>
      <c r="D18" s="47">
        <f>+D10-D15</f>
        <v>0</v>
      </c>
      <c r="E18" s="44"/>
      <c r="F18" s="47">
        <f>+F10-F15</f>
        <v>0</v>
      </c>
      <c r="G18" s="44"/>
      <c r="H18" s="47">
        <f>+H10-H15</f>
        <v>0</v>
      </c>
      <c r="I18" s="48"/>
      <c r="J18" s="47">
        <f>+J10-J15</f>
        <v>1655520</v>
      </c>
      <c r="K18" s="48"/>
      <c r="L18" s="47">
        <f>+L10-L15</f>
        <v>1655520</v>
      </c>
    </row>
    <row r="19" spans="1:12" ht="13.5" thickTop="1">
      <c r="A19" s="2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</sheetData>
  <sheetProtection/>
  <mergeCells count="1">
    <mergeCell ref="A3:L3"/>
  </mergeCells>
  <printOptions/>
  <pageMargins left="0.75" right="0.41" top="1" bottom="1" header="0.5" footer="0.5"/>
  <pageSetup horizontalDpi="600" verticalDpi="600" orientation="portrait" r:id="rId1"/>
  <ignoredErrors>
    <ignoredError sqref="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Sinteza</dc:creator>
  <cp:keywords/>
  <dc:description/>
  <cp:lastModifiedBy>Financa</cp:lastModifiedBy>
  <cp:lastPrinted>2016-04-14T13:34:32Z</cp:lastPrinted>
  <dcterms:created xsi:type="dcterms:W3CDTF">2003-03-13T06:21:32Z</dcterms:created>
  <dcterms:modified xsi:type="dcterms:W3CDTF">2016-04-14T13:35:16Z</dcterms:modified>
  <cp:category/>
  <cp:version/>
  <cp:contentType/>
  <cp:contentStatus/>
</cp:coreProperties>
</file>