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tabRatio="427" firstSheet="2" activeTab="4"/>
  </bookViews>
  <sheets>
    <sheet name="BILANCI" sheetId="1" r:id="rId1"/>
    <sheet name="Te ardh. e shpenz" sheetId="2" r:id="rId2"/>
    <sheet name="FLUKSET " sheetId="3" r:id="rId3"/>
    <sheet name="Ndryshimet ne Kapital" sheetId="4" r:id="rId4"/>
    <sheet name="fq 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<sst xmlns="http://schemas.openxmlformats.org/spreadsheetml/2006/main" count="279" uniqueCount="219">
  <si>
    <t>Nr</t>
  </si>
  <si>
    <t>Nr.</t>
  </si>
  <si>
    <t>AKTIVET</t>
  </si>
  <si>
    <t>I</t>
  </si>
  <si>
    <t>AKTIVET AFATSHKURTERA</t>
  </si>
  <si>
    <t>II</t>
  </si>
  <si>
    <t>AKTIVET AFATGJATA</t>
  </si>
  <si>
    <t xml:space="preserve"> Te ardhura te tjera nga veprimtarite e shfrytezimit</t>
  </si>
  <si>
    <t>TOTALI I SHPENZIMEVE  (4-7)</t>
  </si>
  <si>
    <t>Te ardhurat apo shpenzimet financiare nga njesite e kontrolluara</t>
  </si>
  <si>
    <t>Te ardhurat apo shpenzimet Financiare nga pjesmarrjet</t>
  </si>
  <si>
    <t>Totali I te ardhurave dhe shpenzimeve financiare (1+/-2+/-3+/-4)</t>
  </si>
  <si>
    <t>TOTALI</t>
  </si>
  <si>
    <t>Fitimi neto per periudhen kontabel</t>
  </si>
  <si>
    <t>Emertimi</t>
  </si>
  <si>
    <t>Shenime</t>
  </si>
  <si>
    <t xml:space="preserve">       3  Aktive biologjike afatgjata</t>
  </si>
  <si>
    <t xml:space="preserve">       4  Aktive afatgjata jomateriale</t>
  </si>
  <si>
    <t xml:space="preserve">       5  Kapital Aksionar i papaguar</t>
  </si>
  <si>
    <t xml:space="preserve">       6  Aktive te tjera afatgjata</t>
  </si>
  <si>
    <t xml:space="preserve">       Pagat e personelit</t>
  </si>
  <si>
    <t xml:space="preserve">       Sigurime shoqerore e shendetsore</t>
  </si>
  <si>
    <t xml:space="preserve"> Ndrysh. ne invent. e  prod. te  gatsheme e prodhimit ne proces</t>
  </si>
  <si>
    <t xml:space="preserve"> Materialet e konsumuara</t>
  </si>
  <si>
    <t xml:space="preserve"> Kosto e punes </t>
  </si>
  <si>
    <t xml:space="preserve"> Amortizimi dhe zhvleresimet</t>
  </si>
  <si>
    <t xml:space="preserve"> Shpenzime te tjera</t>
  </si>
  <si>
    <t xml:space="preserve">Te ardhurat dhe shpenzimet financiare </t>
  </si>
  <si>
    <t xml:space="preserve"> Fitimi (Humbja) para tatimit (9+/-13)</t>
  </si>
  <si>
    <t xml:space="preserve"> Shpenzimet e tatimit mbi fitimin </t>
  </si>
  <si>
    <t xml:space="preserve"> Elementet e pasqyrave te konsoliduara</t>
  </si>
  <si>
    <t>Pershkrimi  i  Elementeve</t>
  </si>
  <si>
    <t xml:space="preserve"> Shitjet neto</t>
  </si>
  <si>
    <t>Fitimi neto i vitit financiar</t>
  </si>
  <si>
    <t>Divibentet e pagua</t>
  </si>
  <si>
    <t>Emetimi i kapitalit aksionar</t>
  </si>
  <si>
    <t>Aksione te thesarit te riblera</t>
  </si>
  <si>
    <t>III</t>
  </si>
  <si>
    <t>Kapitali Aksionar</t>
  </si>
  <si>
    <t>Primi Aksionit</t>
  </si>
  <si>
    <t>Rezervat statutore dhe ligjore</t>
  </si>
  <si>
    <t>Aksionet   e     Thesarit</t>
  </si>
  <si>
    <t>Kapitali Aksionar qe i perket Aksioneve te Shoqerise Meme</t>
  </si>
  <si>
    <t>Fitimi  i  pa  Shperndar</t>
  </si>
  <si>
    <t>701; 705</t>
  </si>
  <si>
    <t>702 - 708X</t>
  </si>
  <si>
    <t>601 - 608X</t>
  </si>
  <si>
    <t>641 - 648</t>
  </si>
  <si>
    <t>68X</t>
  </si>
  <si>
    <t>61 - 63</t>
  </si>
  <si>
    <t>761; 661</t>
  </si>
  <si>
    <t>762; 662</t>
  </si>
  <si>
    <t>763;764;765;664;665</t>
  </si>
  <si>
    <t>767;667</t>
  </si>
  <si>
    <t>769;669</t>
  </si>
  <si>
    <t>768;668</t>
  </si>
  <si>
    <t>(i)</t>
  </si>
  <si>
    <t xml:space="preserve">   -  Derivativet</t>
  </si>
  <si>
    <t>(ii)</t>
  </si>
  <si>
    <t xml:space="preserve">   -  Aktivet  te  tjera te mbajtura per tregetim</t>
  </si>
  <si>
    <t>TOTALI  I  AKTIVEVE  AFATSHKURTERA (I)</t>
  </si>
  <si>
    <t xml:space="preserve">  Aktive te tjera financiare afatshkurter</t>
  </si>
  <si>
    <t xml:space="preserve">  Derivate dhe aktive te mbajtura per tregtim</t>
  </si>
  <si>
    <t xml:space="preserve">  Aktive monetare</t>
  </si>
  <si>
    <t xml:space="preserve">   Investimet financiare afatgjata</t>
  </si>
  <si>
    <t>(iii)</t>
  </si>
  <si>
    <t>(iv)</t>
  </si>
  <si>
    <t>(v)</t>
  </si>
  <si>
    <t xml:space="preserve">   Inventari</t>
  </si>
  <si>
    <t xml:space="preserve">   Aktive biologjike afatshkurtra</t>
  </si>
  <si>
    <t xml:space="preserve">   Aktive afatshkurtra te mbajtura per rishitje</t>
  </si>
  <si>
    <t xml:space="preserve">   Parapagime dhe shpenzime te shtyra</t>
  </si>
  <si>
    <t xml:space="preserve">   Aktive afatgjata materiale </t>
  </si>
  <si>
    <t xml:space="preserve">   Emri i mire</t>
  </si>
  <si>
    <t xml:space="preserve">   Shpenzimet e zhvillimit</t>
  </si>
  <si>
    <t xml:space="preserve">   Aktive te tjera afatgjata jometeriale</t>
  </si>
  <si>
    <t xml:space="preserve">   Toka</t>
  </si>
  <si>
    <t xml:space="preserve">  Ndertesa</t>
  </si>
  <si>
    <t xml:space="preserve">  Makineri dhe paisje</t>
  </si>
  <si>
    <t xml:space="preserve">  Aktive te tjera afatgjata materiale</t>
  </si>
  <si>
    <t xml:space="preserve">   Lendet e para</t>
  </si>
  <si>
    <t xml:space="preserve">   Prodhimi ne proces</t>
  </si>
  <si>
    <t xml:space="preserve">   Produkte te gatshme</t>
  </si>
  <si>
    <t xml:space="preserve">   Mallra per rishitje</t>
  </si>
  <si>
    <t xml:space="preserve">   Parapagime per furnizime</t>
  </si>
  <si>
    <t xml:space="preserve">   Llogari/ Kerkesa te arketueshme</t>
  </si>
  <si>
    <t xml:space="preserve">   Instrumente te tjera borxhi</t>
  </si>
  <si>
    <t xml:space="preserve">   Investime te tjera financiare</t>
  </si>
  <si>
    <t>TOTALI AKTIVEVE AFATGJATA (II)</t>
  </si>
  <si>
    <t xml:space="preserve">  TOTALI AKTIVEVE (I+II)</t>
  </si>
  <si>
    <t>Totali  2</t>
  </si>
  <si>
    <t>Totali 3</t>
  </si>
  <si>
    <t>Totali 4</t>
  </si>
  <si>
    <t>Totali 1</t>
  </si>
  <si>
    <t>Totali 2</t>
  </si>
  <si>
    <t xml:space="preserve">   Llogari/ Kerkesa te arketueshme afatgjata</t>
  </si>
  <si>
    <t xml:space="preserve">   Aksione dhe investime te tjera ne pjesemarrje</t>
  </si>
  <si>
    <t xml:space="preserve">   Pjesemarje te tjera ne njesi te kontrolluara (vetem ne PF)</t>
  </si>
  <si>
    <t>DETYRIMET DHE KAPITALI</t>
  </si>
  <si>
    <t xml:space="preserve">     DETYRIMET  AFATSHKURTERA</t>
  </si>
  <si>
    <t xml:space="preserve">     Derivativet</t>
  </si>
  <si>
    <t xml:space="preserve">     Huamarrjet</t>
  </si>
  <si>
    <t xml:space="preserve">   Huate dhe obligacionet afatshkurtera</t>
  </si>
  <si>
    <t xml:space="preserve">   Kthimet/ripagesat e huave afatshkurtera</t>
  </si>
  <si>
    <t xml:space="preserve">   Bono te konvertueshme</t>
  </si>
  <si>
    <t xml:space="preserve">     Huamarrjet dhe parapagimet</t>
  </si>
  <si>
    <t xml:space="preserve">   Detyrime tatimore</t>
  </si>
  <si>
    <t xml:space="preserve">   Te pagueshme ndaj punonjesve</t>
  </si>
  <si>
    <t xml:space="preserve">   Te pagueshme ndaj furnitoreve</t>
  </si>
  <si>
    <t xml:space="preserve">   Hua te tjera</t>
  </si>
  <si>
    <t xml:space="preserve">     Grantet dhe te ardhurat e shtyra</t>
  </si>
  <si>
    <t xml:space="preserve">     Provizionet afatshkurtera</t>
  </si>
  <si>
    <t xml:space="preserve">  DETYRIME  AFATGJATA</t>
  </si>
  <si>
    <t xml:space="preserve">   Hua, bono dhe detyrime nga qeraja financiare</t>
  </si>
  <si>
    <t xml:space="preserve">    Huamarrje te tjera afatgjata</t>
  </si>
  <si>
    <t xml:space="preserve">    Grantet dhe te ardhurat e shtyra</t>
  </si>
  <si>
    <t xml:space="preserve">    Provizione afatgjata</t>
  </si>
  <si>
    <t xml:space="preserve">    Huat afatgjata</t>
  </si>
  <si>
    <t>TOTALI DETYRIMEVE AFATSHKURTERA (I)</t>
  </si>
  <si>
    <t>TOTALI DETYRIMEVE AFATGJATA  (II)</t>
  </si>
  <si>
    <t>TOTALI  I  DETYRIMEVE</t>
  </si>
  <si>
    <t xml:space="preserve">     KAPITALI</t>
  </si>
  <si>
    <t>Totali  3</t>
  </si>
  <si>
    <t>Totali  1</t>
  </si>
  <si>
    <t>TOTALI I DETYRIMEVE DHE KAPITALIT  ( I + II )</t>
  </si>
  <si>
    <t>TOTALI I KAPITALIT (III)</t>
  </si>
  <si>
    <t xml:space="preserve">   Aksionet e pakices (PF te konsoliduara)</t>
  </si>
  <si>
    <t xml:space="preserve">   Kapitali aksionereve te shoq. meme (PF te kons.)</t>
  </si>
  <si>
    <t xml:space="preserve">   Kapitali aksionar</t>
  </si>
  <si>
    <t xml:space="preserve">   Primi i aksionit</t>
  </si>
  <si>
    <t xml:space="preserve">   Njesite ose aksionet e thesarit (negative)</t>
  </si>
  <si>
    <t xml:space="preserve">   Rezerva statusore</t>
  </si>
  <si>
    <t xml:space="preserve">   Rezerva ligjore</t>
  </si>
  <si>
    <t xml:space="preserve">   Rezerva te tjera</t>
  </si>
  <si>
    <t xml:space="preserve">   Fitimet e pashperndara</t>
  </si>
  <si>
    <t xml:space="preserve">   Fitimi (Humbja) e vitit financiar</t>
  </si>
  <si>
    <t xml:space="preserve"> Fitimi (humbja) neto e vitit financiar (14-15)</t>
  </si>
  <si>
    <t>Te ardhurat dhe shpenzimet financiare nga investime te tjera        financiare afatgjata</t>
  </si>
  <si>
    <t>Te ardhurat dhe shpenzimet nga interesat</t>
  </si>
  <si>
    <t>Fitimet (Humbjet) nga kursi i kembimit</t>
  </si>
  <si>
    <t>Te ardhura dhe shpenzime te tjera financiare</t>
  </si>
  <si>
    <t>(x)</t>
  </si>
  <si>
    <t>X</t>
  </si>
  <si>
    <t>(X)</t>
  </si>
  <si>
    <t>Fitim (humbje) nga veprimtaria kryesore        (1+2+/-3-8)</t>
  </si>
  <si>
    <t xml:space="preserve">   Parapagimet e arketuara (47)</t>
  </si>
  <si>
    <t>Rritja e rezerves se kapitalit</t>
  </si>
  <si>
    <t xml:space="preserve">   Llogari/ Kerkesa te tjera te arketueshme (444;445)</t>
  </si>
  <si>
    <t>3. Pesqyra e levizjeve te kapitaleve te veta per periudhen</t>
  </si>
  <si>
    <t>Pasqyra e te Ardhurave dhe Shpenzimeve  per periudhen</t>
  </si>
  <si>
    <t>Shoqeria tregtare "Kronos Konstruksion" shpk</t>
  </si>
  <si>
    <t xml:space="preserve">             4. Pasqyra e flukseve te parase per periudhen</t>
  </si>
  <si>
    <t xml:space="preserve">                                </t>
  </si>
  <si>
    <t>Metoda indirekte</t>
  </si>
  <si>
    <t>Emertimet</t>
  </si>
  <si>
    <t>A.</t>
  </si>
  <si>
    <t>Fluksi i parave nga veprimtarite e shfrytezimit</t>
  </si>
  <si>
    <t xml:space="preserve">        Fitimi para tatimit</t>
  </si>
  <si>
    <t>Amortizimin</t>
  </si>
  <si>
    <t>Humbje nga kembimet valutore</t>
  </si>
  <si>
    <t>Te ardhura nga investimet</t>
  </si>
  <si>
    <t>Shpenzime per interesa</t>
  </si>
  <si>
    <t xml:space="preserve">         Rritje/renie e kerkesave te arketueshme</t>
  </si>
  <si>
    <t xml:space="preserve">         Rritje/renie  e inventarit</t>
  </si>
  <si>
    <t xml:space="preserve">         Rritje/renie e detyrimeve per tu paguar </t>
  </si>
  <si>
    <t xml:space="preserve">         Parate e perfituara nga aktivitetet</t>
  </si>
  <si>
    <t xml:space="preserve">         Interesi i paguar</t>
  </si>
  <si>
    <t xml:space="preserve">        Tatim fitimi i paguar </t>
  </si>
  <si>
    <t>Totali</t>
  </si>
  <si>
    <t>B.</t>
  </si>
  <si>
    <t>Fluksi i parave nga veprimtarite investuese</t>
  </si>
  <si>
    <t>Blerja e shoqerise se kontrolluar/minus parate e arketuara</t>
  </si>
  <si>
    <t>Blerja e aktiveve afatgjata materiale</t>
  </si>
  <si>
    <t>Te ardhuara nga shitja e pajisjeve</t>
  </si>
  <si>
    <t>Interesi i arketuar</t>
  </si>
  <si>
    <t>Dividentet e arketuar</t>
  </si>
  <si>
    <t>C.</t>
  </si>
  <si>
    <t>Fluksi i parave nga veprimtarite financiare</t>
  </si>
  <si>
    <t>Hyrje nga emetimi i kapitalit aksionar</t>
  </si>
  <si>
    <t>Hyrje nga huamarrje afatgjata</t>
  </si>
  <si>
    <t>Pagesat e detyrimeve te tjera</t>
  </si>
  <si>
    <t>Dividentet e paguar</t>
  </si>
  <si>
    <t>Rritja/renia neto e mjeteve monetare</t>
  </si>
  <si>
    <t>Mjetet monetare ne fillim te periudhes kontabel</t>
  </si>
  <si>
    <t>Mjetet monetare ne fund te periudhes kontabel</t>
  </si>
  <si>
    <t>Viti 2012</t>
  </si>
  <si>
    <t>Shoqeria tregtare " Kronos Konstruksion " shpk</t>
  </si>
  <si>
    <t>Pozicioni me 31 dhjetor 2011</t>
  </si>
  <si>
    <t>Periudha                   Para ardhese  2012</t>
  </si>
  <si>
    <t>Periudha Raportuese   2013</t>
  </si>
  <si>
    <t>Periudha           Raportuese  2013</t>
  </si>
  <si>
    <t>01 Janar - 31 dhjetor 2013</t>
  </si>
  <si>
    <t xml:space="preserve">                       01 Janar - 31 Dhjetor 2013</t>
  </si>
  <si>
    <t>01 Janar - 31 Dhjetor 2013</t>
  </si>
  <si>
    <t>Viti 2013</t>
  </si>
  <si>
    <t>Pozicioni me 31 dhjetor 2012</t>
  </si>
  <si>
    <t>Pozicioni me 31 Dhjetor 2013</t>
  </si>
  <si>
    <t>PASQYRAT   FINANCIARE</t>
  </si>
  <si>
    <t>(Mbeshtetur ne Ligjin nr.9228, Date 29.04.2004 "Per Kontabilitetin dhe Pasqyrat Financiare", te ndryshuar, dhe ne Standartet kombetare te Kontabilitetit-SKK 2)</t>
  </si>
  <si>
    <t>Te dhena identifikuese</t>
  </si>
  <si>
    <t>Te dhena te tjera</t>
  </si>
  <si>
    <t>Emri</t>
  </si>
  <si>
    <t>KRONOS KONSTRUKSION</t>
  </si>
  <si>
    <t>Individuale</t>
  </si>
  <si>
    <t>NIPTI</t>
  </si>
  <si>
    <t>K41416033P</t>
  </si>
  <si>
    <t>Pasqyrat Financiare</t>
  </si>
  <si>
    <t>Adresa</t>
  </si>
  <si>
    <t>BUL. GJERGJ FISHTA</t>
  </si>
  <si>
    <t>Te Konsiliduara</t>
  </si>
  <si>
    <t>Data e krijimit</t>
  </si>
  <si>
    <t>Monedha        ALL</t>
  </si>
  <si>
    <t>Nr.Rregj.Treg</t>
  </si>
  <si>
    <t>Rrumbullakimi</t>
  </si>
  <si>
    <t>Fusha e veprimtarise</t>
  </si>
  <si>
    <t>Periudhe kontabel</t>
  </si>
  <si>
    <t>VEPRIMTARI NE NDERTIM RIKONSTRUKSION RRUGE UJESJELLES,USHQIM SOCIAL,  TREGTIMIT TE KARBUTRANTIT ME PAKICE</t>
  </si>
  <si>
    <t>Data e Plotesimit te PF 15.03.2012</t>
  </si>
  <si>
    <t>Nga  01/01/2013deri  31.12.2013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</si>
</sst>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00000"/>
    <numFmt numFmtId="173" formatCode="0.0%"/>
    <numFmt numFmtId="174" formatCode="#,##0.0000000000"/>
    <numFmt numFmtId="175" formatCode="#,##0.0"/>
    <numFmt numFmtId="176" formatCode="#,##0.00000"/>
    <numFmt numFmtId="177" formatCode="#,##0.00000000"/>
    <numFmt numFmtId="178" formatCode="0.000000%"/>
    <numFmt numFmtId="179" formatCode="_(* #,##0_);_(* \(#,##0\);_(* &quot;-&quot;??_);_(@_)"/>
    <numFmt numFmtId="180" formatCode="_(* #,##0.0_);_(* \(#,##0.0\);_(* &quot;-&quot;??_);_(@_)"/>
    <numFmt numFmtId="181" formatCode="0.0"/>
    <numFmt numFmtId="182" formatCode="0.00000"/>
    <numFmt numFmtId="183" formatCode="0.0000"/>
    <numFmt numFmtId="184" formatCode="0.000"/>
    <numFmt numFmtId="185" formatCode="#.##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_(* #.;_(* \(#.;_(* &quot;-&quot;??_);_(@_ⴆ"/>
    <numFmt numFmtId="191" formatCode="_(* #.0.;_(* \(#.0.;_(* &quot;-&quot;??_);_(@_ⴆ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sz val="10"/>
      <color indexed="62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9"/>
      <color indexed="62"/>
      <name val="Bookman Old Style"/>
      <family val="1"/>
    </font>
    <font>
      <i/>
      <sz val="11"/>
      <name val="Bookman Old Style"/>
      <family val="1"/>
    </font>
    <font>
      <i/>
      <sz val="10"/>
      <name val="Bookman Old Style"/>
      <family val="1"/>
    </font>
    <font>
      <b/>
      <u val="single"/>
      <sz val="12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u val="single"/>
      <sz val="11"/>
      <name val="Bookman Old Style"/>
      <family val="1"/>
    </font>
    <font>
      <sz val="8"/>
      <name val="Bookman Old Styl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56"/>
      <name val="Times New Roman"/>
      <family val="1"/>
    </font>
    <font>
      <sz val="11"/>
      <color indexed="56"/>
      <name val="Calibri"/>
      <family val="2"/>
    </font>
    <font>
      <sz val="11"/>
      <color indexed="56"/>
      <name val="Times New Roman"/>
      <family val="1"/>
    </font>
    <font>
      <sz val="8"/>
      <color indexed="56"/>
      <name val="Calibri"/>
      <family val="2"/>
    </font>
    <font>
      <sz val="11"/>
      <color indexed="18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theme="3" tint="-0.24997000396251678"/>
      <name val="Calibri"/>
      <family val="2"/>
    </font>
    <font>
      <i/>
      <sz val="11"/>
      <color theme="3" tint="-0.24997000396251678"/>
      <name val="Calibri"/>
      <family val="2"/>
    </font>
    <font>
      <b/>
      <sz val="26"/>
      <color theme="3"/>
      <name val="Times New Roman"/>
      <family val="1"/>
    </font>
    <font>
      <sz val="11"/>
      <color theme="3"/>
      <name val="Times New Roman"/>
      <family val="1"/>
    </font>
    <font>
      <sz val="8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79" fontId="9" fillId="0" borderId="10" xfId="42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9" fontId="9" fillId="0" borderId="11" xfId="42" applyNumberFormat="1" applyFont="1" applyBorder="1" applyAlignment="1">
      <alignment/>
    </xf>
    <xf numFmtId="179" fontId="5" fillId="0" borderId="11" xfId="42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179" fontId="10" fillId="0" borderId="11" xfId="42" applyNumberFormat="1" applyFont="1" applyBorder="1" applyAlignment="1">
      <alignment/>
    </xf>
    <xf numFmtId="1" fontId="9" fillId="33" borderId="11" xfId="0" applyNumberFormat="1" applyFont="1" applyFill="1" applyBorder="1" applyAlignment="1">
      <alignment horizontal="left"/>
    </xf>
    <xf numFmtId="1" fontId="11" fillId="33" borderId="11" xfId="0" applyNumberFormat="1" applyFont="1" applyFill="1" applyBorder="1" applyAlignment="1">
      <alignment horizontal="center" vertical="center"/>
    </xf>
    <xf numFmtId="179" fontId="5" fillId="0" borderId="11" xfId="42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1" fontId="10" fillId="33" borderId="11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1" fontId="9" fillId="33" borderId="11" xfId="0" applyNumberFormat="1" applyFont="1" applyFill="1" applyBorder="1" applyAlignment="1">
      <alignment horizontal="left" vertical="center" wrapText="1"/>
    </xf>
    <xf numFmtId="181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1" fontId="9" fillId="33" borderId="12" xfId="0" applyNumberFormat="1" applyFont="1" applyFill="1" applyBorder="1" applyAlignment="1">
      <alignment horizontal="left"/>
    </xf>
    <xf numFmtId="179" fontId="9" fillId="0" borderId="12" xfId="4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9" fontId="4" fillId="0" borderId="14" xfId="42" applyNumberFormat="1" applyFont="1" applyBorder="1" applyAlignment="1">
      <alignment/>
    </xf>
    <xf numFmtId="179" fontId="7" fillId="0" borderId="15" xfId="42" applyNumberFormat="1" applyFont="1" applyBorder="1" applyAlignment="1">
      <alignment/>
    </xf>
    <xf numFmtId="179" fontId="10" fillId="0" borderId="13" xfId="42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8" fillId="0" borderId="16" xfId="0" applyFont="1" applyBorder="1" applyAlignment="1">
      <alignment/>
    </xf>
    <xf numFmtId="179" fontId="7" fillId="0" borderId="16" xfId="42" applyNumberFormat="1" applyFont="1" applyBorder="1" applyAlignment="1">
      <alignment/>
    </xf>
    <xf numFmtId="179" fontId="7" fillId="0" borderId="17" xfId="42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179" fontId="4" fillId="0" borderId="16" xfId="42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179" fontId="4" fillId="0" borderId="17" xfId="42" applyNumberFormat="1" applyFont="1" applyBorder="1" applyAlignment="1">
      <alignment/>
    </xf>
    <xf numFmtId="179" fontId="9" fillId="0" borderId="13" xfId="42" applyNumberFormat="1" applyFont="1" applyBorder="1" applyAlignment="1">
      <alignment/>
    </xf>
    <xf numFmtId="0" fontId="9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179" fontId="5" fillId="0" borderId="13" xfId="42" applyNumberFormat="1" applyFont="1" applyBorder="1" applyAlignment="1">
      <alignment/>
    </xf>
    <xf numFmtId="179" fontId="8" fillId="0" borderId="13" xfId="42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179" fontId="4" fillId="0" borderId="13" xfId="42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179" fontId="4" fillId="0" borderId="16" xfId="42" applyNumberFormat="1" applyFont="1" applyBorder="1" applyAlignment="1">
      <alignment horizontal="right"/>
    </xf>
    <xf numFmtId="179" fontId="4" fillId="0" borderId="17" xfId="42" applyNumberFormat="1" applyFont="1" applyBorder="1" applyAlignment="1">
      <alignment horizontal="right"/>
    </xf>
    <xf numFmtId="179" fontId="5" fillId="0" borderId="13" xfId="42" applyNumberFormat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179" fontId="7" fillId="0" borderId="19" xfId="42" applyNumberFormat="1" applyFont="1" applyBorder="1" applyAlignment="1">
      <alignment/>
    </xf>
    <xf numFmtId="179" fontId="7" fillId="0" borderId="13" xfId="42" applyNumberFormat="1" applyFont="1" applyBorder="1" applyAlignment="1">
      <alignment/>
    </xf>
    <xf numFmtId="179" fontId="7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179" fontId="9" fillId="0" borderId="20" xfId="42" applyNumberFormat="1" applyFont="1" applyBorder="1" applyAlignment="1">
      <alignment/>
    </xf>
    <xf numFmtId="179" fontId="9" fillId="0" borderId="20" xfId="42" applyNumberFormat="1" applyFont="1" applyBorder="1" applyAlignment="1">
      <alignment horizontal="center"/>
    </xf>
    <xf numFmtId="179" fontId="10" fillId="0" borderId="20" xfId="42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19" fillId="0" borderId="11" xfId="0" applyFont="1" applyBorder="1" applyAlignment="1">
      <alignment/>
    </xf>
    <xf numFmtId="1" fontId="19" fillId="33" borderId="11" xfId="0" applyNumberFormat="1" applyFont="1" applyFill="1" applyBorder="1" applyAlignment="1">
      <alignment horizontal="left"/>
    </xf>
    <xf numFmtId="179" fontId="5" fillId="0" borderId="0" xfId="0" applyNumberFormat="1" applyFont="1" applyAlignment="1">
      <alignment/>
    </xf>
    <xf numFmtId="0" fontId="9" fillId="0" borderId="16" xfId="0" applyFont="1" applyBorder="1" applyAlignment="1">
      <alignment vertical="center"/>
    </xf>
    <xf numFmtId="3" fontId="9" fillId="0" borderId="0" xfId="0" applyNumberFormat="1" applyFont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179" fontId="7" fillId="0" borderId="16" xfId="42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3" fontId="20" fillId="0" borderId="0" xfId="42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2" fillId="0" borderId="11" xfId="0" applyFont="1" applyBorder="1" applyAlignment="1">
      <alignment/>
    </xf>
    <xf numFmtId="179" fontId="22" fillId="0" borderId="11" xfId="42" applyNumberFormat="1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 indent="3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indent="3"/>
    </xf>
    <xf numFmtId="179" fontId="22" fillId="0" borderId="11" xfId="42" applyNumberFormat="1" applyFont="1" applyBorder="1" applyAlignment="1">
      <alignment vertical="center" wrapText="1"/>
    </xf>
    <xf numFmtId="0" fontId="26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179" fontId="25" fillId="0" borderId="11" xfId="42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11" xfId="0" applyFont="1" applyBorder="1" applyAlignment="1">
      <alignment/>
    </xf>
    <xf numFmtId="179" fontId="23" fillId="0" borderId="11" xfId="42" applyNumberFormat="1" applyFont="1" applyBorder="1" applyAlignment="1">
      <alignment/>
    </xf>
    <xf numFmtId="179" fontId="23" fillId="0" borderId="23" xfId="42" applyNumberFormat="1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179" fontId="23" fillId="0" borderId="12" xfId="42" applyNumberFormat="1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right"/>
    </xf>
    <xf numFmtId="14" fontId="67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="84" zoomScaleNormal="84" zoomScalePageLayoutView="0" workbookViewId="0" topLeftCell="A31">
      <selection activeCell="E58" sqref="E58"/>
    </sheetView>
  </sheetViews>
  <sheetFormatPr defaultColWidth="9.140625" defaultRowHeight="12.75"/>
  <cols>
    <col min="1" max="1" width="5.57421875" style="2" customWidth="1"/>
    <col min="2" max="2" width="55.7109375" style="2" customWidth="1"/>
    <col min="3" max="3" width="8.00390625" style="2" customWidth="1"/>
    <col min="4" max="4" width="18.28125" style="2" customWidth="1"/>
    <col min="5" max="5" width="19.28125" style="2" customWidth="1"/>
    <col min="6" max="6" width="0.5625" style="2" hidden="1" customWidth="1"/>
    <col min="7" max="7" width="5.57421875" style="2" customWidth="1"/>
    <col min="8" max="8" width="52.421875" style="2" customWidth="1"/>
    <col min="9" max="9" width="8.00390625" style="2" customWidth="1"/>
    <col min="10" max="11" width="18.421875" style="2" customWidth="1"/>
    <col min="12" max="12" width="9.140625" style="2" customWidth="1"/>
    <col min="13" max="13" width="13.00390625" style="2" bestFit="1" customWidth="1"/>
    <col min="14" max="16384" width="9.140625" style="2" customWidth="1"/>
  </cols>
  <sheetData>
    <row r="1" spans="1:11" ht="13.5" customHeight="1" thickBot="1">
      <c r="A1" s="144" t="s">
        <v>150</v>
      </c>
      <c r="B1" s="144"/>
      <c r="C1" s="33"/>
      <c r="D1" s="33"/>
      <c r="E1" s="33"/>
      <c r="F1" s="33"/>
      <c r="G1" s="144" t="s">
        <v>150</v>
      </c>
      <c r="H1" s="144"/>
      <c r="I1" s="99"/>
      <c r="J1" s="99"/>
      <c r="K1" s="99"/>
    </row>
    <row r="2" spans="1:11" ht="15" customHeight="1">
      <c r="A2" s="140" t="s">
        <v>1</v>
      </c>
      <c r="B2" s="142" t="s">
        <v>2</v>
      </c>
      <c r="C2" s="140" t="s">
        <v>15</v>
      </c>
      <c r="D2" s="140" t="s">
        <v>189</v>
      </c>
      <c r="E2" s="138" t="s">
        <v>188</v>
      </c>
      <c r="F2" s="34"/>
      <c r="G2" s="140" t="s">
        <v>1</v>
      </c>
      <c r="H2" s="142" t="s">
        <v>98</v>
      </c>
      <c r="I2" s="140" t="s">
        <v>15</v>
      </c>
      <c r="J2" s="140" t="s">
        <v>189</v>
      </c>
      <c r="K2" s="138" t="s">
        <v>188</v>
      </c>
    </row>
    <row r="3" spans="1:11" ht="18.75" customHeight="1" thickBot="1">
      <c r="A3" s="141"/>
      <c r="B3" s="143"/>
      <c r="C3" s="141"/>
      <c r="D3" s="141"/>
      <c r="E3" s="139"/>
      <c r="F3" s="34"/>
      <c r="G3" s="141"/>
      <c r="H3" s="143"/>
      <c r="I3" s="141"/>
      <c r="J3" s="141"/>
      <c r="K3" s="139"/>
    </row>
    <row r="4" spans="1:11" ht="18" customHeight="1">
      <c r="A4" s="35" t="s">
        <v>3</v>
      </c>
      <c r="B4" s="36" t="s">
        <v>4</v>
      </c>
      <c r="C4" s="37"/>
      <c r="D4" s="38"/>
      <c r="E4" s="39"/>
      <c r="F4" s="40"/>
      <c r="G4" s="41"/>
      <c r="H4" s="42"/>
      <c r="I4" s="37"/>
      <c r="J4" s="38"/>
      <c r="K4" s="38"/>
    </row>
    <row r="5" spans="1:11" ht="18" customHeight="1">
      <c r="A5" s="43">
        <v>1</v>
      </c>
      <c r="B5" s="44" t="s">
        <v>63</v>
      </c>
      <c r="C5" s="45"/>
      <c r="D5" s="46">
        <v>18702055</v>
      </c>
      <c r="E5" s="46">
        <v>997785.7734999657</v>
      </c>
      <c r="F5" s="40"/>
      <c r="G5" s="48" t="s">
        <v>3</v>
      </c>
      <c r="H5" s="49" t="s">
        <v>99</v>
      </c>
      <c r="I5" s="50"/>
      <c r="J5" s="51"/>
      <c r="K5" s="51"/>
    </row>
    <row r="6" spans="1:11" ht="18" customHeight="1">
      <c r="A6" s="52">
        <v>2</v>
      </c>
      <c r="B6" s="44" t="s">
        <v>62</v>
      </c>
      <c r="C6" s="50"/>
      <c r="D6" s="51"/>
      <c r="E6" s="53"/>
      <c r="F6" s="54"/>
      <c r="G6" s="43">
        <v>1</v>
      </c>
      <c r="H6" s="44" t="s">
        <v>100</v>
      </c>
      <c r="I6" s="55"/>
      <c r="J6" s="51"/>
      <c r="K6" s="51"/>
    </row>
    <row r="7" spans="1:11" ht="12.75" customHeight="1">
      <c r="A7" s="52" t="s">
        <v>56</v>
      </c>
      <c r="B7" s="56" t="s">
        <v>57</v>
      </c>
      <c r="C7" s="50"/>
      <c r="D7" s="51"/>
      <c r="E7" s="53"/>
      <c r="F7" s="54"/>
      <c r="G7" s="43">
        <v>2</v>
      </c>
      <c r="H7" s="44" t="s">
        <v>101</v>
      </c>
      <c r="I7" s="55"/>
      <c r="J7" s="51"/>
      <c r="K7" s="51"/>
    </row>
    <row r="8" spans="1:11" ht="18" customHeight="1">
      <c r="A8" s="52" t="s">
        <v>58</v>
      </c>
      <c r="B8" s="56" t="s">
        <v>59</v>
      </c>
      <c r="C8" s="50"/>
      <c r="D8" s="51"/>
      <c r="E8" s="53"/>
      <c r="F8" s="54"/>
      <c r="G8" s="57" t="s">
        <v>56</v>
      </c>
      <c r="H8" s="56" t="s">
        <v>102</v>
      </c>
      <c r="I8" s="50"/>
      <c r="J8" s="51">
        <v>0</v>
      </c>
      <c r="K8" s="51">
        <v>6151000</v>
      </c>
    </row>
    <row r="9" spans="1:11" ht="18" customHeight="1">
      <c r="A9" s="52"/>
      <c r="B9" s="44" t="s">
        <v>90</v>
      </c>
      <c r="C9" s="45"/>
      <c r="D9" s="47">
        <f>SUM(D7:D8)</f>
        <v>0</v>
      </c>
      <c r="E9" s="47">
        <f>SUM(E7:E8)</f>
        <v>0</v>
      </c>
      <c r="F9" s="40"/>
      <c r="G9" s="57" t="s">
        <v>58</v>
      </c>
      <c r="H9" s="56" t="s">
        <v>103</v>
      </c>
      <c r="I9" s="50"/>
      <c r="J9" s="51"/>
      <c r="K9" s="51"/>
    </row>
    <row r="10" spans="1:11" ht="18" customHeight="1">
      <c r="A10" s="43">
        <v>3</v>
      </c>
      <c r="B10" s="44" t="s">
        <v>61</v>
      </c>
      <c r="C10" s="45"/>
      <c r="D10" s="46"/>
      <c r="E10" s="47"/>
      <c r="F10" s="40"/>
      <c r="G10" s="57" t="s">
        <v>65</v>
      </c>
      <c r="H10" s="56" t="s">
        <v>104</v>
      </c>
      <c r="I10" s="50"/>
      <c r="J10" s="51"/>
      <c r="K10" s="51"/>
    </row>
    <row r="11" spans="1:11" ht="18" customHeight="1">
      <c r="A11" s="57"/>
      <c r="B11" s="56" t="s">
        <v>85</v>
      </c>
      <c r="C11" s="50"/>
      <c r="D11" s="51">
        <v>0</v>
      </c>
      <c r="E11" s="51">
        <v>20049924</v>
      </c>
      <c r="F11" s="54"/>
      <c r="G11" s="57"/>
      <c r="H11" s="58" t="s">
        <v>90</v>
      </c>
      <c r="I11" s="50"/>
      <c r="J11" s="100">
        <f>SUM(J8:J10)</f>
        <v>0</v>
      </c>
      <c r="K11" s="51">
        <f>SUM(K8:K10)</f>
        <v>6151000</v>
      </c>
    </row>
    <row r="12" spans="1:11" ht="18" customHeight="1">
      <c r="A12" s="57"/>
      <c r="B12" s="56" t="s">
        <v>147</v>
      </c>
      <c r="C12" s="50"/>
      <c r="D12" s="51">
        <v>686535</v>
      </c>
      <c r="E12" s="51">
        <v>336300</v>
      </c>
      <c r="F12" s="54"/>
      <c r="G12" s="59">
        <v>3</v>
      </c>
      <c r="H12" s="44" t="s">
        <v>105</v>
      </c>
      <c r="I12" s="50"/>
      <c r="J12" s="51"/>
      <c r="K12" s="51"/>
    </row>
    <row r="13" spans="1:11" ht="18" customHeight="1">
      <c r="A13" s="57"/>
      <c r="B13" s="56" t="s">
        <v>86</v>
      </c>
      <c r="C13" s="50"/>
      <c r="D13" s="51"/>
      <c r="E13" s="53"/>
      <c r="F13" s="54"/>
      <c r="G13" s="52" t="s">
        <v>56</v>
      </c>
      <c r="H13" s="56" t="s">
        <v>108</v>
      </c>
      <c r="I13" s="55"/>
      <c r="J13" s="51">
        <v>65907085</v>
      </c>
      <c r="K13" s="51">
        <v>0</v>
      </c>
    </row>
    <row r="14" spans="1:11" ht="18" customHeight="1">
      <c r="A14" s="57"/>
      <c r="B14" s="56" t="s">
        <v>87</v>
      </c>
      <c r="C14" s="50"/>
      <c r="D14" s="51"/>
      <c r="E14" s="53"/>
      <c r="F14" s="54"/>
      <c r="G14" s="52" t="s">
        <v>58</v>
      </c>
      <c r="H14" s="56" t="s">
        <v>107</v>
      </c>
      <c r="I14" s="55"/>
      <c r="J14" s="51">
        <v>8995580</v>
      </c>
      <c r="K14" s="51">
        <v>0</v>
      </c>
    </row>
    <row r="15" spans="1:11" ht="18" customHeight="1">
      <c r="A15" s="57"/>
      <c r="B15" s="44" t="s">
        <v>91</v>
      </c>
      <c r="C15" s="45"/>
      <c r="D15" s="47">
        <f>SUM(D11:D14)</f>
        <v>686535</v>
      </c>
      <c r="E15" s="47">
        <f>SUM(E11:E14)</f>
        <v>20386224</v>
      </c>
      <c r="F15" s="40"/>
      <c r="G15" s="57" t="s">
        <v>65</v>
      </c>
      <c r="H15" s="56" t="s">
        <v>106</v>
      </c>
      <c r="I15" s="50"/>
      <c r="J15" s="51">
        <v>887936</v>
      </c>
      <c r="K15" s="51">
        <v>568042</v>
      </c>
    </row>
    <row r="16" spans="1:11" ht="18" customHeight="1">
      <c r="A16" s="59">
        <v>4</v>
      </c>
      <c r="B16" s="44" t="s">
        <v>68</v>
      </c>
      <c r="C16" s="45"/>
      <c r="D16" s="46"/>
      <c r="E16" s="47"/>
      <c r="F16" s="40"/>
      <c r="G16" s="57" t="s">
        <v>66</v>
      </c>
      <c r="H16" s="56" t="s">
        <v>109</v>
      </c>
      <c r="I16" s="50"/>
      <c r="J16" s="51"/>
      <c r="K16" s="51"/>
    </row>
    <row r="17" spans="1:11" ht="18" customHeight="1">
      <c r="A17" s="52" t="s">
        <v>56</v>
      </c>
      <c r="B17" s="56" t="s">
        <v>80</v>
      </c>
      <c r="C17" s="50"/>
      <c r="D17" s="51"/>
      <c r="E17" s="53"/>
      <c r="F17" s="60"/>
      <c r="G17" s="57" t="s">
        <v>67</v>
      </c>
      <c r="H17" s="56" t="s">
        <v>145</v>
      </c>
      <c r="I17" s="50"/>
      <c r="J17" s="51">
        <v>0</v>
      </c>
      <c r="K17" s="51">
        <v>0</v>
      </c>
    </row>
    <row r="18" spans="1:11" ht="18" customHeight="1">
      <c r="A18" s="43" t="s">
        <v>58</v>
      </c>
      <c r="B18" s="56" t="s">
        <v>81</v>
      </c>
      <c r="C18" s="50"/>
      <c r="D18" s="51">
        <v>0</v>
      </c>
      <c r="E18" s="51">
        <v>0</v>
      </c>
      <c r="F18" s="60"/>
      <c r="G18" s="57"/>
      <c r="H18" s="44" t="s">
        <v>122</v>
      </c>
      <c r="I18" s="50"/>
      <c r="J18" s="46">
        <f>SUM(J13:J17)</f>
        <v>75790601</v>
      </c>
      <c r="K18" s="46">
        <f>SUM(K13:K17)</f>
        <v>568042</v>
      </c>
    </row>
    <row r="19" spans="1:11" ht="18" customHeight="1">
      <c r="A19" s="57" t="s">
        <v>65</v>
      </c>
      <c r="B19" s="56" t="s">
        <v>82</v>
      </c>
      <c r="C19" s="50"/>
      <c r="D19" s="51"/>
      <c r="E19" s="51"/>
      <c r="F19" s="60"/>
      <c r="G19" s="59">
        <v>4</v>
      </c>
      <c r="H19" s="44" t="s">
        <v>110</v>
      </c>
      <c r="I19" s="55"/>
      <c r="J19" s="51"/>
      <c r="K19" s="51"/>
    </row>
    <row r="20" spans="1:11" ht="18" customHeight="1">
      <c r="A20" s="57" t="s">
        <v>66</v>
      </c>
      <c r="B20" s="56" t="s">
        <v>83</v>
      </c>
      <c r="C20" s="50"/>
      <c r="D20" s="51">
        <v>0</v>
      </c>
      <c r="E20" s="51">
        <v>2127643</v>
      </c>
      <c r="F20" s="54"/>
      <c r="G20" s="59">
        <v>5</v>
      </c>
      <c r="H20" s="44" t="s">
        <v>111</v>
      </c>
      <c r="I20" s="55"/>
      <c r="J20" s="51"/>
      <c r="K20" s="51"/>
    </row>
    <row r="21" spans="1:11" ht="18" customHeight="1">
      <c r="A21" s="57" t="s">
        <v>67</v>
      </c>
      <c r="B21" s="56" t="s">
        <v>84</v>
      </c>
      <c r="C21" s="50"/>
      <c r="D21" s="51"/>
      <c r="E21" s="51"/>
      <c r="F21" s="60"/>
      <c r="G21" s="52"/>
      <c r="H21" s="44" t="s">
        <v>118</v>
      </c>
      <c r="I21" s="55"/>
      <c r="J21" s="46">
        <f>J6+J11+J18+J19+J20</f>
        <v>75790601</v>
      </c>
      <c r="K21" s="46">
        <f>K6+K11+K18+K19+K20</f>
        <v>6719042</v>
      </c>
    </row>
    <row r="22" spans="1:11" ht="18" customHeight="1">
      <c r="A22" s="57"/>
      <c r="B22" s="44" t="s">
        <v>92</v>
      </c>
      <c r="C22" s="45"/>
      <c r="D22" s="47">
        <f>SUM(D17:D21)</f>
        <v>0</v>
      </c>
      <c r="E22" s="47">
        <f>SUM(E17:E21)</f>
        <v>2127643</v>
      </c>
      <c r="F22" s="61"/>
      <c r="G22" s="57"/>
      <c r="H22" s="50"/>
      <c r="I22" s="50"/>
      <c r="J22" s="51"/>
      <c r="K22" s="51"/>
    </row>
    <row r="23" spans="1:11" ht="18" customHeight="1">
      <c r="A23" s="43">
        <v>5</v>
      </c>
      <c r="B23" s="44" t="s">
        <v>69</v>
      </c>
      <c r="C23" s="50"/>
      <c r="D23" s="51"/>
      <c r="E23" s="53"/>
      <c r="F23" s="60"/>
      <c r="G23" s="48" t="s">
        <v>5</v>
      </c>
      <c r="H23" s="62" t="s">
        <v>112</v>
      </c>
      <c r="I23" s="55"/>
      <c r="J23" s="51"/>
      <c r="K23" s="51"/>
    </row>
    <row r="24" spans="1:11" ht="18" customHeight="1">
      <c r="A24" s="43">
        <v>6</v>
      </c>
      <c r="B24" s="44" t="s">
        <v>70</v>
      </c>
      <c r="C24" s="50"/>
      <c r="D24" s="51"/>
      <c r="E24" s="53"/>
      <c r="F24" s="60"/>
      <c r="G24" s="43">
        <v>1</v>
      </c>
      <c r="H24" s="44" t="s">
        <v>117</v>
      </c>
      <c r="I24" s="50"/>
      <c r="J24" s="51"/>
      <c r="K24" s="51"/>
    </row>
    <row r="25" spans="1:11" ht="18" customHeight="1">
      <c r="A25" s="43">
        <v>7</v>
      </c>
      <c r="B25" s="44" t="s">
        <v>71</v>
      </c>
      <c r="C25" s="50"/>
      <c r="D25" s="51"/>
      <c r="E25" s="53"/>
      <c r="F25" s="60"/>
      <c r="G25" s="57" t="s">
        <v>56</v>
      </c>
      <c r="H25" s="56" t="s">
        <v>113</v>
      </c>
      <c r="I25" s="50"/>
      <c r="J25" s="51">
        <v>0</v>
      </c>
      <c r="K25" s="51">
        <v>24000002.61</v>
      </c>
    </row>
    <row r="26" spans="1:11" ht="18" customHeight="1">
      <c r="A26" s="57"/>
      <c r="B26" s="63" t="s">
        <v>60</v>
      </c>
      <c r="C26" s="50"/>
      <c r="D26" s="53">
        <f>D5+D9+D15+D22+D23+D24+D25</f>
        <v>19388590</v>
      </c>
      <c r="E26" s="53">
        <f>E5+E9+E15+E22+E23+E24+E25</f>
        <v>23511652.773499966</v>
      </c>
      <c r="F26" s="54"/>
      <c r="G26" s="57" t="s">
        <v>58</v>
      </c>
      <c r="H26" s="56" t="s">
        <v>104</v>
      </c>
      <c r="I26" s="50"/>
      <c r="J26" s="51"/>
      <c r="K26" s="51"/>
    </row>
    <row r="27" spans="1:13" ht="18" customHeight="1">
      <c r="A27" s="57"/>
      <c r="B27" s="55"/>
      <c r="C27" s="50"/>
      <c r="D27" s="51"/>
      <c r="E27" s="53"/>
      <c r="F27" s="54"/>
      <c r="G27" s="57"/>
      <c r="H27" s="44" t="s">
        <v>123</v>
      </c>
      <c r="I27" s="55"/>
      <c r="J27" s="46">
        <f>SUM(J25:J26)</f>
        <v>0</v>
      </c>
      <c r="K27" s="46">
        <f>SUM(K25:K26)</f>
        <v>24000002.61</v>
      </c>
      <c r="M27" s="93"/>
    </row>
    <row r="28" spans="1:11" ht="18" customHeight="1">
      <c r="A28" s="48" t="s">
        <v>5</v>
      </c>
      <c r="B28" s="62" t="s">
        <v>6</v>
      </c>
      <c r="C28" s="50"/>
      <c r="D28" s="51"/>
      <c r="E28" s="53"/>
      <c r="F28" s="54"/>
      <c r="G28" s="59">
        <v>2</v>
      </c>
      <c r="H28" s="63" t="s">
        <v>114</v>
      </c>
      <c r="I28" s="50"/>
      <c r="J28" s="51">
        <v>0</v>
      </c>
      <c r="K28" s="51">
        <v>24992362.5039</v>
      </c>
    </row>
    <row r="29" spans="1:11" ht="18" customHeight="1">
      <c r="A29" s="43">
        <v>1</v>
      </c>
      <c r="B29" s="44" t="s">
        <v>64</v>
      </c>
      <c r="C29" s="50"/>
      <c r="D29" s="51"/>
      <c r="E29" s="53"/>
      <c r="F29" s="64"/>
      <c r="G29" s="43">
        <v>3</v>
      </c>
      <c r="H29" s="63" t="s">
        <v>116</v>
      </c>
      <c r="I29" s="50"/>
      <c r="J29" s="51"/>
      <c r="K29" s="51"/>
    </row>
    <row r="30" spans="1:11" ht="18" customHeight="1">
      <c r="A30" s="52" t="s">
        <v>56</v>
      </c>
      <c r="B30" s="56" t="s">
        <v>97</v>
      </c>
      <c r="C30" s="50"/>
      <c r="D30" s="51"/>
      <c r="E30" s="53"/>
      <c r="F30" s="60"/>
      <c r="G30" s="43">
        <v>4</v>
      </c>
      <c r="H30" s="63" t="s">
        <v>115</v>
      </c>
      <c r="I30" s="55"/>
      <c r="J30" s="51"/>
      <c r="K30" s="51"/>
    </row>
    <row r="31" spans="1:11" ht="18" customHeight="1">
      <c r="A31" s="52" t="s">
        <v>58</v>
      </c>
      <c r="B31" s="56" t="s">
        <v>96</v>
      </c>
      <c r="C31" s="45"/>
      <c r="D31" s="46"/>
      <c r="E31" s="47"/>
      <c r="F31" s="40"/>
      <c r="G31" s="57"/>
      <c r="H31" s="44" t="s">
        <v>119</v>
      </c>
      <c r="I31" s="55"/>
      <c r="J31" s="51">
        <f>J27+J28+J29+J30</f>
        <v>0</v>
      </c>
      <c r="K31" s="51">
        <f>K27+K28+K29+K30</f>
        <v>48992365.1139</v>
      </c>
    </row>
    <row r="32" spans="1:11" ht="18" customHeight="1">
      <c r="A32" s="52" t="s">
        <v>65</v>
      </c>
      <c r="B32" s="56" t="s">
        <v>95</v>
      </c>
      <c r="C32" s="55"/>
      <c r="D32" s="51"/>
      <c r="E32" s="53"/>
      <c r="F32" s="54"/>
      <c r="G32" s="57"/>
      <c r="H32" s="44" t="s">
        <v>120</v>
      </c>
      <c r="I32" s="55"/>
      <c r="J32" s="46">
        <f>J21+J31</f>
        <v>75790601</v>
      </c>
      <c r="K32" s="46">
        <f>K21+K31</f>
        <v>55711407.1139</v>
      </c>
    </row>
    <row r="33" spans="1:11" ht="18" customHeight="1">
      <c r="A33" s="52"/>
      <c r="B33" s="44" t="s">
        <v>93</v>
      </c>
      <c r="C33" s="44"/>
      <c r="D33" s="47">
        <f>SUM(D30:D32)</f>
        <v>0</v>
      </c>
      <c r="E33" s="47">
        <f>SUM(E30:E32)</f>
        <v>0</v>
      </c>
      <c r="F33" s="40"/>
      <c r="G33" s="57"/>
      <c r="H33" s="44"/>
      <c r="I33" s="44"/>
      <c r="J33" s="46"/>
      <c r="K33" s="46"/>
    </row>
    <row r="34" spans="1:11" ht="18" customHeight="1">
      <c r="A34" s="43">
        <v>2</v>
      </c>
      <c r="B34" s="44" t="s">
        <v>72</v>
      </c>
      <c r="C34" s="55"/>
      <c r="D34" s="51"/>
      <c r="E34" s="47"/>
      <c r="F34" s="54"/>
      <c r="G34" s="62"/>
      <c r="H34" s="65"/>
      <c r="I34" s="50"/>
      <c r="J34" s="51"/>
      <c r="K34" s="46"/>
    </row>
    <row r="35" spans="1:11" ht="18" customHeight="1">
      <c r="A35" s="57" t="s">
        <v>56</v>
      </c>
      <c r="B35" s="66" t="s">
        <v>76</v>
      </c>
      <c r="C35" s="55"/>
      <c r="D35" s="51"/>
      <c r="E35" s="53"/>
      <c r="F35" s="54"/>
      <c r="G35" s="48" t="s">
        <v>37</v>
      </c>
      <c r="H35" s="49" t="s">
        <v>121</v>
      </c>
      <c r="I35" s="50"/>
      <c r="J35" s="51"/>
      <c r="K35" s="51"/>
    </row>
    <row r="36" spans="1:11" ht="18" customHeight="1">
      <c r="A36" s="57" t="s">
        <v>58</v>
      </c>
      <c r="B36" s="66" t="s">
        <v>77</v>
      </c>
      <c r="C36" s="55"/>
      <c r="D36" s="51">
        <v>35454796</v>
      </c>
      <c r="E36" s="51">
        <v>55725358</v>
      </c>
      <c r="F36" s="54"/>
      <c r="G36" s="57">
        <v>1</v>
      </c>
      <c r="H36" s="44" t="s">
        <v>126</v>
      </c>
      <c r="I36" s="50"/>
      <c r="J36" s="51"/>
      <c r="K36" s="51"/>
    </row>
    <row r="37" spans="1:11" ht="18" customHeight="1">
      <c r="A37" s="57" t="s">
        <v>65</v>
      </c>
      <c r="B37" s="66" t="s">
        <v>78</v>
      </c>
      <c r="C37" s="44"/>
      <c r="D37" s="51">
        <v>31180715</v>
      </c>
      <c r="E37" s="51">
        <v>26381026</v>
      </c>
      <c r="F37" s="40"/>
      <c r="G37" s="57">
        <v>2</v>
      </c>
      <c r="H37" s="44" t="s">
        <v>127</v>
      </c>
      <c r="I37" s="50"/>
      <c r="J37" s="51">
        <f>K37</f>
        <v>36000000</v>
      </c>
      <c r="K37" s="51">
        <v>36000000</v>
      </c>
    </row>
    <row r="38" spans="1:11" ht="18" customHeight="1">
      <c r="A38" s="57" t="s">
        <v>66</v>
      </c>
      <c r="B38" s="66" t="s">
        <v>79</v>
      </c>
      <c r="C38" s="50"/>
      <c r="D38" s="51">
        <v>51046089</v>
      </c>
      <c r="E38" s="51">
        <v>0</v>
      </c>
      <c r="F38" s="60"/>
      <c r="G38" s="57">
        <v>3</v>
      </c>
      <c r="H38" s="44" t="s">
        <v>128</v>
      </c>
      <c r="I38" s="50"/>
      <c r="J38" s="51"/>
      <c r="K38" s="51"/>
    </row>
    <row r="39" spans="1:11" ht="18" customHeight="1">
      <c r="A39" s="52"/>
      <c r="B39" s="44" t="s">
        <v>94</v>
      </c>
      <c r="C39" s="45"/>
      <c r="D39" s="47">
        <f>SUM(D35:D38)</f>
        <v>117681600</v>
      </c>
      <c r="E39" s="47">
        <f>SUM(E35:E38)</f>
        <v>82106384</v>
      </c>
      <c r="F39" s="61"/>
      <c r="G39" s="57">
        <v>4</v>
      </c>
      <c r="H39" s="44" t="s">
        <v>129</v>
      </c>
      <c r="I39" s="50"/>
      <c r="J39" s="51"/>
      <c r="K39" s="51"/>
    </row>
    <row r="40" spans="1:11" ht="15" customHeight="1">
      <c r="A40" s="43"/>
      <c r="B40" s="44" t="s">
        <v>16</v>
      </c>
      <c r="C40" s="50"/>
      <c r="D40" s="51"/>
      <c r="E40" s="53"/>
      <c r="F40" s="54"/>
      <c r="G40" s="57">
        <v>5</v>
      </c>
      <c r="H40" s="44" t="s">
        <v>130</v>
      </c>
      <c r="I40" s="50"/>
      <c r="J40" s="51"/>
      <c r="K40" s="51"/>
    </row>
    <row r="41" spans="1:11" ht="12.75" customHeight="1">
      <c r="A41" s="43"/>
      <c r="B41" s="44" t="s">
        <v>17</v>
      </c>
      <c r="C41" s="50"/>
      <c r="D41" s="67"/>
      <c r="E41" s="68"/>
      <c r="F41" s="69"/>
      <c r="G41" s="57">
        <v>6</v>
      </c>
      <c r="H41" s="44" t="s">
        <v>131</v>
      </c>
      <c r="I41" s="50"/>
      <c r="J41" s="51"/>
      <c r="K41" s="51"/>
    </row>
    <row r="42" spans="1:11" ht="18" customHeight="1">
      <c r="A42" s="43" t="s">
        <v>56</v>
      </c>
      <c r="B42" s="56" t="s">
        <v>73</v>
      </c>
      <c r="C42" s="55"/>
      <c r="D42" s="51"/>
      <c r="E42" s="53"/>
      <c r="F42" s="54"/>
      <c r="G42" s="57">
        <v>7</v>
      </c>
      <c r="H42" s="44" t="s">
        <v>132</v>
      </c>
      <c r="I42" s="55"/>
      <c r="J42" s="51">
        <f>K42</f>
        <v>1147513</v>
      </c>
      <c r="K42" s="51">
        <v>1147513</v>
      </c>
    </row>
    <row r="43" spans="1:11" ht="18" customHeight="1">
      <c r="A43" s="43" t="s">
        <v>58</v>
      </c>
      <c r="B43" s="56" t="s">
        <v>74</v>
      </c>
      <c r="C43" s="44"/>
      <c r="D43" s="46"/>
      <c r="E43" s="47"/>
      <c r="F43" s="40"/>
      <c r="G43" s="57">
        <v>8</v>
      </c>
      <c r="H43" s="44" t="s">
        <v>133</v>
      </c>
      <c r="I43" s="55"/>
      <c r="J43" s="51"/>
      <c r="K43" s="51"/>
    </row>
    <row r="44" spans="1:11" ht="18" customHeight="1">
      <c r="A44" s="43" t="s">
        <v>65</v>
      </c>
      <c r="B44" s="56" t="s">
        <v>75</v>
      </c>
      <c r="C44" s="44"/>
      <c r="D44" s="46"/>
      <c r="E44" s="47"/>
      <c r="F44" s="40"/>
      <c r="G44" s="57">
        <v>9</v>
      </c>
      <c r="H44" s="44" t="s">
        <v>134</v>
      </c>
      <c r="I44" s="50"/>
      <c r="J44" s="51">
        <f>K44+K45</f>
        <v>12759117</v>
      </c>
      <c r="K44" s="51">
        <v>10197033</v>
      </c>
    </row>
    <row r="45" spans="1:11" ht="18" customHeight="1">
      <c r="A45" s="43"/>
      <c r="B45" s="44" t="s">
        <v>92</v>
      </c>
      <c r="C45" s="44"/>
      <c r="D45" s="47">
        <f>SUM(D42:D44)</f>
        <v>0</v>
      </c>
      <c r="E45" s="47">
        <f>SUM(E42:E44)</f>
        <v>0</v>
      </c>
      <c r="F45" s="40"/>
      <c r="G45" s="57">
        <v>10</v>
      </c>
      <c r="H45" s="44" t="s">
        <v>135</v>
      </c>
      <c r="I45" s="50"/>
      <c r="J45" s="51">
        <f>'Te ardh. e shpenz'!D29</f>
        <v>11372958.9</v>
      </c>
      <c r="K45" s="51">
        <v>2562084</v>
      </c>
    </row>
    <row r="46" spans="1:11" ht="18" customHeight="1">
      <c r="A46" s="43"/>
      <c r="B46" s="44" t="s">
        <v>18</v>
      </c>
      <c r="C46" s="44"/>
      <c r="D46" s="46"/>
      <c r="E46" s="47"/>
      <c r="F46" s="40"/>
      <c r="G46" s="57"/>
      <c r="H46" s="58" t="s">
        <v>125</v>
      </c>
      <c r="I46" s="50"/>
      <c r="J46" s="46">
        <f>SUM(J36:J45)</f>
        <v>61279588.9</v>
      </c>
      <c r="K46" s="46">
        <f>SUM(K36:K45)</f>
        <v>49906630</v>
      </c>
    </row>
    <row r="47" spans="1:11" ht="18" customHeight="1">
      <c r="A47" s="43"/>
      <c r="B47" s="44" t="s">
        <v>19</v>
      </c>
      <c r="C47" s="44"/>
      <c r="D47" s="46"/>
      <c r="E47" s="47"/>
      <c r="F47" s="40"/>
      <c r="G47" s="57"/>
      <c r="H47" s="45"/>
      <c r="I47" s="50"/>
      <c r="J47" s="51"/>
      <c r="K47" s="51"/>
    </row>
    <row r="48" spans="1:11" ht="16.5">
      <c r="A48" s="57"/>
      <c r="B48" s="70" t="s">
        <v>88</v>
      </c>
      <c r="C48" s="50"/>
      <c r="D48" s="53">
        <f>D33+D39+D40+D41+D45+D46+D47</f>
        <v>117681600</v>
      </c>
      <c r="E48" s="53">
        <f>E33+E39+E40+E41+E45+E46+E47</f>
        <v>82106384</v>
      </c>
      <c r="F48" s="60"/>
      <c r="G48" s="57"/>
      <c r="H48" s="45"/>
      <c r="I48" s="50"/>
      <c r="J48" s="51"/>
      <c r="K48" s="51"/>
    </row>
    <row r="49" spans="1:11" ht="25.5" customHeight="1" thickBot="1">
      <c r="A49" s="71"/>
      <c r="B49" s="72" t="s">
        <v>89</v>
      </c>
      <c r="C49" s="73"/>
      <c r="D49" s="74">
        <f>D48+D26</f>
        <v>137070190</v>
      </c>
      <c r="E49" s="74">
        <f>E48+E26</f>
        <v>105618036.77349997</v>
      </c>
      <c r="F49" s="75"/>
      <c r="G49" s="137" t="s">
        <v>124</v>
      </c>
      <c r="H49" s="137"/>
      <c r="I49" s="73"/>
      <c r="J49" s="76">
        <f>J32+J46</f>
        <v>137070189.9</v>
      </c>
      <c r="K49" s="76">
        <f>K32+K46</f>
        <v>105618037.1139</v>
      </c>
    </row>
    <row r="50" ht="15">
      <c r="F50" s="77"/>
    </row>
    <row r="51" spans="4:10" ht="15">
      <c r="D51" s="93"/>
      <c r="F51" s="77"/>
      <c r="J51" s="93"/>
    </row>
    <row r="52" spans="2:4" ht="15">
      <c r="B52"/>
      <c r="D52" s="93"/>
    </row>
    <row r="53" spans="4:10" ht="15">
      <c r="D53" s="93"/>
      <c r="J53" s="93"/>
    </row>
    <row r="55" spans="4:5" ht="15">
      <c r="D55" s="93"/>
      <c r="E55" s="93"/>
    </row>
    <row r="57" ht="15">
      <c r="E57" s="93"/>
    </row>
    <row r="59" spans="4:10" ht="15">
      <c r="D59" s="93"/>
      <c r="J59" s="93"/>
    </row>
    <row r="60" ht="15">
      <c r="D60" s="93"/>
    </row>
  </sheetData>
  <sheetProtection/>
  <mergeCells count="13">
    <mergeCell ref="A1:B1"/>
    <mergeCell ref="G1:H1"/>
    <mergeCell ref="C2:C3"/>
    <mergeCell ref="D2:D3"/>
    <mergeCell ref="I2:I3"/>
    <mergeCell ref="J2:J3"/>
    <mergeCell ref="G49:H49"/>
    <mergeCell ref="E2:E3"/>
    <mergeCell ref="A2:A3"/>
    <mergeCell ref="B2:B3"/>
    <mergeCell ref="K2:K3"/>
    <mergeCell ref="G2:G3"/>
    <mergeCell ref="H2:H3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B22">
      <selection activeCell="B52" sqref="B52"/>
    </sheetView>
  </sheetViews>
  <sheetFormatPr defaultColWidth="9.140625" defaultRowHeight="12.75"/>
  <cols>
    <col min="1" max="1" width="5.57421875" style="3" customWidth="1"/>
    <col min="2" max="2" width="58.57421875" style="3" customWidth="1"/>
    <col min="3" max="3" width="10.7109375" style="3" customWidth="1"/>
    <col min="4" max="5" width="15.57421875" style="3" customWidth="1"/>
    <col min="6" max="6" width="2.7109375" style="82" customWidth="1"/>
    <col min="7" max="16384" width="9.140625" style="3" customWidth="1"/>
  </cols>
  <sheetData>
    <row r="2" spans="1:2" ht="15">
      <c r="A2" s="144" t="s">
        <v>150</v>
      </c>
      <c r="B2" s="144"/>
    </row>
    <row r="3" spans="1:8" ht="24.75" customHeight="1">
      <c r="A3" s="1"/>
      <c r="B3" s="150" t="s">
        <v>149</v>
      </c>
      <c r="C3" s="150"/>
      <c r="D3" s="150"/>
      <c r="E3" s="150"/>
      <c r="F3" s="5"/>
      <c r="G3" s="2"/>
      <c r="H3" s="2"/>
    </row>
    <row r="4" spans="1:8" ht="24.75" customHeight="1" thickBot="1">
      <c r="A4" s="4"/>
      <c r="B4" s="147" t="s">
        <v>191</v>
      </c>
      <c r="C4" s="147"/>
      <c r="D4" s="147"/>
      <c r="E4" s="147"/>
      <c r="F4" s="5"/>
      <c r="G4" s="2"/>
      <c r="H4" s="2"/>
    </row>
    <row r="5" spans="1:6" ht="24.75" customHeight="1">
      <c r="A5" s="145" t="s">
        <v>1</v>
      </c>
      <c r="B5" s="151" t="s">
        <v>31</v>
      </c>
      <c r="C5" s="153"/>
      <c r="D5" s="148" t="s">
        <v>190</v>
      </c>
      <c r="E5" s="148" t="s">
        <v>188</v>
      </c>
      <c r="F5" s="78"/>
    </row>
    <row r="6" spans="1:6" ht="24.75" customHeight="1" thickBot="1">
      <c r="A6" s="146"/>
      <c r="B6" s="152"/>
      <c r="C6" s="154"/>
      <c r="D6" s="149"/>
      <c r="E6" s="149"/>
      <c r="F6" s="78"/>
    </row>
    <row r="7" spans="1:6" ht="24.75" customHeight="1">
      <c r="A7" s="6">
        <v>1</v>
      </c>
      <c r="B7" s="7" t="s">
        <v>32</v>
      </c>
      <c r="C7" s="7" t="s">
        <v>44</v>
      </c>
      <c r="D7" s="8">
        <v>527284234</v>
      </c>
      <c r="E7" s="8">
        <v>233423358</v>
      </c>
      <c r="F7" s="79"/>
    </row>
    <row r="8" spans="1:6" ht="24.75" customHeight="1">
      <c r="A8" s="9">
        <v>2</v>
      </c>
      <c r="B8" s="10" t="s">
        <v>7</v>
      </c>
      <c r="C8" s="91" t="s">
        <v>45</v>
      </c>
      <c r="D8" s="11"/>
      <c r="E8" s="11"/>
      <c r="F8" s="79"/>
    </row>
    <row r="9" spans="1:6" ht="27.75" customHeight="1">
      <c r="A9" s="13">
        <v>3</v>
      </c>
      <c r="B9" s="14" t="s">
        <v>22</v>
      </c>
      <c r="C9" s="15">
        <v>71</v>
      </c>
      <c r="D9" s="11"/>
      <c r="E9" s="11"/>
      <c r="F9" s="79"/>
    </row>
    <row r="10" spans="1:6" ht="24.75" customHeight="1">
      <c r="A10" s="9">
        <v>4</v>
      </c>
      <c r="B10" s="18" t="s">
        <v>23</v>
      </c>
      <c r="C10" s="92" t="s">
        <v>46</v>
      </c>
      <c r="D10" s="12">
        <v>-469582221</v>
      </c>
      <c r="E10" s="12">
        <v>-210246941</v>
      </c>
      <c r="F10" s="79"/>
    </row>
    <row r="11" spans="1:6" ht="24.75" customHeight="1">
      <c r="A11" s="9">
        <v>5</v>
      </c>
      <c r="B11" s="18" t="s">
        <v>24</v>
      </c>
      <c r="C11" s="18" t="s">
        <v>47</v>
      </c>
      <c r="D11" s="11">
        <f>SUM(D12:D13)</f>
        <v>-15740117</v>
      </c>
      <c r="E11" s="11">
        <f>SUM(E12:E13)</f>
        <v>-14648051</v>
      </c>
      <c r="F11" s="79"/>
    </row>
    <row r="12" spans="1:6" ht="24.75" customHeight="1">
      <c r="A12" s="9"/>
      <c r="B12" s="18" t="s">
        <v>20</v>
      </c>
      <c r="C12" s="18">
        <v>641</v>
      </c>
      <c r="D12" s="11">
        <v>-13487675</v>
      </c>
      <c r="E12" s="11">
        <v>-12551886</v>
      </c>
      <c r="F12" s="79"/>
    </row>
    <row r="13" spans="1:6" ht="24.75" customHeight="1">
      <c r="A13" s="9"/>
      <c r="B13" s="18" t="s">
        <v>21</v>
      </c>
      <c r="C13" s="18">
        <v>644</v>
      </c>
      <c r="D13" s="11">
        <v>-2252442</v>
      </c>
      <c r="E13" s="11">
        <v>-2096165</v>
      </c>
      <c r="F13" s="79"/>
    </row>
    <row r="14" spans="1:6" ht="24.75" customHeight="1">
      <c r="A14" s="9"/>
      <c r="B14" s="18"/>
      <c r="C14" s="18"/>
      <c r="D14" s="11"/>
      <c r="E14" s="11"/>
      <c r="F14" s="79"/>
    </row>
    <row r="15" spans="1:6" ht="24.75" customHeight="1">
      <c r="A15" s="9">
        <v>6</v>
      </c>
      <c r="B15" s="18" t="s">
        <v>25</v>
      </c>
      <c r="C15" s="18" t="s">
        <v>48</v>
      </c>
      <c r="D15" s="11">
        <v>-11282765</v>
      </c>
      <c r="E15" s="11">
        <v>-3986799</v>
      </c>
      <c r="F15" s="79"/>
    </row>
    <row r="16" spans="1:6" ht="24.75" customHeight="1">
      <c r="A16" s="9">
        <v>7</v>
      </c>
      <c r="B16" s="18" t="s">
        <v>26</v>
      </c>
      <c r="C16" s="18" t="s">
        <v>49</v>
      </c>
      <c r="D16" s="11">
        <v>-18042510</v>
      </c>
      <c r="E16" s="11">
        <v>-1694807</v>
      </c>
      <c r="F16" s="79"/>
    </row>
    <row r="17" spans="1:6" s="22" customFormat="1" ht="24.75" customHeight="1">
      <c r="A17" s="9">
        <v>8</v>
      </c>
      <c r="B17" s="19" t="s">
        <v>8</v>
      </c>
      <c r="C17" s="19"/>
      <c r="D17" s="20">
        <f>D10+D11+D15+D16</f>
        <v>-514647613</v>
      </c>
      <c r="E17" s="20">
        <f>E10+E11+E15+E16</f>
        <v>-230576598</v>
      </c>
      <c r="F17" s="80"/>
    </row>
    <row r="18" spans="1:6" ht="30" customHeight="1">
      <c r="A18" s="16">
        <f>A17+1</f>
        <v>9</v>
      </c>
      <c r="B18" s="23" t="s">
        <v>144</v>
      </c>
      <c r="C18" s="23"/>
      <c r="D18" s="17">
        <f>D7+D8+D9+D17</f>
        <v>12636621</v>
      </c>
      <c r="E18" s="17">
        <f>E7+E8+E9+E17</f>
        <v>2846760</v>
      </c>
      <c r="F18" s="81"/>
    </row>
    <row r="19" spans="1:6" ht="28.5" customHeight="1">
      <c r="A19" s="13">
        <f aca="true" t="shared" si="0" ref="A19:A29">A18+1</f>
        <v>10</v>
      </c>
      <c r="B19" s="24" t="s">
        <v>9</v>
      </c>
      <c r="C19" s="25" t="s">
        <v>50</v>
      </c>
      <c r="D19" s="11"/>
      <c r="E19" s="11"/>
      <c r="F19" s="79"/>
    </row>
    <row r="20" spans="1:6" ht="28.5" customHeight="1">
      <c r="A20" s="21">
        <f t="shared" si="0"/>
        <v>11</v>
      </c>
      <c r="B20" s="25" t="s">
        <v>10</v>
      </c>
      <c r="C20" s="25" t="s">
        <v>51</v>
      </c>
      <c r="D20" s="11"/>
      <c r="E20" s="11"/>
      <c r="F20" s="79"/>
    </row>
    <row r="21" spans="1:6" ht="24.75" customHeight="1">
      <c r="A21" s="9">
        <f t="shared" si="0"/>
        <v>12</v>
      </c>
      <c r="B21" s="18" t="s">
        <v>27</v>
      </c>
      <c r="C21" s="18"/>
      <c r="D21" s="11"/>
      <c r="E21" s="11"/>
      <c r="F21" s="79"/>
    </row>
    <row r="22" spans="1:6" ht="25.5" customHeight="1">
      <c r="A22" s="26">
        <v>12.1</v>
      </c>
      <c r="B22" s="28" t="s">
        <v>137</v>
      </c>
      <c r="C22" s="28" t="s">
        <v>52</v>
      </c>
      <c r="D22" s="11"/>
      <c r="E22" s="11"/>
      <c r="F22" s="79"/>
    </row>
    <row r="23" spans="1:6" ht="24.75" customHeight="1">
      <c r="A23" s="26">
        <v>12.2</v>
      </c>
      <c r="B23" s="27" t="s">
        <v>138</v>
      </c>
      <c r="C23" s="27" t="s">
        <v>53</v>
      </c>
      <c r="D23" s="11"/>
      <c r="E23" s="11">
        <v>1043</v>
      </c>
      <c r="F23" s="79"/>
    </row>
    <row r="24" spans="1:6" ht="24.75" customHeight="1">
      <c r="A24" s="26">
        <v>12.3</v>
      </c>
      <c r="B24" s="27" t="s">
        <v>139</v>
      </c>
      <c r="C24" s="27" t="s">
        <v>54</v>
      </c>
      <c r="D24" s="11"/>
      <c r="E24" s="11"/>
      <c r="F24" s="79"/>
    </row>
    <row r="25" spans="1:6" ht="24.75" customHeight="1">
      <c r="A25" s="26">
        <v>12.4</v>
      </c>
      <c r="B25" s="27" t="s">
        <v>140</v>
      </c>
      <c r="C25" s="27" t="s">
        <v>55</v>
      </c>
      <c r="D25" s="11"/>
      <c r="E25" s="11"/>
      <c r="F25" s="79"/>
    </row>
    <row r="26" spans="1:6" ht="30.75" customHeight="1">
      <c r="A26" s="21">
        <v>13</v>
      </c>
      <c r="B26" s="29" t="s">
        <v>11</v>
      </c>
      <c r="C26" s="29"/>
      <c r="D26" s="11">
        <f>SUM(D22:D25)</f>
        <v>0</v>
      </c>
      <c r="E26" s="11"/>
      <c r="F26" s="79"/>
    </row>
    <row r="27" spans="1:7" ht="24.75" customHeight="1">
      <c r="A27" s="9">
        <v>14</v>
      </c>
      <c r="B27" s="18" t="s">
        <v>28</v>
      </c>
      <c r="C27" s="18"/>
      <c r="D27" s="11">
        <f>D18+D26</f>
        <v>12636621</v>
      </c>
      <c r="E27" s="11">
        <f>E18+E26</f>
        <v>2846760</v>
      </c>
      <c r="F27" s="79"/>
      <c r="G27" s="3">
        <f>D27/D7*100</f>
        <v>2.3965482343627214</v>
      </c>
    </row>
    <row r="28" spans="1:6" ht="24.75" customHeight="1">
      <c r="A28" s="9">
        <f t="shared" si="0"/>
        <v>15</v>
      </c>
      <c r="B28" s="18" t="s">
        <v>29</v>
      </c>
      <c r="C28" s="18">
        <v>69</v>
      </c>
      <c r="D28" s="11">
        <f>D27*10/100</f>
        <v>1263662.1</v>
      </c>
      <c r="E28" s="11">
        <f>E27*10/100</f>
        <v>284676</v>
      </c>
      <c r="F28" s="79"/>
    </row>
    <row r="29" spans="1:6" ht="24.75" customHeight="1">
      <c r="A29" s="9">
        <f t="shared" si="0"/>
        <v>16</v>
      </c>
      <c r="B29" s="18" t="s">
        <v>136</v>
      </c>
      <c r="C29" s="18"/>
      <c r="D29" s="11">
        <f>D27-D28</f>
        <v>11372958.9</v>
      </c>
      <c r="E29" s="11">
        <f>E27-E28</f>
        <v>2562084</v>
      </c>
      <c r="F29" s="81"/>
    </row>
    <row r="30" spans="1:6" ht="24.75" customHeight="1" thickBot="1">
      <c r="A30" s="30">
        <v>17</v>
      </c>
      <c r="B30" s="31" t="s">
        <v>30</v>
      </c>
      <c r="C30" s="31"/>
      <c r="D30" s="32"/>
      <c r="E30" s="32"/>
      <c r="F30" s="79"/>
    </row>
    <row r="31" ht="24.75" customHeight="1"/>
  </sheetData>
  <sheetProtection/>
  <mergeCells count="8">
    <mergeCell ref="A2:B2"/>
    <mergeCell ref="A5:A6"/>
    <mergeCell ref="B4:E4"/>
    <mergeCell ref="D5:D6"/>
    <mergeCell ref="B3:E3"/>
    <mergeCell ref="E5:E6"/>
    <mergeCell ref="B5:B6"/>
    <mergeCell ref="C5:C6"/>
  </mergeCells>
  <printOptions horizontalCentered="1" verticalCentered="1"/>
  <pageMargins left="0.1968503937007874" right="0.1968503937007874" top="0.2362204724409449" bottom="0.1968503937007874" header="0.2362204724409449" footer="0.2755905511811024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00390625" style="105" customWidth="1"/>
    <col min="2" max="2" width="55.140625" style="105" customWidth="1"/>
    <col min="3" max="3" width="15.140625" style="105" customWidth="1"/>
    <col min="4" max="4" width="14.421875" style="105" customWidth="1"/>
    <col min="5" max="16384" width="9.140625" style="105" customWidth="1"/>
  </cols>
  <sheetData>
    <row r="1" spans="1:4" s="102" customFormat="1" ht="16.5">
      <c r="A1" s="101" t="s">
        <v>186</v>
      </c>
      <c r="B1" s="3"/>
      <c r="D1" s="103"/>
    </row>
    <row r="2" spans="1:3" ht="8.25" customHeight="1">
      <c r="A2" s="104"/>
      <c r="B2" s="104"/>
      <c r="C2" s="104"/>
    </row>
    <row r="3" spans="1:3" s="106" customFormat="1" ht="16.5" customHeight="1">
      <c r="A3" s="102"/>
      <c r="B3" s="102" t="s">
        <v>151</v>
      </c>
      <c r="C3" s="102"/>
    </row>
    <row r="4" spans="1:3" s="106" customFormat="1" ht="16.5" customHeight="1">
      <c r="A4" s="102"/>
      <c r="B4" s="102" t="s">
        <v>192</v>
      </c>
      <c r="C4" s="102" t="s">
        <v>152</v>
      </c>
    </row>
    <row r="5" spans="1:4" ht="16.5" customHeight="1">
      <c r="A5" s="104"/>
      <c r="B5" s="104"/>
      <c r="C5" s="107" t="s">
        <v>153</v>
      </c>
      <c r="D5" s="108"/>
    </row>
    <row r="6" spans="3:4" ht="16.5" customHeight="1" thickBot="1">
      <c r="C6" s="108"/>
      <c r="D6" s="108"/>
    </row>
    <row r="7" spans="1:4" ht="20.25" customHeight="1" thickBot="1">
      <c r="A7" s="109"/>
      <c r="B7" s="110" t="s">
        <v>154</v>
      </c>
      <c r="C7" s="110" t="s">
        <v>194</v>
      </c>
      <c r="D7" s="110" t="s">
        <v>185</v>
      </c>
    </row>
    <row r="8" spans="1:4" ht="20.25" customHeight="1">
      <c r="A8" s="111" t="s">
        <v>155</v>
      </c>
      <c r="B8" s="112" t="s">
        <v>156</v>
      </c>
      <c r="C8" s="113"/>
      <c r="D8" s="113"/>
    </row>
    <row r="9" spans="1:4" ht="20.25" customHeight="1">
      <c r="A9" s="114"/>
      <c r="B9" s="114" t="s">
        <v>157</v>
      </c>
      <c r="C9" s="115">
        <f>'Te ardh. e shpenz'!D27</f>
        <v>12636621</v>
      </c>
      <c r="D9" s="115">
        <v>2846760</v>
      </c>
    </row>
    <row r="10" spans="1:4" s="118" customFormat="1" ht="20.25" customHeight="1">
      <c r="A10" s="116"/>
      <c r="B10" s="117" t="s">
        <v>158</v>
      </c>
      <c r="C10" s="115">
        <f>-'Te ardh. e shpenz'!D15</f>
        <v>11282765</v>
      </c>
      <c r="D10" s="115">
        <v>3986799</v>
      </c>
    </row>
    <row r="11" spans="1:4" ht="20.25" customHeight="1">
      <c r="A11" s="114"/>
      <c r="B11" s="119" t="s">
        <v>159</v>
      </c>
      <c r="C11" s="115">
        <v>0</v>
      </c>
      <c r="D11" s="115">
        <v>0</v>
      </c>
    </row>
    <row r="12" spans="1:4" ht="20.25" customHeight="1">
      <c r="A12" s="114"/>
      <c r="B12" s="119" t="s">
        <v>160</v>
      </c>
      <c r="C12" s="115">
        <f>BILANCI!E33-BILANCI!D33</f>
        <v>0</v>
      </c>
      <c r="D12" s="115">
        <v>0</v>
      </c>
    </row>
    <row r="13" spans="1:4" ht="20.25" customHeight="1">
      <c r="A13" s="114"/>
      <c r="B13" s="119" t="s">
        <v>161</v>
      </c>
      <c r="C13" s="115">
        <v>0</v>
      </c>
      <c r="D13" s="115">
        <v>0</v>
      </c>
    </row>
    <row r="14" spans="1:4" s="118" customFormat="1" ht="20.25" customHeight="1">
      <c r="A14" s="116"/>
      <c r="B14" s="116" t="s">
        <v>162</v>
      </c>
      <c r="C14" s="120">
        <f>BILANCI!E15-BILANCI!D15</f>
        <v>19699689</v>
      </c>
      <c r="D14" s="120">
        <v>6848760</v>
      </c>
    </row>
    <row r="15" spans="1:4" ht="20.25" customHeight="1">
      <c r="A15" s="114"/>
      <c r="B15" s="114" t="s">
        <v>163</v>
      </c>
      <c r="C15" s="115">
        <f>BILANCI!E22-BILANCI!D22</f>
        <v>2127643</v>
      </c>
      <c r="D15" s="115">
        <v>-1345758</v>
      </c>
    </row>
    <row r="16" spans="1:4" ht="20.25" customHeight="1">
      <c r="A16" s="114"/>
      <c r="B16" s="114" t="s">
        <v>164</v>
      </c>
      <c r="C16" s="115">
        <f>BILANCI!J32-BILANCI!K32</f>
        <v>20079193.8861</v>
      </c>
      <c r="D16" s="115">
        <v>-13562427.886100002</v>
      </c>
    </row>
    <row r="17" spans="1:4" ht="20.25" customHeight="1">
      <c r="A17" s="114"/>
      <c r="B17" s="114" t="s">
        <v>165</v>
      </c>
      <c r="C17" s="115"/>
      <c r="D17" s="115"/>
    </row>
    <row r="18" spans="1:4" ht="20.25" customHeight="1">
      <c r="A18" s="114"/>
      <c r="B18" s="114" t="s">
        <v>166</v>
      </c>
      <c r="C18" s="115"/>
      <c r="D18" s="115"/>
    </row>
    <row r="19" spans="1:4" ht="20.25" customHeight="1">
      <c r="A19" s="114"/>
      <c r="B19" s="114" t="s">
        <v>167</v>
      </c>
      <c r="C19" s="115">
        <f>-'Te ardh. e shpenz'!D28</f>
        <v>-1263662.1</v>
      </c>
      <c r="D19" s="115">
        <v>-284676</v>
      </c>
    </row>
    <row r="20" spans="1:4" s="124" customFormat="1" ht="20.25" customHeight="1">
      <c r="A20" s="121"/>
      <c r="B20" s="122" t="s">
        <v>168</v>
      </c>
      <c r="C20" s="123">
        <f>SUM(C9:C19)</f>
        <v>64562249.7861</v>
      </c>
      <c r="D20" s="123">
        <v>-1510542.8861000016</v>
      </c>
    </row>
    <row r="21" spans="1:4" ht="20.25" customHeight="1">
      <c r="A21" s="114" t="s">
        <v>169</v>
      </c>
      <c r="B21" s="125" t="s">
        <v>170</v>
      </c>
      <c r="C21" s="115"/>
      <c r="D21" s="115"/>
    </row>
    <row r="22" spans="1:4" ht="20.25" customHeight="1">
      <c r="A22" s="114"/>
      <c r="B22" s="114" t="s">
        <v>171</v>
      </c>
      <c r="C22" s="115"/>
      <c r="D22" s="115"/>
    </row>
    <row r="23" spans="1:4" ht="20.25" customHeight="1">
      <c r="A23" s="114"/>
      <c r="B23" s="114" t="s">
        <v>172</v>
      </c>
      <c r="C23" s="115">
        <v>-48514436</v>
      </c>
      <c r="D23" s="115">
        <v>-200000</v>
      </c>
    </row>
    <row r="24" spans="1:4" ht="20.25" customHeight="1">
      <c r="A24" s="114"/>
      <c r="B24" s="114" t="s">
        <v>173</v>
      </c>
      <c r="C24" s="115">
        <v>1656455</v>
      </c>
      <c r="D24" s="115">
        <v>1706061</v>
      </c>
    </row>
    <row r="25" spans="1:4" ht="20.25" customHeight="1">
      <c r="A25" s="114"/>
      <c r="B25" s="114" t="s">
        <v>174</v>
      </c>
      <c r="C25" s="115"/>
      <c r="D25" s="115"/>
    </row>
    <row r="26" spans="1:4" ht="20.25" customHeight="1">
      <c r="A26" s="114"/>
      <c r="B26" s="114" t="s">
        <v>175</v>
      </c>
      <c r="C26" s="115"/>
      <c r="D26" s="115"/>
    </row>
    <row r="27" spans="1:4" s="124" customFormat="1" ht="14.25" customHeight="1">
      <c r="A27" s="121"/>
      <c r="B27" s="122" t="s">
        <v>168</v>
      </c>
      <c r="C27" s="126">
        <f>SUM(C22:C26)</f>
        <v>-46857981</v>
      </c>
      <c r="D27" s="126">
        <v>1506061</v>
      </c>
    </row>
    <row r="28" spans="1:4" ht="20.25" customHeight="1">
      <c r="A28" s="114" t="s">
        <v>176</v>
      </c>
      <c r="B28" s="125" t="s">
        <v>177</v>
      </c>
      <c r="C28" s="115"/>
      <c r="D28" s="115"/>
    </row>
    <row r="29" spans="1:4" ht="20.25" customHeight="1">
      <c r="A29" s="114"/>
      <c r="B29" s="114" t="s">
        <v>178</v>
      </c>
      <c r="C29" s="115">
        <v>0</v>
      </c>
      <c r="D29" s="115">
        <v>0</v>
      </c>
    </row>
    <row r="30" spans="1:4" ht="20.25" customHeight="1">
      <c r="A30" s="114"/>
      <c r="B30" s="114" t="s">
        <v>179</v>
      </c>
      <c r="C30" s="115">
        <v>0</v>
      </c>
      <c r="D30" s="115">
        <v>0</v>
      </c>
    </row>
    <row r="31" spans="1:4" ht="20.25" customHeight="1">
      <c r="A31" s="114"/>
      <c r="B31" s="114" t="s">
        <v>180</v>
      </c>
      <c r="C31" s="115">
        <v>0</v>
      </c>
      <c r="D31" s="115">
        <v>0</v>
      </c>
    </row>
    <row r="32" spans="1:4" ht="20.25" customHeight="1">
      <c r="A32" s="114"/>
      <c r="B32" s="114" t="s">
        <v>181</v>
      </c>
      <c r="C32" s="115">
        <v>0</v>
      </c>
      <c r="D32" s="115">
        <v>0</v>
      </c>
    </row>
    <row r="33" spans="1:4" ht="20.25" customHeight="1" thickBot="1">
      <c r="A33" s="114"/>
      <c r="B33" s="122" t="s">
        <v>168</v>
      </c>
      <c r="C33" s="115">
        <f>SUM(C29:C32)</f>
        <v>0</v>
      </c>
      <c r="D33" s="115">
        <v>0</v>
      </c>
    </row>
    <row r="34" spans="1:4" ht="20.25" customHeight="1">
      <c r="A34" s="111"/>
      <c r="B34" s="112" t="s">
        <v>182</v>
      </c>
      <c r="C34" s="127">
        <f>C20+C27+C33</f>
        <v>17704268.7861</v>
      </c>
      <c r="D34" s="127">
        <v>-4481.886100001633</v>
      </c>
    </row>
    <row r="35" spans="1:4" ht="20.25" customHeight="1">
      <c r="A35" s="114"/>
      <c r="B35" s="125" t="s">
        <v>183</v>
      </c>
      <c r="C35" s="126">
        <v>997786</v>
      </c>
      <c r="D35" s="126">
        <v>1002268</v>
      </c>
    </row>
    <row r="36" spans="1:4" ht="24.75" customHeight="1" thickBot="1">
      <c r="A36" s="128"/>
      <c r="B36" s="129" t="s">
        <v>184</v>
      </c>
      <c r="C36" s="130">
        <f>SUM(C34:C35)</f>
        <v>18702054.7861</v>
      </c>
      <c r="D36" s="130">
        <v>997786.1138999984</v>
      </c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421875" style="83" customWidth="1"/>
    <col min="2" max="2" width="43.140625" style="83" customWidth="1"/>
    <col min="3" max="3" width="9.8515625" style="83" customWidth="1"/>
    <col min="4" max="4" width="8.57421875" style="83" customWidth="1"/>
    <col min="5" max="5" width="9.8515625" style="83" customWidth="1"/>
    <col min="6" max="6" width="10.421875" style="83" customWidth="1"/>
    <col min="7" max="7" width="14.00390625" style="83" customWidth="1"/>
    <col min="8" max="8" width="13.7109375" style="83" customWidth="1"/>
    <col min="9" max="9" width="14.00390625" style="83" customWidth="1"/>
    <col min="10" max="16384" width="9.140625" style="83" customWidth="1"/>
  </cols>
  <sheetData>
    <row r="1" spans="2:3" ht="15.75">
      <c r="B1" s="144" t="s">
        <v>150</v>
      </c>
      <c r="C1" s="144"/>
    </row>
    <row r="2" spans="2:8" ht="18" customHeight="1">
      <c r="B2" s="164" t="s">
        <v>148</v>
      </c>
      <c r="C2" s="164"/>
      <c r="D2" s="164"/>
      <c r="E2" s="164"/>
      <c r="F2" s="164"/>
      <c r="G2" s="164"/>
      <c r="H2" s="164"/>
    </row>
    <row r="3" spans="2:8" ht="15">
      <c r="B3" s="165" t="s">
        <v>193</v>
      </c>
      <c r="C3" s="165"/>
      <c r="D3" s="165"/>
      <c r="E3" s="165"/>
      <c r="F3" s="165"/>
      <c r="G3" s="165"/>
      <c r="H3" s="165"/>
    </row>
    <row r="4" ht="15.75" thickBot="1"/>
    <row r="5" spans="1:9" ht="15.75" customHeight="1" thickBot="1">
      <c r="A5" s="161" t="s">
        <v>0</v>
      </c>
      <c r="B5" s="161" t="s">
        <v>14</v>
      </c>
      <c r="C5" s="160" t="s">
        <v>42</v>
      </c>
      <c r="D5" s="160"/>
      <c r="E5" s="160"/>
      <c r="F5" s="160"/>
      <c r="G5" s="160"/>
      <c r="H5" s="160"/>
      <c r="I5" s="155" t="s">
        <v>12</v>
      </c>
    </row>
    <row r="6" spans="1:9" ht="51" customHeight="1">
      <c r="A6" s="162"/>
      <c r="B6" s="162"/>
      <c r="C6" s="158" t="s">
        <v>38</v>
      </c>
      <c r="D6" s="158" t="s">
        <v>39</v>
      </c>
      <c r="E6" s="158" t="s">
        <v>41</v>
      </c>
      <c r="F6" s="158" t="s">
        <v>40</v>
      </c>
      <c r="G6" s="158" t="s">
        <v>43</v>
      </c>
      <c r="H6" s="158" t="s">
        <v>12</v>
      </c>
      <c r="I6" s="156"/>
    </row>
    <row r="7" spans="1:9" ht="22.5" customHeight="1" thickBot="1">
      <c r="A7" s="163"/>
      <c r="B7" s="163"/>
      <c r="C7" s="159"/>
      <c r="D7" s="159"/>
      <c r="E7" s="159"/>
      <c r="F7" s="159"/>
      <c r="G7" s="159"/>
      <c r="H7" s="159"/>
      <c r="I7" s="157"/>
    </row>
    <row r="8" spans="1:9" ht="20.25" customHeight="1">
      <c r="A8" s="84" t="s">
        <v>3</v>
      </c>
      <c r="B8" s="85" t="s">
        <v>187</v>
      </c>
      <c r="C8" s="96">
        <v>36000000</v>
      </c>
      <c r="D8" s="96" t="s">
        <v>142</v>
      </c>
      <c r="E8" s="96" t="s">
        <v>141</v>
      </c>
      <c r="F8" s="96">
        <v>1147513</v>
      </c>
      <c r="G8" s="96">
        <v>10197033</v>
      </c>
      <c r="H8" s="96">
        <f>SUM(C8:G8)</f>
        <v>47344546</v>
      </c>
      <c r="I8" s="96">
        <f>H8</f>
        <v>47344546</v>
      </c>
    </row>
    <row r="9" spans="1:9" ht="20.25" customHeight="1">
      <c r="A9" s="55">
        <v>1</v>
      </c>
      <c r="B9" s="55" t="s">
        <v>33</v>
      </c>
      <c r="C9" s="97"/>
      <c r="D9" s="97"/>
      <c r="E9" s="97"/>
      <c r="F9" s="97"/>
      <c r="G9" s="97">
        <v>2562084</v>
      </c>
      <c r="H9" s="97">
        <f>SUM(C9:G9)</f>
        <v>2562084</v>
      </c>
      <c r="I9" s="97">
        <f>H9</f>
        <v>2562084</v>
      </c>
    </row>
    <row r="10" spans="1:9" ht="20.25" customHeight="1">
      <c r="A10" s="55">
        <v>2</v>
      </c>
      <c r="B10" s="55" t="s">
        <v>34</v>
      </c>
      <c r="C10" s="97"/>
      <c r="D10" s="97"/>
      <c r="E10" s="97"/>
      <c r="F10" s="97"/>
      <c r="G10" s="97" t="s">
        <v>143</v>
      </c>
      <c r="H10" s="97"/>
      <c r="I10" s="97" t="s">
        <v>143</v>
      </c>
    </row>
    <row r="11" spans="1:9" ht="20.25" customHeight="1">
      <c r="A11" s="94">
        <v>3</v>
      </c>
      <c r="B11" s="87" t="s">
        <v>146</v>
      </c>
      <c r="C11" s="97"/>
      <c r="D11" s="97"/>
      <c r="E11" s="97"/>
      <c r="F11" s="97"/>
      <c r="G11" s="97"/>
      <c r="H11" s="97"/>
      <c r="I11" s="97"/>
    </row>
    <row r="12" spans="1:9" ht="20.25" customHeight="1">
      <c r="A12" s="55">
        <v>4</v>
      </c>
      <c r="B12" s="86" t="s">
        <v>35</v>
      </c>
      <c r="C12" s="97" t="s">
        <v>142</v>
      </c>
      <c r="D12" s="97" t="s">
        <v>142</v>
      </c>
      <c r="E12" s="97"/>
      <c r="F12" s="97"/>
      <c r="G12" s="97"/>
      <c r="H12" s="97"/>
      <c r="I12" s="97" t="s">
        <v>142</v>
      </c>
    </row>
    <row r="13" spans="1:9" ht="20.25" customHeight="1">
      <c r="A13" s="43" t="s">
        <v>5</v>
      </c>
      <c r="B13" s="88" t="s">
        <v>195</v>
      </c>
      <c r="C13" s="96">
        <f>SUM(C8:C12)</f>
        <v>36000000</v>
      </c>
      <c r="D13" s="96" t="s">
        <v>142</v>
      </c>
      <c r="E13" s="96" t="s">
        <v>141</v>
      </c>
      <c r="F13" s="96">
        <f>SUM(F8:F12)</f>
        <v>1147513</v>
      </c>
      <c r="G13" s="96">
        <f>SUM(G8:G12)</f>
        <v>12759117</v>
      </c>
      <c r="H13" s="96">
        <f>SUM(H8:H12)</f>
        <v>49906630</v>
      </c>
      <c r="I13" s="96">
        <f>SUM(I8:I12)</f>
        <v>49906630</v>
      </c>
    </row>
    <row r="14" spans="1:9" ht="20.25" customHeight="1">
      <c r="A14" s="55">
        <v>1</v>
      </c>
      <c r="B14" s="55" t="s">
        <v>13</v>
      </c>
      <c r="C14" s="97"/>
      <c r="D14" s="97"/>
      <c r="E14" s="97"/>
      <c r="F14" s="97"/>
      <c r="G14" s="97">
        <f>BILANCI!J45</f>
        <v>11372958.9</v>
      </c>
      <c r="H14" s="97">
        <f>SUM(C14:G14)</f>
        <v>11372958.9</v>
      </c>
      <c r="I14" s="97">
        <f>H14</f>
        <v>11372958.9</v>
      </c>
    </row>
    <row r="15" spans="1:9" ht="20.25" customHeight="1">
      <c r="A15" s="55">
        <v>2</v>
      </c>
      <c r="B15" s="55" t="s">
        <v>34</v>
      </c>
      <c r="C15" s="97"/>
      <c r="D15" s="97"/>
      <c r="E15" s="97"/>
      <c r="F15" s="97"/>
      <c r="G15" s="97" t="s">
        <v>143</v>
      </c>
      <c r="H15" s="97"/>
      <c r="I15" s="97" t="s">
        <v>143</v>
      </c>
    </row>
    <row r="16" spans="1:9" ht="20.25" customHeight="1">
      <c r="A16" s="55">
        <v>3</v>
      </c>
      <c r="B16" s="87" t="s">
        <v>146</v>
      </c>
      <c r="C16" s="97"/>
      <c r="D16" s="97"/>
      <c r="E16" s="97"/>
      <c r="F16" s="97"/>
      <c r="G16" s="97"/>
      <c r="H16" s="97"/>
      <c r="I16" s="97">
        <v>0</v>
      </c>
    </row>
    <row r="17" spans="1:9" ht="20.25" customHeight="1">
      <c r="A17" s="55">
        <v>4</v>
      </c>
      <c r="B17" s="86" t="s">
        <v>35</v>
      </c>
      <c r="C17" s="97" t="s">
        <v>142</v>
      </c>
      <c r="D17" s="97" t="s">
        <v>142</v>
      </c>
      <c r="E17" s="97"/>
      <c r="F17" s="97"/>
      <c r="G17" s="97"/>
      <c r="H17" s="97"/>
      <c r="I17" s="97" t="s">
        <v>142</v>
      </c>
    </row>
    <row r="18" spans="1:9" ht="20.25" customHeight="1">
      <c r="A18" s="55">
        <v>5</v>
      </c>
      <c r="B18" s="86" t="s">
        <v>36</v>
      </c>
      <c r="C18" s="97"/>
      <c r="D18" s="97"/>
      <c r="E18" s="97" t="s">
        <v>141</v>
      </c>
      <c r="F18" s="97"/>
      <c r="G18" s="97"/>
      <c r="H18" s="97"/>
      <c r="I18" s="97" t="s">
        <v>143</v>
      </c>
    </row>
    <row r="19" spans="1:9" ht="20.25" customHeight="1" thickBot="1">
      <c r="A19" s="89" t="s">
        <v>37</v>
      </c>
      <c r="B19" s="90" t="s">
        <v>196</v>
      </c>
      <c r="C19" s="98">
        <f>SUM(C13:C18)</f>
        <v>36000000</v>
      </c>
      <c r="D19" s="98" t="s">
        <v>142</v>
      </c>
      <c r="E19" s="98" t="s">
        <v>141</v>
      </c>
      <c r="F19" s="98">
        <f>SUM(F13:F18)</f>
        <v>1147513</v>
      </c>
      <c r="G19" s="98">
        <f>SUM(G13:G18)</f>
        <v>24132075.9</v>
      </c>
      <c r="H19" s="98">
        <f>SUM(H13:H14)</f>
        <v>61279588.9</v>
      </c>
      <c r="I19" s="98">
        <f>SUM(I13:I18)</f>
        <v>61279588.9</v>
      </c>
    </row>
    <row r="20" spans="3:9" ht="19.5" customHeight="1">
      <c r="C20" s="95"/>
      <c r="D20" s="95"/>
      <c r="E20" s="95"/>
      <c r="F20" s="95"/>
      <c r="G20" s="95"/>
      <c r="H20" s="95"/>
      <c r="I20" s="95"/>
    </row>
    <row r="21" ht="19.5" customHeight="1"/>
    <row r="22" ht="19.5" customHeight="1"/>
  </sheetData>
  <sheetProtection/>
  <mergeCells count="13">
    <mergeCell ref="A5:A7"/>
    <mergeCell ref="B5:B7"/>
    <mergeCell ref="B2:H2"/>
    <mergeCell ref="B3:H3"/>
    <mergeCell ref="B1:C1"/>
    <mergeCell ref="I5:I7"/>
    <mergeCell ref="F6:F7"/>
    <mergeCell ref="G6:G7"/>
    <mergeCell ref="C5:H5"/>
    <mergeCell ref="E6:E7"/>
    <mergeCell ref="D6:D7"/>
    <mergeCell ref="C6:C7"/>
    <mergeCell ref="H6:H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ignoredErrors>
    <ignoredError sqref="H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PageLayoutView="0" workbookViewId="0" topLeftCell="A22">
      <selection activeCell="I45" sqref="I45"/>
    </sheetView>
  </sheetViews>
  <sheetFormatPr defaultColWidth="9.140625" defaultRowHeight="12.75"/>
  <cols>
    <col min="1" max="1" width="9.140625" style="0" customWidth="1"/>
    <col min="2" max="2" width="18.421875" style="0" customWidth="1"/>
    <col min="5" max="5" width="31.00390625" style="0" customWidth="1"/>
    <col min="6" max="6" width="7.57421875" style="0" customWidth="1"/>
  </cols>
  <sheetData>
    <row r="2" spans="1:6" ht="12.75">
      <c r="A2" s="132"/>
      <c r="B2" s="132"/>
      <c r="C2" s="132"/>
      <c r="D2" s="132"/>
      <c r="E2" s="132"/>
      <c r="F2" s="132"/>
    </row>
    <row r="3" spans="1:6" ht="12.75">
      <c r="A3" s="132"/>
      <c r="B3" s="132"/>
      <c r="C3" s="132"/>
      <c r="D3" s="132"/>
      <c r="E3" s="132"/>
      <c r="F3" s="132"/>
    </row>
    <row r="4" spans="1:6" ht="12.75">
      <c r="A4" s="132"/>
      <c r="B4" s="132"/>
      <c r="C4" s="132"/>
      <c r="D4" s="132"/>
      <c r="E4" s="132"/>
      <c r="F4" s="132"/>
    </row>
    <row r="5" spans="1:6" ht="15">
      <c r="A5" s="168" t="s">
        <v>197</v>
      </c>
      <c r="B5" s="168"/>
      <c r="C5" s="168"/>
      <c r="D5" s="168"/>
      <c r="E5" s="168"/>
      <c r="F5" s="131"/>
    </row>
    <row r="6" spans="1:6" ht="15">
      <c r="A6" s="168"/>
      <c r="B6" s="168"/>
      <c r="C6" s="168"/>
      <c r="D6" s="168"/>
      <c r="E6" s="168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131"/>
      <c r="B8" s="131"/>
      <c r="C8" s="131"/>
      <c r="D8" s="131"/>
      <c r="E8" s="131"/>
      <c r="F8" s="131"/>
    </row>
    <row r="9" spans="1:6" ht="15">
      <c r="A9" s="131"/>
      <c r="B9" s="131"/>
      <c r="C9" s="131"/>
      <c r="D9" s="131"/>
      <c r="E9" s="131"/>
      <c r="F9" s="131"/>
    </row>
    <row r="10" spans="1:6" ht="15">
      <c r="A10" s="169" t="s">
        <v>198</v>
      </c>
      <c r="B10" s="169"/>
      <c r="C10" s="169"/>
      <c r="D10" s="169"/>
      <c r="E10" s="169"/>
      <c r="F10" s="131"/>
    </row>
    <row r="11" spans="1:6" ht="15">
      <c r="A11" s="169"/>
      <c r="B11" s="169"/>
      <c r="C11" s="169"/>
      <c r="D11" s="169"/>
      <c r="E11" s="169"/>
      <c r="F11" s="131"/>
    </row>
    <row r="12" spans="1:6" ht="15">
      <c r="A12" s="169"/>
      <c r="B12" s="169"/>
      <c r="C12" s="169"/>
      <c r="D12" s="169"/>
      <c r="E12" s="169"/>
      <c r="F12" s="131"/>
    </row>
    <row r="13" spans="1:6" ht="15">
      <c r="A13" s="131"/>
      <c r="B13" s="131"/>
      <c r="C13" s="131"/>
      <c r="D13" s="131"/>
      <c r="E13" s="131"/>
      <c r="F13" s="131"/>
    </row>
    <row r="14" spans="1:6" ht="15">
      <c r="A14" s="131"/>
      <c r="B14" s="131"/>
      <c r="C14" s="131"/>
      <c r="D14" s="131"/>
      <c r="E14" s="131"/>
      <c r="F14" s="131"/>
    </row>
    <row r="15" spans="1:6" ht="12.75" customHeight="1">
      <c r="A15" s="131"/>
      <c r="B15" s="131"/>
      <c r="C15" s="131"/>
      <c r="D15" s="131"/>
      <c r="E15" s="131"/>
      <c r="F15" s="131"/>
    </row>
    <row r="16" spans="1:6" ht="15" hidden="1">
      <c r="A16" s="131"/>
      <c r="B16" s="131"/>
      <c r="C16" s="131"/>
      <c r="D16" s="131"/>
      <c r="E16" s="131"/>
      <c r="F16" s="131"/>
    </row>
    <row r="17" spans="1:6" ht="15" hidden="1">
      <c r="A17" s="131"/>
      <c r="B17" s="131"/>
      <c r="C17" s="131"/>
      <c r="D17" s="131"/>
      <c r="E17" s="131"/>
      <c r="F17" s="131"/>
    </row>
    <row r="18" spans="1:6" ht="15" hidden="1">
      <c r="A18" s="131"/>
      <c r="B18" s="131"/>
      <c r="C18" s="131"/>
      <c r="D18" s="131"/>
      <c r="E18" s="131"/>
      <c r="F18" s="131"/>
    </row>
    <row r="19" spans="1:6" ht="15">
      <c r="A19" s="131"/>
      <c r="B19" s="131"/>
      <c r="C19" s="131"/>
      <c r="D19" s="131"/>
      <c r="E19" s="131"/>
      <c r="F19" s="131"/>
    </row>
    <row r="20" spans="1:6" ht="15">
      <c r="A20" s="131"/>
      <c r="B20" s="131"/>
      <c r="C20" s="131"/>
      <c r="D20" s="131"/>
      <c r="E20" s="131"/>
      <c r="F20" s="131"/>
    </row>
    <row r="21" spans="1:6" ht="15">
      <c r="A21" s="167" t="s">
        <v>199</v>
      </c>
      <c r="B21" s="167"/>
      <c r="C21" s="167"/>
      <c r="D21" s="131"/>
      <c r="E21" s="131" t="s">
        <v>200</v>
      </c>
      <c r="F21" s="131"/>
    </row>
    <row r="22" spans="1:6" ht="15">
      <c r="A22" s="131" t="s">
        <v>201</v>
      </c>
      <c r="B22" s="167" t="s">
        <v>202</v>
      </c>
      <c r="C22" s="167"/>
      <c r="D22" s="131"/>
      <c r="E22" s="133" t="s">
        <v>203</v>
      </c>
      <c r="F22" s="131"/>
    </row>
    <row r="23" spans="1:6" ht="15">
      <c r="A23" s="131" t="s">
        <v>204</v>
      </c>
      <c r="B23" s="167" t="s">
        <v>205</v>
      </c>
      <c r="C23" s="167"/>
      <c r="D23" s="131"/>
      <c r="E23" s="131" t="s">
        <v>206</v>
      </c>
      <c r="F23" s="131"/>
    </row>
    <row r="24" spans="1:6" ht="15">
      <c r="A24" s="131" t="s">
        <v>207</v>
      </c>
      <c r="B24" s="170" t="s">
        <v>208</v>
      </c>
      <c r="C24" s="170"/>
      <c r="D24" s="131"/>
      <c r="E24" s="133" t="s">
        <v>209</v>
      </c>
      <c r="F24" s="131"/>
    </row>
    <row r="25" spans="1:6" ht="15">
      <c r="A25" s="131" t="s">
        <v>210</v>
      </c>
      <c r="B25" s="131"/>
      <c r="C25" s="134">
        <v>37350</v>
      </c>
      <c r="D25" s="131"/>
      <c r="E25" s="135" t="s">
        <v>211</v>
      </c>
      <c r="F25" s="131"/>
    </row>
    <row r="26" spans="1:6" ht="15">
      <c r="A26" s="131" t="s">
        <v>212</v>
      </c>
      <c r="B26" s="131"/>
      <c r="C26" s="131">
        <v>27519</v>
      </c>
      <c r="D26" s="131"/>
      <c r="E26" s="135" t="s">
        <v>213</v>
      </c>
      <c r="F26" s="131"/>
    </row>
    <row r="27" spans="1:6" ht="15">
      <c r="A27" s="131" t="s">
        <v>214</v>
      </c>
      <c r="B27" s="131"/>
      <c r="C27" s="131"/>
      <c r="D27" s="131"/>
      <c r="E27" s="135" t="s">
        <v>215</v>
      </c>
      <c r="F27" s="131"/>
    </row>
    <row r="28" spans="1:6" ht="15">
      <c r="A28" s="166" t="s">
        <v>216</v>
      </c>
      <c r="B28" s="166"/>
      <c r="C28" s="166"/>
      <c r="D28" s="131"/>
      <c r="E28" s="136" t="s">
        <v>218</v>
      </c>
      <c r="F28" s="131"/>
    </row>
    <row r="29" spans="1:6" ht="15">
      <c r="A29" s="166"/>
      <c r="B29" s="166"/>
      <c r="C29" s="166"/>
      <c r="D29" s="131"/>
      <c r="E29" s="135" t="s">
        <v>217</v>
      </c>
      <c r="F29" s="131"/>
    </row>
    <row r="30" spans="1:6" ht="15">
      <c r="A30" s="166"/>
      <c r="B30" s="166"/>
      <c r="C30" s="166"/>
      <c r="D30" s="131"/>
      <c r="E30" s="135"/>
      <c r="F30" s="131"/>
    </row>
    <row r="31" spans="1:6" ht="15">
      <c r="A31" s="167"/>
      <c r="B31" s="167"/>
      <c r="C31" s="167"/>
      <c r="D31" s="131"/>
      <c r="E31" s="131"/>
      <c r="F31" s="131"/>
    </row>
    <row r="32" spans="1:6" ht="15">
      <c r="A32" s="131"/>
      <c r="B32" s="131"/>
      <c r="C32" s="131"/>
      <c r="D32" s="131"/>
      <c r="E32" s="131"/>
      <c r="F32" s="131"/>
    </row>
    <row r="33" spans="1:6" ht="15">
      <c r="A33" s="131"/>
      <c r="B33" s="131"/>
      <c r="C33" s="131"/>
      <c r="D33" s="132"/>
      <c r="E33" s="131"/>
      <c r="F33" s="131"/>
    </row>
    <row r="34" spans="1:6" ht="15">
      <c r="A34" s="131"/>
      <c r="B34" s="131"/>
      <c r="C34" s="131"/>
      <c r="D34" s="131"/>
      <c r="E34" s="131"/>
      <c r="F34" s="131"/>
    </row>
    <row r="35" spans="1:6" ht="15">
      <c r="A35" s="131"/>
      <c r="B35" s="131"/>
      <c r="D35" s="131"/>
      <c r="E35" s="131"/>
      <c r="F35" s="131"/>
    </row>
    <row r="36" spans="1:6" ht="15">
      <c r="A36" s="131"/>
      <c r="B36" s="131"/>
      <c r="C36" s="131"/>
      <c r="D36" s="131"/>
      <c r="E36" s="131"/>
      <c r="F36" s="131"/>
    </row>
    <row r="37" spans="1:6" ht="15">
      <c r="A37" s="131"/>
      <c r="B37" s="131"/>
      <c r="C37" s="131"/>
      <c r="D37" s="131"/>
      <c r="E37" s="131"/>
      <c r="F37" s="131"/>
    </row>
    <row r="38" spans="1:6" ht="15">
      <c r="A38" s="131"/>
      <c r="B38" s="131"/>
      <c r="C38" s="131"/>
      <c r="D38" s="131"/>
      <c r="E38" s="131"/>
      <c r="F38" s="131"/>
    </row>
    <row r="39" spans="1:6" ht="15">
      <c r="A39" s="131"/>
      <c r="B39" s="131"/>
      <c r="C39" s="131"/>
      <c r="D39" s="131"/>
      <c r="E39" s="131"/>
      <c r="F39" s="131"/>
    </row>
    <row r="40" spans="1:6" ht="15">
      <c r="A40" s="131"/>
      <c r="B40" s="131"/>
      <c r="C40" s="131"/>
      <c r="D40" s="131"/>
      <c r="E40" s="131"/>
      <c r="F40" s="131"/>
    </row>
    <row r="41" spans="1:6" ht="12.75">
      <c r="A41" s="132"/>
      <c r="B41" s="132"/>
      <c r="C41" s="132"/>
      <c r="D41" s="132"/>
      <c r="E41" s="132"/>
      <c r="F41" s="132"/>
    </row>
    <row r="42" spans="1:6" ht="12.75">
      <c r="A42" s="132"/>
      <c r="B42" s="132"/>
      <c r="C42" s="132"/>
      <c r="D42" s="132"/>
      <c r="E42" s="132"/>
      <c r="F42" s="132"/>
    </row>
    <row r="43" spans="1:6" ht="12.75">
      <c r="A43" s="132"/>
      <c r="B43" s="132"/>
      <c r="C43" s="132"/>
      <c r="D43" s="132"/>
      <c r="E43" s="132"/>
      <c r="F43" s="132"/>
    </row>
    <row r="44" spans="1:6" ht="12.75">
      <c r="A44" s="132"/>
      <c r="B44" s="132"/>
      <c r="C44" s="132"/>
      <c r="D44" s="132"/>
      <c r="E44" s="132"/>
      <c r="F44" s="132"/>
    </row>
    <row r="45" spans="1:6" ht="12.75">
      <c r="A45" s="132"/>
      <c r="B45" s="132"/>
      <c r="C45" s="132"/>
      <c r="D45" s="132"/>
      <c r="E45" s="132"/>
      <c r="F45" s="132"/>
    </row>
    <row r="46" spans="1:6" ht="12.75">
      <c r="A46" s="132"/>
      <c r="B46" s="132"/>
      <c r="C46" s="132"/>
      <c r="D46" s="132"/>
      <c r="E46" s="132"/>
      <c r="F46" s="132"/>
    </row>
    <row r="47" spans="1:6" ht="12.75">
      <c r="A47" s="132"/>
      <c r="B47" s="132"/>
      <c r="C47" s="132"/>
      <c r="D47" s="132"/>
      <c r="E47" s="132"/>
      <c r="F47" s="132"/>
    </row>
  </sheetData>
  <sheetProtection/>
  <mergeCells count="8">
    <mergeCell ref="A28:C30"/>
    <mergeCell ref="A31:C31"/>
    <mergeCell ref="A5:E6"/>
    <mergeCell ref="A10:E12"/>
    <mergeCell ref="A21:C21"/>
    <mergeCell ref="B22:C22"/>
    <mergeCell ref="B23:C23"/>
    <mergeCell ref="B24:C24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Supplies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</dc:creator>
  <cp:keywords/>
  <dc:description/>
  <cp:lastModifiedBy>Eda</cp:lastModifiedBy>
  <cp:lastPrinted>2014-06-02T05:47:17Z</cp:lastPrinted>
  <dcterms:created xsi:type="dcterms:W3CDTF">2005-04-12T06:44:44Z</dcterms:created>
  <dcterms:modified xsi:type="dcterms:W3CDTF">2014-06-02T05:52:45Z</dcterms:modified>
  <cp:category/>
  <cp:version/>
  <cp:contentType/>
  <cp:contentStatus/>
</cp:coreProperties>
</file>