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2120" windowHeight="4500" tabRatio="970" activeTab="11"/>
  </bookViews>
  <sheets>
    <sheet name="Kop." sheetId="1" r:id="rId1"/>
    <sheet name="Aktivet" sheetId="2" r:id="rId2"/>
    <sheet name="Pasivet" sheetId="3" r:id="rId3"/>
    <sheet name="Rez.1" sheetId="4" r:id="rId4"/>
    <sheet name="Fluksi 2" sheetId="5" r:id="rId5"/>
    <sheet name="Kapitali 2" sheetId="6" r:id="rId6"/>
    <sheet name="Pasq.per AAM 1" sheetId="7" r:id="rId7"/>
    <sheet name="Pasq 1" sheetId="8" r:id="rId8"/>
    <sheet name="Sheet1" sheetId="9" r:id="rId9"/>
    <sheet name="Pasq 3" sheetId="10" r:id="rId10"/>
    <sheet name="INV Mjet trasp" sheetId="11" r:id="rId11"/>
    <sheet name="Bankat" sheetId="12" r:id="rId12"/>
  </sheets>
  <definedNames/>
  <calcPr fullCalcOnLoad="1"/>
</workbook>
</file>

<file path=xl/sharedStrings.xml><?xml version="1.0" encoding="utf-8"?>
<sst xmlns="http://schemas.openxmlformats.org/spreadsheetml/2006/main" count="551" uniqueCount="390">
  <si>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</si>
  <si>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</si>
  <si>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</si>
  <si>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</si>
  <si>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</si>
  <si>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</si>
  <si>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</si>
  <si>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</si>
  <si>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A   K   T   I   V   E   T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</si>
  <si>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</si>
  <si>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</si>
  <si>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</si>
  <si>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</si>
  <si>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</si>
  <si>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</si>
  <si>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</si>
  <si>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Parapagime dhe shpenzime te shtyra</t>
  </si>
  <si>
    <t>A K T I V E T    A F A T G J A T A</t>
  </si>
  <si>
    <t>Investimet  financiare afatgjata</t>
  </si>
  <si>
    <t>Aktive afatgjata materiale</t>
  </si>
  <si>
    <t>Ativet biologjike afatgjata</t>
  </si>
  <si>
    <t>Aktive afatgjata jo materiale</t>
  </si>
  <si>
    <t>Kapitali aksioner i pa paguar</t>
  </si>
  <si>
    <t>Aktive te tjera afatgjata</t>
  </si>
  <si>
    <t>Derivativet</t>
  </si>
  <si>
    <t>Huamarjet</t>
  </si>
  <si>
    <t>Huat  dhe  parapagimet</t>
  </si>
  <si>
    <t>Grantet dhe te ardhurat e shtyra</t>
  </si>
  <si>
    <t>Banka</t>
  </si>
  <si>
    <t>Arka</t>
  </si>
  <si>
    <t>Bono te konvertueshme</t>
  </si>
  <si>
    <t>Veprimtaria  Kryesore</t>
  </si>
  <si>
    <t>Huat  afatgjata</t>
  </si>
  <si>
    <t>Hua,bono dhe detyrime nga qeraja financiare</t>
  </si>
  <si>
    <t>Huamarje te tjera afatgjata</t>
  </si>
  <si>
    <t>Provizionet afatgjata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</si>
  <si>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</si>
  <si>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</si>
  <si>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</si>
  <si>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</si>
  <si>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</si>
  <si>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</si>
  <si>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Rezervat statutore</t>
  </si>
  <si>
    <t>Rezervat ligjore</t>
  </si>
  <si>
    <t>Rezervat e tjera</t>
  </si>
  <si>
    <t>Fitimet e pa shperndara</t>
  </si>
  <si>
    <t>Fitimi (Humbja) e vitit financiar</t>
  </si>
  <si>
    <t>PASIVET  DHE  KAPITALI</t>
  </si>
  <si>
    <t>P A S I V E T      A F A T G J A T A</t>
  </si>
  <si>
    <t>TOTALI   PASIVEVE   DHE   KAPITALIT  (I+II+III)</t>
  </si>
  <si>
    <t>T O T A L I      P A S I V E V E      ( I+II )</t>
  </si>
  <si>
    <t>T O T A L I     A K T I V E V E   ( I + II )</t>
  </si>
  <si>
    <t>Shitjet neto</t>
  </si>
  <si>
    <t>Te ardhura te tjera nga veprimtaria e shfrytezimit</t>
  </si>
  <si>
    <t>Te ardhurat dhe shpenzimet financiare nga njesite e kontrolluara</t>
  </si>
  <si>
    <t xml:space="preserve">Te ardhurat dhe shpenzimet financiare </t>
  </si>
  <si>
    <t xml:space="preserve">Te ardh.e shpenz. financ.nga inves.te tjera financ.afatgjata </t>
  </si>
  <si>
    <t>Fitimet (Humbjet) nga kursi kembimit</t>
  </si>
  <si>
    <t>Te ardhura dhe shpenzime te tjera financiare</t>
  </si>
  <si>
    <t>Totali i te Ardhurave dhe Shpenzimeve financiare</t>
  </si>
  <si>
    <t>Shpenzimet e tatimit mbi fitimin</t>
  </si>
  <si>
    <t>Pozicioni i rregulluar</t>
  </si>
  <si>
    <t>TOTALI</t>
  </si>
  <si>
    <t>Efekti ndryshimeve ne politikat kontabel</t>
  </si>
  <si>
    <t>Dividentet e paguar</t>
  </si>
  <si>
    <t>Emertimi</t>
  </si>
  <si>
    <t>Fitimi neto per periudhen kontabel</t>
  </si>
  <si>
    <t>Nje pasqyre e pa Konsoliduar</t>
  </si>
  <si>
    <t>Rezerva stat.ligjore</t>
  </si>
  <si>
    <t>Aksione thesari</t>
  </si>
  <si>
    <t xml:space="preserve">Fitimi pashperndare </t>
  </si>
  <si>
    <t>Rritja rezerves kapitalit</t>
  </si>
  <si>
    <t>Emetimi kapitali aksionar</t>
  </si>
  <si>
    <t xml:space="preserve">(  Ne zbarim te Standartit Kombetar te Kontabilitetit Nr.2 dhe </t>
  </si>
  <si>
    <t>Ligjit Nr. 9228 Date 29.04.2004     Per Kontabilitetin dhe Pasqyrat Financiare  )</t>
  </si>
  <si>
    <t>Fluksi monetar nga veprimtarite e shfrytezimit</t>
  </si>
  <si>
    <t>Blerja e aktiveve afatgjata materiale</t>
  </si>
  <si>
    <t>Fluksi monetar nga aktivitetet financiare</t>
  </si>
  <si>
    <t>Fitimi para tatimit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</si>
  <si>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</si>
  <si>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</si>
  <si>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</si>
  <si>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</si>
  <si>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</si>
  <si>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</si>
  <si>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Pasqyra Financiare jane individuale</t>
  </si>
  <si>
    <t>Pasqyra Financiare jane te konsoliduara</t>
  </si>
  <si>
    <t xml:space="preserve">  Periudha  Kontabel e Pasqyrave Financiare</t>
  </si>
  <si>
    <t>&gt;</t>
  </si>
  <si>
    <t>Tatim mbi fitimin</t>
  </si>
  <si>
    <t>Tvsh</t>
  </si>
  <si>
    <t>Makineri dhe paisje</t>
  </si>
  <si>
    <t>Te drejta e detyrime ndaj ortakeve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</si>
  <si>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</si>
  <si>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</si>
  <si>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</si>
  <si>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</si>
  <si>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</si>
  <si>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</si>
  <si>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</si>
  <si>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Njesite ose aksionet e thesarit (Negative)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</si>
  <si>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</si>
  <si>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</si>
  <si>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</si>
  <si>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</si>
  <si>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</si>
  <si>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</si>
  <si>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</si>
  <si>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</si>
  <si>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pjesemarrjet</t>
  </si>
  <si>
    <t>Te ardhurat dhe shpenzimet nga interesat</t>
  </si>
  <si>
    <t>Elementet e pasqyrave te konsoliduara</t>
  </si>
  <si>
    <t>Fitimi (humbja) para tatimit  ( 9 +/- 13 )</t>
  </si>
  <si>
    <t>Fitimi (humbja) neto e vitit financiar  ( 14 - 15 )</t>
  </si>
  <si>
    <t>(  Bazuar ne klasifikimin e Shpenzimeve sipas Natyres  )</t>
  </si>
  <si>
    <t>Pershkrimi  i  Elementeve</t>
  </si>
  <si>
    <t>Periudha</t>
  </si>
  <si>
    <t>Raportuese</t>
  </si>
  <si>
    <t>P A S I V E T      A F A T S H K U R T R A</t>
  </si>
  <si>
    <t>Huamarrje afat shkuatra</t>
  </si>
  <si>
    <t>Derivative dhe aktive te mbajtura per tregtim</t>
  </si>
  <si>
    <t>Aktive te tjera financiare afatshkurtra</t>
  </si>
  <si>
    <t>Kliente per mallra,produkte e sherbime</t>
  </si>
  <si>
    <t>Produkte te gatshme</t>
  </si>
  <si>
    <t>Aktive biologjike afatshkurtra</t>
  </si>
  <si>
    <t>Aktive afatshkurtra te mbajtura per rishitje</t>
  </si>
  <si>
    <t>Shpenzime te periudhave te ardhshme</t>
  </si>
  <si>
    <t>Te pagueshme ndaj furnitoreve</t>
  </si>
  <si>
    <t>Te pagueshme ndaj punonjesve</t>
  </si>
  <si>
    <t>Provizionet afatshkurtra</t>
  </si>
  <si>
    <t>Ndrysh.ne invent.prod.gatshme e prodhimit ne proces</t>
  </si>
  <si>
    <t>A</t>
  </si>
  <si>
    <t>B</t>
  </si>
  <si>
    <t>Para ardhese</t>
  </si>
  <si>
    <t>A K T I V E T    A F A T S H K U R T R A</t>
  </si>
  <si>
    <t>Emertimi dhe Forma ligjore</t>
  </si>
  <si>
    <t>Totali</t>
  </si>
  <si>
    <t>Leke</t>
  </si>
  <si>
    <t>C</t>
  </si>
  <si>
    <t>Sasia</t>
  </si>
  <si>
    <t>Gjendje</t>
  </si>
  <si>
    <t>Shtesa</t>
  </si>
  <si>
    <t>Pakesime</t>
  </si>
  <si>
    <t xml:space="preserve">             TOTALI</t>
  </si>
  <si>
    <t>Po</t>
  </si>
  <si>
    <t>Jo</t>
  </si>
  <si>
    <t>Parapagime te arketuara per porosi</t>
  </si>
  <si>
    <t>Taksa vendore+tjera</t>
  </si>
  <si>
    <t>Shitje produkti</t>
  </si>
  <si>
    <t>Shpenzime transporti</t>
  </si>
  <si>
    <t>Reklama</t>
  </si>
  <si>
    <t>Shpenzime tjera</t>
  </si>
  <si>
    <t>Pozicioni me 31 dhjetor 2009</t>
  </si>
  <si>
    <t>Makineri e pajisje</t>
  </si>
  <si>
    <t>Debitore &amp; kreditore te tjere</t>
  </si>
  <si>
    <t>V</t>
  </si>
  <si>
    <t>D</t>
  </si>
  <si>
    <t>Dorezim punimesh</t>
  </si>
  <si>
    <t xml:space="preserve">Toka </t>
  </si>
  <si>
    <t>Aktive tjera afat gjata mjtete transp</t>
  </si>
  <si>
    <t>Aktive ne proces</t>
  </si>
  <si>
    <t>Mjete transporti</t>
  </si>
  <si>
    <t>Raportuse</t>
  </si>
  <si>
    <t>Pozicioni me 31 dhjetor 2010</t>
  </si>
  <si>
    <t xml:space="preserve">Pasqyra e Fluksit monetar - Metoda Indirekte </t>
  </si>
  <si>
    <t xml:space="preserve">Periudha   </t>
  </si>
  <si>
    <t>raportuse</t>
  </si>
  <si>
    <t xml:space="preserve">Paraardhese </t>
  </si>
  <si>
    <t>Rregullime per :</t>
  </si>
  <si>
    <t xml:space="preserve">           #   Amortizimi</t>
  </si>
  <si>
    <t xml:space="preserve">           #  Humbjet nga kembimet valutore</t>
  </si>
  <si>
    <t xml:space="preserve">           # Te ardhura nga Investimet </t>
  </si>
  <si>
    <t xml:space="preserve">           # Shpenzimet per interesat</t>
  </si>
  <si>
    <t xml:space="preserve">Rritja / renie ne tepericen e kerkesave te arketushme   </t>
  </si>
  <si>
    <t>nga  aktiviteti si dhe te kerkesave te tjera te arketushme</t>
  </si>
  <si>
    <t>Rritje / renie ne tepericen e inventarit</t>
  </si>
  <si>
    <t>Rritje/renie ne tepricen e detyrimeve per tu pag nga aktivit</t>
  </si>
  <si>
    <t>M M te perfituar nga aktiviteti</t>
  </si>
  <si>
    <t xml:space="preserve">Interes I paguar </t>
  </si>
  <si>
    <t xml:space="preserve">Tatim mbi fitimin  e paguar </t>
  </si>
  <si>
    <t xml:space="preserve">M M Neto nga aktiviteti I shfrytezimit </t>
  </si>
  <si>
    <t xml:space="preserve">Fluksi monetar nga veprimtarite  investuese </t>
  </si>
  <si>
    <t>Blerja e njesise kontrolluar X minus parate e arketuara</t>
  </si>
  <si>
    <t>Te ardhura nga shitja e pajisjeve</t>
  </si>
  <si>
    <t>Interes I arketuar</t>
  </si>
  <si>
    <t>Dividente te arketuar</t>
  </si>
  <si>
    <t>M M Neto e perdorur ne veprimtarine investuese</t>
  </si>
  <si>
    <t>Te ardhura nga emetimi I kapitalit aksioner</t>
  </si>
  <si>
    <t>Te ardhura nga huamarrjet afatgjata</t>
  </si>
  <si>
    <t xml:space="preserve">Dividente te paguar </t>
  </si>
  <si>
    <t>M M Neto e perdorur ne veprimtarine financiare</t>
  </si>
  <si>
    <t>Rritja / renia  Neto e mjeteve monetare</t>
  </si>
  <si>
    <t xml:space="preserve">E </t>
  </si>
  <si>
    <t xml:space="preserve">Mjete monetare ne fillim te periudhes kontabel </t>
  </si>
  <si>
    <t>H</t>
  </si>
  <si>
    <t xml:space="preserve">Mjete monetare ne fund te periudhes kontabel </t>
  </si>
  <si>
    <t>INVENTARI I MJETEVE TE TRASPORTIT</t>
  </si>
  <si>
    <t>NR</t>
  </si>
  <si>
    <t>LLOJI I MJETIT</t>
  </si>
  <si>
    <t>KAPACITETI</t>
  </si>
  <si>
    <t>TARGA</t>
  </si>
  <si>
    <t>VLERA</t>
  </si>
  <si>
    <t>Shuma</t>
  </si>
  <si>
    <t>Pasqyre Nr.1</t>
  </si>
  <si>
    <t>Në ooo/Lekë</t>
  </si>
  <si>
    <t>ANEKS STATISTIKOR</t>
  </si>
  <si>
    <t>TE ARDHURAT</t>
  </si>
  <si>
    <t>Numri i Llogarise</t>
  </si>
  <si>
    <t>Kodi Statistikor</t>
  </si>
  <si>
    <t>Viti 2010</t>
  </si>
  <si>
    <t>Shitjet gjithsej (a + b +c )</t>
  </si>
  <si>
    <t>a)</t>
  </si>
  <si>
    <t xml:space="preserve">   Te ardhura nga shitja e Produktit te vet </t>
  </si>
  <si>
    <t>701/702/703</t>
  </si>
  <si>
    <t xml:space="preserve"> b)</t>
  </si>
  <si>
    <t xml:space="preserve">   Te ardhura nga shitja e Shërbimeve </t>
  </si>
  <si>
    <t xml:space="preserve"> c)</t>
  </si>
  <si>
    <t xml:space="preserve">    te ardhura nga shitja e Mallrave </t>
  </si>
  <si>
    <t>Të ardhura nga shitje të tjera (a+b+c)</t>
  </si>
  <si>
    <t>Qeraja</t>
  </si>
  <si>
    <t>b)</t>
  </si>
  <si>
    <t>Komisione</t>
  </si>
  <si>
    <t>c)</t>
  </si>
  <si>
    <t>Transport per te tjeret</t>
  </si>
  <si>
    <t xml:space="preserve">Ndryshimet në inventarin e produkteve të gatshëm e prodhimeve në proçes :                                   </t>
  </si>
  <si>
    <t>Shtesat    (+)</t>
  </si>
  <si>
    <t>Pakesimet (-)</t>
  </si>
  <si>
    <t xml:space="preserve">   Prodhimi per qellimet e vet ndermarrjes dhe per kapital :</t>
  </si>
  <si>
    <t xml:space="preserve">    nga i cili: Prodhim i aktiveve afatgjata</t>
  </si>
  <si>
    <t xml:space="preserve">  Të ardhura nga grantet (Subvencione)</t>
  </si>
  <si>
    <t xml:space="preserve">  Të ardhura nga shitja e aktiveve afatgjata</t>
  </si>
  <si>
    <t>I)</t>
  </si>
  <si>
    <t>Totali i te ardhurave I= (1+2+/-3+4+5+6+7+8)</t>
  </si>
  <si>
    <t>Pasqyre Nr.2</t>
  </si>
  <si>
    <t>SHPENZIMET</t>
  </si>
  <si>
    <t>Blerje, shpenzime (a+/-b+c+/-d+e)</t>
  </si>
  <si>
    <t xml:space="preserve"> a) </t>
  </si>
  <si>
    <t>Blerje/shpenzime materiale dhe materiale të tjera</t>
  </si>
  <si>
    <t>Mallra te blera</t>
  </si>
  <si>
    <t>601+602</t>
  </si>
  <si>
    <t xml:space="preserve"> Ndryshimet e gjëndjeve të Materialeve (+/-)</t>
  </si>
  <si>
    <t xml:space="preserve"> Mallra të blera</t>
  </si>
  <si>
    <t>605/1</t>
  </si>
  <si>
    <t xml:space="preserve"> d) </t>
  </si>
  <si>
    <t xml:space="preserve"> e) </t>
  </si>
  <si>
    <t xml:space="preserve"> Shpenzime per sherbime</t>
  </si>
  <si>
    <t>605/2</t>
  </si>
  <si>
    <t>Shpenzime per personelin (a+b)</t>
  </si>
  <si>
    <t>a-</t>
  </si>
  <si>
    <t xml:space="preserve"> b-</t>
  </si>
  <si>
    <t xml:space="preserve"> Shpenzimet për sig.shoqërore dhe shëndetsore</t>
  </si>
  <si>
    <t>Amortizimet dhe zhvlerësimet</t>
  </si>
  <si>
    <t>Shërbime nga të tretë (a+b+c+d+e+f+g+h+i+j+k+l+m)</t>
  </si>
  <si>
    <t>Sherbimet nga nen-kontraktoret</t>
  </si>
  <si>
    <t>Trajtime te pergjithshme</t>
  </si>
  <si>
    <t>Qera</t>
  </si>
  <si>
    <t>d)</t>
  </si>
  <si>
    <t>Mirembajtje dhe riparime</t>
  </si>
  <si>
    <t>e)</t>
  </si>
  <si>
    <t>Shpenzime për Siguracione</t>
  </si>
  <si>
    <t>f)</t>
  </si>
  <si>
    <t>Kerkim studime</t>
  </si>
  <si>
    <t>g)</t>
  </si>
  <si>
    <t>Sherbime të tjera</t>
  </si>
  <si>
    <t>h)</t>
  </si>
  <si>
    <t>Shpenzime per koncesione, patenta dhe licensa</t>
  </si>
  <si>
    <t>i)</t>
  </si>
  <si>
    <t>Shpenzime per publicitet, reklama</t>
  </si>
  <si>
    <t>j)</t>
  </si>
  <si>
    <t>Transferime, udhetime, dieta</t>
  </si>
  <si>
    <t>k)</t>
  </si>
  <si>
    <t xml:space="preserve">Shpenzime postare dhe telekomunikacioni </t>
  </si>
  <si>
    <t>l)</t>
  </si>
  <si>
    <t xml:space="preserve">   per Blerje </t>
  </si>
  <si>
    <t xml:space="preserve">   per shitje</t>
  </si>
  <si>
    <t>m)</t>
  </si>
  <si>
    <t>Shpenzime per sherbime bankare</t>
  </si>
  <si>
    <t>Tatime dhe taksa 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</si>
  <si>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</si>
  <si>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</si>
  <si>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</si>
  <si>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</si>
  <si>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</si>
  <si>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</si>
  <si>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</si>
  <si>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Informatë:</t>
  </si>
  <si>
    <t xml:space="preserve">Numri mesatar i te punesuarve </t>
  </si>
  <si>
    <t>Investimet</t>
  </si>
  <si>
    <t xml:space="preserve">    Shtimi i aseteve fikse</t>
  </si>
  <si>
    <t xml:space="preserve">       nga te cilat: asete te reja</t>
  </si>
  <si>
    <t xml:space="preserve">   Pakesimi i aseteve fikse</t>
  </si>
  <si>
    <t xml:space="preserve">       nga te cilat shitja e aseteve ekzistuese</t>
  </si>
  <si>
    <t>Pasqyre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</si>
  <si>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</si>
  <si>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</si>
  <si>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</si>
  <si>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</si>
  <si>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</si>
  <si>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</si>
  <si>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</si>
  <si>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</si>
  <si>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</si>
  <si>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</si>
  <si>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</si>
  <si>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  tregtia</t>
  </si>
  <si>
    <t>Ndertim</t>
  </si>
  <si>
    <t xml:space="preserve">Ndertim banese </t>
  </si>
  <si>
    <t>Ndertim pune publike</t>
  </si>
  <si>
    <t>Ndertime te tjera</t>
  </si>
  <si>
    <t>Totali i te ardhurave nga ndertimi</t>
  </si>
  <si>
    <t>Prodhim</t>
  </si>
  <si>
    <t>Eksport, prodhime te ndryshme</t>
  </si>
  <si>
    <t>Fason te cdo lloji</t>
  </si>
  <si>
    <t>Prodhim materiale ndertimi</t>
  </si>
  <si>
    <t xml:space="preserve">Prodhim ushqimore </t>
  </si>
  <si>
    <t>Prodhim pije alkolike, etj</t>
  </si>
  <si>
    <t>Prodhime energji</t>
  </si>
  <si>
    <t>Prodhim hidrokarbure,</t>
  </si>
  <si>
    <t>Prodhime te tjera</t>
  </si>
  <si>
    <t>Totali i te ardhurave nga prodhimi</t>
  </si>
  <si>
    <t>Transport</t>
  </si>
  <si>
    <t>Transport mallrash</t>
  </si>
  <si>
    <t>Transport malli nderkombetare</t>
  </si>
  <si>
    <t>Transport udhetaresh</t>
  </si>
  <si>
    <t>Transport udhetaresh nderkombetare</t>
  </si>
  <si>
    <t>IV</t>
  </si>
  <si>
    <t>Totali i te ardhurave nga transporti</t>
  </si>
  <si>
    <t xml:space="preserve">Sherbimi </t>
  </si>
  <si>
    <t xml:space="preserve">Sherbime financiare </t>
  </si>
  <si>
    <t>Siguracione</t>
  </si>
  <si>
    <t>Sherbime mjekesore</t>
  </si>
  <si>
    <t xml:space="preserve">Bar restorante </t>
  </si>
  <si>
    <t>Hoteleri</t>
  </si>
  <si>
    <t>Lojra Fati</t>
  </si>
  <si>
    <t>Veprimtari televizive</t>
  </si>
  <si>
    <t>Telekomunikacion</t>
  </si>
  <si>
    <t>Eksport sherbimish te ndryshme</t>
  </si>
  <si>
    <t>Profesione te lira</t>
  </si>
  <si>
    <t>Sherbime te tjera</t>
  </si>
  <si>
    <t>Totali i te ardhurave nga sherbimet</t>
  </si>
  <si>
    <t>TOALI (I+II+III+IV+V)</t>
  </si>
  <si>
    <t>Te punesuar mesatarisht per vitin 2010:</t>
  </si>
  <si>
    <t>Nr. I te punesuarve</t>
  </si>
  <si>
    <t>Me page nga 30.001 deri  ne 66.500 leke</t>
  </si>
  <si>
    <t>Me page nga 66.501 deri ne 84.100 leke</t>
  </si>
  <si>
    <t>Me page me te larte se 84.100 leke</t>
  </si>
  <si>
    <t>POGRADEC</t>
  </si>
  <si>
    <t>Parapagime per furnizim</t>
  </si>
  <si>
    <t>Paisje zyre informatike</t>
  </si>
  <si>
    <t xml:space="preserve">  Të tjera (Interesa banke)</t>
  </si>
  <si>
    <r>
      <t xml:space="preserve"> </t>
    </r>
    <r>
      <rPr>
        <sz val="11"/>
        <rFont val="Garamond"/>
        <family val="1"/>
      </rPr>
      <t>Ndryshimet e gjëndjeve të Mallrave (+/-)</t>
    </r>
  </si>
  <si>
    <r>
      <t xml:space="preserve"> </t>
    </r>
    <r>
      <rPr>
        <sz val="11"/>
        <rFont val="Garamond"/>
        <family val="1"/>
      </rPr>
      <t>Pagat e personelit</t>
    </r>
  </si>
  <si>
    <t xml:space="preserve">Pasqyra e Fluksit monetar - Metoda Inirekte </t>
  </si>
  <si>
    <t>Matrjale te ndertimit</t>
  </si>
  <si>
    <t>Dieta etj</t>
  </si>
  <si>
    <t>ProCredit Euro</t>
  </si>
  <si>
    <t>K 74401601 R</t>
  </si>
  <si>
    <t>Ruga e Siperme e Volorekes</t>
  </si>
  <si>
    <t>Ndertim e Projektim Objekte</t>
  </si>
  <si>
    <t xml:space="preserve">" STRABAG  AG   " </t>
  </si>
  <si>
    <t>Debitore,Kreditore te tjere</t>
  </si>
  <si>
    <t>~</t>
  </si>
  <si>
    <t>`</t>
  </si>
  <si>
    <t>z</t>
  </si>
  <si>
    <t>Punime dhe sherbime me te trete</t>
  </si>
  <si>
    <t xml:space="preserve">  </t>
  </si>
  <si>
    <t>NIPT  K 74401601 R</t>
  </si>
  <si>
    <t>ProCredit Leke</t>
  </si>
  <si>
    <t>viti 2010</t>
  </si>
  <si>
    <t>Pasqyrat    Financiare    te    Vitit   2011</t>
  </si>
  <si>
    <t>Viti   2011</t>
  </si>
  <si>
    <t>20.03.2011</t>
  </si>
  <si>
    <t>31.12.2011</t>
  </si>
  <si>
    <t>01.01.2011</t>
  </si>
  <si>
    <t>Tregeti materjale te ndryshme ndertimi</t>
  </si>
  <si>
    <t>Pasqyra   e   te   Ardhurave   dhe   Shpenzimeve     2011</t>
  </si>
  <si>
    <t>Pagesat e detyrimeve tetjera</t>
  </si>
  <si>
    <t>Pozicioni me 31 dhjetor 2011</t>
  </si>
  <si>
    <t>Te tjera</t>
  </si>
  <si>
    <t>Penaliteti gjyqesor</t>
  </si>
  <si>
    <t>_______________________</t>
  </si>
  <si>
    <t>___________________________</t>
  </si>
  <si>
    <t>Pasqyra  e  Ndryshimeve  ne  Kapital  2011</t>
  </si>
  <si>
    <t>Aktivet Afatgjata Materiale  2011</t>
  </si>
  <si>
    <t>Amortizimi A.A.Materiale    2011</t>
  </si>
  <si>
    <t xml:space="preserve">Vlera Kontabel Neto e A.A.Materiale  2011 </t>
  </si>
  <si>
    <t>Viti 2011</t>
  </si>
  <si>
    <t>Me page deri ne 20.000 leke</t>
  </si>
  <si>
    <t>Me page nga 20.001 deri ne 30.000 leke</t>
  </si>
  <si>
    <t xml:space="preserve">                              INVENTARI I BANKAVE ME 31.12.2011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</si>
</sst>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0.0"/>
    <numFmt numFmtId="182" formatCode="0.000"/>
    <numFmt numFmtId="183" formatCode="_-* #,##0_L_e_k_-;\-* #,##0_L_e_k_-;_-* &quot;-&quot;??_L_e_k_-;_-@_-"/>
    <numFmt numFmtId="184" formatCode="_-* #,##0.0_L_e_k_-;\-* #,##0.0_L_e_k_-;_-* &quot;-&quot;??_L_e_k_-;_-@_-"/>
    <numFmt numFmtId="185" formatCode="_(* #,##0_);_(* \(#,##0\);_(* &quot;-&quot;??_);_(@_)"/>
    <numFmt numFmtId="186" formatCode="_(* #,##0.0_);_(* \(#,##0.0\);_(* &quot;-&quot;??_);_(@_)"/>
    <numFmt numFmtId="187" formatCode="#,##0.000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CE"/>
      <family val="0"/>
    </font>
    <font>
      <b/>
      <sz val="10"/>
      <name val="Garamond"/>
      <family val="1"/>
    </font>
    <font>
      <sz val="11"/>
      <name val="Garamond"/>
      <family val="1"/>
    </font>
    <font>
      <u val="single"/>
      <sz val="11"/>
      <name val="Garamond"/>
      <family val="1"/>
    </font>
    <font>
      <b/>
      <sz val="11"/>
      <name val="Garamond"/>
      <family val="1"/>
    </font>
    <font>
      <b/>
      <i/>
      <u val="single"/>
      <sz val="11"/>
      <name val="Garamond"/>
      <family val="1"/>
    </font>
    <font>
      <i/>
      <sz val="11"/>
      <name val="Garamond"/>
      <family val="1"/>
    </font>
    <font>
      <b/>
      <i/>
      <sz val="11"/>
      <name val="Garamond"/>
      <family val="1"/>
    </font>
    <font>
      <b/>
      <sz val="24"/>
      <name val="Garamond"/>
      <family val="1"/>
    </font>
    <font>
      <b/>
      <sz val="8"/>
      <name val="Garamond"/>
      <family val="1"/>
    </font>
    <font>
      <sz val="10"/>
      <name val="Garamond"/>
      <family val="1"/>
    </font>
    <font>
      <b/>
      <i/>
      <u val="single"/>
      <sz val="10"/>
      <name val="Garamond"/>
      <family val="1"/>
    </font>
    <font>
      <b/>
      <i/>
      <u val="single"/>
      <sz val="10"/>
      <name val="Arial"/>
      <family val="0"/>
    </font>
    <font>
      <b/>
      <sz val="12"/>
      <name val="Garamond"/>
      <family val="1"/>
    </font>
    <font>
      <i/>
      <sz val="10"/>
      <name val="Cambria"/>
      <family val="1"/>
    </font>
    <font>
      <i/>
      <sz val="10"/>
      <name val="Arial"/>
      <family val="2"/>
    </font>
    <font>
      <sz val="24"/>
      <name val="Garamond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7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11" xfId="0" applyFont="1" applyBorder="1" applyAlignment="1">
      <alignment/>
    </xf>
    <xf numFmtId="3" fontId="7" fillId="0" borderId="11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9" fillId="0" borderId="13" xfId="0" applyNumberFormat="1" applyFont="1" applyBorder="1" applyAlignment="1">
      <alignment/>
    </xf>
    <xf numFmtId="3" fontId="9" fillId="0" borderId="14" xfId="0" applyNumberFormat="1" applyFont="1" applyBorder="1" applyAlignment="1">
      <alignment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7" fillId="0" borderId="15" xfId="58" applyFont="1" applyBorder="1">
      <alignment/>
      <protection/>
    </xf>
    <xf numFmtId="2" fontId="12" fillId="0" borderId="15" xfId="58" applyNumberFormat="1" applyFont="1" applyBorder="1" applyAlignment="1">
      <alignment horizontal="center" wrapText="1"/>
      <protection/>
    </xf>
    <xf numFmtId="0" fontId="9" fillId="0" borderId="15" xfId="58" applyFont="1" applyBorder="1" applyAlignment="1">
      <alignment horizontal="center" vertical="center" wrapText="1"/>
      <protection/>
    </xf>
    <xf numFmtId="0" fontId="9" fillId="0" borderId="16" xfId="58" applyFont="1" applyBorder="1" applyAlignment="1">
      <alignment horizontal="center"/>
      <protection/>
    </xf>
    <xf numFmtId="0" fontId="9" fillId="0" borderId="17" xfId="58" applyFont="1" applyBorder="1" applyAlignment="1">
      <alignment horizontal="left" wrapText="1"/>
      <protection/>
    </xf>
    <xf numFmtId="0" fontId="7" fillId="0" borderId="18" xfId="58" applyFont="1" applyBorder="1" applyAlignment="1">
      <alignment horizontal="left"/>
      <protection/>
    </xf>
    <xf numFmtId="0" fontId="7" fillId="0" borderId="11" xfId="59" applyFont="1" applyFill="1" applyBorder="1" applyAlignment="1">
      <alignment horizontal="left" wrapText="1"/>
      <protection/>
    </xf>
    <xf numFmtId="0" fontId="7" fillId="0" borderId="11" xfId="58" applyFont="1" applyBorder="1" applyAlignment="1">
      <alignment horizontal="left" wrapText="1"/>
      <protection/>
    </xf>
    <xf numFmtId="0" fontId="9" fillId="0" borderId="18" xfId="58" applyFont="1" applyBorder="1" applyAlignment="1">
      <alignment horizontal="center"/>
      <protection/>
    </xf>
    <xf numFmtId="0" fontId="9" fillId="0" borderId="11" xfId="58" applyFont="1" applyBorder="1" applyAlignment="1">
      <alignment horizontal="left" wrapText="1"/>
      <protection/>
    </xf>
    <xf numFmtId="0" fontId="7" fillId="0" borderId="18" xfId="58" applyFont="1" applyBorder="1" applyAlignment="1">
      <alignment horizontal="center"/>
      <protection/>
    </xf>
    <xf numFmtId="0" fontId="7" fillId="0" borderId="11" xfId="58" applyFont="1" applyBorder="1" applyAlignment="1">
      <alignment horizontal="left"/>
      <protection/>
    </xf>
    <xf numFmtId="0" fontId="7" fillId="0" borderId="18" xfId="58" applyFont="1" applyFill="1" applyBorder="1" applyAlignment="1">
      <alignment horizontal="center"/>
      <protection/>
    </xf>
    <xf numFmtId="0" fontId="9" fillId="0" borderId="11" xfId="58" applyFont="1" applyBorder="1" applyAlignment="1">
      <alignment horizontal="left"/>
      <protection/>
    </xf>
    <xf numFmtId="0" fontId="7" fillId="0" borderId="19" xfId="0" applyFont="1" applyBorder="1" applyAlignment="1">
      <alignment/>
    </xf>
    <xf numFmtId="183" fontId="9" fillId="0" borderId="20" xfId="42" applyNumberFormat="1" applyFont="1" applyBorder="1" applyAlignment="1">
      <alignment horizontal="center" vertical="center" wrapText="1"/>
    </xf>
    <xf numFmtId="0" fontId="9" fillId="0" borderId="18" xfId="58" applyFont="1" applyBorder="1">
      <alignment/>
      <protection/>
    </xf>
    <xf numFmtId="0" fontId="7" fillId="0" borderId="18" xfId="0" applyFont="1" applyBorder="1" applyAlignment="1">
      <alignment/>
    </xf>
    <xf numFmtId="0" fontId="7" fillId="0" borderId="18" xfId="58" applyFont="1" applyBorder="1">
      <alignment/>
      <protection/>
    </xf>
    <xf numFmtId="0" fontId="7" fillId="0" borderId="21" xfId="58" applyFont="1" applyBorder="1">
      <alignment/>
      <protection/>
    </xf>
    <xf numFmtId="0" fontId="9" fillId="0" borderId="13" xfId="58" applyFont="1" applyBorder="1" applyAlignment="1">
      <alignment horizontal="left"/>
      <protection/>
    </xf>
    <xf numFmtId="0" fontId="7" fillId="0" borderId="13" xfId="58" applyFont="1" applyBorder="1" applyAlignment="1">
      <alignment horizontal="left"/>
      <protection/>
    </xf>
    <xf numFmtId="0" fontId="7" fillId="0" borderId="0" xfId="0" applyFont="1" applyAlignment="1">
      <alignment horizontal="center"/>
    </xf>
    <xf numFmtId="0" fontId="9" fillId="0" borderId="0" xfId="58" applyFont="1" applyBorder="1" applyAlignment="1">
      <alignment horizontal="center"/>
      <protection/>
    </xf>
    <xf numFmtId="183" fontId="9" fillId="0" borderId="17" xfId="42" applyNumberFormat="1" applyFont="1" applyBorder="1" applyAlignment="1">
      <alignment horizontal="center"/>
    </xf>
    <xf numFmtId="183" fontId="9" fillId="0" borderId="11" xfId="42" applyNumberFormat="1" applyFont="1" applyBorder="1" applyAlignment="1">
      <alignment horizontal="center"/>
    </xf>
    <xf numFmtId="183" fontId="9" fillId="0" borderId="12" xfId="42" applyNumberFormat="1" applyFont="1" applyBorder="1" applyAlignment="1">
      <alignment horizontal="center"/>
    </xf>
    <xf numFmtId="4" fontId="7" fillId="0" borderId="0" xfId="0" applyNumberFormat="1" applyFont="1" applyAlignment="1">
      <alignment/>
    </xf>
    <xf numFmtId="0" fontId="7" fillId="0" borderId="22" xfId="58" applyFont="1" applyBorder="1" applyAlignment="1">
      <alignment horizontal="center"/>
      <protection/>
    </xf>
    <xf numFmtId="0" fontId="7" fillId="0" borderId="23" xfId="58" applyFont="1" applyBorder="1" applyAlignment="1">
      <alignment horizontal="left" wrapText="1"/>
      <protection/>
    </xf>
    <xf numFmtId="0" fontId="7" fillId="0" borderId="24" xfId="58" applyFont="1" applyBorder="1" applyAlignment="1">
      <alignment horizontal="center"/>
      <protection/>
    </xf>
    <xf numFmtId="0" fontId="11" fillId="0" borderId="23" xfId="58" applyFont="1" applyBorder="1" applyAlignment="1">
      <alignment horizontal="left" wrapText="1"/>
      <protection/>
    </xf>
    <xf numFmtId="0" fontId="7" fillId="0" borderId="20" xfId="58" applyFont="1" applyBorder="1" applyAlignment="1">
      <alignment horizontal="left" wrapText="1"/>
      <protection/>
    </xf>
    <xf numFmtId="0" fontId="7" fillId="0" borderId="25" xfId="58" applyFont="1" applyBorder="1" applyAlignment="1">
      <alignment horizontal="center"/>
      <protection/>
    </xf>
    <xf numFmtId="0" fontId="7" fillId="0" borderId="26" xfId="58" applyFont="1" applyBorder="1" applyAlignment="1">
      <alignment horizontal="left" wrapText="1"/>
      <protection/>
    </xf>
    <xf numFmtId="0" fontId="7" fillId="0" borderId="23" xfId="58" applyFont="1" applyBorder="1" applyAlignment="1">
      <alignment horizontal="center" wrapText="1"/>
      <protection/>
    </xf>
    <xf numFmtId="0" fontId="7" fillId="0" borderId="11" xfId="0" applyFont="1" applyBorder="1" applyAlignment="1">
      <alignment horizontal="left"/>
    </xf>
    <xf numFmtId="3" fontId="7" fillId="0" borderId="0" xfId="0" applyNumberFormat="1" applyFont="1" applyAlignment="1">
      <alignment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0" xfId="0" applyNumberFormat="1" applyFont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3" fontId="7" fillId="0" borderId="27" xfId="0" applyNumberFormat="1" applyFont="1" applyBorder="1" applyAlignment="1">
      <alignment horizontal="center" vertical="center"/>
    </xf>
    <xf numFmtId="3" fontId="7" fillId="0" borderId="26" xfId="0" applyNumberFormat="1" applyFont="1" applyBorder="1" applyAlignment="1">
      <alignment horizontal="center" vertical="center"/>
    </xf>
    <xf numFmtId="3" fontId="7" fillId="0" borderId="20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7" fillId="0" borderId="20" xfId="0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7" fillId="0" borderId="23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9" fontId="9" fillId="0" borderId="11" xfId="42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3" fontId="9" fillId="0" borderId="0" xfId="0" applyNumberFormat="1" applyFont="1" applyAlignment="1">
      <alignment vertical="center"/>
    </xf>
    <xf numFmtId="183" fontId="7" fillId="0" borderId="11" xfId="42" applyNumberFormat="1" applyFont="1" applyBorder="1" applyAlignment="1">
      <alignment horizontal="right" vertical="center"/>
    </xf>
    <xf numFmtId="0" fontId="9" fillId="0" borderId="11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7" fillId="0" borderId="30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32" xfId="0" applyFont="1" applyBorder="1" applyAlignment="1">
      <alignment horizontal="right"/>
    </xf>
    <xf numFmtId="0" fontId="9" fillId="0" borderId="32" xfId="0" applyFont="1" applyBorder="1" applyAlignment="1">
      <alignment horizontal="center"/>
    </xf>
    <xf numFmtId="0" fontId="9" fillId="0" borderId="33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29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/>
    </xf>
    <xf numFmtId="3" fontId="7" fillId="0" borderId="0" xfId="0" applyNumberFormat="1" applyFont="1" applyBorder="1" applyAlignment="1">
      <alignment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3" fontId="9" fillId="0" borderId="27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/>
    </xf>
    <xf numFmtId="3" fontId="9" fillId="0" borderId="20" xfId="0" applyNumberFormat="1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3" fontId="9" fillId="0" borderId="11" xfId="0" applyNumberFormat="1" applyFont="1" applyBorder="1" applyAlignment="1">
      <alignment horizontal="right" vertical="center"/>
    </xf>
    <xf numFmtId="3" fontId="7" fillId="0" borderId="11" xfId="0" applyNumberFormat="1" applyFont="1" applyBorder="1" applyAlignment="1">
      <alignment horizontal="right" vertical="center"/>
    </xf>
    <xf numFmtId="3" fontId="7" fillId="0" borderId="15" xfId="0" applyNumberFormat="1" applyFont="1" applyBorder="1" applyAlignment="1">
      <alignment horizontal="right" vertical="center"/>
    </xf>
    <xf numFmtId="3" fontId="9" fillId="0" borderId="15" xfId="0" applyNumberFormat="1" applyFont="1" applyBorder="1" applyAlignment="1">
      <alignment horizontal="right" vertical="center"/>
    </xf>
    <xf numFmtId="179" fontId="7" fillId="0" borderId="0" xfId="42" applyFont="1" applyAlignment="1">
      <alignment horizontal="right" vertical="center"/>
    </xf>
    <xf numFmtId="179" fontId="9" fillId="0" borderId="0" xfId="42" applyFont="1" applyAlignment="1">
      <alignment horizontal="right" vertical="center"/>
    </xf>
    <xf numFmtId="0" fontId="9" fillId="0" borderId="0" xfId="0" applyFont="1" applyAlignment="1">
      <alignment vertical="center"/>
    </xf>
    <xf numFmtId="180" fontId="7" fillId="0" borderId="28" xfId="0" applyNumberFormat="1" applyFont="1" applyBorder="1" applyAlignment="1">
      <alignment horizontal="left" vertical="center"/>
    </xf>
    <xf numFmtId="0" fontId="7" fillId="0" borderId="0" xfId="0" applyFont="1" applyAlignment="1">
      <alignment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11" fillId="0" borderId="15" xfId="0" applyFont="1" applyBorder="1" applyAlignment="1">
      <alignment/>
    </xf>
    <xf numFmtId="0" fontId="11" fillId="0" borderId="38" xfId="0" applyFont="1" applyBorder="1" applyAlignment="1">
      <alignment/>
    </xf>
    <xf numFmtId="0" fontId="7" fillId="0" borderId="39" xfId="0" applyFont="1" applyBorder="1" applyAlignment="1">
      <alignment/>
    </xf>
    <xf numFmtId="0" fontId="7" fillId="0" borderId="25" xfId="0" applyFont="1" applyBorder="1" applyAlignment="1">
      <alignment/>
    </xf>
    <xf numFmtId="1" fontId="7" fillId="0" borderId="20" xfId="0" applyNumberFormat="1" applyFont="1" applyBorder="1" applyAlignment="1">
      <alignment/>
    </xf>
    <xf numFmtId="179" fontId="7" fillId="0" borderId="0" xfId="42" applyFont="1" applyAlignment="1">
      <alignment/>
    </xf>
    <xf numFmtId="0" fontId="7" fillId="0" borderId="20" xfId="0" applyFont="1" applyBorder="1" applyAlignment="1">
      <alignment/>
    </xf>
    <xf numFmtId="179" fontId="7" fillId="0" borderId="0" xfId="0" applyNumberFormat="1" applyFont="1" applyAlignment="1">
      <alignment/>
    </xf>
    <xf numFmtId="0" fontId="7" fillId="0" borderId="38" xfId="0" applyFont="1" applyBorder="1" applyAlignment="1">
      <alignment/>
    </xf>
    <xf numFmtId="0" fontId="9" fillId="0" borderId="16" xfId="0" applyFont="1" applyBorder="1" applyAlignment="1">
      <alignment/>
    </xf>
    <xf numFmtId="0" fontId="12" fillId="0" borderId="17" xfId="0" applyFont="1" applyBorder="1" applyAlignment="1">
      <alignment/>
    </xf>
    <xf numFmtId="1" fontId="12" fillId="0" borderId="17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9" fillId="0" borderId="11" xfId="0" applyFont="1" applyBorder="1" applyAlignment="1">
      <alignment/>
    </xf>
    <xf numFmtId="3" fontId="12" fillId="0" borderId="12" xfId="0" applyNumberFormat="1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3" xfId="0" applyFont="1" applyBorder="1" applyAlignment="1">
      <alignment/>
    </xf>
    <xf numFmtId="0" fontId="7" fillId="0" borderId="35" xfId="0" applyFont="1" applyBorder="1" applyAlignment="1">
      <alignment vertical="center"/>
    </xf>
    <xf numFmtId="0" fontId="7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3" fontId="7" fillId="0" borderId="42" xfId="0" applyNumberFormat="1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28" xfId="0" applyFont="1" applyBorder="1" applyAlignment="1">
      <alignment vertical="center"/>
    </xf>
    <xf numFmtId="0" fontId="7" fillId="0" borderId="43" xfId="0" applyFont="1" applyBorder="1" applyAlignment="1">
      <alignment horizontal="center" vertical="center"/>
    </xf>
    <xf numFmtId="0" fontId="7" fillId="0" borderId="30" xfId="0" applyFont="1" applyBorder="1" applyAlignment="1">
      <alignment vertical="center"/>
    </xf>
    <xf numFmtId="3" fontId="7" fillId="0" borderId="15" xfId="0" applyNumberFormat="1" applyFont="1" applyBorder="1" applyAlignment="1">
      <alignment vertical="center"/>
    </xf>
    <xf numFmtId="3" fontId="7" fillId="0" borderId="44" xfId="0" applyNumberFormat="1" applyFont="1" applyBorder="1" applyAlignment="1">
      <alignment vertical="center"/>
    </xf>
    <xf numFmtId="3" fontId="9" fillId="0" borderId="15" xfId="0" applyNumberFormat="1" applyFont="1" applyBorder="1" applyAlignment="1">
      <alignment vertical="center"/>
    </xf>
    <xf numFmtId="3" fontId="9" fillId="0" borderId="44" xfId="0" applyNumberFormat="1" applyFont="1" applyBorder="1" applyAlignment="1">
      <alignment vertical="center"/>
    </xf>
    <xf numFmtId="0" fontId="9" fillId="0" borderId="45" xfId="0" applyFont="1" applyBorder="1" applyAlignment="1">
      <alignment horizontal="center" vertical="center"/>
    </xf>
    <xf numFmtId="0" fontId="9" fillId="0" borderId="46" xfId="0" applyFont="1" applyBorder="1" applyAlignment="1">
      <alignment vertical="center"/>
    </xf>
    <xf numFmtId="3" fontId="9" fillId="0" borderId="47" xfId="0" applyNumberFormat="1" applyFont="1" applyBorder="1" applyAlignment="1">
      <alignment vertical="center"/>
    </xf>
    <xf numFmtId="3" fontId="9" fillId="0" borderId="48" xfId="0" applyNumberFormat="1" applyFont="1" applyBorder="1" applyAlignment="1">
      <alignment vertical="center"/>
    </xf>
    <xf numFmtId="0" fontId="7" fillId="0" borderId="15" xfId="0" applyFont="1" applyBorder="1" applyAlignment="1">
      <alignment horizontal="center"/>
    </xf>
    <xf numFmtId="14" fontId="7" fillId="0" borderId="20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11" xfId="44" applyNumberFormat="1" applyFont="1" applyBorder="1" applyAlignment="1">
      <alignment/>
    </xf>
    <xf numFmtId="3" fontId="7" fillId="0" borderId="11" xfId="44" applyNumberFormat="1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3" fontId="9" fillId="0" borderId="11" xfId="44" applyNumberFormat="1" applyFont="1" applyBorder="1" applyAlignment="1">
      <alignment vertical="center"/>
    </xf>
    <xf numFmtId="3" fontId="9" fillId="0" borderId="0" xfId="0" applyNumberFormat="1" applyFont="1" applyAlignment="1">
      <alignment/>
    </xf>
    <xf numFmtId="183" fontId="7" fillId="0" borderId="11" xfId="42" applyNumberFormat="1" applyFont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5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right" vertical="center"/>
    </xf>
    <xf numFmtId="1" fontId="9" fillId="0" borderId="0" xfId="0" applyNumberFormat="1" applyFont="1" applyAlignment="1">
      <alignment horizontal="right" vertical="center"/>
    </xf>
    <xf numFmtId="3" fontId="9" fillId="0" borderId="11" xfId="44" applyNumberFormat="1" applyFont="1" applyBorder="1" applyAlignment="1">
      <alignment/>
    </xf>
    <xf numFmtId="183" fontId="7" fillId="0" borderId="0" xfId="0" applyNumberFormat="1" applyFont="1" applyAlignment="1">
      <alignment/>
    </xf>
    <xf numFmtId="183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18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183" fontId="7" fillId="0" borderId="11" xfId="42" applyNumberFormat="1" applyFont="1" applyBorder="1" applyAlignment="1">
      <alignment horizontal="center"/>
    </xf>
    <xf numFmtId="183" fontId="9" fillId="0" borderId="13" xfId="58" applyNumberFormat="1" applyFont="1" applyBorder="1" applyAlignment="1">
      <alignment horizontal="center"/>
      <protection/>
    </xf>
    <xf numFmtId="0" fontId="6" fillId="0" borderId="0" xfId="0" applyFont="1" applyBorder="1" applyAlignment="1">
      <alignment/>
    </xf>
    <xf numFmtId="0" fontId="15" fillId="0" borderId="0" xfId="0" applyFont="1" applyAlignment="1">
      <alignment/>
    </xf>
    <xf numFmtId="0" fontId="6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5" xfId="0" applyFont="1" applyFill="1" applyBorder="1" applyAlignment="1">
      <alignment/>
    </xf>
    <xf numFmtId="0" fontId="15" fillId="0" borderId="27" xfId="0" applyFont="1" applyFill="1" applyBorder="1" applyAlignment="1">
      <alignment/>
    </xf>
    <xf numFmtId="0" fontId="15" fillId="0" borderId="20" xfId="0" applyFont="1" applyBorder="1" applyAlignment="1">
      <alignment/>
    </xf>
    <xf numFmtId="0" fontId="15" fillId="0" borderId="26" xfId="0" applyFont="1" applyBorder="1" applyAlignment="1">
      <alignment/>
    </xf>
    <xf numFmtId="0" fontId="15" fillId="0" borderId="50" xfId="0" applyFont="1" applyBorder="1" applyAlignment="1">
      <alignment/>
    </xf>
    <xf numFmtId="0" fontId="15" fillId="0" borderId="51" xfId="0" applyFont="1" applyBorder="1" applyAlignment="1">
      <alignment/>
    </xf>
    <xf numFmtId="0" fontId="15" fillId="0" borderId="52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4" xfId="0" applyFont="1" applyBorder="1" applyAlignment="1">
      <alignment horizontal="center"/>
    </xf>
    <xf numFmtId="185" fontId="0" fillId="0" borderId="55" xfId="42" applyNumberFormat="1" applyFont="1" applyBorder="1" applyAlignment="1">
      <alignment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0" fontId="17" fillId="0" borderId="0" xfId="0" applyFont="1" applyAlignment="1">
      <alignment/>
    </xf>
    <xf numFmtId="0" fontId="18" fillId="0" borderId="32" xfId="0" applyFont="1" applyBorder="1" applyAlignment="1">
      <alignment/>
    </xf>
    <xf numFmtId="179" fontId="9" fillId="0" borderId="11" xfId="42" applyFont="1" applyBorder="1" applyAlignment="1">
      <alignment horizontal="right" vertical="center"/>
    </xf>
    <xf numFmtId="179" fontId="7" fillId="0" borderId="11" xfId="42" applyFont="1" applyBorder="1" applyAlignment="1">
      <alignment horizontal="right" vertical="center"/>
    </xf>
    <xf numFmtId="0" fontId="11" fillId="0" borderId="11" xfId="58" applyFont="1" applyBorder="1" applyAlignment="1">
      <alignment horizontal="left" wrapText="1"/>
      <protection/>
    </xf>
    <xf numFmtId="2" fontId="7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vertical="center"/>
    </xf>
    <xf numFmtId="183" fontId="9" fillId="0" borderId="11" xfId="42" applyNumberFormat="1" applyFont="1" applyBorder="1" applyAlignment="1">
      <alignment horizontal="left" wrapText="1"/>
    </xf>
    <xf numFmtId="183" fontId="7" fillId="0" borderId="11" xfId="42" applyNumberFormat="1" applyFont="1" applyBorder="1" applyAlignment="1">
      <alignment/>
    </xf>
    <xf numFmtId="183" fontId="9" fillId="0" borderId="11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3" fontId="6" fillId="0" borderId="52" xfId="0" applyNumberFormat="1" applyFont="1" applyBorder="1" applyAlignment="1">
      <alignment/>
    </xf>
    <xf numFmtId="0" fontId="4" fillId="0" borderId="56" xfId="0" applyFont="1" applyBorder="1" applyAlignment="1">
      <alignment/>
    </xf>
    <xf numFmtId="0" fontId="4" fillId="0" borderId="57" xfId="0" applyFont="1" applyBorder="1" applyAlignment="1">
      <alignment/>
    </xf>
    <xf numFmtId="185" fontId="4" fillId="0" borderId="58" xfId="42" applyNumberFormat="1" applyFont="1" applyBorder="1" applyAlignment="1">
      <alignment/>
    </xf>
    <xf numFmtId="183" fontId="7" fillId="0" borderId="0" xfId="42" applyNumberFormat="1" applyFont="1" applyAlignment="1">
      <alignment vertical="center"/>
    </xf>
    <xf numFmtId="183" fontId="9" fillId="0" borderId="0" xfId="42" applyNumberFormat="1" applyFont="1" applyAlignment="1">
      <alignment vertical="center"/>
    </xf>
    <xf numFmtId="183" fontId="7" fillId="0" borderId="0" xfId="0" applyNumberFormat="1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7" fillId="0" borderId="15" xfId="58" applyFont="1" applyBorder="1" applyAlignment="1">
      <alignment horizontal="center"/>
      <protection/>
    </xf>
    <xf numFmtId="2" fontId="11" fillId="0" borderId="33" xfId="58" applyNumberFormat="1" applyFont="1" applyBorder="1" applyAlignment="1">
      <alignment horizontal="center" wrapText="1"/>
      <protection/>
    </xf>
    <xf numFmtId="0" fontId="7" fillId="0" borderId="49" xfId="58" applyFont="1" applyBorder="1" applyAlignment="1">
      <alignment horizontal="center" vertical="center" wrapText="1"/>
      <protection/>
    </xf>
    <xf numFmtId="0" fontId="7" fillId="0" borderId="59" xfId="58" applyFont="1" applyBorder="1" applyAlignment="1">
      <alignment horizontal="center"/>
      <protection/>
    </xf>
    <xf numFmtId="0" fontId="7" fillId="0" borderId="17" xfId="58" applyFont="1" applyBorder="1" applyAlignment="1">
      <alignment horizontal="left" wrapText="1"/>
      <protection/>
    </xf>
    <xf numFmtId="0" fontId="7" fillId="0" borderId="17" xfId="58" applyFont="1" applyBorder="1" applyAlignment="1">
      <alignment horizontal="right"/>
      <protection/>
    </xf>
    <xf numFmtId="0" fontId="7" fillId="0" borderId="11" xfId="58" applyFont="1" applyBorder="1" applyAlignment="1">
      <alignment horizontal="right"/>
      <protection/>
    </xf>
    <xf numFmtId="0" fontId="7" fillId="0" borderId="12" xfId="58" applyFont="1" applyBorder="1" applyAlignment="1">
      <alignment horizontal="right"/>
      <protection/>
    </xf>
    <xf numFmtId="0" fontId="7" fillId="0" borderId="18" xfId="58" applyFont="1" applyBorder="1" applyAlignment="1">
      <alignment horizontal="center" vertical="center"/>
      <protection/>
    </xf>
    <xf numFmtId="0" fontId="7" fillId="0" borderId="24" xfId="58" applyFont="1" applyBorder="1" applyAlignment="1">
      <alignment horizontal="center" vertical="center"/>
      <protection/>
    </xf>
    <xf numFmtId="0" fontId="7" fillId="0" borderId="21" xfId="58" applyFont="1" applyBorder="1" applyAlignment="1">
      <alignment horizontal="center"/>
      <protection/>
    </xf>
    <xf numFmtId="0" fontId="7" fillId="0" borderId="13" xfId="58" applyFont="1" applyBorder="1" applyAlignment="1">
      <alignment horizontal="left" wrapText="1"/>
      <protection/>
    </xf>
    <xf numFmtId="0" fontId="7" fillId="0" borderId="13" xfId="58" applyFont="1" applyBorder="1" applyAlignment="1">
      <alignment horizontal="right"/>
      <protection/>
    </xf>
    <xf numFmtId="0" fontId="7" fillId="0" borderId="14" xfId="58" applyFont="1" applyBorder="1" applyAlignment="1">
      <alignment horizontal="right"/>
      <protection/>
    </xf>
    <xf numFmtId="0" fontId="7" fillId="0" borderId="0" xfId="58" applyFont="1" applyBorder="1" applyAlignment="1">
      <alignment horizontal="center"/>
      <protection/>
    </xf>
    <xf numFmtId="0" fontId="7" fillId="0" borderId="0" xfId="58" applyFont="1" applyBorder="1" applyAlignment="1">
      <alignment horizontal="left" wrapText="1"/>
      <protection/>
    </xf>
    <xf numFmtId="0" fontId="7" fillId="0" borderId="0" xfId="58" applyFont="1" applyBorder="1" applyAlignment="1">
      <alignment horizontal="left"/>
      <protection/>
    </xf>
    <xf numFmtId="0" fontId="7" fillId="0" borderId="0" xfId="58" applyFont="1" applyBorder="1" applyAlignment="1">
      <alignment horizontal="center" wrapText="1"/>
      <protection/>
    </xf>
    <xf numFmtId="183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43" fontId="0" fillId="0" borderId="55" xfId="42" applyNumberFormat="1" applyFont="1" applyBorder="1" applyAlignment="1">
      <alignment/>
    </xf>
    <xf numFmtId="43" fontId="4" fillId="0" borderId="58" xfId="42" applyNumberFormat="1" applyFont="1" applyBorder="1" applyAlignment="1">
      <alignment/>
    </xf>
    <xf numFmtId="0" fontId="0" fillId="0" borderId="54" xfId="0" applyBorder="1" applyAlignment="1">
      <alignment/>
    </xf>
    <xf numFmtId="0" fontId="13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3" fontId="7" fillId="0" borderId="11" xfId="42" applyNumberFormat="1" applyFont="1" applyBorder="1" applyAlignment="1">
      <alignment horizontal="right" vertical="center"/>
    </xf>
    <xf numFmtId="183" fontId="7" fillId="0" borderId="0" xfId="42" applyNumberFormat="1" applyFont="1" applyAlignment="1">
      <alignment horizontal="right" vertical="center"/>
    </xf>
    <xf numFmtId="1" fontId="7" fillId="0" borderId="11" xfId="0" applyNumberFormat="1" applyFont="1" applyBorder="1" applyAlignment="1">
      <alignment/>
    </xf>
    <xf numFmtId="1" fontId="12" fillId="0" borderId="60" xfId="0" applyNumberFormat="1" applyFont="1" applyBorder="1" applyAlignment="1">
      <alignment/>
    </xf>
    <xf numFmtId="1" fontId="9" fillId="0" borderId="0" xfId="0" applyNumberFormat="1" applyFont="1" applyAlignment="1">
      <alignment/>
    </xf>
    <xf numFmtId="179" fontId="7" fillId="0" borderId="0" xfId="42" applyFont="1" applyAlignment="1">
      <alignment horizontal="center"/>
    </xf>
    <xf numFmtId="3" fontId="7" fillId="0" borderId="11" xfId="58" applyNumberFormat="1" applyFont="1" applyBorder="1" applyAlignment="1">
      <alignment horizontal="right"/>
      <protection/>
    </xf>
    <xf numFmtId="46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21" fontId="7" fillId="0" borderId="0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9" fillId="0" borderId="29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9" fillId="0" borderId="3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8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3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7" fillId="0" borderId="61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2" fontId="7" fillId="0" borderId="28" xfId="58" applyNumberFormat="1" applyFont="1" applyBorder="1" applyAlignment="1">
      <alignment horizontal="center" wrapText="1"/>
      <protection/>
    </xf>
    <xf numFmtId="2" fontId="7" fillId="0" borderId="29" xfId="58" applyNumberFormat="1" applyFont="1" applyBorder="1" applyAlignment="1">
      <alignment horizontal="center" wrapText="1"/>
      <protection/>
    </xf>
    <xf numFmtId="2" fontId="7" fillId="0" borderId="23" xfId="58" applyNumberFormat="1" applyFont="1" applyBorder="1" applyAlignment="1">
      <alignment horizontal="center" wrapText="1"/>
      <protection/>
    </xf>
    <xf numFmtId="2" fontId="11" fillId="0" borderId="0" xfId="58" applyNumberFormat="1" applyFont="1" applyBorder="1" applyAlignment="1">
      <alignment horizontal="center" wrapText="1"/>
      <protection/>
    </xf>
    <xf numFmtId="2" fontId="11" fillId="0" borderId="33" xfId="58" applyNumberFormat="1" applyFont="1" applyBorder="1" applyAlignment="1">
      <alignment horizontal="center" wrapText="1"/>
      <protection/>
    </xf>
    <xf numFmtId="0" fontId="7" fillId="0" borderId="62" xfId="58" applyFont="1" applyBorder="1" applyAlignment="1">
      <alignment horizontal="left" wrapText="1"/>
      <protection/>
    </xf>
    <xf numFmtId="0" fontId="7" fillId="0" borderId="17" xfId="58" applyFont="1" applyBorder="1" applyAlignment="1">
      <alignment horizontal="left" wrapText="1"/>
      <protection/>
    </xf>
    <xf numFmtId="0" fontId="7" fillId="0" borderId="29" xfId="58" applyFont="1" applyBorder="1" applyAlignment="1">
      <alignment horizontal="left" wrapText="1"/>
      <protection/>
    </xf>
    <xf numFmtId="0" fontId="7" fillId="0" borderId="23" xfId="58" applyFont="1" applyBorder="1" applyAlignment="1">
      <alignment horizontal="left" wrapText="1"/>
      <protection/>
    </xf>
    <xf numFmtId="0" fontId="7" fillId="0" borderId="29" xfId="58" applyFont="1" applyBorder="1" applyAlignment="1">
      <alignment horizontal="center" wrapText="1"/>
      <protection/>
    </xf>
    <xf numFmtId="0" fontId="7" fillId="0" borderId="23" xfId="58" applyFont="1" applyBorder="1" applyAlignment="1">
      <alignment horizontal="center" wrapText="1"/>
      <protection/>
    </xf>
    <xf numFmtId="0" fontId="7" fillId="0" borderId="11" xfId="58" applyFont="1" applyBorder="1" applyAlignment="1">
      <alignment horizontal="left" wrapText="1"/>
      <protection/>
    </xf>
    <xf numFmtId="0" fontId="7" fillId="0" borderId="13" xfId="58" applyFont="1" applyBorder="1" applyAlignment="1">
      <alignment horizontal="left" wrapText="1"/>
      <protection/>
    </xf>
    <xf numFmtId="0" fontId="11" fillId="0" borderId="23" xfId="58" applyFont="1" applyBorder="1" applyAlignment="1">
      <alignment horizontal="left" wrapText="1"/>
      <protection/>
    </xf>
    <xf numFmtId="0" fontId="11" fillId="0" borderId="11" xfId="58" applyFont="1" applyBorder="1" applyAlignment="1">
      <alignment horizontal="left" wrapText="1"/>
      <protection/>
    </xf>
    <xf numFmtId="2" fontId="9" fillId="0" borderId="28" xfId="58" applyNumberFormat="1" applyFont="1" applyBorder="1" applyAlignment="1">
      <alignment horizontal="center" wrapText="1"/>
      <protection/>
    </xf>
    <xf numFmtId="2" fontId="9" fillId="0" borderId="29" xfId="58" applyNumberFormat="1" applyFont="1" applyBorder="1" applyAlignment="1">
      <alignment horizontal="center" wrapText="1"/>
      <protection/>
    </xf>
    <xf numFmtId="2" fontId="9" fillId="0" borderId="23" xfId="58" applyNumberFormat="1" applyFont="1" applyBorder="1" applyAlignment="1">
      <alignment horizontal="center" wrapText="1"/>
      <protection/>
    </xf>
    <xf numFmtId="0" fontId="12" fillId="0" borderId="30" xfId="58" applyFont="1" applyBorder="1" applyAlignment="1">
      <alignment horizontal="center" wrapText="1"/>
      <protection/>
    </xf>
    <xf numFmtId="0" fontId="12" fillId="0" borderId="10" xfId="58" applyFont="1" applyBorder="1" applyAlignment="1">
      <alignment horizontal="center" wrapText="1"/>
      <protection/>
    </xf>
    <xf numFmtId="0" fontId="12" fillId="0" borderId="27" xfId="58" applyFont="1" applyBorder="1" applyAlignment="1">
      <alignment horizontal="center" wrapText="1"/>
      <protection/>
    </xf>
    <xf numFmtId="0" fontId="9" fillId="0" borderId="62" xfId="58" applyFont="1" applyBorder="1" applyAlignment="1">
      <alignment horizontal="left" wrapText="1"/>
      <protection/>
    </xf>
    <xf numFmtId="0" fontId="9" fillId="0" borderId="17" xfId="58" applyFont="1" applyBorder="1" applyAlignment="1">
      <alignment horizontal="left" wrapText="1"/>
      <protection/>
    </xf>
    <xf numFmtId="0" fontId="7" fillId="0" borderId="11" xfId="59" applyFont="1" applyFill="1" applyBorder="1" applyAlignment="1">
      <alignment horizontal="left" wrapText="1"/>
      <protection/>
    </xf>
    <xf numFmtId="0" fontId="9" fillId="0" borderId="11" xfId="59" applyFont="1" applyFill="1" applyBorder="1" applyAlignment="1">
      <alignment horizontal="left" wrapText="1"/>
      <protection/>
    </xf>
    <xf numFmtId="0" fontId="9" fillId="0" borderId="11" xfId="58" applyFont="1" applyBorder="1" applyAlignment="1">
      <alignment horizontal="left" wrapText="1"/>
      <protection/>
    </xf>
    <xf numFmtId="0" fontId="14" fillId="0" borderId="11" xfId="58" applyFont="1" applyBorder="1" applyAlignment="1">
      <alignment horizontal="left" wrapText="1"/>
      <protection/>
    </xf>
    <xf numFmtId="0" fontId="7" fillId="0" borderId="11" xfId="58" applyFont="1" applyBorder="1" applyAlignment="1">
      <alignment horizontal="left"/>
      <protection/>
    </xf>
    <xf numFmtId="0" fontId="11" fillId="0" borderId="11" xfId="59" applyFont="1" applyFill="1" applyBorder="1" applyAlignment="1">
      <alignment horizontal="left" wrapText="1"/>
      <protection/>
    </xf>
    <xf numFmtId="0" fontId="11" fillId="0" borderId="11" xfId="58" applyFont="1" applyBorder="1" applyAlignment="1">
      <alignment horizontal="left"/>
      <protection/>
    </xf>
    <xf numFmtId="0" fontId="11" fillId="0" borderId="13" xfId="58" applyFont="1" applyBorder="1" applyAlignment="1">
      <alignment horizontal="left"/>
      <protection/>
    </xf>
    <xf numFmtId="0" fontId="6" fillId="0" borderId="11" xfId="58" applyFont="1" applyBorder="1" applyAlignment="1">
      <alignment horizontal="left" wrapText="1"/>
      <protection/>
    </xf>
    <xf numFmtId="0" fontId="9" fillId="0" borderId="11" xfId="58" applyFont="1" applyBorder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1.Aktivet Afatgjata Materiale  09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asn_2009 Propozimet" xfId="58"/>
    <cellStyle name="Normal_Sheet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P52"/>
  <sheetViews>
    <sheetView zoomScalePageLayoutView="0" workbookViewId="0" topLeftCell="A40">
      <selection activeCell="F20" sqref="F20"/>
    </sheetView>
  </sheetViews>
  <sheetFormatPr defaultColWidth="9.140625" defaultRowHeight="12.75"/>
  <cols>
    <col min="1" max="1" width="5.421875" style="11" customWidth="1"/>
    <col min="2" max="2" width="2.8515625" style="11" customWidth="1"/>
    <col min="3" max="4" width="9.140625" style="11" customWidth="1"/>
    <col min="5" max="5" width="9.28125" style="11" customWidth="1"/>
    <col min="6" max="6" width="11.421875" style="11" customWidth="1"/>
    <col min="7" max="7" width="12.8515625" style="11" customWidth="1"/>
    <col min="8" max="8" width="5.421875" style="11" customWidth="1"/>
    <col min="9" max="10" width="9.140625" style="11" customWidth="1"/>
    <col min="11" max="11" width="3.140625" style="11" customWidth="1"/>
    <col min="12" max="12" width="9.140625" style="11" customWidth="1"/>
    <col min="13" max="13" width="1.8515625" style="11" customWidth="1"/>
    <col min="14" max="16384" width="9.140625" style="11" customWidth="1"/>
  </cols>
  <sheetData>
    <row r="1" ht="6.75" customHeight="1"/>
    <row r="2" spans="3:12" ht="15">
      <c r="C2" s="84"/>
      <c r="D2" s="1"/>
      <c r="E2" s="1"/>
      <c r="F2" s="1"/>
      <c r="G2" s="1"/>
      <c r="H2" s="1"/>
      <c r="I2" s="1"/>
      <c r="J2" s="1"/>
      <c r="K2" s="1"/>
      <c r="L2" s="85"/>
    </row>
    <row r="3" spans="3:12" ht="13.5" customHeight="1">
      <c r="C3" s="86"/>
      <c r="D3" s="14" t="s">
        <v>135</v>
      </c>
      <c r="E3" s="14"/>
      <c r="F3" s="14"/>
      <c r="G3" s="217" t="s">
        <v>359</v>
      </c>
      <c r="H3" s="88"/>
      <c r="I3" s="89"/>
      <c r="J3" s="87"/>
      <c r="K3" s="3"/>
      <c r="L3" s="90"/>
    </row>
    <row r="4" spans="3:12" ht="13.5" customHeight="1">
      <c r="C4" s="86"/>
      <c r="D4" s="14" t="s">
        <v>79</v>
      </c>
      <c r="E4" s="14"/>
      <c r="F4" s="14"/>
      <c r="G4" s="87" t="s">
        <v>356</v>
      </c>
      <c r="H4" s="91"/>
      <c r="I4" s="92"/>
      <c r="J4" s="93"/>
      <c r="K4" s="93"/>
      <c r="L4" s="90"/>
    </row>
    <row r="5" spans="3:12" ht="13.5" customHeight="1">
      <c r="C5" s="86"/>
      <c r="D5" s="14" t="s">
        <v>6</v>
      </c>
      <c r="E5" s="14"/>
      <c r="F5" s="14"/>
      <c r="G5" s="94" t="s">
        <v>357</v>
      </c>
      <c r="H5" s="87"/>
      <c r="I5" s="87"/>
      <c r="J5" s="87"/>
      <c r="K5" s="87"/>
      <c r="L5" s="90"/>
    </row>
    <row r="6" spans="3:12" ht="13.5" customHeight="1">
      <c r="C6" s="86"/>
      <c r="D6" s="14"/>
      <c r="E6" s="14"/>
      <c r="F6" s="14"/>
      <c r="G6" s="3"/>
      <c r="H6" s="3"/>
      <c r="I6" s="95" t="s">
        <v>346</v>
      </c>
      <c r="J6" s="95"/>
      <c r="K6" s="93"/>
      <c r="L6" s="90"/>
    </row>
    <row r="7" spans="3:12" ht="13.5" customHeight="1">
      <c r="C7" s="86"/>
      <c r="D7" s="14" t="s">
        <v>0</v>
      </c>
      <c r="E7" s="14"/>
      <c r="F7" s="14"/>
      <c r="G7" s="88"/>
      <c r="H7" s="96"/>
      <c r="I7" s="3"/>
      <c r="J7" s="3"/>
      <c r="K7" s="3"/>
      <c r="L7" s="90"/>
    </row>
    <row r="8" spans="3:12" ht="13.5" customHeight="1">
      <c r="C8" s="86"/>
      <c r="D8" s="14" t="s">
        <v>1</v>
      </c>
      <c r="E8" s="14"/>
      <c r="F8" s="14"/>
      <c r="G8" s="94"/>
      <c r="H8" s="97"/>
      <c r="I8" s="3"/>
      <c r="J8" s="3"/>
      <c r="K8" s="3"/>
      <c r="L8" s="90"/>
    </row>
    <row r="9" spans="3:12" ht="13.5" customHeight="1">
      <c r="C9" s="86"/>
      <c r="D9" s="14"/>
      <c r="E9" s="14"/>
      <c r="F9" s="14"/>
      <c r="G9" s="3"/>
      <c r="H9" s="3"/>
      <c r="I9" s="3"/>
      <c r="J9" s="3"/>
      <c r="K9" s="3"/>
      <c r="L9" s="90"/>
    </row>
    <row r="10" spans="3:12" ht="13.5" customHeight="1">
      <c r="C10" s="86"/>
      <c r="D10" s="14" t="s">
        <v>31</v>
      </c>
      <c r="E10" s="14"/>
      <c r="F10" s="14"/>
      <c r="G10" s="87" t="s">
        <v>358</v>
      </c>
      <c r="H10" s="87"/>
      <c r="I10" s="87"/>
      <c r="J10" s="87"/>
      <c r="K10" s="87"/>
      <c r="L10" s="90"/>
    </row>
    <row r="11" spans="3:12" ht="13.5" customHeight="1">
      <c r="C11" s="86"/>
      <c r="D11" s="14"/>
      <c r="E11" s="14"/>
      <c r="F11" s="14"/>
      <c r="G11" s="94" t="s">
        <v>374</v>
      </c>
      <c r="H11" s="94"/>
      <c r="I11" s="94"/>
      <c r="J11" s="94"/>
      <c r="K11" s="94"/>
      <c r="L11" s="90"/>
    </row>
    <row r="12" spans="3:12" ht="13.5" customHeight="1">
      <c r="C12" s="86"/>
      <c r="D12" s="14"/>
      <c r="E12" s="14"/>
      <c r="F12" s="14"/>
      <c r="G12" s="94"/>
      <c r="H12" s="94"/>
      <c r="I12" s="94"/>
      <c r="J12" s="94"/>
      <c r="K12" s="94"/>
      <c r="L12" s="90"/>
    </row>
    <row r="13" spans="3:12" ht="15">
      <c r="C13" s="86"/>
      <c r="D13" s="14"/>
      <c r="E13" s="14"/>
      <c r="F13" s="14"/>
      <c r="G13" s="3"/>
      <c r="H13" s="3"/>
      <c r="I13" s="3"/>
      <c r="J13" s="3"/>
      <c r="K13" s="3"/>
      <c r="L13" s="90"/>
    </row>
    <row r="14" spans="3:12" ht="15">
      <c r="C14" s="86"/>
      <c r="D14" s="14"/>
      <c r="E14" s="14"/>
      <c r="F14" s="14"/>
      <c r="G14" s="14"/>
      <c r="H14" s="14"/>
      <c r="I14" s="14"/>
      <c r="J14" s="14"/>
      <c r="K14" s="14"/>
      <c r="L14" s="98"/>
    </row>
    <row r="15" spans="3:12" ht="15">
      <c r="C15" s="86"/>
      <c r="D15" s="14"/>
      <c r="E15" s="14"/>
      <c r="F15" s="14"/>
      <c r="G15" s="14"/>
      <c r="H15" s="14"/>
      <c r="I15" s="14"/>
      <c r="J15" s="14"/>
      <c r="K15" s="14"/>
      <c r="L15" s="98"/>
    </row>
    <row r="16" spans="3:12" ht="15">
      <c r="C16" s="86"/>
      <c r="D16" s="14"/>
      <c r="E16" s="14"/>
      <c r="F16" s="14"/>
      <c r="G16" s="14"/>
      <c r="H16" s="14"/>
      <c r="I16" s="14"/>
      <c r="J16" s="14"/>
      <c r="K16" s="14"/>
      <c r="L16" s="98"/>
    </row>
    <row r="17" spans="3:12" ht="15">
      <c r="C17" s="86"/>
      <c r="D17" s="14"/>
      <c r="E17" s="14"/>
      <c r="F17" s="14"/>
      <c r="G17" s="14"/>
      <c r="H17" s="14"/>
      <c r="I17" s="14"/>
      <c r="J17" s="14"/>
      <c r="K17" s="14"/>
      <c r="L17" s="98"/>
    </row>
    <row r="18" spans="3:12" ht="15">
      <c r="C18" s="86"/>
      <c r="D18" s="14"/>
      <c r="E18" s="14"/>
      <c r="F18" s="14"/>
      <c r="G18" s="14"/>
      <c r="H18" s="14"/>
      <c r="I18" s="14"/>
      <c r="J18" s="14"/>
      <c r="K18" s="14"/>
      <c r="L18" s="98"/>
    </row>
    <row r="19" spans="3:12" ht="15">
      <c r="C19" s="86"/>
      <c r="D19" s="14"/>
      <c r="E19" s="14"/>
      <c r="F19" s="14"/>
      <c r="G19" s="14"/>
      <c r="H19" s="14"/>
      <c r="I19" s="14"/>
      <c r="J19" s="14"/>
      <c r="K19" s="14"/>
      <c r="L19" s="98"/>
    </row>
    <row r="20" spans="3:12" ht="15">
      <c r="C20" s="86"/>
      <c r="D20" s="14"/>
      <c r="E20" s="14"/>
      <c r="F20" s="14"/>
      <c r="G20" s="14"/>
      <c r="H20" s="14"/>
      <c r="I20" s="14"/>
      <c r="J20" s="14"/>
      <c r="K20" s="14"/>
      <c r="L20" s="98"/>
    </row>
    <row r="21" spans="3:12" ht="15">
      <c r="C21" s="86"/>
      <c r="E21" s="14"/>
      <c r="F21" s="14"/>
      <c r="G21" s="14"/>
      <c r="H21" s="14"/>
      <c r="I21" s="14"/>
      <c r="J21" s="14"/>
      <c r="K21" s="14"/>
      <c r="L21" s="98"/>
    </row>
    <row r="22" spans="3:12" ht="15">
      <c r="C22" s="86"/>
      <c r="D22" s="14"/>
      <c r="E22" s="14"/>
      <c r="F22" s="14"/>
      <c r="G22" s="14"/>
      <c r="H22" s="14"/>
      <c r="I22" s="14"/>
      <c r="J22" s="14"/>
      <c r="K22" s="14"/>
      <c r="L22" s="98"/>
    </row>
    <row r="23" spans="3:12" ht="15">
      <c r="C23" s="86"/>
      <c r="D23" s="14"/>
      <c r="E23" s="14"/>
      <c r="F23" s="14"/>
      <c r="G23" s="14"/>
      <c r="H23" s="14"/>
      <c r="I23" s="14"/>
      <c r="J23" s="14"/>
      <c r="K23" s="14"/>
      <c r="L23" s="98"/>
    </row>
    <row r="24" spans="3:12" ht="15">
      <c r="C24" s="86"/>
      <c r="D24" s="14"/>
      <c r="E24" s="14"/>
      <c r="F24" s="14"/>
      <c r="G24" s="14"/>
      <c r="H24" s="14"/>
      <c r="I24" s="14"/>
      <c r="J24" s="14"/>
      <c r="K24" s="14"/>
      <c r="L24" s="98"/>
    </row>
    <row r="25" spans="3:12" ht="30.75">
      <c r="C25" s="275" t="s">
        <v>7</v>
      </c>
      <c r="D25" s="276"/>
      <c r="E25" s="276"/>
      <c r="F25" s="276"/>
      <c r="G25" s="276"/>
      <c r="H25" s="276"/>
      <c r="I25" s="276"/>
      <c r="J25" s="276"/>
      <c r="K25" s="276"/>
      <c r="L25" s="277"/>
    </row>
    <row r="26" spans="3:12" ht="15">
      <c r="C26" s="86"/>
      <c r="D26" s="272" t="s">
        <v>73</v>
      </c>
      <c r="E26" s="272"/>
      <c r="F26" s="272"/>
      <c r="G26" s="272"/>
      <c r="H26" s="272"/>
      <c r="I26" s="272"/>
      <c r="J26" s="272"/>
      <c r="K26" s="272"/>
      <c r="L26" s="98"/>
    </row>
    <row r="27" spans="3:12" ht="15">
      <c r="C27" s="86"/>
      <c r="D27" s="272" t="s">
        <v>74</v>
      </c>
      <c r="E27" s="272"/>
      <c r="F27" s="272"/>
      <c r="G27" s="272"/>
      <c r="H27" s="272"/>
      <c r="I27" s="272"/>
      <c r="J27" s="272"/>
      <c r="K27" s="272"/>
      <c r="L27" s="98"/>
    </row>
    <row r="28" spans="3:12" ht="15">
      <c r="C28" s="86"/>
      <c r="D28" s="14"/>
      <c r="E28" s="14"/>
      <c r="F28" s="14"/>
      <c r="G28" s="14"/>
      <c r="H28" s="14"/>
      <c r="I28" s="14"/>
      <c r="J28" s="14"/>
      <c r="K28" s="14"/>
      <c r="L28" s="98"/>
    </row>
    <row r="29" spans="3:12" ht="15">
      <c r="C29" s="86"/>
      <c r="D29" s="14"/>
      <c r="E29" s="14"/>
      <c r="F29" s="14"/>
      <c r="G29" s="14"/>
      <c r="H29" s="14"/>
      <c r="I29" s="14"/>
      <c r="J29" s="14"/>
      <c r="K29" s="14"/>
      <c r="L29" s="98"/>
    </row>
    <row r="30" spans="3:12" ht="30.75">
      <c r="C30" s="86"/>
      <c r="D30" s="14"/>
      <c r="E30" s="14"/>
      <c r="F30" s="263"/>
      <c r="G30" s="262" t="s">
        <v>370</v>
      </c>
      <c r="H30" s="263"/>
      <c r="I30" s="263"/>
      <c r="J30" s="14"/>
      <c r="K30" s="14"/>
      <c r="L30" s="98"/>
    </row>
    <row r="31" spans="3:12" ht="15">
      <c r="C31" s="86"/>
      <c r="D31" s="14"/>
      <c r="E31" s="14"/>
      <c r="F31" s="14"/>
      <c r="G31" s="14"/>
      <c r="H31" s="14"/>
      <c r="I31" s="14"/>
      <c r="J31" s="14"/>
      <c r="K31" s="14"/>
      <c r="L31" s="98"/>
    </row>
    <row r="32" spans="3:12" ht="15">
      <c r="C32" s="86"/>
      <c r="D32" s="14"/>
      <c r="E32" s="14"/>
      <c r="F32" s="14"/>
      <c r="G32" s="14"/>
      <c r="H32" s="14"/>
      <c r="I32" s="14"/>
      <c r="J32" s="14"/>
      <c r="K32" s="14"/>
      <c r="L32" s="98"/>
    </row>
    <row r="33" spans="3:12" ht="15">
      <c r="C33" s="86"/>
      <c r="D33" s="14"/>
      <c r="E33" s="14"/>
      <c r="F33" s="14"/>
      <c r="G33" s="14"/>
      <c r="H33" s="14"/>
      <c r="I33" s="14"/>
      <c r="J33" s="14"/>
      <c r="K33" s="14"/>
      <c r="L33" s="98"/>
    </row>
    <row r="34" spans="3:12" ht="15">
      <c r="C34" s="86"/>
      <c r="D34" s="14"/>
      <c r="E34" s="14"/>
      <c r="F34" s="14"/>
      <c r="G34" s="14"/>
      <c r="H34" s="14"/>
      <c r="I34" s="14"/>
      <c r="J34" s="14"/>
      <c r="K34" s="14"/>
      <c r="L34" s="98"/>
    </row>
    <row r="35" spans="3:12" ht="15">
      <c r="C35" s="86"/>
      <c r="D35" s="14"/>
      <c r="E35" s="14"/>
      <c r="F35" s="14"/>
      <c r="G35" s="14"/>
      <c r="H35" s="14"/>
      <c r="I35" s="14" t="s">
        <v>361</v>
      </c>
      <c r="J35" s="14"/>
      <c r="K35" s="14"/>
      <c r="L35" s="98"/>
    </row>
    <row r="36" spans="3:16" ht="15">
      <c r="C36" s="86"/>
      <c r="D36" s="14"/>
      <c r="E36" s="14"/>
      <c r="F36" s="14"/>
      <c r="G36" s="14"/>
      <c r="H36" s="14"/>
      <c r="I36" s="14"/>
      <c r="J36" s="14"/>
      <c r="K36" s="14"/>
      <c r="L36" s="98"/>
      <c r="P36" s="11" t="s">
        <v>363</v>
      </c>
    </row>
    <row r="37" spans="3:12" ht="15">
      <c r="C37" s="86"/>
      <c r="D37" s="14"/>
      <c r="E37" s="14"/>
      <c r="F37" s="14"/>
      <c r="G37" s="14"/>
      <c r="H37" s="14"/>
      <c r="I37" s="14"/>
      <c r="J37" s="14"/>
      <c r="K37" s="14"/>
      <c r="L37" s="98"/>
    </row>
    <row r="38" spans="3:12" ht="15">
      <c r="C38" s="86"/>
      <c r="D38" s="14"/>
      <c r="E38" s="14"/>
      <c r="F38" s="14"/>
      <c r="G38" s="14"/>
      <c r="H38" s="14"/>
      <c r="I38" s="14"/>
      <c r="J38" s="14"/>
      <c r="K38" s="14"/>
      <c r="L38" s="98"/>
    </row>
    <row r="39" spans="3:12" ht="15">
      <c r="C39" s="86"/>
      <c r="D39" s="14"/>
      <c r="E39" s="14"/>
      <c r="F39" s="14"/>
      <c r="G39" s="14"/>
      <c r="H39" s="14"/>
      <c r="I39" s="14"/>
      <c r="J39" s="14"/>
      <c r="K39" s="14"/>
      <c r="L39" s="98"/>
    </row>
    <row r="40" spans="3:12" ht="15">
      <c r="C40" s="86"/>
      <c r="D40" s="14"/>
      <c r="E40" s="14"/>
      <c r="F40" s="14"/>
      <c r="G40" s="14"/>
      <c r="H40" s="14"/>
      <c r="I40" s="14"/>
      <c r="J40" s="14"/>
      <c r="K40" s="14"/>
      <c r="L40" s="98"/>
    </row>
    <row r="41" spans="3:12" ht="15">
      <c r="C41" s="86"/>
      <c r="D41" s="14"/>
      <c r="E41" s="14" t="s">
        <v>362</v>
      </c>
      <c r="F41" s="14"/>
      <c r="G41" s="14"/>
      <c r="H41" s="14"/>
      <c r="I41" s="14"/>
      <c r="J41" s="14"/>
      <c r="K41" s="14"/>
      <c r="L41" s="98"/>
    </row>
    <row r="42" spans="3:12" ht="15">
      <c r="C42" s="86"/>
      <c r="D42" s="14"/>
      <c r="E42" s="14"/>
      <c r="F42" s="14"/>
      <c r="G42" s="14"/>
      <c r="H42" s="14"/>
      <c r="I42" s="14"/>
      <c r="J42" s="14"/>
      <c r="K42" s="14"/>
      <c r="L42" s="98"/>
    </row>
    <row r="43" spans="3:12" ht="12.75" customHeight="1">
      <c r="C43" s="86"/>
      <c r="D43" s="14" t="s">
        <v>85</v>
      </c>
      <c r="E43" s="14"/>
      <c r="F43" s="14"/>
      <c r="G43" s="14"/>
      <c r="H43" s="14"/>
      <c r="I43" s="278" t="s">
        <v>144</v>
      </c>
      <c r="J43" s="278"/>
      <c r="K43" s="14"/>
      <c r="L43" s="98"/>
    </row>
    <row r="44" spans="3:12" ht="12.75" customHeight="1">
      <c r="C44" s="86"/>
      <c r="D44" s="14" t="s">
        <v>86</v>
      </c>
      <c r="E44" s="14"/>
      <c r="F44" s="14"/>
      <c r="G44" s="14"/>
      <c r="H44" s="14"/>
      <c r="I44" s="273" t="s">
        <v>145</v>
      </c>
      <c r="J44" s="273"/>
      <c r="K44" s="14"/>
      <c r="L44" s="98"/>
    </row>
    <row r="45" spans="3:12" ht="12.75" customHeight="1">
      <c r="C45" s="86"/>
      <c r="D45" s="14" t="s">
        <v>80</v>
      </c>
      <c r="E45" s="14"/>
      <c r="F45" s="14"/>
      <c r="G45" s="14"/>
      <c r="H45" s="14"/>
      <c r="I45" s="273" t="s">
        <v>137</v>
      </c>
      <c r="J45" s="273"/>
      <c r="K45" s="14"/>
      <c r="L45" s="98"/>
    </row>
    <row r="46" spans="3:12" ht="12.75" customHeight="1">
      <c r="C46" s="86"/>
      <c r="D46" s="14" t="s">
        <v>81</v>
      </c>
      <c r="E46" s="14"/>
      <c r="F46" s="14"/>
      <c r="G46" s="14"/>
      <c r="H46" s="14"/>
      <c r="I46" s="273" t="s">
        <v>145</v>
      </c>
      <c r="J46" s="273"/>
      <c r="K46" s="14"/>
      <c r="L46" s="98"/>
    </row>
    <row r="47" spans="3:12" ht="15">
      <c r="C47" s="86"/>
      <c r="D47" s="14"/>
      <c r="E47" s="14"/>
      <c r="F47" s="14"/>
      <c r="G47" s="14"/>
      <c r="H47" s="14"/>
      <c r="I47" s="14"/>
      <c r="J47" s="14"/>
      <c r="K47" s="14"/>
      <c r="L47" s="98"/>
    </row>
    <row r="48" spans="3:12" ht="12.75" customHeight="1">
      <c r="C48" s="86"/>
      <c r="D48" s="14" t="s">
        <v>87</v>
      </c>
      <c r="E48" s="14"/>
      <c r="F48" s="14"/>
      <c r="G48" s="14"/>
      <c r="H48" s="99" t="s">
        <v>82</v>
      </c>
      <c r="I48" s="274" t="s">
        <v>373</v>
      </c>
      <c r="J48" s="272"/>
      <c r="K48" s="14"/>
      <c r="L48" s="98"/>
    </row>
    <row r="49" spans="3:12" ht="12.75" customHeight="1">
      <c r="C49" s="86"/>
      <c r="D49" s="14"/>
      <c r="E49" s="14"/>
      <c r="F49" s="14"/>
      <c r="G49" s="14"/>
      <c r="H49" s="99" t="s">
        <v>83</v>
      </c>
      <c r="I49" s="271" t="s">
        <v>372</v>
      </c>
      <c r="J49" s="272"/>
      <c r="K49" s="14"/>
      <c r="L49" s="98"/>
    </row>
    <row r="50" spans="3:12" ht="7.5" customHeight="1">
      <c r="C50" s="86"/>
      <c r="D50" s="14"/>
      <c r="E50" s="14"/>
      <c r="F50" s="14"/>
      <c r="G50" s="14"/>
      <c r="H50" s="99"/>
      <c r="I50" s="99"/>
      <c r="J50" s="99"/>
      <c r="K50" s="14"/>
      <c r="L50" s="98"/>
    </row>
    <row r="51" spans="3:12" ht="12.75" customHeight="1">
      <c r="C51" s="86"/>
      <c r="D51" s="14" t="s">
        <v>84</v>
      </c>
      <c r="E51" s="14"/>
      <c r="F51" s="14"/>
      <c r="G51" s="99"/>
      <c r="H51" s="14"/>
      <c r="I51" s="100" t="s">
        <v>371</v>
      </c>
      <c r="J51" s="100"/>
      <c r="K51" s="14"/>
      <c r="L51" s="98"/>
    </row>
    <row r="52" spans="3:12" ht="22.5" customHeight="1">
      <c r="C52" s="101"/>
      <c r="D52" s="100"/>
      <c r="E52" s="100"/>
      <c r="F52" s="100"/>
      <c r="G52" s="100"/>
      <c r="H52" s="100"/>
      <c r="I52" s="100"/>
      <c r="J52" s="100"/>
      <c r="K52" s="100"/>
      <c r="L52" s="102"/>
    </row>
    <row r="53" ht="6.75" customHeight="1"/>
  </sheetData>
  <sheetProtection/>
  <mergeCells count="9">
    <mergeCell ref="I49:J49"/>
    <mergeCell ref="I44:J44"/>
    <mergeCell ref="I45:J45"/>
    <mergeCell ref="I46:J46"/>
    <mergeCell ref="I48:J48"/>
    <mergeCell ref="C25:L25"/>
    <mergeCell ref="D26:K26"/>
    <mergeCell ref="D27:K27"/>
    <mergeCell ref="I43:J43"/>
  </mergeCells>
  <printOptions horizontalCentered="1" verticalCentered="1"/>
  <pageMargins left="0" right="0" top="0" bottom="0" header="0.25" footer="0.22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2"/>
  <sheetViews>
    <sheetView zoomScalePageLayoutView="0" workbookViewId="0" topLeftCell="A1">
      <selection activeCell="F46" sqref="F46"/>
    </sheetView>
  </sheetViews>
  <sheetFormatPr defaultColWidth="9.140625" defaultRowHeight="12.75"/>
  <cols>
    <col min="1" max="1" width="7.8515625" style="11" customWidth="1"/>
    <col min="2" max="2" width="13.57421875" style="11" customWidth="1"/>
    <col min="3" max="3" width="43.00390625" style="11" customWidth="1"/>
    <col min="4" max="4" width="24.00390625" style="11" customWidth="1"/>
    <col min="5" max="5" width="9.140625" style="11" customWidth="1"/>
    <col min="6" max="6" width="13.8515625" style="11" customWidth="1"/>
    <col min="7" max="16384" width="9.140625" style="11" customWidth="1"/>
  </cols>
  <sheetData>
    <row r="1" spans="1:2" ht="15">
      <c r="A1" s="11" t="str">
        <f>Sheet1!A1</f>
        <v>" STRABAG  AG   " </v>
      </c>
      <c r="B1" s="10"/>
    </row>
    <row r="2" spans="2:4" ht="15">
      <c r="B2" s="10" t="str">
        <f>Sheet1!B2</f>
        <v>NIPT  K 74401601 R</v>
      </c>
      <c r="D2" s="13" t="s">
        <v>292</v>
      </c>
    </row>
    <row r="3" spans="1:4" ht="15">
      <c r="A3" s="130"/>
      <c r="B3" s="130"/>
      <c r="C3" s="150" t="s">
        <v>293</v>
      </c>
      <c r="D3" s="150" t="s">
        <v>294</v>
      </c>
    </row>
    <row r="4" spans="1:4" ht="15">
      <c r="A4" s="130">
        <v>1</v>
      </c>
      <c r="B4" s="150" t="s">
        <v>295</v>
      </c>
      <c r="C4" s="130" t="s">
        <v>296</v>
      </c>
      <c r="D4" s="130"/>
    </row>
    <row r="5" spans="1:4" ht="15">
      <c r="A5" s="130">
        <v>2</v>
      </c>
      <c r="B5" s="150" t="s">
        <v>295</v>
      </c>
      <c r="C5" s="130" t="s">
        <v>297</v>
      </c>
      <c r="D5" s="130"/>
    </row>
    <row r="6" spans="1:4" ht="15">
      <c r="A6" s="130">
        <v>3</v>
      </c>
      <c r="B6" s="150" t="s">
        <v>295</v>
      </c>
      <c r="C6" s="130" t="s">
        <v>298</v>
      </c>
      <c r="D6" s="130"/>
    </row>
    <row r="7" spans="1:4" ht="15">
      <c r="A7" s="130">
        <v>4</v>
      </c>
      <c r="B7" s="150" t="s">
        <v>295</v>
      </c>
      <c r="C7" s="130" t="s">
        <v>299</v>
      </c>
      <c r="D7" s="130"/>
    </row>
    <row r="8" spans="1:4" ht="15">
      <c r="A8" s="130">
        <v>5</v>
      </c>
      <c r="B8" s="150" t="s">
        <v>295</v>
      </c>
      <c r="C8" s="130" t="s">
        <v>300</v>
      </c>
      <c r="D8" s="130"/>
    </row>
    <row r="9" spans="1:4" ht="15">
      <c r="A9" s="130">
        <v>6</v>
      </c>
      <c r="B9" s="150" t="s">
        <v>295</v>
      </c>
      <c r="C9" s="130" t="s">
        <v>301</v>
      </c>
      <c r="D9" s="130"/>
    </row>
    <row r="10" spans="1:4" ht="15">
      <c r="A10" s="130">
        <v>7</v>
      </c>
      <c r="B10" s="150" t="s">
        <v>295</v>
      </c>
      <c r="C10" s="130" t="s">
        <v>302</v>
      </c>
      <c r="D10" s="130"/>
    </row>
    <row r="11" spans="1:6" ht="15">
      <c r="A11" s="130">
        <v>8</v>
      </c>
      <c r="B11" s="150" t="s">
        <v>295</v>
      </c>
      <c r="C11" s="130" t="s">
        <v>303</v>
      </c>
      <c r="D11" s="173"/>
      <c r="F11" s="190"/>
    </row>
    <row r="12" spans="1:4" ht="15">
      <c r="A12" s="150" t="s">
        <v>3</v>
      </c>
      <c r="B12" s="150"/>
      <c r="C12" s="150" t="s">
        <v>304</v>
      </c>
      <c r="D12" s="226"/>
    </row>
    <row r="13" spans="1:6" ht="15">
      <c r="A13" s="130">
        <v>9</v>
      </c>
      <c r="B13" s="150" t="s">
        <v>305</v>
      </c>
      <c r="C13" s="130" t="s">
        <v>306</v>
      </c>
      <c r="D13" s="179"/>
      <c r="F13" s="54"/>
    </row>
    <row r="14" spans="1:4" ht="15">
      <c r="A14" s="130">
        <v>10</v>
      </c>
      <c r="B14" s="150" t="s">
        <v>305</v>
      </c>
      <c r="C14" s="130" t="s">
        <v>307</v>
      </c>
      <c r="D14" s="130"/>
    </row>
    <row r="15" spans="1:4" ht="15">
      <c r="A15" s="130">
        <v>11</v>
      </c>
      <c r="B15" s="150" t="s">
        <v>305</v>
      </c>
      <c r="C15" s="130" t="s">
        <v>308</v>
      </c>
      <c r="D15" s="224">
        <f>'Pasq 1'!I10</f>
        <v>35514</v>
      </c>
    </row>
    <row r="16" spans="1:4" ht="15">
      <c r="A16" s="150" t="s">
        <v>4</v>
      </c>
      <c r="B16" s="150"/>
      <c r="C16" s="150" t="s">
        <v>309</v>
      </c>
      <c r="D16" s="225">
        <f>SUM(D15)</f>
        <v>35514</v>
      </c>
    </row>
    <row r="17" spans="1:4" ht="15">
      <c r="A17" s="130">
        <v>12</v>
      </c>
      <c r="B17" s="150" t="s">
        <v>310</v>
      </c>
      <c r="C17" s="130" t="s">
        <v>311</v>
      </c>
      <c r="D17" s="130"/>
    </row>
    <row r="18" spans="1:4" ht="15">
      <c r="A18" s="130">
        <v>13</v>
      </c>
      <c r="B18" s="150" t="s">
        <v>310</v>
      </c>
      <c r="C18" s="150" t="s">
        <v>312</v>
      </c>
      <c r="D18" s="130"/>
    </row>
    <row r="19" spans="1:4" ht="15">
      <c r="A19" s="130">
        <v>14</v>
      </c>
      <c r="B19" s="150" t="s">
        <v>310</v>
      </c>
      <c r="C19" s="130" t="s">
        <v>313</v>
      </c>
      <c r="D19" s="130"/>
    </row>
    <row r="20" spans="1:4" ht="15">
      <c r="A20" s="130">
        <v>15</v>
      </c>
      <c r="B20" s="150" t="s">
        <v>310</v>
      </c>
      <c r="C20" s="130" t="s">
        <v>314</v>
      </c>
      <c r="D20" s="130"/>
    </row>
    <row r="21" spans="1:4" ht="15">
      <c r="A21" s="130">
        <v>16</v>
      </c>
      <c r="B21" s="150" t="s">
        <v>310</v>
      </c>
      <c r="C21" s="130" t="s">
        <v>315</v>
      </c>
      <c r="D21" s="130"/>
    </row>
    <row r="22" spans="1:4" ht="15">
      <c r="A22" s="130">
        <v>17</v>
      </c>
      <c r="B22" s="150" t="s">
        <v>310</v>
      </c>
      <c r="C22" s="130" t="s">
        <v>316</v>
      </c>
      <c r="D22" s="130"/>
    </row>
    <row r="23" spans="1:4" ht="15">
      <c r="A23" s="130">
        <v>18</v>
      </c>
      <c r="B23" s="150" t="s">
        <v>310</v>
      </c>
      <c r="C23" s="130" t="s">
        <v>317</v>
      </c>
      <c r="D23" s="130"/>
    </row>
    <row r="24" spans="1:4" ht="15">
      <c r="A24" s="130">
        <v>19</v>
      </c>
      <c r="B24" s="150" t="s">
        <v>310</v>
      </c>
      <c r="C24" s="130" t="s">
        <v>318</v>
      </c>
      <c r="D24" s="130"/>
    </row>
    <row r="25" spans="1:4" ht="15">
      <c r="A25" s="150" t="s">
        <v>36</v>
      </c>
      <c r="B25" s="150"/>
      <c r="C25" s="150" t="s">
        <v>319</v>
      </c>
      <c r="D25" s="150"/>
    </row>
    <row r="26" spans="1:4" ht="15">
      <c r="A26" s="130">
        <v>20</v>
      </c>
      <c r="B26" s="150" t="s">
        <v>320</v>
      </c>
      <c r="C26" s="130" t="s">
        <v>321</v>
      </c>
      <c r="D26" s="130"/>
    </row>
    <row r="27" spans="1:4" ht="15">
      <c r="A27" s="130">
        <v>21</v>
      </c>
      <c r="B27" s="150" t="s">
        <v>320</v>
      </c>
      <c r="C27" s="130" t="s">
        <v>322</v>
      </c>
      <c r="D27" s="130"/>
    </row>
    <row r="28" spans="1:4" ht="15">
      <c r="A28" s="130">
        <v>22</v>
      </c>
      <c r="B28" s="150" t="s">
        <v>320</v>
      </c>
      <c r="C28" s="130" t="s">
        <v>323</v>
      </c>
      <c r="D28" s="130"/>
    </row>
    <row r="29" spans="1:4" ht="15">
      <c r="A29" s="130">
        <v>23</v>
      </c>
      <c r="B29" s="150" t="s">
        <v>320</v>
      </c>
      <c r="C29" s="130" t="s">
        <v>324</v>
      </c>
      <c r="D29" s="130"/>
    </row>
    <row r="30" spans="1:4" ht="15">
      <c r="A30" s="150" t="s">
        <v>325</v>
      </c>
      <c r="B30" s="150"/>
      <c r="C30" s="150" t="s">
        <v>326</v>
      </c>
      <c r="D30" s="150"/>
    </row>
    <row r="31" spans="1:4" ht="15">
      <c r="A31" s="130">
        <v>24</v>
      </c>
      <c r="B31" s="150" t="s">
        <v>327</v>
      </c>
      <c r="C31" s="130" t="s">
        <v>328</v>
      </c>
      <c r="D31" s="130"/>
    </row>
    <row r="32" spans="1:4" ht="15">
      <c r="A32" s="130">
        <v>25</v>
      </c>
      <c r="B32" s="150" t="s">
        <v>327</v>
      </c>
      <c r="C32" s="130" t="s">
        <v>329</v>
      </c>
      <c r="D32" s="130"/>
    </row>
    <row r="33" spans="1:4" ht="15">
      <c r="A33" s="130">
        <v>26</v>
      </c>
      <c r="B33" s="150" t="s">
        <v>327</v>
      </c>
      <c r="C33" s="130" t="s">
        <v>330</v>
      </c>
      <c r="D33" s="130"/>
    </row>
    <row r="34" spans="1:4" ht="15">
      <c r="A34" s="130">
        <v>27</v>
      </c>
      <c r="B34" s="150" t="s">
        <v>327</v>
      </c>
      <c r="C34" s="130" t="s">
        <v>331</v>
      </c>
      <c r="D34" s="130"/>
    </row>
    <row r="35" spans="1:4" ht="15">
      <c r="A35" s="130">
        <v>28</v>
      </c>
      <c r="B35" s="150" t="s">
        <v>327</v>
      </c>
      <c r="C35" s="130" t="s">
        <v>332</v>
      </c>
      <c r="D35" s="130"/>
    </row>
    <row r="36" spans="1:4" ht="15">
      <c r="A36" s="130">
        <v>29</v>
      </c>
      <c r="B36" s="150" t="s">
        <v>327</v>
      </c>
      <c r="C36" s="180" t="s">
        <v>333</v>
      </c>
      <c r="D36" s="130"/>
    </row>
    <row r="37" spans="1:4" ht="15">
      <c r="A37" s="130">
        <v>30</v>
      </c>
      <c r="B37" s="150" t="s">
        <v>327</v>
      </c>
      <c r="C37" s="130" t="s">
        <v>334</v>
      </c>
      <c r="D37" s="130"/>
    </row>
    <row r="38" spans="1:4" ht="15">
      <c r="A38" s="130">
        <v>31</v>
      </c>
      <c r="B38" s="150" t="s">
        <v>327</v>
      </c>
      <c r="C38" s="130" t="s">
        <v>335</v>
      </c>
      <c r="D38" s="130"/>
    </row>
    <row r="39" spans="1:4" ht="15">
      <c r="A39" s="130">
        <v>32</v>
      </c>
      <c r="B39" s="150" t="s">
        <v>327</v>
      </c>
      <c r="C39" s="130" t="s">
        <v>336</v>
      </c>
      <c r="D39" s="130"/>
    </row>
    <row r="40" spans="1:4" ht="15">
      <c r="A40" s="130">
        <v>33</v>
      </c>
      <c r="B40" s="150" t="s">
        <v>327</v>
      </c>
      <c r="C40" s="130" t="s">
        <v>337</v>
      </c>
      <c r="D40" s="130"/>
    </row>
    <row r="41" spans="1:4" ht="15">
      <c r="A41" s="181">
        <v>34</v>
      </c>
      <c r="B41" s="150" t="s">
        <v>327</v>
      </c>
      <c r="C41" s="130" t="s">
        <v>338</v>
      </c>
      <c r="D41" s="131"/>
    </row>
    <row r="42" spans="1:4" ht="15">
      <c r="A42" s="150" t="s">
        <v>155</v>
      </c>
      <c r="B42" s="130"/>
      <c r="C42" s="150" t="s">
        <v>339</v>
      </c>
      <c r="D42" s="150">
        <f>D31+D32+D33+D34+D35+D36+D37+D38+D39+D40+D41</f>
        <v>0</v>
      </c>
    </row>
    <row r="43" spans="1:6" ht="15">
      <c r="A43" s="130"/>
      <c r="B43" s="130"/>
      <c r="C43" s="150" t="s">
        <v>340</v>
      </c>
      <c r="D43" s="182">
        <f>D12+D16+D25+D30+D42</f>
        <v>35514</v>
      </c>
      <c r="F43" s="54"/>
    </row>
    <row r="44" spans="2:4" ht="15">
      <c r="B44" s="183" t="s">
        <v>341</v>
      </c>
      <c r="C44" s="134"/>
      <c r="D44" s="150" t="s">
        <v>342</v>
      </c>
    </row>
    <row r="45" spans="2:4" ht="15">
      <c r="B45" s="141" t="s">
        <v>387</v>
      </c>
      <c r="C45" s="141"/>
      <c r="D45" s="130">
        <v>0</v>
      </c>
    </row>
    <row r="46" spans="2:4" ht="15">
      <c r="B46" s="130" t="s">
        <v>388</v>
      </c>
      <c r="C46" s="130"/>
      <c r="D46" s="130">
        <v>0</v>
      </c>
    </row>
    <row r="47" spans="2:4" ht="15">
      <c r="B47" s="130" t="s">
        <v>343</v>
      </c>
      <c r="C47" s="130"/>
      <c r="D47" s="130">
        <v>2</v>
      </c>
    </row>
    <row r="48" spans="2:4" ht="15">
      <c r="B48" s="130" t="s">
        <v>344</v>
      </c>
      <c r="C48" s="130"/>
      <c r="D48" s="130">
        <v>7</v>
      </c>
    </row>
    <row r="49" spans="2:4" ht="15">
      <c r="B49" s="134" t="s">
        <v>345</v>
      </c>
      <c r="C49" s="134"/>
      <c r="D49" s="130">
        <v>6</v>
      </c>
    </row>
    <row r="50" spans="2:4" ht="15">
      <c r="B50" s="184"/>
      <c r="C50" s="185" t="s">
        <v>136</v>
      </c>
      <c r="D50" s="185">
        <f>SUM(D45:D49)</f>
        <v>15</v>
      </c>
    </row>
    <row r="51" ht="15">
      <c r="C51" s="107" t="str">
        <f>Sheet1!H46</f>
        <v>_______________________</v>
      </c>
    </row>
    <row r="52" ht="15">
      <c r="C52" s="107"/>
    </row>
  </sheetData>
  <sheetProtection/>
  <printOptions/>
  <pageMargins left="0.75" right="0.75" top="0.2" bottom="0.18" header="0.17" footer="0.18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27"/>
  <sheetViews>
    <sheetView zoomScalePageLayoutView="0" workbookViewId="0" topLeftCell="A1">
      <selection activeCell="F11" sqref="F11"/>
    </sheetView>
  </sheetViews>
  <sheetFormatPr defaultColWidth="9.140625" defaultRowHeight="12.75"/>
  <cols>
    <col min="1" max="1" width="6.421875" style="198" customWidth="1"/>
    <col min="2" max="2" width="6.00390625" style="198" customWidth="1"/>
    <col min="3" max="3" width="27.7109375" style="198" customWidth="1"/>
    <col min="4" max="4" width="12.8515625" style="198" customWidth="1"/>
    <col min="5" max="5" width="18.7109375" style="198" customWidth="1"/>
    <col min="6" max="6" width="17.421875" style="198" customWidth="1"/>
    <col min="7" max="16384" width="9.140625" style="198" customWidth="1"/>
  </cols>
  <sheetData>
    <row r="2" ht="12.75">
      <c r="A2" s="197" t="str">
        <f>'Pasq 3'!A1</f>
        <v>" STRABAG  AG   " </v>
      </c>
    </row>
    <row r="3" spans="1:6" ht="12.75">
      <c r="A3" s="197"/>
      <c r="B3" s="198" t="s">
        <v>346</v>
      </c>
      <c r="C3" s="199"/>
      <c r="D3" s="197"/>
      <c r="E3" s="199"/>
      <c r="F3" s="197"/>
    </row>
    <row r="4" spans="1:6" ht="12.75">
      <c r="A4" s="197"/>
      <c r="B4" s="197" t="str">
        <f>'Pasq 3'!B2</f>
        <v>NIPT  K 74401601 R</v>
      </c>
      <c r="C4" s="197"/>
      <c r="D4" s="200"/>
      <c r="E4" s="197"/>
      <c r="F4" s="197"/>
    </row>
    <row r="5" spans="1:6" ht="12.75">
      <c r="A5" s="200"/>
      <c r="B5" s="197"/>
      <c r="C5" s="197"/>
      <c r="D5" s="200"/>
      <c r="E5" s="200"/>
      <c r="F5" s="197"/>
    </row>
    <row r="6" spans="1:6" ht="12.75">
      <c r="A6" s="200"/>
      <c r="B6" s="200"/>
      <c r="C6" s="200" t="s">
        <v>196</v>
      </c>
      <c r="E6" s="200"/>
      <c r="F6" s="200"/>
    </row>
    <row r="7" spans="1:6" ht="12.75">
      <c r="A7" s="200"/>
      <c r="B7" s="200"/>
      <c r="C7" s="200"/>
      <c r="D7" s="200"/>
      <c r="E7" s="200"/>
      <c r="F7" s="200"/>
    </row>
    <row r="8" spans="1:6" ht="12.75">
      <c r="A8" s="200"/>
      <c r="B8" s="200"/>
      <c r="C8" s="200"/>
      <c r="D8" s="200"/>
      <c r="E8" s="200"/>
      <c r="F8" s="200"/>
    </row>
    <row r="9" spans="1:6" ht="12.75">
      <c r="A9" s="200"/>
      <c r="B9" s="201" t="s">
        <v>197</v>
      </c>
      <c r="C9" s="201" t="s">
        <v>198</v>
      </c>
      <c r="D9" s="201" t="s">
        <v>199</v>
      </c>
      <c r="E9" s="202" t="s">
        <v>200</v>
      </c>
      <c r="F9" s="203" t="s">
        <v>201</v>
      </c>
    </row>
    <row r="10" spans="1:6" ht="12.75">
      <c r="A10" s="200"/>
      <c r="B10" s="204"/>
      <c r="C10" s="204"/>
      <c r="D10" s="204"/>
      <c r="E10" s="204"/>
      <c r="F10" s="205"/>
    </row>
    <row r="11" spans="1:6" ht="12.75">
      <c r="A11" s="200"/>
      <c r="B11" s="206"/>
      <c r="C11" s="207"/>
      <c r="D11" s="207"/>
      <c r="E11" s="207"/>
      <c r="F11" s="227">
        <f>'Pasq.per AAM 1'!G10</f>
        <v>21123602</v>
      </c>
    </row>
    <row r="12" spans="1:6" ht="12.75">
      <c r="A12" s="200"/>
      <c r="B12" s="209">
        <v>1</v>
      </c>
      <c r="C12" s="210"/>
      <c r="D12" s="211"/>
      <c r="E12" s="211"/>
      <c r="F12" s="212"/>
    </row>
    <row r="13" spans="1:6" ht="12.75">
      <c r="A13" s="200"/>
      <c r="B13" s="209">
        <v>2</v>
      </c>
      <c r="C13" s="210"/>
      <c r="D13" s="211"/>
      <c r="E13" s="211"/>
      <c r="F13" s="212"/>
    </row>
    <row r="14" spans="1:6" ht="12.75">
      <c r="A14" s="200"/>
      <c r="B14" s="209">
        <v>3</v>
      </c>
      <c r="C14" s="210"/>
      <c r="D14" s="211"/>
      <c r="E14" s="211"/>
      <c r="F14" s="212"/>
    </row>
    <row r="15" spans="1:6" ht="12.75">
      <c r="A15" s="200"/>
      <c r="B15" s="209">
        <v>4</v>
      </c>
      <c r="C15" s="210"/>
      <c r="D15" s="211"/>
      <c r="E15" s="211"/>
      <c r="F15" s="212"/>
    </row>
    <row r="16" spans="1:6" ht="12.75">
      <c r="A16" s="200"/>
      <c r="B16" s="209"/>
      <c r="C16" s="210"/>
      <c r="D16" s="211"/>
      <c r="E16" s="211"/>
      <c r="F16" s="212"/>
    </row>
    <row r="17" spans="1:6" ht="12.75">
      <c r="A17" s="200"/>
      <c r="B17" s="209"/>
      <c r="C17" s="210"/>
      <c r="D17" s="211"/>
      <c r="E17" s="211"/>
      <c r="F17" s="212"/>
    </row>
    <row r="18" spans="1:6" ht="12.75">
      <c r="A18" s="200"/>
      <c r="B18" s="209"/>
      <c r="C18" s="210"/>
      <c r="D18" s="210"/>
      <c r="E18" s="210"/>
      <c r="F18" s="212"/>
    </row>
    <row r="19" spans="1:6" ht="12.75">
      <c r="A19" s="200"/>
      <c r="B19" s="228"/>
      <c r="C19" s="229" t="s">
        <v>202</v>
      </c>
      <c r="D19" s="229"/>
      <c r="E19" s="229"/>
      <c r="F19" s="230">
        <f>SUM(F12:F18)</f>
        <v>0</v>
      </c>
    </row>
    <row r="20" spans="1:6" ht="12.75">
      <c r="A20" s="200"/>
      <c r="B20" s="200"/>
      <c r="C20" s="200"/>
      <c r="D20" s="200"/>
      <c r="E20" s="200"/>
      <c r="F20" s="200"/>
    </row>
    <row r="21" spans="1:6" ht="12.75">
      <c r="A21" s="200"/>
      <c r="B21" s="200"/>
      <c r="C21" s="200"/>
      <c r="D21" s="200"/>
      <c r="E21" s="214" t="str">
        <f>'Pasq.per AAM 1'!F40</f>
        <v>_______________________</v>
      </c>
      <c r="F21" s="200"/>
    </row>
    <row r="22" spans="1:6" ht="12.75">
      <c r="A22" s="200"/>
      <c r="B22" s="200"/>
      <c r="C22" s="200"/>
      <c r="D22" s="200"/>
      <c r="E22" s="200"/>
      <c r="F22" s="200"/>
    </row>
    <row r="23" spans="1:6" ht="12.75">
      <c r="A23" s="200"/>
      <c r="B23" s="200"/>
      <c r="C23" s="200"/>
      <c r="D23" s="200"/>
      <c r="E23" s="200"/>
      <c r="F23" s="200"/>
    </row>
    <row r="24" spans="1:6" ht="12.75">
      <c r="A24" s="200"/>
      <c r="B24" s="200"/>
      <c r="C24" s="200"/>
      <c r="D24" s="200"/>
      <c r="E24" s="200"/>
      <c r="F24" s="200"/>
    </row>
    <row r="25" spans="1:6" ht="12.75">
      <c r="A25" s="200"/>
      <c r="B25" s="200"/>
      <c r="C25" s="200"/>
      <c r="D25" s="214"/>
      <c r="F25" s="214"/>
    </row>
    <row r="26" spans="1:6" ht="12.75">
      <c r="A26" s="200"/>
      <c r="B26" s="200"/>
      <c r="C26" s="200"/>
      <c r="D26" s="214"/>
      <c r="E26" s="214"/>
      <c r="F26" s="214"/>
    </row>
    <row r="27" spans="1:6" ht="12.75">
      <c r="A27" s="200"/>
      <c r="B27" s="200"/>
      <c r="C27" s="200"/>
      <c r="D27" s="214"/>
      <c r="E27" s="214"/>
      <c r="F27" s="214"/>
    </row>
  </sheetData>
  <sheetProtection/>
  <printOptions/>
  <pageMargins left="0.75" right="0.28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9.140625" style="213" customWidth="1"/>
    <col min="2" max="2" width="5.140625" style="213" customWidth="1"/>
    <col min="3" max="3" width="29.421875" style="213" customWidth="1"/>
    <col min="4" max="4" width="13.00390625" style="213" customWidth="1"/>
    <col min="5" max="5" width="12.7109375" style="213" customWidth="1"/>
    <col min="6" max="6" width="15.140625" style="213" customWidth="1"/>
    <col min="7" max="16384" width="9.140625" style="213" customWidth="1"/>
  </cols>
  <sheetData>
    <row r="1" spans="1:2" ht="12.75">
      <c r="A1" s="215" t="str">
        <f>'INV Mjet trasp'!A2</f>
        <v>" STRABAG  AG   " </v>
      </c>
      <c r="B1" s="216"/>
    </row>
    <row r="2" spans="1:3" ht="12.75">
      <c r="A2" s="200"/>
      <c r="B2" s="256" t="s">
        <v>346</v>
      </c>
      <c r="C2" s="257"/>
    </row>
    <row r="3" spans="1:3" ht="12.75">
      <c r="A3" s="200"/>
      <c r="B3" s="258" t="str">
        <f>'INV Mjet trasp'!B4</f>
        <v>NIPT  K 74401601 R</v>
      </c>
      <c r="C3" s="258"/>
    </row>
    <row r="4" ht="12.75">
      <c r="A4" s="200"/>
    </row>
    <row r="5" spans="1:6" ht="12.75">
      <c r="A5" s="200"/>
      <c r="B5" s="200"/>
      <c r="D5" s="198"/>
      <c r="E5" s="200"/>
      <c r="F5" s="200"/>
    </row>
    <row r="6" spans="1:6" ht="15">
      <c r="A6" s="200"/>
      <c r="B6" s="200"/>
      <c r="C6" s="14" t="s">
        <v>389</v>
      </c>
      <c r="E6" s="200"/>
      <c r="F6" s="200"/>
    </row>
    <row r="7" spans="1:6" ht="12.75">
      <c r="A7" s="200"/>
      <c r="B7" s="200"/>
      <c r="C7" s="200"/>
      <c r="D7" s="200"/>
      <c r="E7" s="200"/>
      <c r="F7" s="200"/>
    </row>
    <row r="8" spans="1:6" ht="12.75">
      <c r="A8" s="200"/>
      <c r="B8" s="201" t="s">
        <v>197</v>
      </c>
      <c r="C8" s="201" t="s">
        <v>198</v>
      </c>
      <c r="D8" s="201"/>
      <c r="E8" s="202"/>
      <c r="F8" s="203" t="s">
        <v>201</v>
      </c>
    </row>
    <row r="9" spans="1:6" ht="12.75">
      <c r="A9" s="200"/>
      <c r="B9" s="204"/>
      <c r="C9" s="204"/>
      <c r="D9" s="204"/>
      <c r="E9" s="204"/>
      <c r="F9" s="205"/>
    </row>
    <row r="10" spans="1:6" ht="12.75">
      <c r="A10" s="200"/>
      <c r="B10" s="206"/>
      <c r="C10" s="207"/>
      <c r="D10" s="207"/>
      <c r="E10" s="207"/>
      <c r="F10" s="208"/>
    </row>
    <row r="11" spans="1:6" ht="12.75">
      <c r="A11" s="200"/>
      <c r="B11" s="209">
        <v>1</v>
      </c>
      <c r="C11" s="210" t="s">
        <v>355</v>
      </c>
      <c r="D11" s="211"/>
      <c r="E11" s="211"/>
      <c r="F11" s="259">
        <v>94720145.64</v>
      </c>
    </row>
    <row r="12" spans="1:6" ht="12.75">
      <c r="A12" s="200"/>
      <c r="B12" s="209">
        <v>2</v>
      </c>
      <c r="C12" s="210" t="s">
        <v>367</v>
      </c>
      <c r="D12" s="211"/>
      <c r="E12" s="211"/>
      <c r="F12" s="259">
        <v>2230645.17</v>
      </c>
    </row>
    <row r="13" spans="1:6" ht="12.75">
      <c r="A13" s="200"/>
      <c r="B13" s="209"/>
      <c r="C13" s="261"/>
      <c r="D13" s="211"/>
      <c r="E13" s="211"/>
      <c r="F13" s="259"/>
    </row>
    <row r="14" spans="1:6" ht="12.75">
      <c r="A14" s="200"/>
      <c r="B14" s="209"/>
      <c r="C14" s="210"/>
      <c r="D14" s="211"/>
      <c r="E14" s="211"/>
      <c r="F14" s="259"/>
    </row>
    <row r="15" spans="1:6" ht="12.75">
      <c r="A15" s="200"/>
      <c r="B15" s="209"/>
      <c r="C15" s="210"/>
      <c r="D15" s="211"/>
      <c r="E15" s="211"/>
      <c r="F15" s="259"/>
    </row>
    <row r="16" spans="1:6" ht="12.75">
      <c r="A16" s="200"/>
      <c r="B16" s="209"/>
      <c r="C16" s="210"/>
      <c r="D16" s="211"/>
      <c r="E16" s="211"/>
      <c r="F16" s="259"/>
    </row>
    <row r="17" spans="1:6" ht="12.75">
      <c r="A17" s="200"/>
      <c r="B17" s="209"/>
      <c r="C17" s="210"/>
      <c r="D17" s="211"/>
      <c r="E17" s="211"/>
      <c r="F17" s="259"/>
    </row>
    <row r="18" spans="1:6" ht="12.75">
      <c r="A18" s="200"/>
      <c r="B18" s="209"/>
      <c r="C18" s="210"/>
      <c r="D18" s="210"/>
      <c r="E18" s="210"/>
      <c r="F18" s="259"/>
    </row>
    <row r="19" spans="1:6" ht="12.75">
      <c r="A19" s="200"/>
      <c r="B19" s="209"/>
      <c r="C19" s="210"/>
      <c r="D19" s="210"/>
      <c r="E19" s="210"/>
      <c r="F19" s="259"/>
    </row>
    <row r="20" spans="1:6" ht="12.75">
      <c r="A20" s="200"/>
      <c r="B20" s="228"/>
      <c r="C20" s="229" t="s">
        <v>202</v>
      </c>
      <c r="D20" s="229"/>
      <c r="E20" s="229"/>
      <c r="F20" s="260">
        <f>SUM(F11:F19)</f>
        <v>96950790.81</v>
      </c>
    </row>
    <row r="21" spans="1:6" ht="12.75">
      <c r="A21" s="200"/>
      <c r="B21" s="200"/>
      <c r="C21" s="200"/>
      <c r="D21" s="200"/>
      <c r="E21" s="200"/>
      <c r="F21" s="200"/>
    </row>
    <row r="22" spans="1:6" ht="12.75">
      <c r="A22" s="200"/>
      <c r="B22" s="200"/>
      <c r="C22" s="200"/>
      <c r="D22" s="200"/>
      <c r="E22" s="200"/>
      <c r="F22" s="200"/>
    </row>
    <row r="23" spans="1:6" ht="12.75">
      <c r="A23" s="200"/>
      <c r="B23" s="200"/>
      <c r="C23" s="200"/>
      <c r="D23" s="200"/>
      <c r="E23" s="200"/>
      <c r="F23" s="200"/>
    </row>
    <row r="24" spans="1:6" ht="12.75">
      <c r="A24" s="200"/>
      <c r="B24" s="200"/>
      <c r="C24" s="200"/>
      <c r="D24" s="200"/>
      <c r="E24" s="200"/>
      <c r="F24" s="200"/>
    </row>
    <row r="25" spans="1:6" ht="12.75">
      <c r="A25" s="200"/>
      <c r="B25" s="200"/>
      <c r="C25" s="200"/>
      <c r="D25" s="200"/>
      <c r="E25" s="200"/>
      <c r="F25" s="200"/>
    </row>
    <row r="26" spans="2:6" ht="12.75">
      <c r="B26" s="200"/>
      <c r="C26" s="200"/>
      <c r="D26" s="214"/>
      <c r="E26" s="214" t="str">
        <f>'INV Mjet trasp'!E21</f>
        <v>_______________________</v>
      </c>
      <c r="F26" s="214"/>
    </row>
    <row r="27" spans="2:6" ht="12.75">
      <c r="B27" s="200"/>
      <c r="C27" s="200"/>
      <c r="D27" s="214"/>
      <c r="E27" s="214"/>
      <c r="F27" s="214"/>
    </row>
    <row r="28" spans="2:6" ht="12.75">
      <c r="B28" s="200"/>
      <c r="C28" s="200"/>
      <c r="D28" s="214"/>
      <c r="E28" s="214"/>
      <c r="F28" s="2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6"/>
  <sheetViews>
    <sheetView zoomScalePageLayoutView="0" workbookViewId="0" topLeftCell="A28">
      <selection activeCell="O48" sqref="O48"/>
    </sheetView>
  </sheetViews>
  <sheetFormatPr defaultColWidth="9.140625" defaultRowHeight="12.75"/>
  <cols>
    <col min="1" max="1" width="5.421875" style="11" customWidth="1"/>
    <col min="2" max="2" width="3.7109375" style="39" customWidth="1"/>
    <col min="3" max="3" width="2.7109375" style="39" customWidth="1"/>
    <col min="4" max="4" width="4.00390625" style="39" customWidth="1"/>
    <col min="5" max="5" width="40.57421875" style="11" customWidth="1"/>
    <col min="6" max="6" width="8.28125" style="11" customWidth="1"/>
    <col min="7" max="8" width="15.7109375" style="54" customWidth="1"/>
    <col min="9" max="9" width="1.421875" style="11" customWidth="1"/>
    <col min="10" max="10" width="9.140625" style="11" customWidth="1"/>
    <col min="11" max="11" width="17.28125" style="11" customWidth="1"/>
    <col min="12" max="12" width="12.00390625" style="11" customWidth="1"/>
    <col min="13" max="16384" width="9.140625" style="11" customWidth="1"/>
  </cols>
  <sheetData>
    <row r="1" ht="17.25" customHeight="1">
      <c r="B1" s="4" t="str">
        <f>'Kop.'!G3</f>
        <v>" STRABAG  AG   " </v>
      </c>
    </row>
    <row r="2" spans="2:8" s="58" customFormat="1" ht="12.75" customHeight="1">
      <c r="B2" s="55"/>
      <c r="C2" s="56"/>
      <c r="D2" s="56" t="s">
        <v>346</v>
      </c>
      <c r="E2" s="57"/>
      <c r="G2" s="59"/>
      <c r="H2" s="59"/>
    </row>
    <row r="3" spans="2:8" s="58" customFormat="1" ht="18" customHeight="1">
      <c r="B3" s="279" t="s">
        <v>369</v>
      </c>
      <c r="C3" s="279"/>
      <c r="D3" s="279"/>
      <c r="E3" s="279"/>
      <c r="F3" s="279"/>
      <c r="G3" s="279"/>
      <c r="H3" s="279"/>
    </row>
    <row r="4" spans="2:8" ht="12" customHeight="1">
      <c r="B4" s="283" t="s">
        <v>2</v>
      </c>
      <c r="C4" s="285" t="s">
        <v>8</v>
      </c>
      <c r="D4" s="286"/>
      <c r="E4" s="287"/>
      <c r="F4" s="283" t="s">
        <v>9</v>
      </c>
      <c r="G4" s="61" t="s">
        <v>116</v>
      </c>
      <c r="H4" s="61" t="s">
        <v>116</v>
      </c>
    </row>
    <row r="5" spans="2:8" ht="12" customHeight="1">
      <c r="B5" s="284"/>
      <c r="C5" s="288"/>
      <c r="D5" s="289"/>
      <c r="E5" s="290"/>
      <c r="F5" s="284"/>
      <c r="G5" s="62" t="s">
        <v>117</v>
      </c>
      <c r="H5" s="63" t="s">
        <v>368</v>
      </c>
    </row>
    <row r="6" spans="2:8" s="58" customFormat="1" ht="24.75" customHeight="1">
      <c r="B6" s="64" t="s">
        <v>3</v>
      </c>
      <c r="C6" s="280" t="s">
        <v>134</v>
      </c>
      <c r="D6" s="281"/>
      <c r="E6" s="282"/>
      <c r="F6" s="66"/>
      <c r="G6" s="67">
        <f>G7+G10+G11+G19+G26+G27+G28</f>
        <v>291319170.1</v>
      </c>
      <c r="H6" s="67">
        <f>H7+H10+H11+H19+H26+H27+H28</f>
        <v>518842058.77</v>
      </c>
    </row>
    <row r="7" spans="2:8" s="58" customFormat="1" ht="16.5" customHeight="1">
      <c r="B7" s="68"/>
      <c r="C7" s="65">
        <v>1</v>
      </c>
      <c r="D7" s="69" t="s">
        <v>10</v>
      </c>
      <c r="E7" s="70"/>
      <c r="F7" s="71"/>
      <c r="G7" s="67">
        <f>G8+G9</f>
        <v>97956764.4</v>
      </c>
      <c r="H7" s="67">
        <f>H8+H9</f>
        <v>347688478.29999995</v>
      </c>
    </row>
    <row r="8" spans="2:10" s="58" customFormat="1" ht="16.5" customHeight="1">
      <c r="B8" s="68"/>
      <c r="C8" s="65"/>
      <c r="D8" s="72" t="s">
        <v>88</v>
      </c>
      <c r="E8" s="73" t="s">
        <v>28</v>
      </c>
      <c r="F8" s="71"/>
      <c r="G8" s="6">
        <v>96950790.81</v>
      </c>
      <c r="H8" s="6">
        <v>347571317.46</v>
      </c>
      <c r="J8" s="74"/>
    </row>
    <row r="9" spans="2:8" s="58" customFormat="1" ht="16.5" customHeight="1">
      <c r="B9" s="68"/>
      <c r="C9" s="65"/>
      <c r="D9" s="72" t="s">
        <v>88</v>
      </c>
      <c r="E9" s="73" t="s">
        <v>29</v>
      </c>
      <c r="F9" s="71"/>
      <c r="G9" s="6">
        <v>1005973.59</v>
      </c>
      <c r="H9" s="6">
        <v>117160.84</v>
      </c>
    </row>
    <row r="10" spans="2:8" s="58" customFormat="1" ht="16.5" customHeight="1">
      <c r="B10" s="68"/>
      <c r="C10" s="65">
        <v>2</v>
      </c>
      <c r="D10" s="69" t="s">
        <v>120</v>
      </c>
      <c r="E10" s="70"/>
      <c r="F10" s="71"/>
      <c r="G10" s="75"/>
      <c r="H10" s="75"/>
    </row>
    <row r="11" spans="2:8" s="58" customFormat="1" ht="16.5" customHeight="1">
      <c r="B11" s="68"/>
      <c r="C11" s="65">
        <v>3</v>
      </c>
      <c r="D11" s="69" t="s">
        <v>121</v>
      </c>
      <c r="E11" s="70"/>
      <c r="F11" s="71"/>
      <c r="G11" s="67">
        <f>G12+G13+G14+G15+G16+G17</f>
        <v>136229366.6</v>
      </c>
      <c r="H11" s="67">
        <f>H12+H13+H14+H15+H16+H17</f>
        <v>147075572.47</v>
      </c>
    </row>
    <row r="12" spans="2:8" s="58" customFormat="1" ht="16.5" customHeight="1">
      <c r="B12" s="68"/>
      <c r="C12" s="76"/>
      <c r="D12" s="72" t="s">
        <v>88</v>
      </c>
      <c r="E12" s="73" t="s">
        <v>122</v>
      </c>
      <c r="F12" s="71"/>
      <c r="G12" s="6">
        <v>71429232.95</v>
      </c>
      <c r="H12" s="6">
        <v>118198427.27</v>
      </c>
    </row>
    <row r="13" spans="2:8" s="58" customFormat="1" ht="16.5" customHeight="1">
      <c r="B13" s="68"/>
      <c r="C13" s="76"/>
      <c r="D13" s="72" t="s">
        <v>88</v>
      </c>
      <c r="E13" s="73" t="s">
        <v>360</v>
      </c>
      <c r="F13" s="71"/>
      <c r="G13" s="75">
        <v>0</v>
      </c>
      <c r="H13" s="6">
        <v>2887189</v>
      </c>
    </row>
    <row r="14" spans="2:11" s="58" customFormat="1" ht="16.5" customHeight="1">
      <c r="B14" s="68"/>
      <c r="C14" s="76"/>
      <c r="D14" s="72" t="s">
        <v>88</v>
      </c>
      <c r="E14" s="73" t="s">
        <v>89</v>
      </c>
      <c r="F14" s="71"/>
      <c r="G14" s="6">
        <v>42459919.99</v>
      </c>
      <c r="H14" s="6">
        <v>13131027.99</v>
      </c>
      <c r="K14" s="77"/>
    </row>
    <row r="15" spans="2:8" s="58" customFormat="1" ht="16.5" customHeight="1">
      <c r="B15" s="68"/>
      <c r="C15" s="76"/>
      <c r="D15" s="72" t="s">
        <v>88</v>
      </c>
      <c r="E15" s="73" t="s">
        <v>90</v>
      </c>
      <c r="F15" s="71"/>
      <c r="G15" s="6">
        <v>22340213.66</v>
      </c>
      <c r="H15" s="6">
        <v>12858928.21</v>
      </c>
    </row>
    <row r="16" spans="2:8" s="58" customFormat="1" ht="16.5" customHeight="1">
      <c r="B16" s="68"/>
      <c r="C16" s="76"/>
      <c r="D16" s="72" t="s">
        <v>88</v>
      </c>
      <c r="E16" s="73" t="s">
        <v>92</v>
      </c>
      <c r="F16" s="71"/>
      <c r="G16" s="75">
        <v>0</v>
      </c>
      <c r="H16" s="75">
        <v>0</v>
      </c>
    </row>
    <row r="17" spans="2:11" s="58" customFormat="1" ht="16.5" customHeight="1">
      <c r="B17" s="68"/>
      <c r="C17" s="76"/>
      <c r="D17" s="72" t="s">
        <v>88</v>
      </c>
      <c r="E17" s="73" t="s">
        <v>347</v>
      </c>
      <c r="F17" s="71"/>
      <c r="G17" s="75">
        <v>0</v>
      </c>
      <c r="H17" s="75">
        <v>0</v>
      </c>
      <c r="K17" s="231"/>
    </row>
    <row r="18" spans="2:11" s="58" customFormat="1" ht="16.5" customHeight="1">
      <c r="B18" s="68"/>
      <c r="C18" s="76"/>
      <c r="D18" s="72" t="s">
        <v>88</v>
      </c>
      <c r="E18" s="73"/>
      <c r="F18" s="71"/>
      <c r="G18" s="78"/>
      <c r="H18" s="78"/>
      <c r="K18" s="231"/>
    </row>
    <row r="19" spans="2:11" s="58" customFormat="1" ht="16.5" customHeight="1">
      <c r="B19" s="68"/>
      <c r="C19" s="65">
        <v>4</v>
      </c>
      <c r="D19" s="69" t="s">
        <v>11</v>
      </c>
      <c r="E19" s="70"/>
      <c r="F19" s="71"/>
      <c r="G19" s="67">
        <f>G20+G21+G22+G23+G24+G25</f>
        <v>57133039.1</v>
      </c>
      <c r="H19" s="67">
        <f>H20+H21+H22+H23+H24+H25</f>
        <v>24078008</v>
      </c>
      <c r="J19" s="74"/>
      <c r="K19" s="231"/>
    </row>
    <row r="20" spans="2:11" s="58" customFormat="1" ht="16.5" customHeight="1">
      <c r="B20" s="68"/>
      <c r="C20" s="76"/>
      <c r="D20" s="72" t="s">
        <v>88</v>
      </c>
      <c r="E20" s="73" t="s">
        <v>12</v>
      </c>
      <c r="F20" s="71"/>
      <c r="G20" s="6">
        <v>24078008.1</v>
      </c>
      <c r="H20" s="6">
        <v>24078008</v>
      </c>
      <c r="K20" s="231"/>
    </row>
    <row r="21" spans="2:11" s="58" customFormat="1" ht="16.5" customHeight="1">
      <c r="B21" s="68"/>
      <c r="C21" s="76"/>
      <c r="D21" s="72" t="s">
        <v>88</v>
      </c>
      <c r="E21" s="73" t="s">
        <v>353</v>
      </c>
      <c r="F21" s="71"/>
      <c r="G21" s="75">
        <v>0</v>
      </c>
      <c r="H21" s="75">
        <v>0</v>
      </c>
      <c r="K21" s="232"/>
    </row>
    <row r="22" spans="2:8" s="58" customFormat="1" ht="16.5" customHeight="1">
      <c r="B22" s="68"/>
      <c r="C22" s="76"/>
      <c r="D22" s="72" t="s">
        <v>88</v>
      </c>
      <c r="E22" s="73" t="s">
        <v>13</v>
      </c>
      <c r="F22" s="71"/>
      <c r="G22" s="75">
        <v>0</v>
      </c>
      <c r="H22" s="75">
        <v>0</v>
      </c>
    </row>
    <row r="23" spans="2:11" s="58" customFormat="1" ht="16.5" customHeight="1">
      <c r="B23" s="68"/>
      <c r="C23" s="76"/>
      <c r="D23" s="72" t="s">
        <v>88</v>
      </c>
      <c r="E23" s="73" t="s">
        <v>123</v>
      </c>
      <c r="F23" s="71"/>
      <c r="G23" s="75">
        <v>0</v>
      </c>
      <c r="H23" s="75">
        <v>0</v>
      </c>
      <c r="K23" s="233"/>
    </row>
    <row r="24" spans="2:11" s="58" customFormat="1" ht="16.5" customHeight="1">
      <c r="B24" s="68"/>
      <c r="C24" s="76"/>
      <c r="D24" s="72" t="s">
        <v>88</v>
      </c>
      <c r="E24" s="73" t="s">
        <v>14</v>
      </c>
      <c r="F24" s="71"/>
      <c r="G24" s="6">
        <v>33055031</v>
      </c>
      <c r="H24" s="75">
        <v>0</v>
      </c>
      <c r="K24" s="74"/>
    </row>
    <row r="25" spans="2:8" s="58" customFormat="1" ht="16.5" customHeight="1">
      <c r="B25" s="68"/>
      <c r="C25" s="76"/>
      <c r="D25" s="72" t="s">
        <v>88</v>
      </c>
      <c r="E25" s="73" t="s">
        <v>15</v>
      </c>
      <c r="F25" s="71"/>
      <c r="G25" s="75">
        <v>0</v>
      </c>
      <c r="H25" s="75">
        <v>0</v>
      </c>
    </row>
    <row r="26" spans="2:8" s="58" customFormat="1" ht="16.5" customHeight="1">
      <c r="B26" s="68"/>
      <c r="C26" s="65">
        <v>5</v>
      </c>
      <c r="D26" s="69" t="s">
        <v>124</v>
      </c>
      <c r="E26" s="70"/>
      <c r="F26" s="71"/>
      <c r="G26" s="75">
        <v>0</v>
      </c>
      <c r="H26" s="75">
        <v>0</v>
      </c>
    </row>
    <row r="27" spans="2:8" s="58" customFormat="1" ht="16.5" customHeight="1">
      <c r="B27" s="68"/>
      <c r="C27" s="65">
        <v>6</v>
      </c>
      <c r="D27" s="69" t="s">
        <v>125</v>
      </c>
      <c r="E27" s="70"/>
      <c r="F27" s="71"/>
      <c r="G27" s="75">
        <v>0</v>
      </c>
      <c r="H27" s="75">
        <v>0</v>
      </c>
    </row>
    <row r="28" spans="2:8" s="58" customFormat="1" ht="16.5" customHeight="1">
      <c r="B28" s="68"/>
      <c r="C28" s="65">
        <v>7</v>
      </c>
      <c r="D28" s="69" t="s">
        <v>16</v>
      </c>
      <c r="E28" s="70"/>
      <c r="F28" s="71"/>
      <c r="G28" s="67">
        <f>G29</f>
        <v>0</v>
      </c>
      <c r="H28" s="67">
        <v>0</v>
      </c>
    </row>
    <row r="29" spans="2:8" s="58" customFormat="1" ht="16.5" customHeight="1">
      <c r="B29" s="68"/>
      <c r="C29" s="65"/>
      <c r="D29" s="72" t="s">
        <v>88</v>
      </c>
      <c r="E29" s="70" t="s">
        <v>126</v>
      </c>
      <c r="F29" s="71"/>
      <c r="G29" s="75">
        <v>0</v>
      </c>
      <c r="H29" s="75">
        <v>0</v>
      </c>
    </row>
    <row r="30" spans="2:8" s="58" customFormat="1" ht="16.5" customHeight="1">
      <c r="B30" s="68"/>
      <c r="C30" s="65"/>
      <c r="D30" s="72" t="s">
        <v>88</v>
      </c>
      <c r="E30" s="70"/>
      <c r="F30" s="71"/>
      <c r="G30" s="6"/>
      <c r="H30" s="6"/>
    </row>
    <row r="31" spans="2:8" s="58" customFormat="1" ht="24.75" customHeight="1">
      <c r="B31" s="79" t="s">
        <v>4</v>
      </c>
      <c r="C31" s="280" t="s">
        <v>17</v>
      </c>
      <c r="D31" s="281"/>
      <c r="E31" s="282"/>
      <c r="F31" s="71"/>
      <c r="G31" s="67">
        <f>G32+G33+G40+G41+G42+G43</f>
        <v>25634563.25</v>
      </c>
      <c r="H31" s="67">
        <f>H32+H33+H40+H41+H42+H43</f>
        <v>9540909.25</v>
      </c>
    </row>
    <row r="32" spans="2:8" s="58" customFormat="1" ht="16.5" customHeight="1">
      <c r="B32" s="68"/>
      <c r="C32" s="65">
        <v>1</v>
      </c>
      <c r="D32" s="69" t="s">
        <v>18</v>
      </c>
      <c r="E32" s="70"/>
      <c r="F32" s="71"/>
      <c r="G32" s="67">
        <v>0</v>
      </c>
      <c r="H32" s="67">
        <v>0</v>
      </c>
    </row>
    <row r="33" spans="2:8" s="58" customFormat="1" ht="16.5" customHeight="1">
      <c r="B33" s="68"/>
      <c r="C33" s="65">
        <v>2</v>
      </c>
      <c r="D33" s="69" t="s">
        <v>19</v>
      </c>
      <c r="E33" s="80"/>
      <c r="F33" s="71"/>
      <c r="G33" s="67">
        <f>G34+G35+G36+G37+G38+G39</f>
        <v>25634563.25</v>
      </c>
      <c r="H33" s="67">
        <f>H34+H35+H36+H37+H38+H39</f>
        <v>9540909.25</v>
      </c>
    </row>
    <row r="34" spans="2:8" s="58" customFormat="1" ht="16.5" customHeight="1">
      <c r="B34" s="68"/>
      <c r="C34" s="76"/>
      <c r="D34" s="72" t="s">
        <v>88</v>
      </c>
      <c r="E34" s="73" t="s">
        <v>158</v>
      </c>
      <c r="F34" s="71"/>
      <c r="G34" s="75">
        <v>0</v>
      </c>
      <c r="H34" s="75">
        <v>0</v>
      </c>
    </row>
    <row r="35" spans="2:8" s="58" customFormat="1" ht="16.5" customHeight="1">
      <c r="B35" s="68"/>
      <c r="C35" s="76"/>
      <c r="D35" s="72" t="s">
        <v>88</v>
      </c>
      <c r="E35" s="73" t="s">
        <v>5</v>
      </c>
      <c r="F35" s="71"/>
      <c r="G35" s="75">
        <v>0</v>
      </c>
      <c r="H35" s="75">
        <v>0</v>
      </c>
    </row>
    <row r="36" spans="2:8" s="58" customFormat="1" ht="16.5" customHeight="1">
      <c r="B36" s="68"/>
      <c r="C36" s="76"/>
      <c r="D36" s="72" t="s">
        <v>88</v>
      </c>
      <c r="E36" s="73" t="s">
        <v>91</v>
      </c>
      <c r="F36" s="71"/>
      <c r="G36" s="6">
        <v>8964180</v>
      </c>
      <c r="H36" s="75">
        <v>0</v>
      </c>
    </row>
    <row r="37" spans="2:8" s="58" customFormat="1" ht="16.5" customHeight="1">
      <c r="B37" s="68"/>
      <c r="C37" s="76"/>
      <c r="D37" s="72" t="s">
        <v>88</v>
      </c>
      <c r="E37" s="73" t="s">
        <v>159</v>
      </c>
      <c r="F37" s="71"/>
      <c r="G37" s="6">
        <v>14308243</v>
      </c>
      <c r="H37" s="6">
        <v>7466399</v>
      </c>
    </row>
    <row r="38" spans="2:8" s="58" customFormat="1" ht="16.5" customHeight="1">
      <c r="B38" s="68"/>
      <c r="C38" s="76"/>
      <c r="D38" s="72" t="s">
        <v>88</v>
      </c>
      <c r="E38" s="73" t="s">
        <v>348</v>
      </c>
      <c r="F38" s="71"/>
      <c r="G38" s="6">
        <f>1294740.25+1067400</f>
        <v>2362140.25</v>
      </c>
      <c r="H38" s="6">
        <f>9540909.25-7466399</f>
        <v>2074510.25</v>
      </c>
    </row>
    <row r="39" spans="2:8" s="58" customFormat="1" ht="16.5" customHeight="1">
      <c r="B39" s="68"/>
      <c r="C39" s="76"/>
      <c r="D39" s="72" t="s">
        <v>88</v>
      </c>
      <c r="E39" s="73" t="s">
        <v>160</v>
      </c>
      <c r="F39" s="71"/>
      <c r="G39" s="75">
        <v>0</v>
      </c>
      <c r="H39" s="75">
        <v>0</v>
      </c>
    </row>
    <row r="40" spans="2:8" s="58" customFormat="1" ht="16.5" customHeight="1">
      <c r="B40" s="68"/>
      <c r="C40" s="65">
        <v>3</v>
      </c>
      <c r="D40" s="69" t="s">
        <v>20</v>
      </c>
      <c r="E40" s="70"/>
      <c r="F40" s="71"/>
      <c r="G40" s="75">
        <v>0</v>
      </c>
      <c r="H40" s="75">
        <v>0</v>
      </c>
    </row>
    <row r="41" spans="2:8" s="58" customFormat="1" ht="16.5" customHeight="1">
      <c r="B41" s="68"/>
      <c r="C41" s="65">
        <v>4</v>
      </c>
      <c r="D41" s="69" t="s">
        <v>21</v>
      </c>
      <c r="E41" s="70"/>
      <c r="F41" s="71"/>
      <c r="G41" s="75">
        <v>0</v>
      </c>
      <c r="H41" s="75">
        <v>0</v>
      </c>
    </row>
    <row r="42" spans="2:8" s="58" customFormat="1" ht="16.5" customHeight="1">
      <c r="B42" s="68"/>
      <c r="C42" s="65">
        <v>5</v>
      </c>
      <c r="D42" s="69" t="s">
        <v>22</v>
      </c>
      <c r="E42" s="70"/>
      <c r="F42" s="71"/>
      <c r="G42" s="75">
        <v>0</v>
      </c>
      <c r="H42" s="75">
        <v>0</v>
      </c>
    </row>
    <row r="43" spans="2:8" s="58" customFormat="1" ht="16.5" customHeight="1">
      <c r="B43" s="68"/>
      <c r="C43" s="65">
        <v>6</v>
      </c>
      <c r="D43" s="69" t="s">
        <v>23</v>
      </c>
      <c r="E43" s="70"/>
      <c r="F43" s="71"/>
      <c r="G43" s="75">
        <v>0</v>
      </c>
      <c r="H43" s="75">
        <v>0</v>
      </c>
    </row>
    <row r="44" spans="2:8" s="58" customFormat="1" ht="24" customHeight="1">
      <c r="B44" s="71"/>
      <c r="C44" s="280" t="s">
        <v>51</v>
      </c>
      <c r="D44" s="281"/>
      <c r="E44" s="282"/>
      <c r="F44" s="71"/>
      <c r="G44" s="67">
        <f>G31+G6</f>
        <v>316953733.35</v>
      </c>
      <c r="H44" s="67">
        <f>H31+H6</f>
        <v>528382968.02</v>
      </c>
    </row>
    <row r="45" spans="2:8" s="58" customFormat="1" ht="9.75" customHeight="1">
      <c r="B45" s="81"/>
      <c r="C45" s="81"/>
      <c r="D45" s="81"/>
      <c r="E45" s="81"/>
      <c r="F45" s="82"/>
      <c r="G45" s="83"/>
      <c r="H45" s="83"/>
    </row>
    <row r="46" spans="2:8" s="58" customFormat="1" ht="15.75" customHeight="1">
      <c r="B46" s="81"/>
      <c r="C46" s="81"/>
      <c r="D46" s="81"/>
      <c r="E46" s="81"/>
      <c r="F46" s="82"/>
      <c r="G46" s="83"/>
      <c r="H46" s="83"/>
    </row>
  </sheetData>
  <sheetProtection/>
  <mergeCells count="7">
    <mergeCell ref="B3:H3"/>
    <mergeCell ref="C31:E31"/>
    <mergeCell ref="C44:E44"/>
    <mergeCell ref="F4:F5"/>
    <mergeCell ref="C4:E5"/>
    <mergeCell ref="B4:B5"/>
    <mergeCell ref="C6:E6"/>
  </mergeCells>
  <printOptions horizontalCentered="1" verticalCentered="1"/>
  <pageMargins left="0" right="0" top="0" bottom="0" header="0.19" footer="0.2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5"/>
  <sheetViews>
    <sheetView zoomScalePageLayoutView="0" workbookViewId="0" topLeftCell="A1">
      <selection activeCell="N14" sqref="N14"/>
    </sheetView>
  </sheetViews>
  <sheetFormatPr defaultColWidth="9.140625" defaultRowHeight="12.75"/>
  <cols>
    <col min="1" max="1" width="2.421875" style="11" customWidth="1"/>
    <col min="2" max="2" width="3.7109375" style="39" customWidth="1"/>
    <col min="3" max="3" width="2.7109375" style="39" customWidth="1"/>
    <col min="4" max="4" width="4.00390625" style="39" customWidth="1"/>
    <col min="5" max="5" width="40.57421875" style="11" customWidth="1"/>
    <col min="6" max="6" width="8.28125" style="11" customWidth="1"/>
    <col min="7" max="8" width="15.7109375" style="54" customWidth="1"/>
    <col min="9" max="9" width="1.421875" style="11" customWidth="1"/>
    <col min="10" max="10" width="9.140625" style="11" customWidth="1"/>
    <col min="11" max="11" width="10.140625" style="11" bestFit="1" customWidth="1"/>
    <col min="12" max="16384" width="9.140625" style="11" customWidth="1"/>
  </cols>
  <sheetData>
    <row r="1" ht="18" customHeight="1">
      <c r="B1" s="4" t="str">
        <f>Aktivet!B1</f>
        <v>" STRABAG  AG   " </v>
      </c>
    </row>
    <row r="2" spans="2:8" s="58" customFormat="1" ht="15" customHeight="1">
      <c r="B2" s="4"/>
      <c r="C2" s="104"/>
      <c r="D2" s="56" t="s">
        <v>346</v>
      </c>
      <c r="E2" s="105"/>
      <c r="G2" s="59"/>
      <c r="H2" s="59"/>
    </row>
    <row r="3" spans="2:8" s="58" customFormat="1" ht="18" customHeight="1">
      <c r="B3" s="279" t="s">
        <v>369</v>
      </c>
      <c r="C3" s="279"/>
      <c r="D3" s="279"/>
      <c r="E3" s="279"/>
      <c r="F3" s="279"/>
      <c r="G3" s="279"/>
      <c r="H3" s="279"/>
    </row>
    <row r="4" ht="6.75" customHeight="1"/>
    <row r="5" spans="2:8" s="58" customFormat="1" ht="15.75" customHeight="1">
      <c r="B5" s="283" t="s">
        <v>2</v>
      </c>
      <c r="C5" s="285" t="s">
        <v>47</v>
      </c>
      <c r="D5" s="286"/>
      <c r="E5" s="287"/>
      <c r="F5" s="283" t="s">
        <v>9</v>
      </c>
      <c r="G5" s="61" t="s">
        <v>116</v>
      </c>
      <c r="H5" s="61" t="s">
        <v>116</v>
      </c>
    </row>
    <row r="6" spans="2:8" s="58" customFormat="1" ht="15.75" customHeight="1">
      <c r="B6" s="284"/>
      <c r="C6" s="288"/>
      <c r="D6" s="289"/>
      <c r="E6" s="290"/>
      <c r="F6" s="284"/>
      <c r="G6" s="62" t="s">
        <v>162</v>
      </c>
      <c r="H6" s="63" t="s">
        <v>368</v>
      </c>
    </row>
    <row r="7" spans="2:8" s="58" customFormat="1" ht="24.75" customHeight="1">
      <c r="B7" s="79" t="s">
        <v>3</v>
      </c>
      <c r="C7" s="280" t="s">
        <v>118</v>
      </c>
      <c r="D7" s="281"/>
      <c r="E7" s="282"/>
      <c r="F7" s="71"/>
      <c r="G7" s="67">
        <f>G8+G9+G12+G23+G24</f>
        <v>102604665.92</v>
      </c>
      <c r="H7" s="67">
        <f>H8+H9+H12+H23+H24</f>
        <v>255882012.29999998</v>
      </c>
    </row>
    <row r="8" spans="2:8" s="58" customFormat="1" ht="15.75" customHeight="1">
      <c r="B8" s="68"/>
      <c r="C8" s="65">
        <v>1</v>
      </c>
      <c r="D8" s="69" t="s">
        <v>24</v>
      </c>
      <c r="E8" s="70"/>
      <c r="F8" s="71"/>
      <c r="G8" s="67">
        <v>0</v>
      </c>
      <c r="H8" s="67">
        <v>0</v>
      </c>
    </row>
    <row r="9" spans="2:8" s="58" customFormat="1" ht="15.75" customHeight="1">
      <c r="B9" s="68"/>
      <c r="C9" s="65">
        <v>2</v>
      </c>
      <c r="D9" s="69" t="s">
        <v>25</v>
      </c>
      <c r="E9" s="70"/>
      <c r="F9" s="71"/>
      <c r="G9" s="67">
        <f>SUM(G10:G11)</f>
        <v>0</v>
      </c>
      <c r="H9" s="67">
        <v>0</v>
      </c>
    </row>
    <row r="10" spans="2:8" s="58" customFormat="1" ht="15.75" customHeight="1">
      <c r="B10" s="68"/>
      <c r="C10" s="76"/>
      <c r="D10" s="72" t="s">
        <v>88</v>
      </c>
      <c r="E10" s="73" t="s">
        <v>93</v>
      </c>
      <c r="F10" s="71"/>
      <c r="G10" s="219">
        <v>0</v>
      </c>
      <c r="H10" s="219">
        <v>1</v>
      </c>
    </row>
    <row r="11" spans="2:8" s="58" customFormat="1" ht="15.75" customHeight="1">
      <c r="B11" s="68"/>
      <c r="C11" s="76"/>
      <c r="D11" s="72" t="s">
        <v>88</v>
      </c>
      <c r="E11" s="73" t="s">
        <v>119</v>
      </c>
      <c r="F11" s="71"/>
      <c r="G11" s="6"/>
      <c r="H11" s="6"/>
    </row>
    <row r="12" spans="2:8" s="58" customFormat="1" ht="15.75" customHeight="1">
      <c r="B12" s="68"/>
      <c r="C12" s="65">
        <v>3</v>
      </c>
      <c r="D12" s="69" t="s">
        <v>26</v>
      </c>
      <c r="E12" s="70"/>
      <c r="F12" s="71"/>
      <c r="G12" s="67">
        <f>G13+G14+G15+G16+G17+G18+G20+G21+G22</f>
        <v>102604665.92</v>
      </c>
      <c r="H12" s="67">
        <f>H13+H14+H15+H16+H17+H18+H20+H21+H22</f>
        <v>255882012.29999998</v>
      </c>
    </row>
    <row r="13" spans="2:11" s="58" customFormat="1" ht="15.75" customHeight="1">
      <c r="B13" s="68"/>
      <c r="C13" s="76"/>
      <c r="D13" s="72" t="s">
        <v>88</v>
      </c>
      <c r="E13" s="73" t="s">
        <v>127</v>
      </c>
      <c r="F13" s="71"/>
      <c r="G13" s="6">
        <f>45152985.56+4601605.7</f>
        <v>49754591.260000005</v>
      </c>
      <c r="H13" s="6">
        <f>247766487.67+4409205.85</f>
        <v>252175693.51999998</v>
      </c>
      <c r="K13" s="74"/>
    </row>
    <row r="14" spans="2:8" s="58" customFormat="1" ht="15.75" customHeight="1">
      <c r="B14" s="68"/>
      <c r="C14" s="76"/>
      <c r="D14" s="72" t="s">
        <v>88</v>
      </c>
      <c r="E14" s="73" t="s">
        <v>128</v>
      </c>
      <c r="F14" s="71"/>
      <c r="G14" s="6">
        <v>4864699.04</v>
      </c>
      <c r="H14" s="6">
        <v>3150447.2</v>
      </c>
    </row>
    <row r="15" spans="2:8" s="58" customFormat="1" ht="15.75" customHeight="1">
      <c r="B15" s="68"/>
      <c r="C15" s="76"/>
      <c r="D15" s="72" t="s">
        <v>88</v>
      </c>
      <c r="E15" s="73" t="s">
        <v>94</v>
      </c>
      <c r="F15" s="71"/>
      <c r="G15" s="6">
        <v>228742</v>
      </c>
      <c r="H15" s="6">
        <v>197625.58</v>
      </c>
    </row>
    <row r="16" spans="2:8" s="58" customFormat="1" ht="15.75" customHeight="1">
      <c r="B16" s="68"/>
      <c r="C16" s="76"/>
      <c r="D16" s="72" t="s">
        <v>88</v>
      </c>
      <c r="E16" s="73" t="s">
        <v>95</v>
      </c>
      <c r="F16" s="71"/>
      <c r="G16" s="6">
        <v>316706</v>
      </c>
      <c r="H16" s="6">
        <v>358246</v>
      </c>
    </row>
    <row r="17" spans="2:8" s="58" customFormat="1" ht="15.75" customHeight="1">
      <c r="B17" s="68"/>
      <c r="C17" s="76"/>
      <c r="D17" s="72" t="s">
        <v>88</v>
      </c>
      <c r="E17" s="73" t="s">
        <v>96</v>
      </c>
      <c r="F17" s="71"/>
      <c r="G17" s="219">
        <v>0</v>
      </c>
      <c r="H17" s="219">
        <v>0</v>
      </c>
    </row>
    <row r="18" spans="2:8" s="58" customFormat="1" ht="15.75" customHeight="1">
      <c r="B18" s="68"/>
      <c r="C18" s="76"/>
      <c r="D18" s="72" t="s">
        <v>88</v>
      </c>
      <c r="E18" s="73" t="s">
        <v>97</v>
      </c>
      <c r="F18" s="71"/>
      <c r="G18" s="219">
        <v>0</v>
      </c>
      <c r="H18" s="219">
        <v>0</v>
      </c>
    </row>
    <row r="19" spans="2:8" s="58" customFormat="1" ht="15.75" customHeight="1">
      <c r="B19" s="68"/>
      <c r="C19" s="76"/>
      <c r="D19" s="72" t="s">
        <v>88</v>
      </c>
      <c r="E19" s="73" t="s">
        <v>98</v>
      </c>
      <c r="F19" s="71"/>
      <c r="G19" s="219">
        <v>0</v>
      </c>
      <c r="H19" s="219">
        <v>0</v>
      </c>
    </row>
    <row r="20" spans="2:8" s="58" customFormat="1" ht="15.75" customHeight="1">
      <c r="B20" s="68"/>
      <c r="C20" s="76"/>
      <c r="D20" s="72" t="s">
        <v>88</v>
      </c>
      <c r="E20" s="73" t="s">
        <v>154</v>
      </c>
      <c r="F20" s="71"/>
      <c r="G20" s="6">
        <v>47439927.62</v>
      </c>
      <c r="H20" s="219">
        <v>0</v>
      </c>
    </row>
    <row r="21" spans="2:8" s="58" customFormat="1" ht="15.75" customHeight="1">
      <c r="B21" s="68"/>
      <c r="C21" s="76"/>
      <c r="D21" s="72" t="s">
        <v>88</v>
      </c>
      <c r="E21" s="73" t="s">
        <v>99</v>
      </c>
      <c r="F21" s="71"/>
      <c r="G21" s="219">
        <v>0</v>
      </c>
      <c r="H21" s="219">
        <v>0</v>
      </c>
    </row>
    <row r="22" spans="2:8" s="58" customFormat="1" ht="15.75" customHeight="1">
      <c r="B22" s="68"/>
      <c r="C22" s="76"/>
      <c r="D22" s="72" t="s">
        <v>88</v>
      </c>
      <c r="E22" s="73" t="s">
        <v>146</v>
      </c>
      <c r="F22" s="71"/>
      <c r="G22" s="219">
        <v>0</v>
      </c>
      <c r="H22" s="219">
        <v>0</v>
      </c>
    </row>
    <row r="23" spans="2:8" s="58" customFormat="1" ht="15.75" customHeight="1">
      <c r="B23" s="68"/>
      <c r="C23" s="65">
        <v>4</v>
      </c>
      <c r="D23" s="69" t="s">
        <v>27</v>
      </c>
      <c r="E23" s="70"/>
      <c r="F23" s="71"/>
      <c r="G23" s="219">
        <v>0</v>
      </c>
      <c r="H23" s="219">
        <v>0</v>
      </c>
    </row>
    <row r="24" spans="2:8" s="58" customFormat="1" ht="15.75" customHeight="1">
      <c r="B24" s="68"/>
      <c r="C24" s="65">
        <v>5</v>
      </c>
      <c r="D24" s="69" t="s">
        <v>129</v>
      </c>
      <c r="E24" s="70"/>
      <c r="F24" s="71"/>
      <c r="G24" s="219">
        <v>0</v>
      </c>
      <c r="H24" s="219">
        <v>0</v>
      </c>
    </row>
    <row r="25" spans="2:8" s="58" customFormat="1" ht="24.75" customHeight="1">
      <c r="B25" s="79" t="s">
        <v>4</v>
      </c>
      <c r="C25" s="280" t="s">
        <v>48</v>
      </c>
      <c r="D25" s="281"/>
      <c r="E25" s="282"/>
      <c r="F25" s="71"/>
      <c r="G25" s="67">
        <f>G26+G29+G30+G31</f>
        <v>0</v>
      </c>
      <c r="H25" s="67">
        <f>H26+H29+H30+H31</f>
        <v>0</v>
      </c>
    </row>
    <row r="26" spans="2:8" s="58" customFormat="1" ht="15.75" customHeight="1">
      <c r="B26" s="68"/>
      <c r="C26" s="65">
        <v>1</v>
      </c>
      <c r="D26" s="69" t="s">
        <v>32</v>
      </c>
      <c r="E26" s="80"/>
      <c r="F26" s="71"/>
      <c r="G26" s="67"/>
      <c r="H26" s="67"/>
    </row>
    <row r="27" spans="2:8" s="58" customFormat="1" ht="15.75" customHeight="1">
      <c r="B27" s="68"/>
      <c r="C27" s="76"/>
      <c r="D27" s="72" t="s">
        <v>88</v>
      </c>
      <c r="E27" s="73" t="s">
        <v>33</v>
      </c>
      <c r="F27" s="71"/>
      <c r="G27" s="6"/>
      <c r="H27" s="6"/>
    </row>
    <row r="28" spans="2:8" s="58" customFormat="1" ht="15.75" customHeight="1">
      <c r="B28" s="68"/>
      <c r="C28" s="76"/>
      <c r="D28" s="72" t="s">
        <v>88</v>
      </c>
      <c r="E28" s="73" t="s">
        <v>30</v>
      </c>
      <c r="F28" s="71"/>
      <c r="G28" s="6"/>
      <c r="H28" s="6"/>
    </row>
    <row r="29" spans="2:11" s="58" customFormat="1" ht="15.75" customHeight="1">
      <c r="B29" s="68"/>
      <c r="C29" s="65">
        <v>2</v>
      </c>
      <c r="D29" s="69" t="s">
        <v>34</v>
      </c>
      <c r="E29" s="70"/>
      <c r="F29" s="71"/>
      <c r="G29" s="67">
        <v>0</v>
      </c>
      <c r="H29" s="67">
        <v>0</v>
      </c>
      <c r="K29" s="74"/>
    </row>
    <row r="30" spans="2:8" s="58" customFormat="1" ht="15.75" customHeight="1">
      <c r="B30" s="68"/>
      <c r="C30" s="65">
        <v>3</v>
      </c>
      <c r="D30" s="69" t="s">
        <v>27</v>
      </c>
      <c r="E30" s="70"/>
      <c r="F30" s="71"/>
      <c r="G30" s="219">
        <v>0</v>
      </c>
      <c r="H30" s="219">
        <v>0</v>
      </c>
    </row>
    <row r="31" spans="2:8" s="58" customFormat="1" ht="15.75" customHeight="1">
      <c r="B31" s="68"/>
      <c r="C31" s="65">
        <v>4</v>
      </c>
      <c r="D31" s="69" t="s">
        <v>35</v>
      </c>
      <c r="E31" s="70"/>
      <c r="F31" s="71"/>
      <c r="G31" s="219">
        <v>0</v>
      </c>
      <c r="H31" s="219">
        <v>0</v>
      </c>
    </row>
    <row r="32" spans="2:8" s="58" customFormat="1" ht="24.75" customHeight="1">
      <c r="B32" s="68"/>
      <c r="C32" s="280" t="s">
        <v>50</v>
      </c>
      <c r="D32" s="281"/>
      <c r="E32" s="282"/>
      <c r="F32" s="71"/>
      <c r="G32" s="67">
        <f>G25+G7</f>
        <v>102604665.92</v>
      </c>
      <c r="H32" s="67">
        <f>H25+H7</f>
        <v>255882012.29999998</v>
      </c>
    </row>
    <row r="33" spans="2:8" s="58" customFormat="1" ht="24.75" customHeight="1">
      <c r="B33" s="79" t="s">
        <v>36</v>
      </c>
      <c r="C33" s="280" t="s">
        <v>37</v>
      </c>
      <c r="D33" s="281"/>
      <c r="E33" s="282"/>
      <c r="F33" s="71"/>
      <c r="G33" s="67">
        <f>G34+G35+G36+G37+G38+G39+G40+G41+G42+G43</f>
        <v>214349067.43</v>
      </c>
      <c r="H33" s="67">
        <f>H34+H35+H36+H37+H38+H39+H40+H41+H42+H43</f>
        <v>272500955.82</v>
      </c>
    </row>
    <row r="34" spans="2:8" s="58" customFormat="1" ht="15.75" customHeight="1">
      <c r="B34" s="68"/>
      <c r="C34" s="65">
        <v>1</v>
      </c>
      <c r="D34" s="69" t="s">
        <v>38</v>
      </c>
      <c r="E34" s="70"/>
      <c r="F34" s="71"/>
      <c r="G34" s="219">
        <v>0</v>
      </c>
      <c r="H34" s="219">
        <v>0</v>
      </c>
    </row>
    <row r="35" spans="2:8" s="58" customFormat="1" ht="15.75" customHeight="1">
      <c r="B35" s="68"/>
      <c r="C35" s="106">
        <v>2</v>
      </c>
      <c r="D35" s="69" t="s">
        <v>39</v>
      </c>
      <c r="E35" s="70"/>
      <c r="F35" s="71"/>
      <c r="G35" s="219">
        <v>0</v>
      </c>
      <c r="H35" s="219">
        <v>0</v>
      </c>
    </row>
    <row r="36" spans="2:8" s="58" customFormat="1" ht="15.75" customHeight="1">
      <c r="B36" s="68"/>
      <c r="C36" s="65">
        <v>3</v>
      </c>
      <c r="D36" s="69" t="s">
        <v>40</v>
      </c>
      <c r="E36" s="70"/>
      <c r="F36" s="71"/>
      <c r="G36" s="219">
        <v>0</v>
      </c>
      <c r="H36" s="219">
        <v>0</v>
      </c>
    </row>
    <row r="37" spans="2:8" s="58" customFormat="1" ht="15.75" customHeight="1">
      <c r="B37" s="68"/>
      <c r="C37" s="106">
        <v>4</v>
      </c>
      <c r="D37" s="69" t="s">
        <v>41</v>
      </c>
      <c r="E37" s="70"/>
      <c r="F37" s="71"/>
      <c r="G37" s="219">
        <v>0</v>
      </c>
      <c r="H37" s="219">
        <v>0</v>
      </c>
    </row>
    <row r="38" spans="2:8" s="58" customFormat="1" ht="15.75" customHeight="1">
      <c r="B38" s="68"/>
      <c r="C38" s="65">
        <v>5</v>
      </c>
      <c r="D38" s="69" t="s">
        <v>100</v>
      </c>
      <c r="E38" s="70"/>
      <c r="F38" s="71"/>
      <c r="G38" s="219">
        <v>0</v>
      </c>
      <c r="H38" s="219">
        <v>0</v>
      </c>
    </row>
    <row r="39" spans="2:8" s="58" customFormat="1" ht="15.75" customHeight="1">
      <c r="B39" s="68"/>
      <c r="C39" s="106">
        <v>6</v>
      </c>
      <c r="D39" s="69" t="s">
        <v>42</v>
      </c>
      <c r="E39" s="70"/>
      <c r="F39" s="71"/>
      <c r="G39" s="219">
        <v>0</v>
      </c>
      <c r="H39" s="219">
        <v>0</v>
      </c>
    </row>
    <row r="40" spans="2:8" s="58" customFormat="1" ht="15.75" customHeight="1">
      <c r="B40" s="68"/>
      <c r="C40" s="65">
        <v>7</v>
      </c>
      <c r="D40" s="69" t="s">
        <v>43</v>
      </c>
      <c r="E40" s="70"/>
      <c r="F40" s="71"/>
      <c r="G40" s="6">
        <v>8979943.8</v>
      </c>
      <c r="H40" s="6">
        <v>5981555</v>
      </c>
    </row>
    <row r="41" spans="2:8" s="58" customFormat="1" ht="15.75" customHeight="1">
      <c r="B41" s="68"/>
      <c r="C41" s="106">
        <v>8</v>
      </c>
      <c r="D41" s="69" t="s">
        <v>44</v>
      </c>
      <c r="E41" s="70"/>
      <c r="F41" s="71"/>
      <c r="G41" s="6"/>
      <c r="H41" s="6"/>
    </row>
    <row r="42" spans="2:8" s="58" customFormat="1" ht="15.75" customHeight="1">
      <c r="B42" s="68"/>
      <c r="C42" s="65">
        <v>9</v>
      </c>
      <c r="D42" s="69" t="s">
        <v>45</v>
      </c>
      <c r="E42" s="70"/>
      <c r="F42" s="71"/>
      <c r="G42" s="6">
        <v>255003981.48</v>
      </c>
      <c r="H42" s="6">
        <v>206551624.88</v>
      </c>
    </row>
    <row r="43" spans="2:8" s="58" customFormat="1" ht="15.75" customHeight="1">
      <c r="B43" s="68"/>
      <c r="C43" s="106">
        <v>10</v>
      </c>
      <c r="D43" s="69" t="s">
        <v>46</v>
      </c>
      <c r="E43" s="70"/>
      <c r="F43" s="71"/>
      <c r="G43" s="6">
        <v>-49634857.85</v>
      </c>
      <c r="H43" s="6">
        <v>59967775.94</v>
      </c>
    </row>
    <row r="44" spans="2:8" s="58" customFormat="1" ht="24.75" customHeight="1">
      <c r="B44" s="68"/>
      <c r="C44" s="280" t="s">
        <v>49</v>
      </c>
      <c r="D44" s="281"/>
      <c r="E44" s="282"/>
      <c r="F44" s="71"/>
      <c r="G44" s="67">
        <f>G32+G33</f>
        <v>316953733.35</v>
      </c>
      <c r="H44" s="67">
        <f>H32+H33</f>
        <v>528382968.12</v>
      </c>
    </row>
    <row r="45" spans="2:8" s="58" customFormat="1" ht="15.75" customHeight="1">
      <c r="B45" s="81"/>
      <c r="C45" s="81"/>
      <c r="D45" s="108"/>
      <c r="E45" s="82"/>
      <c r="F45" s="82"/>
      <c r="G45" s="83"/>
      <c r="H45" s="83"/>
    </row>
    <row r="46" spans="2:8" s="58" customFormat="1" ht="15.75" customHeight="1">
      <c r="B46" s="81"/>
      <c r="C46" s="81"/>
      <c r="D46" s="108"/>
      <c r="E46" s="82"/>
      <c r="F46" s="82"/>
      <c r="G46" s="83"/>
      <c r="H46" s="83"/>
    </row>
    <row r="47" spans="2:8" s="58" customFormat="1" ht="15.75" customHeight="1">
      <c r="B47" s="81"/>
      <c r="C47" s="81"/>
      <c r="D47" s="108"/>
      <c r="E47" s="82"/>
      <c r="F47" s="82"/>
      <c r="G47" s="83"/>
      <c r="H47" s="83"/>
    </row>
    <row r="48" spans="2:8" s="58" customFormat="1" ht="15.75" customHeight="1">
      <c r="B48" s="81"/>
      <c r="C48" s="81"/>
      <c r="D48" s="108"/>
      <c r="E48" s="82"/>
      <c r="F48" s="82"/>
      <c r="G48" s="83"/>
      <c r="H48" s="83"/>
    </row>
    <row r="49" spans="2:8" s="58" customFormat="1" ht="15.75" customHeight="1">
      <c r="B49" s="81"/>
      <c r="C49" s="81"/>
      <c r="D49" s="108"/>
      <c r="E49" s="82"/>
      <c r="F49" s="82"/>
      <c r="G49" s="83"/>
      <c r="H49" s="83"/>
    </row>
    <row r="50" spans="2:8" s="58" customFormat="1" ht="15.75" customHeight="1">
      <c r="B50" s="81"/>
      <c r="C50" s="81"/>
      <c r="D50" s="108"/>
      <c r="E50" s="82"/>
      <c r="F50" s="82"/>
      <c r="G50" s="83"/>
      <c r="H50" s="83"/>
    </row>
    <row r="51" spans="2:8" s="58" customFormat="1" ht="15.75" customHeight="1">
      <c r="B51" s="81"/>
      <c r="C51" s="81"/>
      <c r="D51" s="108"/>
      <c r="E51" s="82"/>
      <c r="F51" s="82"/>
      <c r="G51" s="83"/>
      <c r="H51" s="83"/>
    </row>
    <row r="52" spans="2:8" s="58" customFormat="1" ht="15.75" customHeight="1">
      <c r="B52" s="81"/>
      <c r="C52" s="81"/>
      <c r="D52" s="108"/>
      <c r="E52" s="82"/>
      <c r="F52" s="82"/>
      <c r="G52" s="83"/>
      <c r="H52" s="83"/>
    </row>
    <row r="53" spans="2:8" s="58" customFormat="1" ht="15.75" customHeight="1">
      <c r="B53" s="81"/>
      <c r="C53" s="81"/>
      <c r="D53" s="108"/>
      <c r="E53" s="82"/>
      <c r="F53" s="82"/>
      <c r="G53" s="83"/>
      <c r="H53" s="83"/>
    </row>
    <row r="54" spans="2:8" s="58" customFormat="1" ht="15.75" customHeight="1">
      <c r="B54" s="81"/>
      <c r="C54" s="81"/>
      <c r="D54" s="81"/>
      <c r="E54" s="81"/>
      <c r="F54" s="82"/>
      <c r="G54" s="83"/>
      <c r="H54" s="83"/>
    </row>
    <row r="55" spans="2:8" ht="15">
      <c r="B55" s="99"/>
      <c r="C55" s="99"/>
      <c r="D55" s="109"/>
      <c r="E55" s="14"/>
      <c r="F55" s="14"/>
      <c r="G55" s="110"/>
      <c r="H55" s="110"/>
    </row>
  </sheetData>
  <sheetProtection/>
  <mergeCells count="9">
    <mergeCell ref="B3:H3"/>
    <mergeCell ref="C32:E32"/>
    <mergeCell ref="C7:E7"/>
    <mergeCell ref="F5:F6"/>
    <mergeCell ref="C33:E33"/>
    <mergeCell ref="C44:E44"/>
    <mergeCell ref="B5:B6"/>
    <mergeCell ref="C5:E6"/>
    <mergeCell ref="C25:E25"/>
  </mergeCells>
  <printOptions horizontalCentered="1" verticalCentered="1"/>
  <pageMargins left="0" right="0" top="0" bottom="0" header="0.27" footer="0.26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49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4.421875" style="11" customWidth="1"/>
    <col min="2" max="2" width="3.7109375" style="39" customWidth="1"/>
    <col min="3" max="3" width="5.28125" style="39" customWidth="1"/>
    <col min="4" max="4" width="2.7109375" style="39" customWidth="1"/>
    <col min="5" max="5" width="51.7109375" style="11" customWidth="1"/>
    <col min="6" max="6" width="14.8515625" style="54" customWidth="1"/>
    <col min="7" max="7" width="14.00390625" style="54" customWidth="1"/>
    <col min="8" max="8" width="1.421875" style="11" customWidth="1"/>
    <col min="9" max="9" width="20.57421875" style="11" customWidth="1"/>
    <col min="10" max="10" width="19.57421875" style="39" customWidth="1"/>
    <col min="11" max="16384" width="9.140625" style="11" customWidth="1"/>
  </cols>
  <sheetData>
    <row r="1" ht="15">
      <c r="C1" s="4" t="str">
        <f>Pasivet!B1</f>
        <v>" STRABAG  AG   " </v>
      </c>
    </row>
    <row r="2" spans="2:10" s="58" customFormat="1" ht="15.75" customHeight="1">
      <c r="B2" s="111"/>
      <c r="C2" s="111"/>
      <c r="D2" s="104"/>
      <c r="E2" s="57" t="s">
        <v>346</v>
      </c>
      <c r="F2" s="59"/>
      <c r="G2" s="74"/>
      <c r="J2" s="112"/>
    </row>
    <row r="3" spans="2:10" s="58" customFormat="1" ht="21.75" customHeight="1">
      <c r="B3" s="279" t="s">
        <v>375</v>
      </c>
      <c r="C3" s="279"/>
      <c r="D3" s="279"/>
      <c r="E3" s="279"/>
      <c r="F3" s="279"/>
      <c r="G3" s="279"/>
      <c r="J3" s="112"/>
    </row>
    <row r="4" spans="2:10" s="58" customFormat="1" ht="18.75" customHeight="1">
      <c r="B4" s="307" t="s">
        <v>114</v>
      </c>
      <c r="C4" s="307"/>
      <c r="D4" s="307"/>
      <c r="E4" s="307"/>
      <c r="F4" s="307"/>
      <c r="G4" s="307"/>
      <c r="J4" s="112"/>
    </row>
    <row r="5" spans="2:10" s="58" customFormat="1" ht="15.75" customHeight="1">
      <c r="B5" s="300" t="s">
        <v>2</v>
      </c>
      <c r="C5" s="294" t="s">
        <v>115</v>
      </c>
      <c r="D5" s="295"/>
      <c r="E5" s="296"/>
      <c r="F5" s="113" t="s">
        <v>116</v>
      </c>
      <c r="G5" s="113" t="s">
        <v>116</v>
      </c>
      <c r="J5" s="112"/>
    </row>
    <row r="6" spans="2:10" s="58" customFormat="1" ht="15.75" customHeight="1">
      <c r="B6" s="301"/>
      <c r="C6" s="297"/>
      <c r="D6" s="298"/>
      <c r="E6" s="299"/>
      <c r="F6" s="114" t="s">
        <v>117</v>
      </c>
      <c r="G6" s="115" t="s">
        <v>133</v>
      </c>
      <c r="J6" s="112"/>
    </row>
    <row r="7" spans="2:10" s="58" customFormat="1" ht="20.25" customHeight="1">
      <c r="B7" s="68">
        <v>1</v>
      </c>
      <c r="C7" s="302" t="s">
        <v>52</v>
      </c>
      <c r="D7" s="303"/>
      <c r="E7" s="304"/>
      <c r="F7" s="119">
        <f>F8+F9</f>
        <v>35513654</v>
      </c>
      <c r="G7" s="119">
        <f>G8+G9</f>
        <v>361487793</v>
      </c>
      <c r="J7" s="112"/>
    </row>
    <row r="8" spans="2:10" s="58" customFormat="1" ht="20.25" customHeight="1">
      <c r="B8" s="68"/>
      <c r="C8" s="116"/>
      <c r="D8" s="117">
        <v>1</v>
      </c>
      <c r="E8" s="118" t="s">
        <v>148</v>
      </c>
      <c r="F8" s="218">
        <v>0</v>
      </c>
      <c r="G8" s="218">
        <v>0</v>
      </c>
      <c r="J8" s="112"/>
    </row>
    <row r="9" spans="2:10" s="58" customFormat="1" ht="20.25" customHeight="1">
      <c r="B9" s="68"/>
      <c r="C9" s="116"/>
      <c r="D9" s="117">
        <v>2</v>
      </c>
      <c r="E9" s="118" t="s">
        <v>157</v>
      </c>
      <c r="F9" s="120">
        <v>35513654</v>
      </c>
      <c r="G9" s="120">
        <v>361487793</v>
      </c>
      <c r="I9" s="125" t="s">
        <v>365</v>
      </c>
      <c r="J9" s="186"/>
    </row>
    <row r="10" spans="2:10" s="58" customFormat="1" ht="21" customHeight="1">
      <c r="B10" s="68">
        <v>2</v>
      </c>
      <c r="C10" s="302" t="s">
        <v>53</v>
      </c>
      <c r="D10" s="303"/>
      <c r="E10" s="304"/>
      <c r="F10" s="218">
        <v>0</v>
      </c>
      <c r="G10" s="120">
        <v>2405991</v>
      </c>
      <c r="I10" s="74"/>
      <c r="J10" s="112"/>
    </row>
    <row r="11" spans="2:7" s="58" customFormat="1" ht="21" customHeight="1">
      <c r="B11" s="60">
        <v>3</v>
      </c>
      <c r="C11" s="302" t="s">
        <v>130</v>
      </c>
      <c r="D11" s="303"/>
      <c r="E11" s="304"/>
      <c r="F11" s="218">
        <v>0</v>
      </c>
      <c r="G11" s="218">
        <v>0</v>
      </c>
    </row>
    <row r="12" spans="2:7" s="58" customFormat="1" ht="21" customHeight="1">
      <c r="B12" s="60">
        <v>4</v>
      </c>
      <c r="C12" s="302" t="s">
        <v>101</v>
      </c>
      <c r="D12" s="303"/>
      <c r="E12" s="304"/>
      <c r="F12" s="122">
        <v>5630971.02</v>
      </c>
      <c r="G12" s="122">
        <v>42063733.24</v>
      </c>
    </row>
    <row r="13" spans="2:7" s="58" customFormat="1" ht="20.25" customHeight="1">
      <c r="B13" s="60">
        <v>5</v>
      </c>
      <c r="C13" s="302" t="s">
        <v>102</v>
      </c>
      <c r="D13" s="303"/>
      <c r="E13" s="304"/>
      <c r="F13" s="122">
        <f>F14+F15</f>
        <v>39423175.05</v>
      </c>
      <c r="G13" s="122">
        <f>G14+G15</f>
        <v>51960539</v>
      </c>
    </row>
    <row r="14" spans="2:7" s="58" customFormat="1" ht="21.75" customHeight="1">
      <c r="B14" s="60"/>
      <c r="C14" s="116"/>
      <c r="D14" s="305" t="s">
        <v>103</v>
      </c>
      <c r="E14" s="306"/>
      <c r="F14" s="121">
        <v>37322375</v>
      </c>
      <c r="G14" s="121">
        <v>50373211</v>
      </c>
    </row>
    <row r="15" spans="2:10" s="58" customFormat="1" ht="21.75" customHeight="1">
      <c r="B15" s="60"/>
      <c r="C15" s="116"/>
      <c r="D15" s="305" t="s">
        <v>104</v>
      </c>
      <c r="E15" s="306"/>
      <c r="F15" s="121">
        <f>1693040.5+407759.55</f>
        <v>2100800.05</v>
      </c>
      <c r="G15" s="121">
        <v>1587328</v>
      </c>
      <c r="I15" s="187"/>
      <c r="J15" s="187"/>
    </row>
    <row r="16" spans="2:10" s="58" customFormat="1" ht="21.75" customHeight="1">
      <c r="B16" s="68">
        <v>6</v>
      </c>
      <c r="C16" s="302" t="s">
        <v>105</v>
      </c>
      <c r="D16" s="303"/>
      <c r="E16" s="304"/>
      <c r="F16" s="119">
        <v>2011908</v>
      </c>
      <c r="G16" s="119">
        <v>2393801</v>
      </c>
      <c r="I16" s="187"/>
      <c r="J16" s="187"/>
    </row>
    <row r="17" spans="2:10" s="58" customFormat="1" ht="21" customHeight="1">
      <c r="B17" s="68">
        <v>7</v>
      </c>
      <c r="C17" s="302" t="s">
        <v>106</v>
      </c>
      <c r="D17" s="303"/>
      <c r="E17" s="304"/>
      <c r="F17" s="119">
        <f>F18+F19+F20+F21+F22+F23+F24</f>
        <v>38938139.49</v>
      </c>
      <c r="G17" s="119">
        <f>G18+G19+G20+G21+G22+G23+G24</f>
        <v>210015504.81</v>
      </c>
      <c r="I17" s="265"/>
      <c r="J17" s="265"/>
    </row>
    <row r="18" spans="2:10" s="58" customFormat="1" ht="16.5" customHeight="1">
      <c r="B18" s="68"/>
      <c r="C18" s="116"/>
      <c r="D18" s="117">
        <v>1</v>
      </c>
      <c r="E18" s="118" t="s">
        <v>364</v>
      </c>
      <c r="F18" s="120">
        <f>1616168+17771583+622350</f>
        <v>20010101</v>
      </c>
      <c r="G18" s="120">
        <v>184273883.92</v>
      </c>
      <c r="I18" s="221"/>
      <c r="J18" s="187"/>
    </row>
    <row r="19" spans="2:10" s="58" customFormat="1" ht="16.5" customHeight="1">
      <c r="B19" s="68"/>
      <c r="C19" s="116"/>
      <c r="D19" s="117">
        <v>2</v>
      </c>
      <c r="E19" s="118" t="s">
        <v>354</v>
      </c>
      <c r="F19" s="264">
        <v>187555.5</v>
      </c>
      <c r="G19" s="264">
        <v>0</v>
      </c>
      <c r="I19" s="222"/>
      <c r="J19" s="188"/>
    </row>
    <row r="20" spans="2:10" s="58" customFormat="1" ht="16.5" customHeight="1">
      <c r="B20" s="68"/>
      <c r="C20" s="116"/>
      <c r="D20" s="117">
        <v>3</v>
      </c>
      <c r="E20" s="118" t="s">
        <v>149</v>
      </c>
      <c r="F20" s="120">
        <f>603600+998740</f>
        <v>1602340</v>
      </c>
      <c r="G20" s="120">
        <v>678096</v>
      </c>
      <c r="I20" s="221"/>
      <c r="J20" s="187"/>
    </row>
    <row r="21" spans="2:10" s="58" customFormat="1" ht="16.5" customHeight="1">
      <c r="B21" s="68"/>
      <c r="C21" s="116"/>
      <c r="D21" s="117">
        <v>4</v>
      </c>
      <c r="E21" s="118" t="s">
        <v>255</v>
      </c>
      <c r="F21" s="120">
        <v>4194316.99</v>
      </c>
      <c r="G21" s="264">
        <v>0</v>
      </c>
      <c r="I21" s="221"/>
      <c r="J21" s="187"/>
    </row>
    <row r="22" spans="2:9" s="58" customFormat="1" ht="16.5" customHeight="1">
      <c r="B22" s="68"/>
      <c r="C22" s="116"/>
      <c r="D22" s="117">
        <v>5</v>
      </c>
      <c r="E22" s="118" t="s">
        <v>150</v>
      </c>
      <c r="F22" s="264">
        <v>0</v>
      </c>
      <c r="G22" s="264">
        <v>0</v>
      </c>
      <c r="I22" s="123"/>
    </row>
    <row r="23" spans="2:10" s="58" customFormat="1" ht="16.5" customHeight="1">
      <c r="B23" s="68"/>
      <c r="C23" s="116"/>
      <c r="D23" s="117">
        <v>6</v>
      </c>
      <c r="E23" s="118" t="s">
        <v>147</v>
      </c>
      <c r="F23" s="264">
        <v>41876</v>
      </c>
      <c r="G23" s="264">
        <v>0</v>
      </c>
      <c r="I23" s="124"/>
      <c r="J23" s="125"/>
    </row>
    <row r="24" spans="2:10" s="58" customFormat="1" ht="16.5" customHeight="1">
      <c r="B24" s="68"/>
      <c r="C24" s="116"/>
      <c r="D24" s="117">
        <v>7</v>
      </c>
      <c r="E24" s="118" t="s">
        <v>151</v>
      </c>
      <c r="F24" s="120">
        <v>12901950</v>
      </c>
      <c r="G24" s="120">
        <v>25063524.89</v>
      </c>
      <c r="J24" s="112"/>
    </row>
    <row r="25" spans="2:10" s="58" customFormat="1" ht="30.75" customHeight="1">
      <c r="B25" s="68">
        <v>8</v>
      </c>
      <c r="C25" s="280" t="s">
        <v>107</v>
      </c>
      <c r="D25" s="281"/>
      <c r="E25" s="282"/>
      <c r="F25" s="119">
        <f>F12+F13+F16+F17</f>
        <v>86004193.56</v>
      </c>
      <c r="G25" s="119">
        <f>G12+G13+G16+G17</f>
        <v>306433578.05</v>
      </c>
      <c r="J25" s="59"/>
    </row>
    <row r="26" spans="2:10" s="58" customFormat="1" ht="27" customHeight="1">
      <c r="B26" s="68">
        <v>9</v>
      </c>
      <c r="C26" s="291" t="s">
        <v>108</v>
      </c>
      <c r="D26" s="292"/>
      <c r="E26" s="293"/>
      <c r="F26" s="119">
        <f>F7+F10+F11-F12-F13-F16-F17</f>
        <v>-50490539.56</v>
      </c>
      <c r="G26" s="119">
        <f>G7+G10+G11-G12-G13-G16-G17</f>
        <v>57460205.94999999</v>
      </c>
      <c r="J26" s="59"/>
    </row>
    <row r="27" spans="2:10" s="58" customFormat="1" ht="21" customHeight="1">
      <c r="B27" s="68">
        <v>10</v>
      </c>
      <c r="C27" s="302" t="s">
        <v>54</v>
      </c>
      <c r="D27" s="303"/>
      <c r="E27" s="304"/>
      <c r="F27" s="120"/>
      <c r="G27" s="120"/>
      <c r="J27" s="59"/>
    </row>
    <row r="28" spans="2:10" s="58" customFormat="1" ht="21" customHeight="1">
      <c r="B28" s="68">
        <v>11</v>
      </c>
      <c r="C28" s="302" t="s">
        <v>109</v>
      </c>
      <c r="D28" s="303"/>
      <c r="E28" s="304"/>
      <c r="F28" s="120"/>
      <c r="G28" s="120"/>
      <c r="J28" s="74"/>
    </row>
    <row r="29" spans="2:7" s="58" customFormat="1" ht="18" customHeight="1">
      <c r="B29" s="68">
        <v>12</v>
      </c>
      <c r="C29" s="302" t="s">
        <v>55</v>
      </c>
      <c r="D29" s="303"/>
      <c r="E29" s="304"/>
      <c r="F29" s="119">
        <f>F30+F31+F32+F33</f>
        <v>855682.58</v>
      </c>
      <c r="G29" s="119">
        <f>G30+G31+G32+G33</f>
        <v>10200189.99</v>
      </c>
    </row>
    <row r="30" spans="2:7" s="58" customFormat="1" ht="21" customHeight="1">
      <c r="B30" s="68"/>
      <c r="C30" s="126">
        <v>121</v>
      </c>
      <c r="D30" s="305" t="s">
        <v>56</v>
      </c>
      <c r="E30" s="306"/>
      <c r="F30" s="120"/>
      <c r="G30" s="120"/>
    </row>
    <row r="31" spans="2:7" s="58" customFormat="1" ht="21.75" customHeight="1">
      <c r="B31" s="68"/>
      <c r="C31" s="116">
        <v>122</v>
      </c>
      <c r="D31" s="305" t="s">
        <v>110</v>
      </c>
      <c r="E31" s="306"/>
      <c r="F31" s="120">
        <v>660126</v>
      </c>
      <c r="G31" s="120">
        <f>10687758.47-443737.57</f>
        <v>10244020.9</v>
      </c>
    </row>
    <row r="32" spans="2:7" s="58" customFormat="1" ht="20.25" customHeight="1">
      <c r="B32" s="68"/>
      <c r="C32" s="116">
        <v>123</v>
      </c>
      <c r="D32" s="305" t="s">
        <v>57</v>
      </c>
      <c r="E32" s="306"/>
      <c r="F32" s="120">
        <v>195556.58</v>
      </c>
      <c r="G32" s="120">
        <f>70236.49-114067.4</f>
        <v>-43830.90999999999</v>
      </c>
    </row>
    <row r="33" spans="2:10" s="58" customFormat="1" ht="23.25" customHeight="1">
      <c r="B33" s="68"/>
      <c r="C33" s="116">
        <v>124</v>
      </c>
      <c r="D33" s="305" t="s">
        <v>58</v>
      </c>
      <c r="E33" s="306"/>
      <c r="F33" s="120"/>
      <c r="G33" s="120"/>
      <c r="J33" s="112"/>
    </row>
    <row r="34" spans="2:10" s="58" customFormat="1" ht="24.75" customHeight="1">
      <c r="B34" s="68">
        <v>13</v>
      </c>
      <c r="C34" s="291" t="s">
        <v>59</v>
      </c>
      <c r="D34" s="292"/>
      <c r="E34" s="293"/>
      <c r="F34" s="119">
        <f>F27+F28+F29</f>
        <v>855682.58</v>
      </c>
      <c r="G34" s="119">
        <f>G27+G28+G29</f>
        <v>10200189.99</v>
      </c>
      <c r="J34" s="112"/>
    </row>
    <row r="35" spans="2:10" s="58" customFormat="1" ht="24.75" customHeight="1">
      <c r="B35" s="68">
        <v>14</v>
      </c>
      <c r="C35" s="291" t="s">
        <v>112</v>
      </c>
      <c r="D35" s="292"/>
      <c r="E35" s="293"/>
      <c r="F35" s="119">
        <f>F26+F34</f>
        <v>-49634856.980000004</v>
      </c>
      <c r="G35" s="119">
        <f>G26+G34</f>
        <v>67660395.93999998</v>
      </c>
      <c r="J35" s="59"/>
    </row>
    <row r="36" spans="2:10" s="58" customFormat="1" ht="21" customHeight="1">
      <c r="B36" s="68">
        <v>15</v>
      </c>
      <c r="C36" s="302" t="s">
        <v>60</v>
      </c>
      <c r="D36" s="303"/>
      <c r="E36" s="304"/>
      <c r="F36" s="120">
        <v>0</v>
      </c>
      <c r="G36" s="120">
        <v>7692620</v>
      </c>
      <c r="J36" s="59"/>
    </row>
    <row r="37" spans="2:10" s="58" customFormat="1" ht="23.25" customHeight="1">
      <c r="B37" s="68">
        <v>16</v>
      </c>
      <c r="C37" s="291" t="s">
        <v>113</v>
      </c>
      <c r="D37" s="292"/>
      <c r="E37" s="293"/>
      <c r="F37" s="119">
        <f>F35-F36</f>
        <v>-49634856.980000004</v>
      </c>
      <c r="G37" s="119">
        <f>G35-G36</f>
        <v>59967775.93999998</v>
      </c>
      <c r="I37" s="74"/>
      <c r="J37" s="59"/>
    </row>
    <row r="38" spans="2:10" s="58" customFormat="1" ht="22.5" customHeight="1">
      <c r="B38" s="68">
        <v>17</v>
      </c>
      <c r="C38" s="302" t="s">
        <v>111</v>
      </c>
      <c r="D38" s="303"/>
      <c r="E38" s="304"/>
      <c r="F38" s="120"/>
      <c r="G38" s="120"/>
      <c r="J38" s="112"/>
    </row>
    <row r="39" spans="2:10" s="58" customFormat="1" ht="15.75" customHeight="1">
      <c r="B39" s="81"/>
      <c r="C39" s="81"/>
      <c r="D39" s="81"/>
      <c r="E39" s="82"/>
      <c r="F39" s="83"/>
      <c r="G39" s="83"/>
      <c r="J39" s="112"/>
    </row>
    <row r="40" spans="2:10" s="58" customFormat="1" ht="15.75" customHeight="1">
      <c r="B40" s="81"/>
      <c r="C40" s="81"/>
      <c r="D40" s="81"/>
      <c r="E40" s="82"/>
      <c r="F40" s="83"/>
      <c r="G40" s="83"/>
      <c r="J40" s="112"/>
    </row>
    <row r="41" spans="2:10" s="58" customFormat="1" ht="15.75" customHeight="1">
      <c r="B41" s="81"/>
      <c r="C41" s="81"/>
      <c r="D41" s="81"/>
      <c r="E41" s="82"/>
      <c r="F41" s="83"/>
      <c r="G41" s="83"/>
      <c r="J41" s="112"/>
    </row>
    <row r="42" spans="2:10" s="58" customFormat="1" ht="15.75" customHeight="1">
      <c r="B42" s="81"/>
      <c r="C42" s="81"/>
      <c r="D42" s="81"/>
      <c r="E42" s="82"/>
      <c r="F42" s="83"/>
      <c r="G42" s="83"/>
      <c r="J42" s="112"/>
    </row>
    <row r="43" spans="2:10" s="58" customFormat="1" ht="15.75" customHeight="1">
      <c r="B43" s="81"/>
      <c r="C43" s="81"/>
      <c r="D43" s="81"/>
      <c r="E43" s="82"/>
      <c r="F43" s="83"/>
      <c r="G43" s="83"/>
      <c r="J43" s="112"/>
    </row>
    <row r="44" spans="2:10" s="58" customFormat="1" ht="15.75" customHeight="1">
      <c r="B44" s="81"/>
      <c r="C44" s="81"/>
      <c r="D44" s="81"/>
      <c r="E44" s="82"/>
      <c r="F44" s="83"/>
      <c r="G44" s="83"/>
      <c r="J44" s="112"/>
    </row>
    <row r="45" spans="2:10" s="58" customFormat="1" ht="15.75" customHeight="1">
      <c r="B45" s="81"/>
      <c r="C45" s="81"/>
      <c r="D45" s="81"/>
      <c r="E45" s="82"/>
      <c r="F45" s="83"/>
      <c r="G45" s="83"/>
      <c r="J45" s="112"/>
    </row>
    <row r="46" spans="2:10" s="58" customFormat="1" ht="15.75" customHeight="1">
      <c r="B46" s="81"/>
      <c r="C46" s="81"/>
      <c r="D46" s="81"/>
      <c r="E46" s="82"/>
      <c r="F46" s="83"/>
      <c r="G46" s="83"/>
      <c r="J46" s="112"/>
    </row>
    <row r="47" spans="2:10" s="58" customFormat="1" ht="15.75" customHeight="1">
      <c r="B47" s="81"/>
      <c r="C47" s="81"/>
      <c r="D47" s="81"/>
      <c r="E47" s="82"/>
      <c r="F47" s="83"/>
      <c r="G47" s="83"/>
      <c r="J47" s="112"/>
    </row>
    <row r="48" spans="2:10" s="58" customFormat="1" ht="15.75" customHeight="1">
      <c r="B48" s="81"/>
      <c r="C48" s="81"/>
      <c r="D48" s="81"/>
      <c r="E48" s="81"/>
      <c r="F48" s="83"/>
      <c r="G48" s="83"/>
      <c r="J48" s="112"/>
    </row>
    <row r="49" spans="2:7" ht="15">
      <c r="B49" s="99"/>
      <c r="C49" s="99"/>
      <c r="D49" s="99"/>
      <c r="E49" s="14"/>
      <c r="F49" s="110"/>
      <c r="G49" s="110"/>
    </row>
  </sheetData>
  <sheetProtection/>
  <mergeCells count="27">
    <mergeCell ref="B4:G4"/>
    <mergeCell ref="D33:E33"/>
    <mergeCell ref="C35:E35"/>
    <mergeCell ref="C36:E36"/>
    <mergeCell ref="C29:E29"/>
    <mergeCell ref="D30:E30"/>
    <mergeCell ref="D31:E31"/>
    <mergeCell ref="D32:E32"/>
    <mergeCell ref="C17:E17"/>
    <mergeCell ref="C27:E27"/>
    <mergeCell ref="C28:E28"/>
    <mergeCell ref="C38:E38"/>
    <mergeCell ref="C37:E37"/>
    <mergeCell ref="C13:E13"/>
    <mergeCell ref="D14:E14"/>
    <mergeCell ref="D15:E15"/>
    <mergeCell ref="C16:E16"/>
    <mergeCell ref="B3:G3"/>
    <mergeCell ref="C34:E34"/>
    <mergeCell ref="C5:E6"/>
    <mergeCell ref="B5:B6"/>
    <mergeCell ref="C25:E25"/>
    <mergeCell ref="C26:E26"/>
    <mergeCell ref="C7:E7"/>
    <mergeCell ref="C10:E10"/>
    <mergeCell ref="C11:E11"/>
    <mergeCell ref="C12:E12"/>
  </mergeCells>
  <printOptions horizontalCentered="1" verticalCentered="1"/>
  <pageMargins left="0" right="0" top="0" bottom="0" header="0.33" footer="0.29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zoomScalePageLayoutView="0" workbookViewId="0" topLeftCell="A1">
      <selection activeCell="G6" sqref="G6"/>
    </sheetView>
  </sheetViews>
  <sheetFormatPr defaultColWidth="9.140625" defaultRowHeight="12.75"/>
  <cols>
    <col min="1" max="1" width="4.28125" style="11" customWidth="1"/>
    <col min="2" max="2" width="7.00390625" style="11" customWidth="1"/>
    <col min="3" max="3" width="48.8515625" style="11" customWidth="1"/>
    <col min="4" max="4" width="15.00390625" style="11" customWidth="1"/>
    <col min="5" max="5" width="14.140625" style="11" customWidth="1"/>
    <col min="6" max="6" width="9.140625" style="11" customWidth="1"/>
    <col min="7" max="7" width="22.28125" style="11" customWidth="1"/>
    <col min="8" max="8" width="17.57421875" style="11" customWidth="1"/>
    <col min="9" max="9" width="19.57421875" style="11" customWidth="1"/>
    <col min="10" max="16384" width="9.140625" style="11" customWidth="1"/>
  </cols>
  <sheetData>
    <row r="1" spans="1:3" ht="15">
      <c r="A1" s="4" t="str">
        <f>'Rez.1'!C1</f>
        <v>" STRABAG  AG   " </v>
      </c>
      <c r="B1" s="4"/>
      <c r="C1" s="4"/>
    </row>
    <row r="2" spans="1:3" ht="15">
      <c r="A2" s="4"/>
      <c r="B2" s="4" t="str">
        <f>'Rez.1'!E2</f>
        <v>POGRADEC</v>
      </c>
      <c r="C2" s="4"/>
    </row>
    <row r="3" spans="2:5" ht="18.75" customHeight="1">
      <c r="B3" s="308" t="s">
        <v>164</v>
      </c>
      <c r="C3" s="308"/>
      <c r="D3" s="308"/>
      <c r="E3" s="127">
        <v>2011</v>
      </c>
    </row>
    <row r="4" ht="16.5" customHeight="1" thickBot="1"/>
    <row r="5" spans="2:5" ht="15">
      <c r="B5" s="128" t="s">
        <v>2</v>
      </c>
      <c r="C5" s="128" t="s">
        <v>352</v>
      </c>
      <c r="D5" s="128" t="s">
        <v>116</v>
      </c>
      <c r="E5" s="128" t="s">
        <v>165</v>
      </c>
    </row>
    <row r="6" spans="2:5" ht="15.75" thickBot="1">
      <c r="B6" s="129"/>
      <c r="C6" s="129"/>
      <c r="D6" s="129" t="s">
        <v>166</v>
      </c>
      <c r="E6" s="129" t="s">
        <v>167</v>
      </c>
    </row>
    <row r="7" spans="2:5" s="13" customFormat="1" ht="18" customHeight="1">
      <c r="B7" s="144" t="s">
        <v>131</v>
      </c>
      <c r="C7" s="145" t="s">
        <v>75</v>
      </c>
      <c r="D7" s="146">
        <f>D8+D10+D15+D16+D17+D18+D20</f>
        <v>-223109120.49</v>
      </c>
      <c r="E7" s="267">
        <f>E8+E10+E15+E16+E17+E20</f>
        <v>-7967009.079999983</v>
      </c>
    </row>
    <row r="8" spans="2:5" ht="18" customHeight="1">
      <c r="B8" s="34">
        <v>1</v>
      </c>
      <c r="C8" s="130" t="s">
        <v>78</v>
      </c>
      <c r="D8" s="131">
        <f>'Rez.1'!F35</f>
        <v>-49634856.980000004</v>
      </c>
      <c r="E8" s="132">
        <v>67660396</v>
      </c>
    </row>
    <row r="9" spans="2:5" ht="15">
      <c r="B9" s="34">
        <v>2</v>
      </c>
      <c r="C9" s="130" t="s">
        <v>168</v>
      </c>
      <c r="D9" s="130"/>
      <c r="E9" s="132"/>
    </row>
    <row r="10" spans="2:5" ht="18" customHeight="1">
      <c r="B10" s="34"/>
      <c r="C10" s="130" t="s">
        <v>169</v>
      </c>
      <c r="D10" s="131">
        <f>'Rez.1'!F16</f>
        <v>2011908</v>
      </c>
      <c r="E10" s="132">
        <v>2393801</v>
      </c>
    </row>
    <row r="11" spans="2:5" ht="18" customHeight="1">
      <c r="B11" s="34"/>
      <c r="C11" s="130" t="s">
        <v>170</v>
      </c>
      <c r="D11" s="130"/>
      <c r="E11" s="132"/>
    </row>
    <row r="12" spans="2:9" ht="18" customHeight="1">
      <c r="B12" s="34"/>
      <c r="C12" s="130" t="s">
        <v>171</v>
      </c>
      <c r="D12" s="130"/>
      <c r="E12" s="132"/>
      <c r="I12" s="269"/>
    </row>
    <row r="13" spans="2:9" ht="18" customHeight="1">
      <c r="B13" s="133"/>
      <c r="C13" s="134" t="s">
        <v>172</v>
      </c>
      <c r="D13" s="135"/>
      <c r="E13" s="136"/>
      <c r="I13" s="269"/>
    </row>
    <row r="14" spans="2:9" ht="18" customHeight="1">
      <c r="B14" s="133">
        <v>3</v>
      </c>
      <c r="C14" s="1" t="s">
        <v>173</v>
      </c>
      <c r="D14" s="134"/>
      <c r="E14" s="137"/>
      <c r="I14" s="269"/>
    </row>
    <row r="15" spans="2:8" ht="18" customHeight="1">
      <c r="B15" s="138">
        <v>4</v>
      </c>
      <c r="C15" s="100" t="s">
        <v>174</v>
      </c>
      <c r="D15" s="139">
        <v>10846206</v>
      </c>
      <c r="E15" s="139">
        <v>300670741.92</v>
      </c>
      <c r="G15" s="140">
        <v>28193330</v>
      </c>
      <c r="H15" s="11">
        <v>427155</v>
      </c>
    </row>
    <row r="16" spans="2:8" ht="18" customHeight="1">
      <c r="B16" s="138">
        <v>5</v>
      </c>
      <c r="C16" s="141" t="s">
        <v>175</v>
      </c>
      <c r="D16" s="139">
        <v>-33055031</v>
      </c>
      <c r="E16" s="141">
        <v>-10400970</v>
      </c>
      <c r="G16" s="11">
        <v>3623166</v>
      </c>
      <c r="H16" s="11">
        <v>45313668.36</v>
      </c>
    </row>
    <row r="17" spans="2:8" ht="18" customHeight="1">
      <c r="B17" s="34">
        <v>6</v>
      </c>
      <c r="C17" s="130" t="s">
        <v>176</v>
      </c>
      <c r="D17" s="130">
        <v>-153277346.51</v>
      </c>
      <c r="E17" s="266">
        <v>-360598358</v>
      </c>
      <c r="G17" s="142">
        <v>1238535</v>
      </c>
      <c r="H17" s="11">
        <v>3306192</v>
      </c>
    </row>
    <row r="18" spans="2:8" ht="18" customHeight="1">
      <c r="B18" s="34">
        <v>7</v>
      </c>
      <c r="C18" s="130" t="s">
        <v>177</v>
      </c>
      <c r="D18" s="130"/>
      <c r="E18" s="132"/>
      <c r="G18" s="142">
        <f>SUM(G15:G17)</f>
        <v>33055031</v>
      </c>
      <c r="H18" s="11">
        <v>18708209.96</v>
      </c>
    </row>
    <row r="19" spans="2:8" ht="18" customHeight="1">
      <c r="B19" s="34">
        <v>8</v>
      </c>
      <c r="C19" s="130" t="s">
        <v>178</v>
      </c>
      <c r="D19" s="130"/>
      <c r="E19" s="132"/>
      <c r="H19" s="11">
        <v>-18098842</v>
      </c>
    </row>
    <row r="20" spans="2:8" ht="18.75" customHeight="1">
      <c r="B20" s="34">
        <v>9</v>
      </c>
      <c r="C20" s="130" t="s">
        <v>179</v>
      </c>
      <c r="D20" s="131">
        <f>-'Rez.1'!F36</f>
        <v>0</v>
      </c>
      <c r="E20" s="132">
        <v>-7692620</v>
      </c>
      <c r="H20" s="11">
        <v>-29328892</v>
      </c>
    </row>
    <row r="21" spans="2:8" ht="18" customHeight="1">
      <c r="B21" s="34">
        <v>10</v>
      </c>
      <c r="C21" s="5" t="s">
        <v>180</v>
      </c>
      <c r="D21" s="130"/>
      <c r="E21" s="132"/>
      <c r="H21" s="11">
        <v>-9481285.45</v>
      </c>
    </row>
    <row r="22" spans="2:8" s="13" customFormat="1" ht="18" customHeight="1">
      <c r="B22" s="147" t="s">
        <v>132</v>
      </c>
      <c r="C22" s="148" t="s">
        <v>181</v>
      </c>
      <c r="D22" s="149">
        <f>D24</f>
        <v>-14081746</v>
      </c>
      <c r="E22" s="149">
        <f>E24</f>
        <v>0</v>
      </c>
      <c r="H22" s="268">
        <f>SUM(H15:H21)</f>
        <v>10846205.869999994</v>
      </c>
    </row>
    <row r="23" spans="2:5" ht="18" customHeight="1">
      <c r="B23" s="34">
        <v>1</v>
      </c>
      <c r="C23" s="130" t="s">
        <v>182</v>
      </c>
      <c r="D23" s="130"/>
      <c r="E23" s="132"/>
    </row>
    <row r="24" spans="2:5" ht="18" customHeight="1">
      <c r="B24" s="34">
        <v>2</v>
      </c>
      <c r="C24" s="130" t="s">
        <v>76</v>
      </c>
      <c r="D24" s="130">
        <v>-14081746</v>
      </c>
      <c r="E24" s="132"/>
    </row>
    <row r="25" spans="2:9" ht="18" customHeight="1">
      <c r="B25" s="34">
        <v>3</v>
      </c>
      <c r="C25" s="130" t="s">
        <v>183</v>
      </c>
      <c r="D25" s="130"/>
      <c r="E25" s="132"/>
      <c r="I25" s="11">
        <v>-16093654</v>
      </c>
    </row>
    <row r="26" spans="2:9" ht="18" customHeight="1">
      <c r="B26" s="34">
        <v>4</v>
      </c>
      <c r="C26" s="130" t="s">
        <v>184</v>
      </c>
      <c r="D26" s="130"/>
      <c r="E26" s="132"/>
      <c r="I26" s="54">
        <f>D10+I25</f>
        <v>-14081746</v>
      </c>
    </row>
    <row r="27" spans="2:5" ht="18" customHeight="1">
      <c r="B27" s="133">
        <v>5</v>
      </c>
      <c r="C27" s="134" t="s">
        <v>185</v>
      </c>
      <c r="D27" s="134"/>
      <c r="E27" s="143"/>
    </row>
    <row r="28" spans="2:5" ht="18" customHeight="1">
      <c r="B28" s="34">
        <v>6</v>
      </c>
      <c r="C28" s="5" t="s">
        <v>186</v>
      </c>
      <c r="D28" s="130"/>
      <c r="E28" s="132"/>
    </row>
    <row r="29" spans="2:8" s="13" customFormat="1" ht="18" customHeight="1">
      <c r="B29" s="147" t="s">
        <v>138</v>
      </c>
      <c r="C29" s="148" t="s">
        <v>77</v>
      </c>
      <c r="D29" s="149">
        <f>D32</f>
        <v>-12540848</v>
      </c>
      <c r="E29" s="149">
        <f>E30+E31</f>
        <v>0</v>
      </c>
      <c r="H29" s="13">
        <v>249731714</v>
      </c>
    </row>
    <row r="30" spans="2:8" ht="18" customHeight="1">
      <c r="B30" s="34">
        <v>1</v>
      </c>
      <c r="C30" s="130" t="s">
        <v>187</v>
      </c>
      <c r="D30" s="130"/>
      <c r="E30" s="132"/>
      <c r="H30" s="11">
        <v>-237190866</v>
      </c>
    </row>
    <row r="31" spans="2:8" ht="18" customHeight="1">
      <c r="B31" s="34">
        <v>2</v>
      </c>
      <c r="C31" s="130" t="s">
        <v>188</v>
      </c>
      <c r="D31" s="130"/>
      <c r="E31" s="132"/>
      <c r="H31" s="11">
        <f>SUM(H29:H30)</f>
        <v>12540848</v>
      </c>
    </row>
    <row r="32" spans="2:5" ht="18" customHeight="1">
      <c r="B32" s="34">
        <v>3</v>
      </c>
      <c r="C32" s="130" t="s">
        <v>376</v>
      </c>
      <c r="D32" s="130">
        <v>-12540848</v>
      </c>
      <c r="E32" s="132"/>
    </row>
    <row r="33" spans="2:5" ht="18" customHeight="1">
      <c r="B33" s="34">
        <v>4</v>
      </c>
      <c r="C33" s="130" t="s">
        <v>189</v>
      </c>
      <c r="D33" s="130"/>
      <c r="E33" s="132"/>
    </row>
    <row r="34" spans="2:5" ht="18" customHeight="1">
      <c r="B34" s="34">
        <v>5</v>
      </c>
      <c r="C34" s="5" t="s">
        <v>190</v>
      </c>
      <c r="D34" s="130"/>
      <c r="E34" s="132"/>
    </row>
    <row r="35" spans="2:5" s="13" customFormat="1" ht="18" customHeight="1">
      <c r="B35" s="147" t="s">
        <v>156</v>
      </c>
      <c r="C35" s="150" t="s">
        <v>191</v>
      </c>
      <c r="D35" s="151">
        <f>D7+D22+D29</f>
        <v>-249731714.49</v>
      </c>
      <c r="E35" s="151">
        <f>E7+E22+E29</f>
        <v>-7967009.079999983</v>
      </c>
    </row>
    <row r="36" spans="2:5" ht="18" customHeight="1">
      <c r="B36" s="34" t="s">
        <v>192</v>
      </c>
      <c r="C36" s="5" t="s">
        <v>193</v>
      </c>
      <c r="D36" s="6">
        <f>Aktivet!H7</f>
        <v>347688478.29999995</v>
      </c>
      <c r="E36" s="7">
        <v>355655487</v>
      </c>
    </row>
    <row r="37" spans="2:5" s="13" customFormat="1" ht="18" customHeight="1" thickBot="1">
      <c r="B37" s="152" t="s">
        <v>194</v>
      </c>
      <c r="C37" s="153" t="s">
        <v>195</v>
      </c>
      <c r="D37" s="8">
        <f>SUM(D35:D36)</f>
        <v>97956763.80999994</v>
      </c>
      <c r="E37" s="9">
        <f>SUM(E35:E36)</f>
        <v>347688477.92</v>
      </c>
    </row>
  </sheetData>
  <sheetProtection/>
  <mergeCells count="1">
    <mergeCell ref="B3:D3"/>
  </mergeCells>
  <printOptions/>
  <pageMargins left="0.66" right="0.75" top="0.8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K17" sqref="K17"/>
    </sheetView>
  </sheetViews>
  <sheetFormatPr defaultColWidth="17.7109375" defaultRowHeight="12.75"/>
  <cols>
    <col min="1" max="1" width="2.8515625" style="11" customWidth="1"/>
    <col min="2" max="2" width="31.28125" style="11" customWidth="1"/>
    <col min="3" max="3" width="14.8515625" style="11" bestFit="1" customWidth="1"/>
    <col min="4" max="4" width="13.00390625" style="11" customWidth="1"/>
    <col min="5" max="5" width="14.00390625" style="11" bestFit="1" customWidth="1"/>
    <col min="6" max="6" width="17.140625" style="11" customWidth="1"/>
    <col min="7" max="7" width="18.140625" style="11" bestFit="1" customWidth="1"/>
    <col min="8" max="8" width="12.140625" style="11" customWidth="1"/>
    <col min="9" max="9" width="2.7109375" style="11" customWidth="1"/>
    <col min="10" max="16384" width="17.7109375" style="11" customWidth="1"/>
  </cols>
  <sheetData>
    <row r="1" ht="15">
      <c r="A1" s="4" t="str">
        <f>'Fluksi 2'!A1</f>
        <v>" STRABAG  AG   " </v>
      </c>
    </row>
    <row r="2" ht="15">
      <c r="B2" s="55" t="str">
        <f>'Fluksi 2'!B2</f>
        <v>POGRADEC</v>
      </c>
    </row>
    <row r="3" ht="6.75" customHeight="1"/>
    <row r="4" spans="1:8" ht="25.5" customHeight="1">
      <c r="A4" s="308" t="s">
        <v>382</v>
      </c>
      <c r="B4" s="308"/>
      <c r="C4" s="308"/>
      <c r="D4" s="308"/>
      <c r="E4" s="308"/>
      <c r="F4" s="308"/>
      <c r="G4" s="308"/>
      <c r="H4" s="308"/>
    </row>
    <row r="5" ht="6.75" customHeight="1"/>
    <row r="6" spans="2:7" ht="12.75" customHeight="1">
      <c r="B6" s="2" t="s">
        <v>67</v>
      </c>
      <c r="G6" s="39"/>
    </row>
    <row r="7" ht="6.75" customHeight="1" thickBot="1"/>
    <row r="8" spans="1:8" s="39" customFormat="1" ht="24.75" customHeight="1" thickTop="1">
      <c r="A8" s="309"/>
      <c r="B8" s="310"/>
      <c r="C8" s="103" t="s">
        <v>40</v>
      </c>
      <c r="D8" s="103" t="s">
        <v>41</v>
      </c>
      <c r="E8" s="154" t="s">
        <v>69</v>
      </c>
      <c r="F8" s="154" t="s">
        <v>68</v>
      </c>
      <c r="G8" s="103" t="s">
        <v>70</v>
      </c>
      <c r="H8" s="155" t="s">
        <v>62</v>
      </c>
    </row>
    <row r="9" spans="1:8" s="58" customFormat="1" ht="30" customHeight="1">
      <c r="A9" s="156" t="s">
        <v>3</v>
      </c>
      <c r="B9" s="157" t="s">
        <v>152</v>
      </c>
      <c r="C9" s="6"/>
      <c r="D9" s="6"/>
      <c r="E9" s="6"/>
      <c r="F9" s="6">
        <v>5981555</v>
      </c>
      <c r="G9" s="6">
        <v>438551625</v>
      </c>
      <c r="H9" s="158">
        <f>SUM(C9:G9)</f>
        <v>444533180</v>
      </c>
    </row>
    <row r="10" spans="1:8" s="58" customFormat="1" ht="19.5" customHeight="1">
      <c r="A10" s="159" t="s">
        <v>131</v>
      </c>
      <c r="B10" s="160" t="s">
        <v>63</v>
      </c>
      <c r="C10" s="6"/>
      <c r="D10" s="6"/>
      <c r="E10" s="6"/>
      <c r="F10" s="6"/>
      <c r="G10" s="6"/>
      <c r="H10" s="158"/>
    </row>
    <row r="11" spans="1:8" s="58" customFormat="1" ht="19.5" customHeight="1">
      <c r="A11" s="156" t="s">
        <v>132</v>
      </c>
      <c r="B11" s="157" t="s">
        <v>61</v>
      </c>
      <c r="C11" s="6"/>
      <c r="D11" s="6"/>
      <c r="E11" s="6"/>
      <c r="F11" s="6"/>
      <c r="G11" s="6"/>
      <c r="H11" s="158"/>
    </row>
    <row r="12" spans="1:8" s="58" customFormat="1" ht="19.5" customHeight="1">
      <c r="A12" s="161">
        <v>1</v>
      </c>
      <c r="B12" s="162" t="s">
        <v>66</v>
      </c>
      <c r="C12" s="163"/>
      <c r="D12" s="163"/>
      <c r="E12" s="163"/>
      <c r="F12" s="163"/>
      <c r="G12" s="163">
        <f>Pasivet!H43</f>
        <v>59967775.94</v>
      </c>
      <c r="H12" s="164">
        <f>SUM(C12:G12)</f>
        <v>59967775.94</v>
      </c>
    </row>
    <row r="13" spans="1:8" s="58" customFormat="1" ht="19.5" customHeight="1">
      <c r="A13" s="161">
        <v>2</v>
      </c>
      <c r="B13" s="162" t="s">
        <v>64</v>
      </c>
      <c r="C13" s="163"/>
      <c r="D13" s="163"/>
      <c r="E13" s="163"/>
      <c r="F13" s="163"/>
      <c r="G13" s="163"/>
      <c r="H13" s="164"/>
    </row>
    <row r="14" spans="1:8" s="58" customFormat="1" ht="19.5" customHeight="1">
      <c r="A14" s="161">
        <v>3</v>
      </c>
      <c r="B14" s="162" t="s">
        <v>71</v>
      </c>
      <c r="C14" s="163"/>
      <c r="D14" s="163"/>
      <c r="E14" s="163"/>
      <c r="F14" s="163"/>
      <c r="G14" s="163"/>
      <c r="H14" s="164"/>
    </row>
    <row r="15" spans="1:8" s="58" customFormat="1" ht="19.5" customHeight="1">
      <c r="A15" s="161">
        <v>4</v>
      </c>
      <c r="B15" s="162" t="s">
        <v>378</v>
      </c>
      <c r="C15" s="163"/>
      <c r="D15" s="163"/>
      <c r="E15" s="163"/>
      <c r="F15" s="163"/>
      <c r="G15" s="163">
        <v>-232000000</v>
      </c>
      <c r="H15" s="164">
        <f>SUM(G15)</f>
        <v>-232000000</v>
      </c>
    </row>
    <row r="16" spans="1:8" s="125" customFormat="1" ht="30" customHeight="1">
      <c r="A16" s="156" t="s">
        <v>4</v>
      </c>
      <c r="B16" s="157" t="s">
        <v>163</v>
      </c>
      <c r="C16" s="165"/>
      <c r="D16" s="165"/>
      <c r="E16" s="165"/>
      <c r="F16" s="165">
        <f>SUM(F9:F15)</f>
        <v>5981555</v>
      </c>
      <c r="G16" s="165">
        <f>SUM(G9:G15)</f>
        <v>266519400.94</v>
      </c>
      <c r="H16" s="166">
        <f>SUM(H9:H15)</f>
        <v>272500955.94</v>
      </c>
    </row>
    <row r="17" spans="1:8" s="58" customFormat="1" ht="19.5" customHeight="1">
      <c r="A17" s="159">
        <v>1</v>
      </c>
      <c r="B17" s="162" t="s">
        <v>66</v>
      </c>
      <c r="C17" s="163"/>
      <c r="D17" s="163"/>
      <c r="E17" s="163"/>
      <c r="F17" s="163"/>
      <c r="G17" s="163">
        <f>Pasivet!G43</f>
        <v>-49634857.85</v>
      </c>
      <c r="H17" s="164">
        <f>SUM(C17:G17)</f>
        <v>-49634857.85</v>
      </c>
    </row>
    <row r="18" spans="1:8" s="58" customFormat="1" ht="19.5" customHeight="1">
      <c r="A18" s="159">
        <v>2</v>
      </c>
      <c r="B18" s="162" t="s">
        <v>379</v>
      </c>
      <c r="C18" s="163"/>
      <c r="D18" s="163"/>
      <c r="E18" s="163"/>
      <c r="F18" s="163"/>
      <c r="G18" s="163">
        <v>-8517031</v>
      </c>
      <c r="H18" s="163">
        <v>-8517031</v>
      </c>
    </row>
    <row r="19" spans="1:11" s="58" customFormat="1" ht="19.5" customHeight="1">
      <c r="A19" s="159">
        <v>3</v>
      </c>
      <c r="B19" s="162" t="s">
        <v>71</v>
      </c>
      <c r="C19" s="163"/>
      <c r="D19" s="163"/>
      <c r="E19" s="163"/>
      <c r="F19" s="163">
        <v>2998388</v>
      </c>
      <c r="G19" s="163">
        <v>-2998388</v>
      </c>
      <c r="H19" s="164"/>
      <c r="K19" s="74"/>
    </row>
    <row r="20" spans="1:8" s="58" customFormat="1" ht="19.5" customHeight="1">
      <c r="A20" s="159">
        <v>4</v>
      </c>
      <c r="B20" s="162" t="s">
        <v>72</v>
      </c>
      <c r="C20" s="163"/>
      <c r="D20" s="163"/>
      <c r="E20" s="163"/>
      <c r="F20" s="163"/>
      <c r="G20" s="163"/>
      <c r="H20" s="163"/>
    </row>
    <row r="21" spans="1:8" s="125" customFormat="1" ht="30" customHeight="1" thickBot="1">
      <c r="A21" s="167" t="s">
        <v>36</v>
      </c>
      <c r="B21" s="168" t="s">
        <v>377</v>
      </c>
      <c r="C21" s="169"/>
      <c r="D21" s="169"/>
      <c r="E21" s="169"/>
      <c r="F21" s="169">
        <f>SUM(F16:F20)</f>
        <v>8979943</v>
      </c>
      <c r="G21" s="169">
        <f>SUM(G16:G20)</f>
        <v>205369124.09</v>
      </c>
      <c r="H21" s="170">
        <f>SUM(H16:H20)</f>
        <v>214349067.09</v>
      </c>
    </row>
    <row r="22" ht="13.5" customHeight="1" thickTop="1">
      <c r="H22" s="54"/>
    </row>
    <row r="23" spans="2:6" ht="13.5" customHeight="1">
      <c r="B23" s="11" t="s">
        <v>381</v>
      </c>
      <c r="F23" s="11" t="s">
        <v>380</v>
      </c>
    </row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4:H4"/>
  </mergeCells>
  <printOptions horizontalCentered="1"/>
  <pageMargins left="0" right="0" top="0.708661417322835" bottom="0.31496062992126" header="0.511811023622047" footer="0.511811023622047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3"/>
  <sheetViews>
    <sheetView zoomScalePageLayoutView="0" workbookViewId="0" topLeftCell="A12">
      <selection activeCell="K31" sqref="K31"/>
    </sheetView>
  </sheetViews>
  <sheetFormatPr defaultColWidth="9.140625" defaultRowHeight="12.75"/>
  <cols>
    <col min="1" max="1" width="3.57421875" style="11" customWidth="1"/>
    <col min="2" max="2" width="23.57421875" style="11" customWidth="1"/>
    <col min="3" max="3" width="6.8515625" style="11" customWidth="1"/>
    <col min="4" max="4" width="11.57421875" style="11" customWidth="1"/>
    <col min="5" max="5" width="11.00390625" style="11" customWidth="1"/>
    <col min="6" max="6" width="12.00390625" style="11" customWidth="1"/>
    <col min="7" max="7" width="13.421875" style="11" customWidth="1"/>
    <col min="8" max="8" width="6.28125" style="11" customWidth="1"/>
    <col min="9" max="9" width="19.8515625" style="11" customWidth="1"/>
    <col min="10" max="10" width="16.7109375" style="11" customWidth="1"/>
    <col min="11" max="11" width="10.00390625" style="11" customWidth="1"/>
    <col min="12" max="13" width="9.140625" style="11" customWidth="1"/>
    <col min="14" max="14" width="10.57421875" style="11" customWidth="1"/>
    <col min="15" max="17" width="10.8515625" style="11" customWidth="1"/>
    <col min="18" max="18" width="11.28125" style="11" customWidth="1"/>
    <col min="19" max="19" width="10.421875" style="11" customWidth="1"/>
    <col min="20" max="20" width="9.140625" style="11" customWidth="1"/>
    <col min="21" max="21" width="7.28125" style="11" customWidth="1"/>
    <col min="22" max="22" width="19.00390625" style="11" customWidth="1"/>
    <col min="23" max="27" width="9.140625" style="11" customWidth="1"/>
    <col min="28" max="28" width="10.421875" style="11" customWidth="1"/>
    <col min="29" max="29" width="10.7109375" style="11" customWidth="1"/>
    <col min="30" max="30" width="10.421875" style="11" customWidth="1"/>
    <col min="31" max="31" width="11.140625" style="11" customWidth="1"/>
    <col min="32" max="32" width="13.7109375" style="11" customWidth="1"/>
    <col min="33" max="16384" width="9.140625" style="11" customWidth="1"/>
  </cols>
  <sheetData>
    <row r="2" ht="15">
      <c r="B2" s="4" t="str">
        <f>'Kapitali 2'!A1</f>
        <v>" STRABAG  AG   " </v>
      </c>
    </row>
    <row r="3" ht="15">
      <c r="B3" s="10" t="s">
        <v>366</v>
      </c>
    </row>
    <row r="4" spans="2:7" ht="18" customHeight="1">
      <c r="B4" s="311" t="s">
        <v>383</v>
      </c>
      <c r="C4" s="311"/>
      <c r="D4" s="311"/>
      <c r="E4" s="311"/>
      <c r="F4" s="311"/>
      <c r="G4" s="311"/>
    </row>
    <row r="6" spans="1:7" ht="15" customHeight="1">
      <c r="A6" s="283" t="s">
        <v>2</v>
      </c>
      <c r="B6" s="283" t="s">
        <v>65</v>
      </c>
      <c r="C6" s="283" t="s">
        <v>139</v>
      </c>
      <c r="D6" s="171" t="s">
        <v>140</v>
      </c>
      <c r="E6" s="283" t="s">
        <v>141</v>
      </c>
      <c r="F6" s="283" t="s">
        <v>142</v>
      </c>
      <c r="G6" s="171" t="s">
        <v>140</v>
      </c>
    </row>
    <row r="7" spans="1:7" ht="15" customHeight="1">
      <c r="A7" s="284"/>
      <c r="B7" s="284"/>
      <c r="C7" s="284"/>
      <c r="D7" s="172">
        <v>40544</v>
      </c>
      <c r="E7" s="284"/>
      <c r="F7" s="284"/>
      <c r="G7" s="172">
        <v>40908</v>
      </c>
    </row>
    <row r="8" spans="1:7" ht="15">
      <c r="A8" s="173">
        <v>1</v>
      </c>
      <c r="B8" s="130" t="s">
        <v>5</v>
      </c>
      <c r="C8" s="173"/>
      <c r="D8" s="174"/>
      <c r="E8" s="174"/>
      <c r="F8" s="174"/>
      <c r="G8" s="174"/>
    </row>
    <row r="9" spans="1:7" ht="15">
      <c r="A9" s="173">
        <v>2</v>
      </c>
      <c r="B9" s="130" t="s">
        <v>153</v>
      </c>
      <c r="C9" s="173"/>
      <c r="D9" s="174"/>
      <c r="E9" s="174">
        <v>8964180</v>
      </c>
      <c r="F9" s="174"/>
      <c r="G9" s="174">
        <f>D9+E9-F9</f>
        <v>8964180</v>
      </c>
    </row>
    <row r="10" spans="1:7" ht="15">
      <c r="A10" s="173">
        <v>3</v>
      </c>
      <c r="B10" s="130" t="s">
        <v>161</v>
      </c>
      <c r="C10" s="173"/>
      <c r="D10" s="174">
        <v>12788478</v>
      </c>
      <c r="E10" s="174">
        <v>8335124</v>
      </c>
      <c r="F10" s="174"/>
      <c r="G10" s="174">
        <f>D10+E10-F10</f>
        <v>21123602</v>
      </c>
    </row>
    <row r="11" spans="1:7" ht="15">
      <c r="A11" s="173">
        <v>4</v>
      </c>
      <c r="B11" s="130" t="s">
        <v>348</v>
      </c>
      <c r="C11" s="173"/>
      <c r="D11" s="174">
        <f>2216313+1640990</f>
        <v>3857303</v>
      </c>
      <c r="E11" s="174">
        <f>349680+456578</f>
        <v>806258</v>
      </c>
      <c r="F11" s="174"/>
      <c r="G11" s="174">
        <f>D11+E11-F11</f>
        <v>4663561</v>
      </c>
    </row>
    <row r="12" spans="1:7" ht="15">
      <c r="A12" s="173">
        <v>5</v>
      </c>
      <c r="B12" s="130" t="s">
        <v>160</v>
      </c>
      <c r="C12" s="173"/>
      <c r="D12" s="174"/>
      <c r="E12" s="174"/>
      <c r="F12" s="174"/>
      <c r="G12" s="174"/>
    </row>
    <row r="13" spans="1:7" s="58" customFormat="1" ht="30" customHeight="1">
      <c r="A13" s="71"/>
      <c r="B13" s="71" t="s">
        <v>143</v>
      </c>
      <c r="C13" s="68"/>
      <c r="D13" s="175">
        <f>SUM(D8:D12)</f>
        <v>16645781</v>
      </c>
      <c r="E13" s="175">
        <f>SUM(E8:E12)</f>
        <v>18105562</v>
      </c>
      <c r="F13" s="175"/>
      <c r="G13" s="175">
        <f>SUM(G8:G12)</f>
        <v>34751343</v>
      </c>
    </row>
    <row r="16" spans="2:7" ht="15">
      <c r="B16" s="312" t="s">
        <v>384</v>
      </c>
      <c r="C16" s="312"/>
      <c r="D16" s="312"/>
      <c r="E16" s="312"/>
      <c r="F16" s="312"/>
      <c r="G16" s="312"/>
    </row>
    <row r="17" ht="15">
      <c r="I17" s="54"/>
    </row>
    <row r="18" spans="1:7" ht="15">
      <c r="A18" s="283" t="s">
        <v>2</v>
      </c>
      <c r="B18" s="283" t="s">
        <v>65</v>
      </c>
      <c r="C18" s="283" t="s">
        <v>139</v>
      </c>
      <c r="D18" s="171" t="s">
        <v>140</v>
      </c>
      <c r="E18" s="283" t="s">
        <v>141</v>
      </c>
      <c r="F18" s="283" t="s">
        <v>142</v>
      </c>
      <c r="G18" s="171" t="s">
        <v>140</v>
      </c>
    </row>
    <row r="19" spans="1:7" ht="15">
      <c r="A19" s="284"/>
      <c r="B19" s="284"/>
      <c r="C19" s="284"/>
      <c r="D19" s="172">
        <v>40544</v>
      </c>
      <c r="E19" s="284"/>
      <c r="F19" s="284"/>
      <c r="G19" s="172">
        <v>40908</v>
      </c>
    </row>
    <row r="20" spans="1:7" ht="15">
      <c r="A20" s="173">
        <v>1</v>
      </c>
      <c r="B20" s="130" t="s">
        <v>5</v>
      </c>
      <c r="C20" s="173"/>
      <c r="D20" s="174"/>
      <c r="E20" s="174"/>
      <c r="F20" s="174"/>
      <c r="G20" s="174"/>
    </row>
    <row r="21" spans="1:7" ht="15">
      <c r="A21" s="173">
        <v>2</v>
      </c>
      <c r="B21" s="130" t="s">
        <v>153</v>
      </c>
      <c r="C21" s="173"/>
      <c r="D21" s="174"/>
      <c r="E21" s="174"/>
      <c r="F21" s="174"/>
      <c r="G21" s="174"/>
    </row>
    <row r="22" spans="1:10" ht="15">
      <c r="A22" s="173">
        <v>3</v>
      </c>
      <c r="B22" s="130" t="s">
        <v>161</v>
      </c>
      <c r="C22" s="173"/>
      <c r="D22" s="174">
        <v>5322079</v>
      </c>
      <c r="E22" s="174">
        <v>1493280</v>
      </c>
      <c r="F22" s="174"/>
      <c r="G22" s="174">
        <f>D22+E22-F22</f>
        <v>6815359</v>
      </c>
      <c r="I22" s="54"/>
      <c r="J22" s="54"/>
    </row>
    <row r="23" spans="1:7" ht="15">
      <c r="A23" s="173">
        <v>4</v>
      </c>
      <c r="B23" s="130" t="s">
        <v>348</v>
      </c>
      <c r="C23" s="173"/>
      <c r="D23" s="174">
        <f>956233+826560</f>
        <v>1782793</v>
      </c>
      <c r="E23" s="174">
        <f>315020+203608</f>
        <v>518628</v>
      </c>
      <c r="F23" s="174"/>
      <c r="G23" s="174">
        <f>D23+E23-F23</f>
        <v>2301421</v>
      </c>
    </row>
    <row r="24" spans="1:7" ht="15">
      <c r="A24" s="173">
        <v>5</v>
      </c>
      <c r="B24" s="130" t="s">
        <v>160</v>
      </c>
      <c r="C24" s="173"/>
      <c r="D24" s="174"/>
      <c r="E24" s="174"/>
      <c r="F24" s="174"/>
      <c r="G24" s="174"/>
    </row>
    <row r="25" spans="1:9" ht="30" customHeight="1">
      <c r="A25" s="71"/>
      <c r="B25" s="71" t="s">
        <v>143</v>
      </c>
      <c r="C25" s="68"/>
      <c r="D25" s="175">
        <f>SUM(D20:D24)</f>
        <v>7104872</v>
      </c>
      <c r="E25" s="175">
        <f>SUM(E20:E24)</f>
        <v>2011908</v>
      </c>
      <c r="F25" s="175"/>
      <c r="G25" s="175">
        <f>SUM(G20:G24)</f>
        <v>9116780</v>
      </c>
      <c r="I25" s="54"/>
    </row>
    <row r="28" spans="2:9" ht="15">
      <c r="B28" s="312" t="s">
        <v>385</v>
      </c>
      <c r="C28" s="312"/>
      <c r="D28" s="312"/>
      <c r="E28" s="312"/>
      <c r="F28" s="312"/>
      <c r="G28" s="312"/>
      <c r="I28" s="54"/>
    </row>
    <row r="30" spans="1:9" ht="15">
      <c r="A30" s="283" t="s">
        <v>2</v>
      </c>
      <c r="B30" s="283" t="s">
        <v>65</v>
      </c>
      <c r="C30" s="283" t="s">
        <v>139</v>
      </c>
      <c r="D30" s="171" t="s">
        <v>140</v>
      </c>
      <c r="E30" s="283" t="s">
        <v>141</v>
      </c>
      <c r="F30" s="283" t="s">
        <v>142</v>
      </c>
      <c r="G30" s="171" t="s">
        <v>140</v>
      </c>
      <c r="I30" s="54"/>
    </row>
    <row r="31" spans="1:7" ht="15">
      <c r="A31" s="284"/>
      <c r="B31" s="284"/>
      <c r="C31" s="284"/>
      <c r="D31" s="172">
        <v>40544</v>
      </c>
      <c r="E31" s="284"/>
      <c r="F31" s="284"/>
      <c r="G31" s="172">
        <v>40908</v>
      </c>
    </row>
    <row r="32" spans="1:7" ht="15">
      <c r="A32" s="173">
        <v>1</v>
      </c>
      <c r="B32" s="130" t="s">
        <v>5</v>
      </c>
      <c r="C32" s="173"/>
      <c r="D32" s="174"/>
      <c r="E32" s="174"/>
      <c r="F32" s="174"/>
      <c r="G32" s="189"/>
    </row>
    <row r="33" spans="1:11" ht="15">
      <c r="A33" s="173">
        <v>2</v>
      </c>
      <c r="B33" s="130" t="s">
        <v>153</v>
      </c>
      <c r="C33" s="173"/>
      <c r="D33" s="174"/>
      <c r="E33" s="174">
        <v>8964180</v>
      </c>
      <c r="F33" s="174"/>
      <c r="G33" s="174">
        <f>D33+E33-F33</f>
        <v>8964180</v>
      </c>
      <c r="K33" s="54"/>
    </row>
    <row r="34" spans="1:9" ht="15">
      <c r="A34" s="173">
        <v>3</v>
      </c>
      <c r="B34" s="130" t="s">
        <v>161</v>
      </c>
      <c r="C34" s="173"/>
      <c r="D34" s="174">
        <f>D10-D22</f>
        <v>7466399</v>
      </c>
      <c r="E34" s="174">
        <v>8335124</v>
      </c>
      <c r="F34" s="174">
        <f>E22</f>
        <v>1493280</v>
      </c>
      <c r="G34" s="174">
        <f>D34+E34-F34</f>
        <v>14308243</v>
      </c>
      <c r="I34" s="54"/>
    </row>
    <row r="35" spans="1:11" ht="15">
      <c r="A35" s="173">
        <v>4</v>
      </c>
      <c r="B35" s="130" t="s">
        <v>348</v>
      </c>
      <c r="C35" s="173"/>
      <c r="D35" s="174">
        <f>D11-D23</f>
        <v>2074510</v>
      </c>
      <c r="E35" s="174">
        <f>349680+456578</f>
        <v>806258</v>
      </c>
      <c r="F35" s="174">
        <f>E23</f>
        <v>518628</v>
      </c>
      <c r="G35" s="174">
        <f>D35+E35-F35</f>
        <v>2362140</v>
      </c>
      <c r="K35" s="54"/>
    </row>
    <row r="36" spans="1:7" ht="15">
      <c r="A36" s="173">
        <v>5</v>
      </c>
      <c r="B36" s="130" t="s">
        <v>160</v>
      </c>
      <c r="C36" s="173"/>
      <c r="D36" s="174"/>
      <c r="E36" s="174"/>
      <c r="F36" s="174"/>
      <c r="G36" s="174"/>
    </row>
    <row r="37" spans="1:9" s="13" customFormat="1" ht="30" customHeight="1">
      <c r="A37" s="176"/>
      <c r="B37" s="176" t="s">
        <v>143</v>
      </c>
      <c r="C37" s="79"/>
      <c r="D37" s="177">
        <f>SUM(D32:D36)</f>
        <v>9540909</v>
      </c>
      <c r="E37" s="175">
        <f>SUM(E32:E36)</f>
        <v>18105562</v>
      </c>
      <c r="F37" s="177">
        <f>SUM(F32:F36)</f>
        <v>2011908</v>
      </c>
      <c r="G37" s="177">
        <f>SUM(G32:G36)</f>
        <v>25634563</v>
      </c>
      <c r="I37" s="178"/>
    </row>
    <row r="39" ht="15">
      <c r="I39" s="54"/>
    </row>
    <row r="40" ht="15">
      <c r="F40" s="11" t="str">
        <f>'Kapitali 2'!F23</f>
        <v>_______________________</v>
      </c>
    </row>
    <row r="41" spans="5:7" ht="15">
      <c r="E41" s="39"/>
      <c r="F41" s="39"/>
      <c r="G41" s="39"/>
    </row>
    <row r="42" spans="5:7" ht="15">
      <c r="E42" s="39"/>
      <c r="F42" s="39"/>
      <c r="G42" s="39"/>
    </row>
    <row r="43" spans="5:7" ht="15">
      <c r="E43" s="39"/>
      <c r="F43" s="39"/>
      <c r="G43" s="39"/>
    </row>
  </sheetData>
  <sheetProtection/>
  <mergeCells count="18">
    <mergeCell ref="A30:A31"/>
    <mergeCell ref="B30:B31"/>
    <mergeCell ref="C30:C31"/>
    <mergeCell ref="E30:E31"/>
    <mergeCell ref="F30:F31"/>
    <mergeCell ref="B4:G4"/>
    <mergeCell ref="B16:G16"/>
    <mergeCell ref="B28:G28"/>
    <mergeCell ref="F18:F19"/>
    <mergeCell ref="F6:F7"/>
    <mergeCell ref="A6:A7"/>
    <mergeCell ref="B6:B7"/>
    <mergeCell ref="C6:C7"/>
    <mergeCell ref="E6:E7"/>
    <mergeCell ref="A18:A19"/>
    <mergeCell ref="B18:B19"/>
    <mergeCell ref="C18:C19"/>
    <mergeCell ref="E18:E19"/>
  </mergeCells>
  <printOptions horizontalCentered="1"/>
  <pageMargins left="0" right="0" top="0.3937007874015748" bottom="0.1968503937007874" header="0.5118110236220472" footer="0.5118110236220472"/>
  <pageSetup horizontalDpi="600" verticalDpi="600" orientation="portrait" r:id="rId1"/>
  <ignoredErrors>
    <ignoredError sqref="D13 D25 D37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L14" sqref="L14"/>
    </sheetView>
  </sheetViews>
  <sheetFormatPr defaultColWidth="10.7109375" defaultRowHeight="12.75"/>
  <cols>
    <col min="1" max="1" width="6.140625" style="11" customWidth="1"/>
    <col min="2" max="5" width="10.7109375" style="11" customWidth="1"/>
    <col min="6" max="6" width="7.140625" style="11" customWidth="1"/>
    <col min="7" max="11" width="10.7109375" style="11" customWidth="1"/>
    <col min="12" max="12" width="13.8515625" style="11" customWidth="1"/>
    <col min="13" max="13" width="13.421875" style="11" customWidth="1"/>
    <col min="14" max="16384" width="10.7109375" style="11" customWidth="1"/>
  </cols>
  <sheetData>
    <row r="1" spans="1:4" ht="15">
      <c r="A1" s="10" t="str">
        <f>Pasivet!B1</f>
        <v>" STRABAG  AG   " </v>
      </c>
      <c r="B1" s="13"/>
      <c r="C1" s="10"/>
      <c r="D1" s="12"/>
    </row>
    <row r="2" spans="1:4" ht="15">
      <c r="A2" s="13"/>
      <c r="B2" s="10" t="str">
        <f>'Pasq.per AAM 1'!B3</f>
        <v>NIPT  K 74401601 R</v>
      </c>
      <c r="C2" s="10"/>
      <c r="D2" s="12"/>
    </row>
    <row r="3" ht="15">
      <c r="I3" s="11" t="s">
        <v>203</v>
      </c>
    </row>
    <row r="5" spans="1:10" ht="15">
      <c r="A5" s="14"/>
      <c r="B5" s="14"/>
      <c r="C5" s="14"/>
      <c r="D5" s="14"/>
      <c r="E5" s="14"/>
      <c r="F5" s="14"/>
      <c r="G5" s="14"/>
      <c r="H5" s="14"/>
      <c r="I5" s="234"/>
      <c r="J5" s="235" t="s">
        <v>204</v>
      </c>
    </row>
    <row r="6" spans="1:10" ht="15">
      <c r="A6" s="313" t="s">
        <v>205</v>
      </c>
      <c r="B6" s="314"/>
      <c r="C6" s="314"/>
      <c r="D6" s="314"/>
      <c r="E6" s="314"/>
      <c r="F6" s="314"/>
      <c r="G6" s="314"/>
      <c r="H6" s="314"/>
      <c r="I6" s="314"/>
      <c r="J6" s="315"/>
    </row>
    <row r="7" spans="1:10" ht="58.5" customHeight="1" thickBot="1">
      <c r="A7" s="236"/>
      <c r="B7" s="316" t="s">
        <v>206</v>
      </c>
      <c r="C7" s="316"/>
      <c r="D7" s="316"/>
      <c r="E7" s="316"/>
      <c r="F7" s="317"/>
      <c r="G7" s="237" t="s">
        <v>207</v>
      </c>
      <c r="H7" s="237" t="s">
        <v>208</v>
      </c>
      <c r="I7" s="238" t="s">
        <v>386</v>
      </c>
      <c r="J7" s="238" t="s">
        <v>209</v>
      </c>
    </row>
    <row r="8" spans="1:10" ht="15">
      <c r="A8" s="239">
        <v>1</v>
      </c>
      <c r="B8" s="318" t="s">
        <v>210</v>
      </c>
      <c r="C8" s="319"/>
      <c r="D8" s="319"/>
      <c r="E8" s="319"/>
      <c r="F8" s="319"/>
      <c r="G8" s="240">
        <v>70</v>
      </c>
      <c r="H8" s="240">
        <v>11100</v>
      </c>
      <c r="I8" s="241">
        <f>I9+I10++I11</f>
        <v>35514</v>
      </c>
      <c r="J8" s="241">
        <f>J9+J10++J11</f>
        <v>363894</v>
      </c>
    </row>
    <row r="9" spans="1:10" ht="30">
      <c r="A9" s="45" t="s">
        <v>211</v>
      </c>
      <c r="B9" s="320" t="s">
        <v>212</v>
      </c>
      <c r="C9" s="320"/>
      <c r="D9" s="320"/>
      <c r="E9" s="320"/>
      <c r="F9" s="321"/>
      <c r="G9" s="46" t="s">
        <v>213</v>
      </c>
      <c r="H9" s="46">
        <v>11101</v>
      </c>
      <c r="I9" s="242"/>
      <c r="J9" s="243"/>
    </row>
    <row r="10" spans="1:13" ht="15">
      <c r="A10" s="47" t="s">
        <v>214</v>
      </c>
      <c r="B10" s="320" t="s">
        <v>215</v>
      </c>
      <c r="C10" s="320"/>
      <c r="D10" s="320"/>
      <c r="E10" s="320"/>
      <c r="F10" s="321"/>
      <c r="G10" s="46">
        <v>704</v>
      </c>
      <c r="H10" s="46">
        <v>11102</v>
      </c>
      <c r="I10" s="270">
        <v>35514</v>
      </c>
      <c r="J10" s="270">
        <v>361488</v>
      </c>
      <c r="L10" s="54"/>
      <c r="M10" s="54"/>
    </row>
    <row r="11" spans="1:10" ht="15">
      <c r="A11" s="47" t="s">
        <v>216</v>
      </c>
      <c r="B11" s="320" t="s">
        <v>217</v>
      </c>
      <c r="C11" s="320"/>
      <c r="D11" s="320"/>
      <c r="E11" s="320"/>
      <c r="F11" s="321"/>
      <c r="G11" s="48">
        <v>705</v>
      </c>
      <c r="H11" s="46">
        <v>11103</v>
      </c>
      <c r="I11" s="270"/>
      <c r="J11" s="270">
        <v>2406</v>
      </c>
    </row>
    <row r="12" spans="1:10" ht="15">
      <c r="A12" s="27">
        <v>2</v>
      </c>
      <c r="B12" s="320" t="s">
        <v>218</v>
      </c>
      <c r="C12" s="320"/>
      <c r="D12" s="320"/>
      <c r="E12" s="320"/>
      <c r="F12" s="321"/>
      <c r="G12" s="46">
        <v>708</v>
      </c>
      <c r="H12" s="49">
        <v>11104</v>
      </c>
      <c r="I12" s="242"/>
      <c r="J12" s="243"/>
    </row>
    <row r="13" spans="1:10" ht="15">
      <c r="A13" s="50" t="s">
        <v>211</v>
      </c>
      <c r="B13" s="320" t="s">
        <v>219</v>
      </c>
      <c r="C13" s="320"/>
      <c r="D13" s="320"/>
      <c r="E13" s="320"/>
      <c r="F13" s="321"/>
      <c r="G13" s="46">
        <v>7081</v>
      </c>
      <c r="H13" s="51">
        <v>111041</v>
      </c>
      <c r="I13" s="242"/>
      <c r="J13" s="243"/>
    </row>
    <row r="14" spans="1:10" ht="15">
      <c r="A14" s="50" t="s">
        <v>220</v>
      </c>
      <c r="B14" s="320" t="s">
        <v>221</v>
      </c>
      <c r="C14" s="320"/>
      <c r="D14" s="320"/>
      <c r="E14" s="320"/>
      <c r="F14" s="321"/>
      <c r="G14" s="46">
        <v>7082</v>
      </c>
      <c r="H14" s="51">
        <v>111042</v>
      </c>
      <c r="I14" s="242"/>
      <c r="J14" s="243"/>
    </row>
    <row r="15" spans="1:10" ht="15">
      <c r="A15" s="50" t="s">
        <v>222</v>
      </c>
      <c r="B15" s="320" t="s">
        <v>223</v>
      </c>
      <c r="C15" s="320"/>
      <c r="D15" s="320"/>
      <c r="E15" s="320"/>
      <c r="F15" s="321"/>
      <c r="G15" s="46">
        <v>7083</v>
      </c>
      <c r="H15" s="51">
        <v>111043</v>
      </c>
      <c r="I15" s="242"/>
      <c r="J15" s="243"/>
    </row>
    <row r="16" spans="1:10" ht="15">
      <c r="A16" s="244">
        <v>3</v>
      </c>
      <c r="B16" s="320" t="s">
        <v>224</v>
      </c>
      <c r="C16" s="320"/>
      <c r="D16" s="320"/>
      <c r="E16" s="320"/>
      <c r="F16" s="321"/>
      <c r="G16" s="46">
        <v>71</v>
      </c>
      <c r="H16" s="49">
        <v>11201</v>
      </c>
      <c r="I16" s="242"/>
      <c r="J16" s="243"/>
    </row>
    <row r="17" spans="1:10" ht="15">
      <c r="A17" s="245"/>
      <c r="B17" s="322" t="s">
        <v>225</v>
      </c>
      <c r="C17" s="322"/>
      <c r="D17" s="322"/>
      <c r="E17" s="322"/>
      <c r="F17" s="323"/>
      <c r="G17" s="52"/>
      <c r="H17" s="46">
        <v>112011</v>
      </c>
      <c r="I17" s="242"/>
      <c r="J17" s="243"/>
    </row>
    <row r="18" spans="1:10" ht="15">
      <c r="A18" s="245"/>
      <c r="B18" s="322" t="s">
        <v>226</v>
      </c>
      <c r="C18" s="322"/>
      <c r="D18" s="322"/>
      <c r="E18" s="322"/>
      <c r="F18" s="323"/>
      <c r="G18" s="52"/>
      <c r="H18" s="46">
        <v>112012</v>
      </c>
      <c r="I18" s="242"/>
      <c r="J18" s="243"/>
    </row>
    <row r="19" spans="1:10" ht="15">
      <c r="A19" s="45">
        <v>4</v>
      </c>
      <c r="B19" s="320" t="s">
        <v>227</v>
      </c>
      <c r="C19" s="320"/>
      <c r="D19" s="320"/>
      <c r="E19" s="320"/>
      <c r="F19" s="321"/>
      <c r="G19" s="220">
        <v>72</v>
      </c>
      <c r="H19" s="53">
        <v>11300</v>
      </c>
      <c r="I19" s="242"/>
      <c r="J19" s="243"/>
    </row>
    <row r="20" spans="1:10" ht="15">
      <c r="A20" s="47"/>
      <c r="B20" s="326" t="s">
        <v>228</v>
      </c>
      <c r="C20" s="327"/>
      <c r="D20" s="327"/>
      <c r="E20" s="327"/>
      <c r="F20" s="327"/>
      <c r="G20" s="130"/>
      <c r="H20" s="53">
        <v>11301</v>
      </c>
      <c r="I20" s="242"/>
      <c r="J20" s="243"/>
    </row>
    <row r="21" spans="1:10" ht="15">
      <c r="A21" s="47">
        <v>5</v>
      </c>
      <c r="B21" s="321" t="s">
        <v>229</v>
      </c>
      <c r="C21" s="324"/>
      <c r="D21" s="324"/>
      <c r="E21" s="324"/>
      <c r="F21" s="324"/>
      <c r="G21" s="24">
        <v>73</v>
      </c>
      <c r="H21" s="24">
        <v>11400</v>
      </c>
      <c r="I21" s="242"/>
      <c r="J21" s="243"/>
    </row>
    <row r="22" spans="1:10" ht="15">
      <c r="A22" s="50">
        <v>6</v>
      </c>
      <c r="B22" s="321" t="s">
        <v>349</v>
      </c>
      <c r="C22" s="324"/>
      <c r="D22" s="324"/>
      <c r="E22" s="324"/>
      <c r="F22" s="324"/>
      <c r="G22" s="24">
        <v>75</v>
      </c>
      <c r="H22" s="49">
        <v>11500</v>
      </c>
      <c r="I22" s="242">
        <v>855</v>
      </c>
      <c r="J22" s="243">
        <v>10200</v>
      </c>
    </row>
    <row r="23" spans="1:10" ht="15">
      <c r="A23" s="47">
        <v>7</v>
      </c>
      <c r="B23" s="320" t="s">
        <v>230</v>
      </c>
      <c r="C23" s="320"/>
      <c r="D23" s="320"/>
      <c r="E23" s="320"/>
      <c r="F23" s="321"/>
      <c r="G23" s="46">
        <v>77</v>
      </c>
      <c r="H23" s="46">
        <v>11600</v>
      </c>
      <c r="I23" s="242"/>
      <c r="J23" s="243"/>
    </row>
    <row r="24" spans="1:10" ht="15.75" thickBot="1">
      <c r="A24" s="246" t="s">
        <v>231</v>
      </c>
      <c r="B24" s="325" t="s">
        <v>232</v>
      </c>
      <c r="C24" s="325"/>
      <c r="D24" s="325"/>
      <c r="E24" s="325"/>
      <c r="F24" s="325"/>
      <c r="G24" s="247"/>
      <c r="H24" s="247">
        <v>11800</v>
      </c>
      <c r="I24" s="248">
        <f>I8+I16+I19+I21+I22+I23</f>
        <v>36369</v>
      </c>
      <c r="J24" s="249">
        <f>J8+J12+J16+J19+J21+J22+J23</f>
        <v>374094</v>
      </c>
    </row>
    <row r="25" spans="1:10" ht="15">
      <c r="A25" s="250"/>
      <c r="B25" s="251"/>
      <c r="C25" s="251"/>
      <c r="D25" s="251"/>
      <c r="E25" s="251"/>
      <c r="F25" s="251"/>
      <c r="G25" s="251"/>
      <c r="H25" s="251"/>
      <c r="I25" s="252"/>
      <c r="J25" s="252"/>
    </row>
    <row r="26" spans="1:10" ht="15">
      <c r="A26" s="250"/>
      <c r="B26" s="251"/>
      <c r="C26" s="251"/>
      <c r="D26" s="251"/>
      <c r="E26" s="251"/>
      <c r="F26" s="251"/>
      <c r="G26" s="251"/>
      <c r="H26" s="251"/>
      <c r="I26" s="252"/>
      <c r="J26" s="252"/>
    </row>
    <row r="27" spans="1:10" ht="15">
      <c r="A27" s="250"/>
      <c r="B27" s="251"/>
      <c r="C27" s="251"/>
      <c r="D27" s="251"/>
      <c r="E27" s="251"/>
      <c r="F27" s="251"/>
      <c r="G27" s="251"/>
      <c r="H27" s="251"/>
      <c r="I27" s="252"/>
      <c r="J27" s="252"/>
    </row>
    <row r="28" spans="1:10" ht="15">
      <c r="A28" s="250"/>
      <c r="B28" s="251"/>
      <c r="C28" s="251"/>
      <c r="D28" s="251"/>
      <c r="E28" s="251"/>
      <c r="F28" s="253"/>
      <c r="G28" s="250" t="str">
        <f>'Pasq.per AAM 1'!F40</f>
        <v>_______________________</v>
      </c>
      <c r="H28" s="253"/>
      <c r="J28" s="252"/>
    </row>
    <row r="29" spans="1:10" ht="15">
      <c r="A29" s="250"/>
      <c r="B29" s="251"/>
      <c r="C29" s="251"/>
      <c r="D29" s="251"/>
      <c r="E29" s="251"/>
      <c r="J29" s="252"/>
    </row>
    <row r="30" spans="6:8" ht="15">
      <c r="F30" s="253"/>
      <c r="G30" s="250"/>
      <c r="H30" s="253"/>
    </row>
  </sheetData>
  <sheetProtection/>
  <mergeCells count="19">
    <mergeCell ref="B22:F22"/>
    <mergeCell ref="B23:F23"/>
    <mergeCell ref="B24:F24"/>
    <mergeCell ref="B18:F18"/>
    <mergeCell ref="B19:F19"/>
    <mergeCell ref="B20:F20"/>
    <mergeCell ref="B21:F21"/>
    <mergeCell ref="B12:F12"/>
    <mergeCell ref="B13:F13"/>
    <mergeCell ref="B14:F14"/>
    <mergeCell ref="B15:F15"/>
    <mergeCell ref="B16:F16"/>
    <mergeCell ref="B17:F17"/>
    <mergeCell ref="A6:J6"/>
    <mergeCell ref="B7:F7"/>
    <mergeCell ref="B8:F8"/>
    <mergeCell ref="B9:F9"/>
    <mergeCell ref="B10:F10"/>
    <mergeCell ref="B11:F11"/>
  </mergeCells>
  <printOptions/>
  <pageMargins left="0.35" right="0.4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B27">
      <selection activeCell="K40" sqref="K40"/>
    </sheetView>
  </sheetViews>
  <sheetFormatPr defaultColWidth="9.140625" defaultRowHeight="12.75"/>
  <cols>
    <col min="1" max="1" width="5.7109375" style="11" customWidth="1"/>
    <col min="2" max="4" width="9.140625" style="11" customWidth="1"/>
    <col min="5" max="5" width="4.421875" style="11" customWidth="1"/>
    <col min="6" max="6" width="2.7109375" style="11" customWidth="1"/>
    <col min="7" max="8" width="9.8515625" style="11" customWidth="1"/>
    <col min="9" max="9" width="16.57421875" style="11" customWidth="1"/>
    <col min="10" max="10" width="13.8515625" style="11" customWidth="1"/>
    <col min="11" max="11" width="18.28125" style="11" customWidth="1"/>
    <col min="12" max="12" width="19.57421875" style="11" customWidth="1"/>
    <col min="13" max="13" width="12.8515625" style="11" customWidth="1"/>
    <col min="14" max="14" width="10.00390625" style="11" bestFit="1" customWidth="1"/>
    <col min="15" max="16384" width="9.140625" style="11" customWidth="1"/>
  </cols>
  <sheetData>
    <row r="1" spans="1:13" ht="15">
      <c r="A1" s="10" t="str">
        <f>'Pasq 1'!A1</f>
        <v>" STRABAG  AG   " </v>
      </c>
      <c r="C1" s="12"/>
      <c r="D1" s="12"/>
      <c r="L1" s="193"/>
      <c r="M1" s="178"/>
    </row>
    <row r="2" spans="2:12" ht="15">
      <c r="B2" s="10" t="str">
        <f>'Pasq 1'!B2</f>
        <v>NIPT  K 74401601 R</v>
      </c>
      <c r="C2" s="12"/>
      <c r="D2" s="12"/>
      <c r="L2" s="190"/>
    </row>
    <row r="3" spans="1:10" ht="15">
      <c r="A3" s="14"/>
      <c r="B3" s="14"/>
      <c r="C3" s="14"/>
      <c r="D3" s="14"/>
      <c r="E3" s="14"/>
      <c r="F3" s="14"/>
      <c r="G3" s="14"/>
      <c r="H3" s="13" t="s">
        <v>233</v>
      </c>
      <c r="I3" s="15"/>
      <c r="J3" s="16" t="s">
        <v>204</v>
      </c>
    </row>
    <row r="4" spans="1:12" ht="15">
      <c r="A4" s="328" t="s">
        <v>205</v>
      </c>
      <c r="B4" s="329"/>
      <c r="C4" s="329"/>
      <c r="D4" s="329"/>
      <c r="E4" s="329"/>
      <c r="F4" s="329"/>
      <c r="G4" s="329"/>
      <c r="H4" s="329"/>
      <c r="I4" s="329"/>
      <c r="J4" s="330"/>
      <c r="L4" s="13"/>
    </row>
    <row r="5" spans="1:13" ht="45.75" thickBot="1">
      <c r="A5" s="17"/>
      <c r="B5" s="331" t="s">
        <v>234</v>
      </c>
      <c r="C5" s="332"/>
      <c r="D5" s="332"/>
      <c r="E5" s="332"/>
      <c r="F5" s="333"/>
      <c r="G5" s="18" t="s">
        <v>207</v>
      </c>
      <c r="H5" s="18" t="s">
        <v>208</v>
      </c>
      <c r="I5" s="19" t="s">
        <v>386</v>
      </c>
      <c r="J5" s="19" t="s">
        <v>209</v>
      </c>
      <c r="L5" s="191"/>
      <c r="M5" s="190"/>
    </row>
    <row r="6" spans="1:12" ht="20.25" customHeight="1">
      <c r="A6" s="20">
        <v>1</v>
      </c>
      <c r="B6" s="334" t="s">
        <v>235</v>
      </c>
      <c r="C6" s="335"/>
      <c r="D6" s="335"/>
      <c r="E6" s="335"/>
      <c r="F6" s="335"/>
      <c r="G6" s="21">
        <v>60</v>
      </c>
      <c r="H6" s="21">
        <v>12100</v>
      </c>
      <c r="I6" s="41">
        <f>I7+I8+I9+I10+I11</f>
        <v>5631</v>
      </c>
      <c r="J6" s="41">
        <f>J7+J8+J9+J10+J11</f>
        <v>24078</v>
      </c>
      <c r="L6" s="192"/>
    </row>
    <row r="7" spans="1:12" ht="15">
      <c r="A7" s="22" t="s">
        <v>236</v>
      </c>
      <c r="B7" s="336" t="s">
        <v>237</v>
      </c>
      <c r="C7" s="336" t="s">
        <v>238</v>
      </c>
      <c r="D7" s="336"/>
      <c r="E7" s="336"/>
      <c r="F7" s="336"/>
      <c r="G7" s="23" t="s">
        <v>239</v>
      </c>
      <c r="H7" s="23">
        <v>12101</v>
      </c>
      <c r="I7" s="195">
        <v>5631</v>
      </c>
      <c r="J7" s="195">
        <v>34479</v>
      </c>
      <c r="K7" s="190"/>
      <c r="L7" s="192"/>
    </row>
    <row r="8" spans="1:13" ht="15">
      <c r="A8" s="22" t="s">
        <v>214</v>
      </c>
      <c r="B8" s="336" t="s">
        <v>240</v>
      </c>
      <c r="C8" s="336" t="s">
        <v>238</v>
      </c>
      <c r="D8" s="336"/>
      <c r="E8" s="336"/>
      <c r="F8" s="336"/>
      <c r="G8" s="23"/>
      <c r="H8" s="24">
        <v>12102</v>
      </c>
      <c r="I8" s="195"/>
      <c r="J8" s="195">
        <v>-10401</v>
      </c>
      <c r="L8" s="194"/>
      <c r="M8" s="190"/>
    </row>
    <row r="9" spans="1:10" ht="15">
      <c r="A9" s="22" t="s">
        <v>216</v>
      </c>
      <c r="B9" s="336" t="s">
        <v>241</v>
      </c>
      <c r="C9" s="336" t="s">
        <v>238</v>
      </c>
      <c r="D9" s="336"/>
      <c r="E9" s="336"/>
      <c r="F9" s="336"/>
      <c r="G9" s="23" t="s">
        <v>242</v>
      </c>
      <c r="H9" s="23">
        <v>12103</v>
      </c>
      <c r="I9" s="195"/>
      <c r="J9" s="195"/>
    </row>
    <row r="10" spans="1:10" ht="15">
      <c r="A10" s="22" t="s">
        <v>243</v>
      </c>
      <c r="B10" s="337" t="s">
        <v>350</v>
      </c>
      <c r="C10" s="336" t="s">
        <v>238</v>
      </c>
      <c r="D10" s="336"/>
      <c r="E10" s="336"/>
      <c r="F10" s="336"/>
      <c r="G10" s="23"/>
      <c r="H10" s="24">
        <v>12104</v>
      </c>
      <c r="I10" s="195"/>
      <c r="J10" s="195"/>
    </row>
    <row r="11" spans="1:11" ht="15">
      <c r="A11" s="22" t="s">
        <v>244</v>
      </c>
      <c r="B11" s="336" t="s">
        <v>245</v>
      </c>
      <c r="C11" s="336" t="s">
        <v>238</v>
      </c>
      <c r="D11" s="336"/>
      <c r="E11" s="336"/>
      <c r="F11" s="336"/>
      <c r="G11" s="23" t="s">
        <v>246</v>
      </c>
      <c r="H11" s="24">
        <v>12105</v>
      </c>
      <c r="I11" s="42"/>
      <c r="J11" s="42"/>
      <c r="K11" s="190"/>
    </row>
    <row r="12" spans="1:10" ht="18.75" customHeight="1">
      <c r="A12" s="25">
        <v>2</v>
      </c>
      <c r="B12" s="338" t="s">
        <v>247</v>
      </c>
      <c r="C12" s="338"/>
      <c r="D12" s="338"/>
      <c r="E12" s="338"/>
      <c r="F12" s="338"/>
      <c r="G12" s="26">
        <v>64</v>
      </c>
      <c r="H12" s="26">
        <v>12200</v>
      </c>
      <c r="I12" s="42">
        <f>I13+I14</f>
        <v>39423</v>
      </c>
      <c r="J12" s="42">
        <f>J13+J14</f>
        <v>51960</v>
      </c>
    </row>
    <row r="13" spans="1:10" ht="15">
      <c r="A13" s="27" t="s">
        <v>248</v>
      </c>
      <c r="B13" s="338" t="s">
        <v>351</v>
      </c>
      <c r="C13" s="324"/>
      <c r="D13" s="324"/>
      <c r="E13" s="324"/>
      <c r="F13" s="324"/>
      <c r="G13" s="24">
        <v>641</v>
      </c>
      <c r="H13" s="24">
        <v>12201</v>
      </c>
      <c r="I13" s="195">
        <v>37322</v>
      </c>
      <c r="J13" s="195">
        <v>50373</v>
      </c>
    </row>
    <row r="14" spans="1:10" ht="15">
      <c r="A14" s="27" t="s">
        <v>249</v>
      </c>
      <c r="B14" s="324" t="s">
        <v>250</v>
      </c>
      <c r="C14" s="324"/>
      <c r="D14" s="324"/>
      <c r="E14" s="324"/>
      <c r="F14" s="324"/>
      <c r="G14" s="24">
        <v>644</v>
      </c>
      <c r="H14" s="24">
        <v>12202</v>
      </c>
      <c r="I14" s="195">
        <v>2101</v>
      </c>
      <c r="J14" s="195">
        <v>1587</v>
      </c>
    </row>
    <row r="15" spans="1:10" ht="20.25" customHeight="1">
      <c r="A15" s="25">
        <v>3</v>
      </c>
      <c r="B15" s="338" t="s">
        <v>251</v>
      </c>
      <c r="C15" s="338"/>
      <c r="D15" s="338"/>
      <c r="E15" s="338"/>
      <c r="F15" s="338"/>
      <c r="G15" s="26">
        <v>68</v>
      </c>
      <c r="H15" s="26">
        <v>12300</v>
      </c>
      <c r="I15" s="42">
        <v>2012</v>
      </c>
      <c r="J15" s="42">
        <v>2393</v>
      </c>
    </row>
    <row r="16" spans="1:12" ht="21.75" customHeight="1">
      <c r="A16" s="25">
        <v>4</v>
      </c>
      <c r="B16" s="339" t="s">
        <v>252</v>
      </c>
      <c r="C16" s="339"/>
      <c r="D16" s="339"/>
      <c r="E16" s="339"/>
      <c r="F16" s="339"/>
      <c r="G16" s="26">
        <v>61</v>
      </c>
      <c r="H16" s="26">
        <v>12400</v>
      </c>
      <c r="I16" s="42">
        <f>I17+I18+I19+I20+I21+I22+I23+I24+I25+I26+I27+I28+I31</f>
        <v>38896</v>
      </c>
      <c r="J16" s="42">
        <f>J17+J18+J19+J20+J21+J22+J23+J24+J25+J26+J27+J28+J31</f>
        <v>225596</v>
      </c>
      <c r="L16" s="191"/>
    </row>
    <row r="17" spans="1:10" ht="15">
      <c r="A17" s="27" t="s">
        <v>211</v>
      </c>
      <c r="B17" s="340" t="s">
        <v>253</v>
      </c>
      <c r="C17" s="340"/>
      <c r="D17" s="340"/>
      <c r="E17" s="340"/>
      <c r="F17" s="340"/>
      <c r="G17" s="23"/>
      <c r="H17" s="23">
        <v>12401</v>
      </c>
      <c r="I17" s="42">
        <v>20010</v>
      </c>
      <c r="J17" s="42">
        <v>184273</v>
      </c>
    </row>
    <row r="18" spans="1:12" ht="15">
      <c r="A18" s="27" t="s">
        <v>220</v>
      </c>
      <c r="B18" s="340" t="s">
        <v>254</v>
      </c>
      <c r="C18" s="340"/>
      <c r="D18" s="340"/>
      <c r="E18" s="340"/>
      <c r="F18" s="340"/>
      <c r="G18" s="28">
        <v>611</v>
      </c>
      <c r="H18" s="23">
        <v>12402</v>
      </c>
      <c r="I18" s="42"/>
      <c r="J18" s="42"/>
      <c r="L18" s="190"/>
    </row>
    <row r="19" spans="1:10" ht="15">
      <c r="A19" s="27" t="s">
        <v>222</v>
      </c>
      <c r="B19" s="340" t="s">
        <v>255</v>
      </c>
      <c r="C19" s="340"/>
      <c r="D19" s="340"/>
      <c r="E19" s="340"/>
      <c r="F19" s="340"/>
      <c r="G19" s="23">
        <v>613</v>
      </c>
      <c r="H19" s="23">
        <v>12403</v>
      </c>
      <c r="I19" s="42">
        <v>4194</v>
      </c>
      <c r="J19" s="42">
        <v>74</v>
      </c>
    </row>
    <row r="20" spans="1:10" ht="15">
      <c r="A20" s="27" t="s">
        <v>256</v>
      </c>
      <c r="B20" s="340" t="s">
        <v>257</v>
      </c>
      <c r="C20" s="340"/>
      <c r="D20" s="340"/>
      <c r="E20" s="340"/>
      <c r="F20" s="340"/>
      <c r="G20" s="28">
        <v>615</v>
      </c>
      <c r="H20" s="23">
        <v>12404</v>
      </c>
      <c r="I20" s="223">
        <v>0</v>
      </c>
      <c r="J20" s="223">
        <v>0</v>
      </c>
    </row>
    <row r="21" spans="1:10" ht="15">
      <c r="A21" s="27" t="s">
        <v>258</v>
      </c>
      <c r="B21" s="340" t="s">
        <v>259</v>
      </c>
      <c r="C21" s="340"/>
      <c r="D21" s="340"/>
      <c r="E21" s="340"/>
      <c r="F21" s="340"/>
      <c r="G21" s="28">
        <v>616</v>
      </c>
      <c r="H21" s="23">
        <v>12405</v>
      </c>
      <c r="I21" s="42">
        <v>131</v>
      </c>
      <c r="J21" s="42">
        <v>326</v>
      </c>
    </row>
    <row r="22" spans="1:10" ht="15">
      <c r="A22" s="27" t="s">
        <v>260</v>
      </c>
      <c r="B22" s="340" t="s">
        <v>261</v>
      </c>
      <c r="C22" s="340"/>
      <c r="D22" s="340"/>
      <c r="E22" s="340"/>
      <c r="F22" s="340"/>
      <c r="G22" s="28">
        <v>617</v>
      </c>
      <c r="H22" s="23">
        <v>12406</v>
      </c>
      <c r="I22" s="42"/>
      <c r="J22" s="42">
        <v>3559</v>
      </c>
    </row>
    <row r="23" spans="1:12" ht="15">
      <c r="A23" s="27" t="s">
        <v>262</v>
      </c>
      <c r="B23" s="336" t="s">
        <v>263</v>
      </c>
      <c r="C23" s="336" t="s">
        <v>238</v>
      </c>
      <c r="D23" s="336"/>
      <c r="E23" s="336"/>
      <c r="F23" s="336"/>
      <c r="G23" s="28">
        <v>618</v>
      </c>
      <c r="H23" s="23">
        <v>12407</v>
      </c>
      <c r="I23" s="42">
        <v>12837</v>
      </c>
      <c r="J23" s="42">
        <v>34455</v>
      </c>
      <c r="K23" s="190"/>
      <c r="L23" s="190"/>
    </row>
    <row r="24" spans="1:11" ht="15">
      <c r="A24" s="27" t="s">
        <v>264</v>
      </c>
      <c r="B24" s="336" t="s">
        <v>265</v>
      </c>
      <c r="C24" s="336"/>
      <c r="D24" s="336"/>
      <c r="E24" s="336"/>
      <c r="F24" s="336"/>
      <c r="G24" s="28">
        <v>623</v>
      </c>
      <c r="H24" s="23">
        <v>12408</v>
      </c>
      <c r="I24" s="42"/>
      <c r="J24" s="42"/>
      <c r="K24" s="190"/>
    </row>
    <row r="25" spans="1:12" ht="15">
      <c r="A25" s="27" t="s">
        <v>266</v>
      </c>
      <c r="B25" s="336" t="s">
        <v>267</v>
      </c>
      <c r="C25" s="336"/>
      <c r="D25" s="336"/>
      <c r="E25" s="336"/>
      <c r="F25" s="336"/>
      <c r="G25" s="28">
        <v>624</v>
      </c>
      <c r="H25" s="23">
        <v>12409</v>
      </c>
      <c r="I25" s="42"/>
      <c r="J25" s="42"/>
      <c r="L25" s="190"/>
    </row>
    <row r="26" spans="1:10" ht="15">
      <c r="A26" s="27" t="s">
        <v>268</v>
      </c>
      <c r="B26" s="336" t="s">
        <v>269</v>
      </c>
      <c r="C26" s="336"/>
      <c r="D26" s="336"/>
      <c r="E26" s="336"/>
      <c r="F26" s="336"/>
      <c r="G26" s="28">
        <v>625</v>
      </c>
      <c r="H26" s="23">
        <v>12410</v>
      </c>
      <c r="I26" s="42">
        <v>514</v>
      </c>
      <c r="J26" s="42"/>
    </row>
    <row r="27" spans="1:10" ht="15">
      <c r="A27" s="27" t="s">
        <v>270</v>
      </c>
      <c r="B27" s="336" t="s">
        <v>271</v>
      </c>
      <c r="C27" s="336"/>
      <c r="D27" s="336"/>
      <c r="E27" s="336"/>
      <c r="F27" s="336"/>
      <c r="G27" s="28">
        <v>626</v>
      </c>
      <c r="H27" s="23">
        <v>12411</v>
      </c>
      <c r="I27" s="42">
        <v>1210</v>
      </c>
      <c r="J27" s="42">
        <v>2909</v>
      </c>
    </row>
    <row r="28" spans="1:10" ht="15">
      <c r="A28" s="29" t="s">
        <v>272</v>
      </c>
      <c r="B28" s="336" t="s">
        <v>149</v>
      </c>
      <c r="C28" s="336"/>
      <c r="D28" s="336"/>
      <c r="E28" s="336"/>
      <c r="F28" s="336"/>
      <c r="G28" s="28">
        <v>627</v>
      </c>
      <c r="H28" s="23">
        <v>12412</v>
      </c>
      <c r="I28" s="42"/>
      <c r="J28" s="42"/>
    </row>
    <row r="29" spans="1:10" ht="15">
      <c r="A29" s="27"/>
      <c r="B29" s="341" t="s">
        <v>273</v>
      </c>
      <c r="C29" s="341"/>
      <c r="D29" s="341"/>
      <c r="E29" s="341"/>
      <c r="F29" s="341"/>
      <c r="G29" s="28">
        <v>6271</v>
      </c>
      <c r="H29" s="28">
        <v>124121</v>
      </c>
      <c r="I29" s="42">
        <v>998</v>
      </c>
      <c r="J29" s="42">
        <v>678</v>
      </c>
    </row>
    <row r="30" spans="1:10" ht="15">
      <c r="A30" s="27"/>
      <c r="B30" s="341" t="s">
        <v>274</v>
      </c>
      <c r="C30" s="341"/>
      <c r="D30" s="341"/>
      <c r="E30" s="341"/>
      <c r="F30" s="341"/>
      <c r="G30" s="28">
        <v>6272</v>
      </c>
      <c r="H30" s="28">
        <v>124122</v>
      </c>
      <c r="I30" s="42"/>
      <c r="J30" s="42"/>
    </row>
    <row r="31" spans="1:10" ht="15">
      <c r="A31" s="27" t="s">
        <v>275</v>
      </c>
      <c r="B31" s="336" t="s">
        <v>276</v>
      </c>
      <c r="C31" s="336"/>
      <c r="D31" s="336"/>
      <c r="E31" s="336"/>
      <c r="F31" s="336"/>
      <c r="G31" s="28">
        <v>628</v>
      </c>
      <c r="H31" s="28">
        <v>12413</v>
      </c>
      <c r="I31" s="42"/>
      <c r="J31" s="42"/>
    </row>
    <row r="32" spans="1:12" ht="19.5" customHeight="1">
      <c r="A32" s="25">
        <v>5</v>
      </c>
      <c r="B32" s="337" t="s">
        <v>277</v>
      </c>
      <c r="C32" s="336"/>
      <c r="D32" s="336"/>
      <c r="E32" s="336"/>
      <c r="F32" s="336"/>
      <c r="G32" s="30">
        <v>63</v>
      </c>
      <c r="H32" s="30">
        <v>12500</v>
      </c>
      <c r="I32" s="43">
        <f>I33+I34+I35+I36</f>
        <v>42</v>
      </c>
      <c r="J32" s="43"/>
      <c r="K32" s="13"/>
      <c r="L32" s="13"/>
    </row>
    <row r="33" spans="1:10" ht="15">
      <c r="A33" s="27" t="s">
        <v>211</v>
      </c>
      <c r="B33" s="336" t="s">
        <v>278</v>
      </c>
      <c r="C33" s="336"/>
      <c r="D33" s="336"/>
      <c r="E33" s="336"/>
      <c r="F33" s="336"/>
      <c r="G33" s="28">
        <v>632</v>
      </c>
      <c r="H33" s="28">
        <v>12501</v>
      </c>
      <c r="I33" s="42"/>
      <c r="J33" s="42"/>
    </row>
    <row r="34" spans="1:12" ht="15">
      <c r="A34" s="27" t="s">
        <v>220</v>
      </c>
      <c r="B34" s="336" t="s">
        <v>279</v>
      </c>
      <c r="C34" s="336"/>
      <c r="D34" s="336"/>
      <c r="E34" s="336"/>
      <c r="F34" s="336"/>
      <c r="G34" s="28">
        <v>633</v>
      </c>
      <c r="H34" s="28">
        <v>12502</v>
      </c>
      <c r="I34" s="42"/>
      <c r="J34" s="42"/>
      <c r="K34" s="54"/>
      <c r="L34" s="54"/>
    </row>
    <row r="35" spans="1:12" ht="15">
      <c r="A35" s="27" t="s">
        <v>222</v>
      </c>
      <c r="B35" s="336" t="s">
        <v>280</v>
      </c>
      <c r="C35" s="336"/>
      <c r="D35" s="336"/>
      <c r="E35" s="336"/>
      <c r="F35" s="336"/>
      <c r="G35" s="28">
        <v>634</v>
      </c>
      <c r="H35" s="28">
        <v>12503</v>
      </c>
      <c r="I35" s="42">
        <v>42</v>
      </c>
      <c r="J35" s="42"/>
      <c r="K35" s="178"/>
      <c r="L35" s="178"/>
    </row>
    <row r="36" spans="1:12" ht="17.25" customHeight="1">
      <c r="A36" s="27" t="s">
        <v>256</v>
      </c>
      <c r="B36" s="336" t="s">
        <v>281</v>
      </c>
      <c r="C36" s="336"/>
      <c r="D36" s="336"/>
      <c r="E36" s="336"/>
      <c r="F36" s="336"/>
      <c r="G36" s="28" t="s">
        <v>282</v>
      </c>
      <c r="H36" s="28">
        <v>12504</v>
      </c>
      <c r="I36" s="42"/>
      <c r="J36" s="42"/>
      <c r="K36" s="54"/>
      <c r="L36" s="54"/>
    </row>
    <row r="37" spans="1:13" ht="21" customHeight="1">
      <c r="A37" s="25" t="s">
        <v>283</v>
      </c>
      <c r="B37" s="344" t="s">
        <v>284</v>
      </c>
      <c r="C37" s="344"/>
      <c r="D37" s="344"/>
      <c r="E37" s="344"/>
      <c r="F37" s="344"/>
      <c r="G37" s="28"/>
      <c r="H37" s="28">
        <v>12600</v>
      </c>
      <c r="I37" s="42">
        <f>I6+I12+I15+I16+I32</f>
        <v>86004</v>
      </c>
      <c r="J37" s="42">
        <f>J6+J12+J15+J16+J32</f>
        <v>304027</v>
      </c>
      <c r="K37" s="178"/>
      <c r="L37" s="178"/>
      <c r="M37" s="44"/>
    </row>
    <row r="38" spans="1:14" ht="15">
      <c r="A38" s="31"/>
      <c r="B38" s="3" t="s">
        <v>285</v>
      </c>
      <c r="C38" s="14"/>
      <c r="D38" s="14"/>
      <c r="E38" s="14"/>
      <c r="F38" s="14"/>
      <c r="G38" s="14"/>
      <c r="H38" s="14"/>
      <c r="I38" s="32" t="s">
        <v>209</v>
      </c>
      <c r="J38" s="32" t="s">
        <v>386</v>
      </c>
      <c r="K38" s="190"/>
      <c r="L38" s="190"/>
      <c r="N38" s="190"/>
    </row>
    <row r="39" spans="1:12" ht="15">
      <c r="A39" s="33">
        <v>1</v>
      </c>
      <c r="B39" s="345" t="s">
        <v>286</v>
      </c>
      <c r="C39" s="345"/>
      <c r="D39" s="345"/>
      <c r="E39" s="345"/>
      <c r="F39" s="345"/>
      <c r="G39" s="30"/>
      <c r="H39" s="30">
        <v>14000</v>
      </c>
      <c r="I39" s="42">
        <v>15</v>
      </c>
      <c r="J39" s="42">
        <v>13</v>
      </c>
      <c r="K39" s="54"/>
      <c r="L39" s="255"/>
    </row>
    <row r="40" spans="1:12" ht="15">
      <c r="A40" s="33">
        <v>2</v>
      </c>
      <c r="B40" s="345" t="s">
        <v>287</v>
      </c>
      <c r="C40" s="345"/>
      <c r="D40" s="345"/>
      <c r="E40" s="345"/>
      <c r="F40" s="345"/>
      <c r="G40" s="30"/>
      <c r="H40" s="30">
        <v>15000</v>
      </c>
      <c r="I40" s="42"/>
      <c r="J40" s="42"/>
      <c r="L40" s="127"/>
    </row>
    <row r="41" spans="1:12" ht="15">
      <c r="A41" s="34" t="s">
        <v>211</v>
      </c>
      <c r="B41" s="340" t="s">
        <v>288</v>
      </c>
      <c r="C41" s="340"/>
      <c r="D41" s="340"/>
      <c r="E41" s="340"/>
      <c r="F41" s="340"/>
      <c r="G41" s="30"/>
      <c r="H41" s="28">
        <v>15001</v>
      </c>
      <c r="I41" s="42">
        <f>I42</f>
        <v>18105</v>
      </c>
      <c r="J41" s="42">
        <f>J42</f>
        <v>353</v>
      </c>
      <c r="K41" s="54"/>
      <c r="L41" s="254"/>
    </row>
    <row r="42" spans="1:12" ht="15">
      <c r="A42" s="34"/>
      <c r="B42" s="342" t="s">
        <v>289</v>
      </c>
      <c r="C42" s="342"/>
      <c r="D42" s="342"/>
      <c r="E42" s="342"/>
      <c r="F42" s="342"/>
      <c r="G42" s="30"/>
      <c r="H42" s="28">
        <v>150011</v>
      </c>
      <c r="I42" s="42">
        <v>18105</v>
      </c>
      <c r="J42" s="42">
        <v>353</v>
      </c>
      <c r="K42" s="54"/>
      <c r="L42" s="190"/>
    </row>
    <row r="43" spans="1:10" ht="15">
      <c r="A43" s="35" t="s">
        <v>220</v>
      </c>
      <c r="B43" s="340" t="s">
        <v>290</v>
      </c>
      <c r="C43" s="340"/>
      <c r="D43" s="340"/>
      <c r="E43" s="340"/>
      <c r="F43" s="340"/>
      <c r="G43" s="30"/>
      <c r="H43" s="28">
        <v>15002</v>
      </c>
      <c r="I43" s="42">
        <v>0</v>
      </c>
      <c r="J43" s="42">
        <v>0</v>
      </c>
    </row>
    <row r="44" spans="1:10" ht="15.75" thickBot="1">
      <c r="A44" s="36"/>
      <c r="B44" s="343" t="s">
        <v>291</v>
      </c>
      <c r="C44" s="343"/>
      <c r="D44" s="343"/>
      <c r="E44" s="343"/>
      <c r="F44" s="343"/>
      <c r="G44" s="37"/>
      <c r="H44" s="38">
        <v>150021</v>
      </c>
      <c r="I44" s="196">
        <v>0</v>
      </c>
      <c r="J44" s="196">
        <v>0</v>
      </c>
    </row>
    <row r="46" spans="7:9" ht="15">
      <c r="G46" s="39"/>
      <c r="H46" s="40" t="str">
        <f>'Pasq 1'!G28</f>
        <v>_______________________</v>
      </c>
      <c r="I46" s="40"/>
    </row>
    <row r="48" spans="7:9" ht="15">
      <c r="G48" s="39"/>
      <c r="H48" s="40"/>
      <c r="I48" s="40"/>
    </row>
  </sheetData>
  <sheetProtection/>
  <mergeCells count="40">
    <mergeCell ref="B41:F41"/>
    <mergeCell ref="B42:F42"/>
    <mergeCell ref="B43:F43"/>
    <mergeCell ref="B44:F44"/>
    <mergeCell ref="B34:F34"/>
    <mergeCell ref="B35:F35"/>
    <mergeCell ref="B36:F36"/>
    <mergeCell ref="B37:F37"/>
    <mergeCell ref="B39:F39"/>
    <mergeCell ref="B40:F40"/>
    <mergeCell ref="B28:F28"/>
    <mergeCell ref="B29:F29"/>
    <mergeCell ref="B30:F30"/>
    <mergeCell ref="B31:F31"/>
    <mergeCell ref="B32:F32"/>
    <mergeCell ref="B33:F33"/>
    <mergeCell ref="B22:F22"/>
    <mergeCell ref="B23:F23"/>
    <mergeCell ref="B24:F24"/>
    <mergeCell ref="B25:F25"/>
    <mergeCell ref="B26:F26"/>
    <mergeCell ref="B27:F27"/>
    <mergeCell ref="B16:F16"/>
    <mergeCell ref="B17:F17"/>
    <mergeCell ref="B18:F18"/>
    <mergeCell ref="B19:F19"/>
    <mergeCell ref="B20:F20"/>
    <mergeCell ref="B21:F21"/>
    <mergeCell ref="B10:F10"/>
    <mergeCell ref="B11:F11"/>
    <mergeCell ref="B12:F12"/>
    <mergeCell ref="B13:F13"/>
    <mergeCell ref="B14:F14"/>
    <mergeCell ref="B15:F15"/>
    <mergeCell ref="A4:J4"/>
    <mergeCell ref="B5:F5"/>
    <mergeCell ref="B6:F6"/>
    <mergeCell ref="B7:F7"/>
    <mergeCell ref="B8:F8"/>
    <mergeCell ref="B9:F9"/>
  </mergeCells>
  <printOptions/>
  <pageMargins left="0.75" right="0.75" top="0.22" bottom="0.55" header="0.17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ANGTD</cp:lastModifiedBy>
  <cp:lastPrinted>2015-05-08T09:52:47Z</cp:lastPrinted>
  <dcterms:created xsi:type="dcterms:W3CDTF">2002-02-16T18:16:52Z</dcterms:created>
  <dcterms:modified xsi:type="dcterms:W3CDTF">2015-05-08T09:55:36Z</dcterms:modified>
  <cp:category/>
  <cp:version/>
  <cp:contentType/>
  <cp:contentStatus/>
</cp:coreProperties>
</file>