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96" activeTab="0"/>
  </bookViews>
  <sheets>
    <sheet name="faqja e pare" sheetId="1" r:id="rId1"/>
    <sheet name="AKTIVET" sheetId="2" r:id="rId2"/>
    <sheet name="DETYRMET DHE KAPITALI" sheetId="3" r:id="rId3"/>
    <sheet name="Pasq. te ardhura shpenzime" sheetId="4" r:id="rId4"/>
    <sheet name="cash flow" sheetId="5" r:id="rId5"/>
    <sheet name="Pasqyra e Ndrysh.te Kapitalit" sheetId="6" r:id="rId6"/>
    <sheet name="Pasqyrat per Shen Financiar " sheetId="7" r:id="rId7"/>
  </sheets>
  <definedNames>
    <definedName name="_xlnm.Print_Area" localSheetId="1">'AKTIVET'!$A$1:$E$56</definedName>
    <definedName name="_xlnm.Print_Area" localSheetId="4">'cash flow'!$A$1:$B$36</definedName>
    <definedName name="_xlnm.Print_Area" localSheetId="2">'DETYRMET DHE KAPITALI'!$A$1:$E$54</definedName>
    <definedName name="_xlnm.Print_Area" localSheetId="3">'Pasq. te ardhura shpenzime'!$A$1:$E$37</definedName>
    <definedName name="_xlnm.Print_Titles" localSheetId="6">'Pasqyrat per Shen Financiar '!$1:$6</definedName>
  </definedNames>
  <calcPr fullCalcOnLoad="1"/>
</workbook>
</file>

<file path=xl/sharedStrings.xml><?xml version="1.0" encoding="utf-8"?>
<sst xmlns="http://schemas.openxmlformats.org/spreadsheetml/2006/main" count="481" uniqueCount="273">
  <si>
    <t>Shumat shprehen ne leke, perndryshe shkruhet</t>
  </si>
  <si>
    <t>TIRANE - ALBANIA</t>
  </si>
  <si>
    <t>Pasqyrat Financiare te Audituara</t>
  </si>
  <si>
    <t>AKTIVET</t>
  </si>
  <si>
    <t>Shenime</t>
  </si>
  <si>
    <t>I</t>
  </si>
  <si>
    <t>Aktivet Afatshkurtera</t>
  </si>
  <si>
    <t>Aktivet Monetare</t>
  </si>
  <si>
    <t>Derivative dhe aktive te mbajtura per tregtim</t>
  </si>
  <si>
    <t>i</t>
  </si>
  <si>
    <t>ii</t>
  </si>
  <si>
    <t>Totali  2</t>
  </si>
  <si>
    <t>Aktive te tjera financiare afat-shkurtera</t>
  </si>
  <si>
    <t>Llogari/Kerkesa te arketueshme</t>
  </si>
  <si>
    <t>Llogari/Kerkesa te tjera te arketueshme</t>
  </si>
  <si>
    <t>iii</t>
  </si>
  <si>
    <t>Instrumente te tjera borxhi</t>
  </si>
  <si>
    <t>iv</t>
  </si>
  <si>
    <t>Investime te tjera financiare</t>
  </si>
  <si>
    <t>Totali  3</t>
  </si>
  <si>
    <t>Inventari</t>
  </si>
  <si>
    <t>Prodhim ne proces</t>
  </si>
  <si>
    <t>Produkte te gatshme</t>
  </si>
  <si>
    <t>Mallra per rishitje</t>
  </si>
  <si>
    <t>v</t>
  </si>
  <si>
    <t>Parapagesat per furnizime</t>
  </si>
  <si>
    <t>Totali 4</t>
  </si>
  <si>
    <t>Aktivet biologjike afat-shkurtera</t>
  </si>
  <si>
    <t>Aktivet afatshkurtera te mbajtura per shitje</t>
  </si>
  <si>
    <t>Parapagimet dhe shpenzimet e shtyra</t>
  </si>
  <si>
    <t>II</t>
  </si>
  <si>
    <t>Aktivet afatgjata</t>
  </si>
  <si>
    <t>Investimet financiare afatgjata</t>
  </si>
  <si>
    <t>Pjesemarrje te tjera ne njesi te kontrolluara</t>
  </si>
  <si>
    <t>Aksione dhe investime te tjera ne pjesemarrje</t>
  </si>
  <si>
    <t>Aksione dhe letra te tjera me vlere</t>
  </si>
  <si>
    <t>Llogari/Kerkesa te arketueshme afatgjata</t>
  </si>
  <si>
    <t>Totali  1</t>
  </si>
  <si>
    <t>Aktivet afatgjata materiale</t>
  </si>
  <si>
    <t>Toka</t>
  </si>
  <si>
    <t>Ndertesa</t>
  </si>
  <si>
    <t>Makineri dhe paisje</t>
  </si>
  <si>
    <t>Aktive te tjera afatgjata materiale (me vlere kontabile)</t>
  </si>
  <si>
    <t>Aktivet biologjike afat-gjata</t>
  </si>
  <si>
    <t>Aktivet afatgjata jomateriale</t>
  </si>
  <si>
    <t>Emri i mire</t>
  </si>
  <si>
    <t>Shpenzimet e zhvillimit</t>
  </si>
  <si>
    <t>Aktive te tjera afatgjata jomateriale</t>
  </si>
  <si>
    <t>Totali  4</t>
  </si>
  <si>
    <t>Kapital aksionar i papaguar</t>
  </si>
  <si>
    <t>Aktive te tjera afatgjata</t>
  </si>
  <si>
    <t>Totali i Aktiveve Afatshkurtera  (I)  (1-7)</t>
  </si>
  <si>
    <t>Totali i Aktiveve Afatgjata  (II)  (1-6)</t>
  </si>
  <si>
    <t>Derivativet</t>
  </si>
  <si>
    <t>Aktivet e mbajtura per tregtim</t>
  </si>
  <si>
    <t>TOTALI I AKTIVEVE ( I + II )</t>
  </si>
  <si>
    <t>DETYRIMET DHE KAPITALI</t>
  </si>
  <si>
    <t>Detyrimet Afatshkurtera</t>
  </si>
  <si>
    <t>Derivative</t>
  </si>
  <si>
    <t>Huamarrjet</t>
  </si>
  <si>
    <t>Huat dhe obligacionet afatshkurtera</t>
  </si>
  <si>
    <t>Kthimet/Ripagesat e huave afatgjata</t>
  </si>
  <si>
    <t>Bono te konvertueshme</t>
  </si>
  <si>
    <t>Huat dhe parapagimet</t>
  </si>
  <si>
    <t>Te pagueshme ndaj furnitoreve</t>
  </si>
  <si>
    <t>Te pagueshme ndaj punonjesve</t>
  </si>
  <si>
    <t>Detyrime tatimore</t>
  </si>
  <si>
    <t>Hua te tjera</t>
  </si>
  <si>
    <t>Parapagimet e arketuara</t>
  </si>
  <si>
    <t>Grantet dhe te ardhurat e shtyra</t>
  </si>
  <si>
    <t>Provizionet afatshkurtera</t>
  </si>
  <si>
    <t>Totali i detyrimeve afatshkurtera  (I) (1-5)</t>
  </si>
  <si>
    <t>Detyrimet afatgjata</t>
  </si>
  <si>
    <t>Huat afatgjata</t>
  </si>
  <si>
    <t>Hua, bono dhe detyrime nga qiraja financiare</t>
  </si>
  <si>
    <t>Bonot e konvertueshme</t>
  </si>
  <si>
    <t>Huamarrje te tjera afatgjata</t>
  </si>
  <si>
    <t>Provizione afatgjata</t>
  </si>
  <si>
    <t>Totali i detyrimeve Afatgjata  (II)  (1-4)</t>
  </si>
  <si>
    <t>III</t>
  </si>
  <si>
    <t>Kapitali</t>
  </si>
  <si>
    <t>Aksionet e pakices (perdoret vetem per pasqyrat financiare te konsoliduara)</t>
  </si>
  <si>
    <t>Kapitali qe i perket aksionereve te shoqerise meme (perdoret vetem ne PF te konsiliduara)</t>
  </si>
  <si>
    <t>Kapitali aksionar</t>
  </si>
  <si>
    <t>Primi i aksionit</t>
  </si>
  <si>
    <t>Njesite ose aksionet e thesarit (negative)</t>
  </si>
  <si>
    <t>Rezerva statusore</t>
  </si>
  <si>
    <t>Rezerva ligjore</t>
  </si>
  <si>
    <t>Rezerva te tjera</t>
  </si>
  <si>
    <t>Fitimet e pashperndara</t>
  </si>
  <si>
    <t>Fitimi (humbja) e vitit financiar</t>
  </si>
  <si>
    <t>Totali i kapitalit (III)</t>
  </si>
  <si>
    <t>TOTALI I DETYRIMEVE KAPITALIT (I+II+III)</t>
  </si>
  <si>
    <t>TOTALI I DETYRIMEVE</t>
  </si>
  <si>
    <t>Pasqyrat Financiare lexohen sebashku me shenimet shpjeguese 1-XX</t>
  </si>
  <si>
    <t>nr</t>
  </si>
  <si>
    <t>Pershkrimi i elementeve</t>
  </si>
  <si>
    <t>Shitjet neto</t>
  </si>
  <si>
    <t>Te ardhurat e tjera nga veprimtarite e shfrytezimit</t>
  </si>
  <si>
    <t>Ndryshimet ne inventarin e produkteve te gatshme dhe prodhimit ne proces.</t>
  </si>
  <si>
    <t>Materialet e konsumuara</t>
  </si>
  <si>
    <t>Pagat e personelit</t>
  </si>
  <si>
    <t>Tjera personeli</t>
  </si>
  <si>
    <t>Shpenzimet per sigurimet shoqerore dhe shendetsore</t>
  </si>
  <si>
    <t>Amortizimi dhe zhvleresimet</t>
  </si>
  <si>
    <t>Shpenzime te tjera</t>
  </si>
  <si>
    <t>Totali i Shpenzimeve (4-7)</t>
  </si>
  <si>
    <t>Fitimi apo humbja nga veprimtaria kryesore (1+2+3-8)</t>
  </si>
  <si>
    <t>Te ardhurat dhe shpenzimet nga pjesemarrjet</t>
  </si>
  <si>
    <t>Te ardhurat dhe shpenzimet financiare:</t>
  </si>
  <si>
    <t>Te ardhura dhe shpenzime financiare nga investime te tjera financiare afatgjata</t>
  </si>
  <si>
    <t>Te ardhura dhe shpenzime nga interesi</t>
  </si>
  <si>
    <t>Fitimet (humbjet) nga kursi i kembimit</t>
  </si>
  <si>
    <t>Te ardhura dhe shpenzime te tjera financiare</t>
  </si>
  <si>
    <t>Totali i te ardhurave dhe shpenzimeve (12.1+12.2+12.3+12.4)</t>
  </si>
  <si>
    <t>Shpenzimet e tatimit mbi fitimin</t>
  </si>
  <si>
    <t>Fitimi (humbja) neto i vitit financiar  (14+15)</t>
  </si>
  <si>
    <t>Elementet e pasqyrave te konsoliduara</t>
  </si>
  <si>
    <t>Fitimi (humbja) para tatimit  (9+11+13)</t>
  </si>
  <si>
    <t>Kosto e punes (i+ii+iii)</t>
  </si>
  <si>
    <t>SHENIME:</t>
  </si>
  <si>
    <t>Ne pasqyrat pasuese, jane shenuar me fushe te verdhe ato qeliza qe nuk duhen prekur sepse jane rezultat i formulave.</t>
  </si>
  <si>
    <t>Emetimi i kapitalit aksionar</t>
  </si>
  <si>
    <t>Jane shenuar me te kuqe ato raste ku ka probleme te diskutueshme, pra qe mund te korigjohen. Ne disa prej tyre ka edhe disa sqarime (komente) se cili eshte problemi.</t>
  </si>
  <si>
    <t>Kapitali aksionar qe i perket aksionareve te shoqerise meme</t>
  </si>
  <si>
    <t>Rezerva statutore dhe ligjore</t>
  </si>
  <si>
    <t>Rezerva te konvertimit te monedhave te huaja</t>
  </si>
  <si>
    <t>fitimi i pashperndare</t>
  </si>
  <si>
    <t>shuma te parashikuara per rreziqe</t>
  </si>
  <si>
    <t>Totali</t>
  </si>
  <si>
    <t>Efekti i ndryshimeve ne politikat kontabel</t>
  </si>
  <si>
    <t>Pozicioni i rregulluar</t>
  </si>
  <si>
    <t>Fitimi neto i periudhes kontabel</t>
  </si>
  <si>
    <t>Dividentet e paguar/deklaruar</t>
  </si>
  <si>
    <t>Transferime ne rezerven e detyrueshme ligjore</t>
  </si>
  <si>
    <t>Transferime ne rezerven e detyrueshme statutore</t>
  </si>
  <si>
    <t>Transferime ne rezerva te tjera</t>
  </si>
  <si>
    <t>Rezerva rivleresimi i AAGJ</t>
  </si>
  <si>
    <t>Transferim ne detyrimet</t>
  </si>
  <si>
    <t>Blerje aksionesh thesari</t>
  </si>
  <si>
    <t>Terheqje kapitali per zvogelim</t>
  </si>
  <si>
    <t>Aksionet e thesarit</t>
  </si>
  <si>
    <t>Nr llog</t>
  </si>
  <si>
    <t>Euro</t>
  </si>
  <si>
    <t>USD</t>
  </si>
  <si>
    <t>Leke</t>
  </si>
  <si>
    <t>Banka ne leke</t>
  </si>
  <si>
    <t>Banka ne Euro</t>
  </si>
  <si>
    <t>Shuma</t>
  </si>
  <si>
    <t>Arka ne leke</t>
  </si>
  <si>
    <t>TOTALI</t>
  </si>
  <si>
    <t>Tatim fitimi</t>
  </si>
  <si>
    <t>Vlera historike</t>
  </si>
  <si>
    <t>Vlera neto Kontabel</t>
  </si>
  <si>
    <t>Instalime teknike</t>
  </si>
  <si>
    <t xml:space="preserve">Shuma </t>
  </si>
  <si>
    <t>Sigurime Shoqerore</t>
  </si>
  <si>
    <t>Shpenzime</t>
  </si>
  <si>
    <t>Shpenzimet per sigurimet shoqer dhe shendet</t>
  </si>
  <si>
    <t>Kliente te paarketuar ne leke</t>
  </si>
  <si>
    <t>Hua te tjera(ortaku)</t>
  </si>
  <si>
    <t>Cash flow</t>
  </si>
  <si>
    <t>Fitim /humbje e vitit</t>
  </si>
  <si>
    <t>Rritje (+) / ulje (-) e provigjoneve</t>
  </si>
  <si>
    <t>Fitim (-) / humbje (+) nga shitja e asseteve</t>
  </si>
  <si>
    <t>detyrimeve te tjera qe nuk kane lidhje me aktivitetin financues</t>
  </si>
  <si>
    <t>Cash flows nga aktiviteti</t>
  </si>
  <si>
    <t>Investime ne fix asete</t>
  </si>
  <si>
    <t>Cash flows nga aktiviteti financues</t>
  </si>
  <si>
    <t>dhe kredite afat shkurtra dhe afat gjata</t>
  </si>
  <si>
    <t>Cash flows nga aktiviteti investues</t>
  </si>
  <si>
    <t>Gjendja ne fillim te periudhes</t>
  </si>
  <si>
    <t>K01711004F</t>
  </si>
  <si>
    <t>Invetari imet</t>
  </si>
  <si>
    <t>Invetari I imet</t>
  </si>
  <si>
    <t>Paisje zyrash dhe informatike</t>
  </si>
  <si>
    <t>Te ardhura  nga interesi</t>
  </si>
  <si>
    <t xml:space="preserve"> Shpenzime nga interesi</t>
  </si>
  <si>
    <t>Hartoi</t>
  </si>
  <si>
    <t>Fintaks Consulting</t>
  </si>
  <si>
    <t>Drejtori</t>
  </si>
  <si>
    <t>Shteti tatime dhe taksa te tjera</t>
  </si>
  <si>
    <t>628</t>
  </si>
  <si>
    <t>657</t>
  </si>
  <si>
    <t>658</t>
  </si>
  <si>
    <t xml:space="preserve">Rritje (+) / ulje (-) te pagueshme ndaj punemarresve. Dhe </t>
  </si>
  <si>
    <t>Rruga Aleksander Mojsiu Ish Kinostudio</t>
  </si>
  <si>
    <t>ABC NEWS sh.a.</t>
  </si>
  <si>
    <t>Të tjera</t>
  </si>
  <si>
    <t>6111</t>
  </si>
  <si>
    <t>Transmetim ne Platformen DGA</t>
  </si>
  <si>
    <t>6112</t>
  </si>
  <si>
    <t>Parashikimi i motit</t>
  </si>
  <si>
    <t>6113</t>
  </si>
  <si>
    <t>Qera Antene</t>
  </si>
  <si>
    <t>618</t>
  </si>
  <si>
    <t>626</t>
  </si>
  <si>
    <t>Shpenzime postare dhe telekomunikimi</t>
  </si>
  <si>
    <t>Shpenzime për shërbimet bankare</t>
  </si>
  <si>
    <t>634</t>
  </si>
  <si>
    <t>Taksa dhe tarifa vendore</t>
  </si>
  <si>
    <t>6381</t>
  </si>
  <si>
    <t>Takse per license radiotelevizioni</t>
  </si>
  <si>
    <t>Gjoba dhe dëmshpërblime</t>
  </si>
  <si>
    <t>Shpenzime të tjera korente</t>
  </si>
  <si>
    <t>Eglantina BALLI</t>
  </si>
  <si>
    <t>Pasqyrat financiare per periudhen ushtrimore qe mbyllet me 31.12.2011 dhe shenimet shpjeguese</t>
  </si>
  <si>
    <t>Per periudhen kontabel te mbyllur me 31 Dhjetor 201</t>
  </si>
  <si>
    <t>15  Mars 2011</t>
  </si>
  <si>
    <t>1. Pasqyra e Bilancit Kontabel me 31 Dhjetor 2011</t>
  </si>
  <si>
    <t>2. Pasqyra e te Ardhurave dhe Shpenzimeve te Periudhes 1 Janar deri me 31 Dhjetor 2011</t>
  </si>
  <si>
    <t>Pasqyra e ndryshimit te Kapitalit gjate periudhes 1 Janar 2010 deri me 31 Dhjetor 2011</t>
  </si>
  <si>
    <t>608</t>
  </si>
  <si>
    <t>Blerje /Shpenzime të tjera</t>
  </si>
  <si>
    <t>6081</t>
  </si>
  <si>
    <t>Kancelari</t>
  </si>
  <si>
    <t>6114</t>
  </si>
  <si>
    <t>615</t>
  </si>
  <si>
    <t>61801</t>
  </si>
  <si>
    <t>Sherbim agjensie</t>
  </si>
  <si>
    <t>Arka ne euro</t>
  </si>
  <si>
    <t>Tatim ne burim</t>
  </si>
  <si>
    <t>Tatim mbi te ardhuar personale</t>
  </si>
  <si>
    <t>Parapagime te marra</t>
  </si>
  <si>
    <t>Huamarrje afatshkutera</t>
  </si>
  <si>
    <t>Mirembajte Antene</t>
  </si>
  <si>
    <t>Mirembajte dhe riparime</t>
  </si>
  <si>
    <t>Shpenzime uhetime dieta</t>
  </si>
  <si>
    <t>Pozicioni me 31 Dhjetor 2010</t>
  </si>
  <si>
    <t>Pozicioni me 31 Dhjetor 2011</t>
  </si>
  <si>
    <t>S1</t>
  </si>
  <si>
    <t>S2</t>
  </si>
  <si>
    <t>S3</t>
  </si>
  <si>
    <t>S4</t>
  </si>
  <si>
    <t>S5</t>
  </si>
  <si>
    <t>S6</t>
  </si>
  <si>
    <t>S7</t>
  </si>
  <si>
    <t xml:space="preserve"> 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</si>
  <si>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</si>
  <si>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</si>
  <si>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</si>
  <si>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</si>
  <si>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</si>
  <si>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</si>
  <si>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</si>
  <si>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</si>
  <si>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</si>
  <si>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</si>
  <si>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</si>
  <si>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</si>
  <si>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ABC NEWS sh.a</t>
  </si>
  <si>
    <t>Shenimet per pasqyrat financiare viti 2011</t>
  </si>
  <si>
    <t>Garanci per KKRT</t>
  </si>
  <si>
    <t>Amortizim I Akumuluar</t>
  </si>
  <si>
    <t>Te tjera AQ</t>
  </si>
  <si>
    <t xml:space="preserve">Te pagueshme ndaj furnitoreve </t>
  </si>
  <si>
    <t>Ulje(+) / rritje (-) ne  aktive fixe</t>
  </si>
  <si>
    <t xml:space="preserve">Rritje (-) / ulje (+) e inventareve, kerkesave te arketueshme </t>
  </si>
  <si>
    <t xml:space="preserve"> dhe te tjera kerkesa qe nuk kane lidhje me aktivitetin financues </t>
  </si>
  <si>
    <t>Pagesa nga blerja e fix aseteve</t>
  </si>
  <si>
    <t>Arketime (+) / pagesa (-) per ortaket dhe aksioneret</t>
  </si>
  <si>
    <t>Arketime (+) / pagesa (-) nga huamarrjet</t>
  </si>
  <si>
    <t xml:space="preserve">Cash Flow </t>
  </si>
  <si>
    <t>Ndryshimi I cash flow nga aktivitetet e ndryshme</t>
  </si>
  <si>
    <t>Gjendja ne fund te periudhes</t>
  </si>
  <si>
    <t>Rritje (+) / ulje (-) te pagueshme ndaj furnit</t>
  </si>
  <si>
    <t>Debitore Kreditore te tjere</t>
  </si>
  <si>
    <t>Huate dhe parapagimet</t>
  </si>
  <si>
    <t>Transmetim spotesh publicitar</t>
  </si>
  <si>
    <t xml:space="preserve">Kosto e punes </t>
  </si>
  <si>
    <t>Shpenzime honorare</t>
  </si>
  <si>
    <t xml:space="preserve">Te Ardhura nga konvertimi </t>
  </si>
  <si>
    <t xml:space="preserve">Humbje nga konvertimi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</si>
</sst>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"/>
    <numFmt numFmtId="174" formatCode="0.0000"/>
    <numFmt numFmtId="175" formatCode="_-* #,##0.0_-;\-* #,##0.0_-;_-* &quot;-&quot;??_-;_-@_-"/>
    <numFmt numFmtId="176" formatCode="_-* #,##0_-;\-* #,##0_-;_-* &quot;-&quot;??_-;_-@_-"/>
    <numFmt numFmtId="177" formatCode="#,##0.0"/>
    <numFmt numFmtId="178" formatCode="_(* #,##0_);_(* \(#,##0\);_(* &quot;-&quot;??_);_(@_)"/>
    <numFmt numFmtId="179" formatCode="_-* #,##0.000_-;\-* #,##0.000_-;_-* &quot;-&quot;??_-;_-@_-"/>
    <numFmt numFmtId="180" formatCode="dd/m/yyyy"/>
    <numFmt numFmtId="181" formatCode="\+#,##0;\-#,##0;0"/>
    <numFmt numFmtId="182" formatCode="#,##0.00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/mm/yyyy"/>
    <numFmt numFmtId="188" formatCode="#,##0.000000000"/>
    <numFmt numFmtId="189" formatCode="_-* #,##0.0000_-;\-* #,##0.0000_-;_-* &quot;-&quot;??_-;_-@_-"/>
    <numFmt numFmtId="190" formatCode="#,##0.00000000000"/>
    <numFmt numFmtId="191" formatCode="#,##0.000000000000000"/>
  </numFmts>
  <fonts count="85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sz val="9"/>
      <color indexed="8"/>
      <name val="Arial"/>
      <family val="2"/>
    </font>
    <font>
      <sz val="10.5"/>
      <color indexed="8"/>
      <name val="Microsoft Sans Serif"/>
      <family val="2"/>
    </font>
    <font>
      <sz val="10"/>
      <color indexed="8"/>
      <name val="Arial"/>
      <family val="2"/>
    </font>
    <font>
      <b/>
      <sz val="10"/>
      <color indexed="8"/>
      <name val="Microsoft Sans Serif"/>
      <family val="2"/>
    </font>
    <font>
      <b/>
      <sz val="10.5"/>
      <color indexed="8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10.5"/>
      <name val="Arial Narrow"/>
      <family val="2"/>
    </font>
    <font>
      <sz val="11"/>
      <name val="Arial Narrow"/>
      <family val="2"/>
    </font>
    <font>
      <b/>
      <sz val="9"/>
      <name val="Arial Narrow"/>
      <family val="2"/>
    </font>
    <font>
      <sz val="12"/>
      <color indexed="8"/>
      <name val="Arial Narrow"/>
      <family val="2"/>
    </font>
    <font>
      <sz val="12"/>
      <color indexed="10"/>
      <name val="Arial Narrow"/>
      <family val="2"/>
    </font>
    <font>
      <b/>
      <sz val="10.5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56"/>
      <name val="Arial Narrow"/>
      <family val="2"/>
    </font>
    <font>
      <b/>
      <sz val="12"/>
      <color indexed="10"/>
      <name val="Arial Narrow"/>
      <family val="2"/>
    </font>
    <font>
      <sz val="14"/>
      <name val="Arial Narrow"/>
      <family val="2"/>
    </font>
    <font>
      <b/>
      <i/>
      <u val="single"/>
      <sz val="14"/>
      <name val="Arial Narrow"/>
      <family val="2"/>
    </font>
    <font>
      <i/>
      <sz val="12"/>
      <name val="Arial Narrow"/>
      <family val="2"/>
    </font>
    <font>
      <b/>
      <u val="single"/>
      <sz val="12"/>
      <name val="Arial Narrow"/>
      <family val="2"/>
    </font>
    <font>
      <sz val="14"/>
      <color indexed="8"/>
      <name val="Arial Narrow"/>
      <family val="2"/>
    </font>
    <font>
      <b/>
      <i/>
      <sz val="12"/>
      <name val="Arial Narrow"/>
      <family val="2"/>
    </font>
    <font>
      <b/>
      <sz val="14"/>
      <color indexed="8"/>
      <name val="Arial Narrow"/>
      <family val="2"/>
    </font>
    <font>
      <u val="single"/>
      <sz val="10"/>
      <name val="Arial Narrow"/>
      <family val="2"/>
    </font>
    <font>
      <b/>
      <sz val="10.5"/>
      <color indexed="56"/>
      <name val="Microsoft Sans Serif"/>
      <family val="2"/>
    </font>
    <font>
      <b/>
      <sz val="10.5"/>
      <color indexed="8"/>
      <name val="Microsoft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0" fontId="7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5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12" fillId="0" borderId="0" xfId="0" applyFont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74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Font="1" applyAlignment="1">
      <alignment/>
    </xf>
    <xf numFmtId="0" fontId="15" fillId="0" borderId="0" xfId="59" applyFont="1">
      <alignment/>
      <protection/>
    </xf>
    <xf numFmtId="0" fontId="15" fillId="0" borderId="0" xfId="59" applyFont="1" applyFill="1" applyBorder="1">
      <alignment/>
      <protection/>
    </xf>
    <xf numFmtId="0" fontId="14" fillId="0" borderId="10" xfId="60" applyFont="1" applyBorder="1" applyAlignment="1">
      <alignment/>
      <protection/>
    </xf>
    <xf numFmtId="0" fontId="14" fillId="0" borderId="0" xfId="60" applyFont="1" applyBorder="1" applyAlignment="1">
      <alignment/>
      <protection/>
    </xf>
    <xf numFmtId="3" fontId="13" fillId="0" borderId="0" xfId="60" applyNumberFormat="1" applyFont="1" applyBorder="1" applyAlignment="1">
      <alignment/>
      <protection/>
    </xf>
    <xf numFmtId="0" fontId="14" fillId="0" borderId="0" xfId="61" applyFont="1" applyBorder="1" applyAlignment="1">
      <alignment/>
      <protection/>
    </xf>
    <xf numFmtId="4" fontId="1" fillId="0" borderId="0" xfId="0" applyNumberFormat="1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/>
    </xf>
    <xf numFmtId="176" fontId="17" fillId="0" borderId="0" xfId="42" applyNumberFormat="1" applyFont="1" applyFill="1" applyAlignment="1">
      <alignment horizontal="right" vertical="center"/>
    </xf>
    <xf numFmtId="3" fontId="14" fillId="0" borderId="0" xfId="61" applyNumberFormat="1" applyFont="1" applyBorder="1" applyAlignment="1">
      <alignment/>
      <protection/>
    </xf>
    <xf numFmtId="176" fontId="0" fillId="0" borderId="0" xfId="42" applyNumberFormat="1" applyFont="1" applyAlignment="1">
      <alignment/>
    </xf>
    <xf numFmtId="0" fontId="0" fillId="0" borderId="0" xfId="0" applyFont="1" applyAlignment="1">
      <alignment/>
    </xf>
    <xf numFmtId="3" fontId="21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176" fontId="0" fillId="0" borderId="10" xfId="42" applyNumberFormat="1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176" fontId="2" fillId="0" borderId="0" xfId="42" applyNumberFormat="1" applyFont="1" applyFill="1" applyBorder="1" applyAlignment="1">
      <alignment horizontal="right"/>
    </xf>
    <xf numFmtId="176" fontId="19" fillId="0" borderId="0" xfId="42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/>
    </xf>
    <xf numFmtId="176" fontId="1" fillId="0" borderId="0" xfId="42" applyNumberFormat="1" applyFont="1" applyFill="1" applyBorder="1" applyAlignment="1">
      <alignment/>
    </xf>
    <xf numFmtId="0" fontId="3" fillId="0" borderId="0" xfId="0" applyFont="1" applyFill="1" applyAlignment="1">
      <alignment horizontal="left"/>
    </xf>
    <xf numFmtId="176" fontId="0" fillId="0" borderId="0" xfId="42" applyNumberFormat="1" applyFont="1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176" fontId="3" fillId="0" borderId="0" xfId="42" applyNumberFormat="1" applyFont="1" applyFill="1" applyBorder="1" applyAlignment="1">
      <alignment horizontal="center" vertical="center"/>
    </xf>
    <xf numFmtId="176" fontId="1" fillId="0" borderId="0" xfId="42" applyNumberFormat="1" applyFont="1" applyFill="1" applyBorder="1" applyAlignment="1">
      <alignment horizontal="right"/>
    </xf>
    <xf numFmtId="176" fontId="0" fillId="0" borderId="0" xfId="42" applyNumberFormat="1" applyFont="1" applyFill="1" applyBorder="1" applyAlignment="1">
      <alignment horizontal="right"/>
    </xf>
    <xf numFmtId="176" fontId="13" fillId="0" borderId="0" xfId="42" applyNumberFormat="1" applyFont="1" applyFill="1" applyBorder="1" applyAlignment="1">
      <alignment horizontal="right"/>
    </xf>
    <xf numFmtId="176" fontId="3" fillId="0" borderId="0" xfId="42" applyNumberFormat="1" applyFont="1" applyFill="1" applyBorder="1" applyAlignment="1">
      <alignment horizontal="right"/>
    </xf>
    <xf numFmtId="176" fontId="0" fillId="0" borderId="0" xfId="42" applyNumberFormat="1" applyFont="1" applyFill="1" applyBorder="1" applyAlignment="1">
      <alignment/>
    </xf>
    <xf numFmtId="176" fontId="1" fillId="0" borderId="0" xfId="42" applyNumberFormat="1" applyFont="1" applyFill="1" applyBorder="1" applyAlignment="1">
      <alignment vertical="center"/>
    </xf>
    <xf numFmtId="176" fontId="0" fillId="0" borderId="0" xfId="42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171" fontId="1" fillId="0" borderId="0" xfId="42" applyFont="1" applyFill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5" fillId="0" borderId="0" xfId="0" applyFont="1" applyAlignment="1">
      <alignment horizontal="left"/>
    </xf>
    <xf numFmtId="176" fontId="23" fillId="0" borderId="0" xfId="42" applyNumberFormat="1" applyFont="1" applyAlignment="1">
      <alignment horizontal="right"/>
    </xf>
    <xf numFmtId="176" fontId="23" fillId="0" borderId="0" xfId="42" applyNumberFormat="1" applyFont="1" applyAlignment="1">
      <alignment/>
    </xf>
    <xf numFmtId="0" fontId="26" fillId="0" borderId="0" xfId="0" applyFont="1" applyAlignment="1">
      <alignment vertical="center"/>
    </xf>
    <xf numFmtId="0" fontId="27" fillId="33" borderId="12" xfId="0" applyFont="1" applyFill="1" applyBorder="1" applyAlignment="1">
      <alignment horizontal="center"/>
    </xf>
    <xf numFmtId="0" fontId="27" fillId="33" borderId="13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3" fillId="0" borderId="0" xfId="0" applyFont="1" applyFill="1" applyAlignment="1">
      <alignment/>
    </xf>
    <xf numFmtId="171" fontId="25" fillId="0" borderId="0" xfId="0" applyNumberFormat="1" applyFont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176" fontId="25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3" fontId="25" fillId="0" borderId="0" xfId="0" applyNumberFormat="1" applyFont="1" applyAlignment="1">
      <alignment/>
    </xf>
    <xf numFmtId="0" fontId="22" fillId="0" borderId="0" xfId="0" applyFont="1" applyAlignment="1">
      <alignment/>
    </xf>
    <xf numFmtId="3" fontId="31" fillId="0" borderId="0" xfId="0" applyNumberFormat="1" applyFont="1" applyAlignment="1">
      <alignment/>
    </xf>
    <xf numFmtId="179" fontId="25" fillId="0" borderId="0" xfId="42" applyNumberFormat="1" applyFont="1" applyAlignment="1">
      <alignment/>
    </xf>
    <xf numFmtId="0" fontId="27" fillId="0" borderId="0" xfId="0" applyFont="1" applyAlignment="1">
      <alignment/>
    </xf>
    <xf numFmtId="3" fontId="32" fillId="0" borderId="0" xfId="0" applyNumberFormat="1" applyFont="1" applyAlignment="1">
      <alignment/>
    </xf>
    <xf numFmtId="0" fontId="33" fillId="0" borderId="0" xfId="0" applyFont="1" applyAlignment="1">
      <alignment/>
    </xf>
    <xf numFmtId="3" fontId="23" fillId="0" borderId="0" xfId="0" applyNumberFormat="1" applyFont="1" applyAlignment="1">
      <alignment/>
    </xf>
    <xf numFmtId="0" fontId="34" fillId="33" borderId="14" xfId="0" applyFont="1" applyFill="1" applyBorder="1" applyAlignment="1">
      <alignment horizontal="center"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7" xfId="0" applyFont="1" applyBorder="1" applyAlignment="1">
      <alignment horizontal="center"/>
    </xf>
    <xf numFmtId="0" fontId="28" fillId="0" borderId="18" xfId="0" applyFont="1" applyBorder="1" applyAlignment="1">
      <alignment/>
    </xf>
    <xf numFmtId="0" fontId="28" fillId="0" borderId="19" xfId="0" applyFont="1" applyBorder="1" applyAlignment="1">
      <alignment/>
    </xf>
    <xf numFmtId="0" fontId="28" fillId="0" borderId="20" xfId="0" applyFont="1" applyBorder="1" applyAlignment="1">
      <alignment horizontal="center"/>
    </xf>
    <xf numFmtId="0" fontId="28" fillId="0" borderId="19" xfId="0" applyFont="1" applyBorder="1" applyAlignment="1">
      <alignment horizontal="center"/>
    </xf>
    <xf numFmtId="176" fontId="28" fillId="0" borderId="19" xfId="42" applyNumberFormat="1" applyFont="1" applyBorder="1" applyAlignment="1">
      <alignment horizontal="right"/>
    </xf>
    <xf numFmtId="176" fontId="28" fillId="0" borderId="21" xfId="42" applyNumberFormat="1" applyFont="1" applyFill="1" applyBorder="1" applyAlignment="1">
      <alignment horizontal="center"/>
    </xf>
    <xf numFmtId="176" fontId="35" fillId="0" borderId="19" xfId="42" applyNumberFormat="1" applyFont="1" applyBorder="1" applyAlignment="1">
      <alignment horizontal="right" vertical="center"/>
    </xf>
    <xf numFmtId="176" fontId="22" fillId="0" borderId="19" xfId="42" applyNumberFormat="1" applyFont="1" applyBorder="1" applyAlignment="1">
      <alignment horizontal="right"/>
    </xf>
    <xf numFmtId="176" fontId="22" fillId="0" borderId="21" xfId="42" applyNumberFormat="1" applyFont="1" applyBorder="1" applyAlignment="1">
      <alignment horizontal="center"/>
    </xf>
    <xf numFmtId="176" fontId="22" fillId="0" borderId="22" xfId="42" applyNumberFormat="1" applyFont="1" applyBorder="1" applyAlignment="1">
      <alignment horizontal="right"/>
    </xf>
    <xf numFmtId="0" fontId="28" fillId="0" borderId="17" xfId="0" applyFont="1" applyBorder="1" applyAlignment="1">
      <alignment horizontal="center"/>
    </xf>
    <xf numFmtId="176" fontId="22" fillId="0" borderId="23" xfId="42" applyNumberFormat="1" applyFont="1" applyBorder="1" applyAlignment="1">
      <alignment horizontal="right"/>
    </xf>
    <xf numFmtId="176" fontId="28" fillId="0" borderId="19" xfId="42" applyNumberFormat="1" applyFont="1" applyBorder="1" applyAlignment="1">
      <alignment/>
    </xf>
    <xf numFmtId="0" fontId="22" fillId="0" borderId="19" xfId="0" applyFont="1" applyBorder="1" applyAlignment="1">
      <alignment/>
    </xf>
    <xf numFmtId="0" fontId="22" fillId="0" borderId="19" xfId="0" applyFont="1" applyBorder="1" applyAlignment="1">
      <alignment horizontal="center"/>
    </xf>
    <xf numFmtId="1" fontId="27" fillId="33" borderId="24" xfId="42" applyNumberFormat="1" applyFont="1" applyFill="1" applyBorder="1" applyAlignment="1">
      <alignment horizontal="center"/>
    </xf>
    <xf numFmtId="176" fontId="28" fillId="0" borderId="21" xfId="42" applyNumberFormat="1" applyFont="1" applyBorder="1" applyAlignment="1">
      <alignment horizontal="center"/>
    </xf>
    <xf numFmtId="1" fontId="27" fillId="33" borderId="25" xfId="42" applyNumberFormat="1" applyFont="1" applyFill="1" applyBorder="1" applyAlignment="1">
      <alignment horizontal="center"/>
    </xf>
    <xf numFmtId="176" fontId="28" fillId="0" borderId="26" xfId="42" applyNumberFormat="1" applyFont="1" applyBorder="1" applyAlignment="1">
      <alignment horizontal="right"/>
    </xf>
    <xf numFmtId="176" fontId="22" fillId="0" borderId="16" xfId="42" applyNumberFormat="1" applyFont="1" applyBorder="1" applyAlignment="1">
      <alignment horizontal="right"/>
    </xf>
    <xf numFmtId="0" fontId="28" fillId="0" borderId="0" xfId="0" applyFont="1" applyBorder="1" applyAlignment="1">
      <alignment horizontal="center"/>
    </xf>
    <xf numFmtId="176" fontId="28" fillId="0" borderId="21" xfId="42" applyNumberFormat="1" applyFont="1" applyBorder="1" applyAlignment="1">
      <alignment/>
    </xf>
    <xf numFmtId="0" fontId="22" fillId="0" borderId="27" xfId="0" applyFont="1" applyBorder="1" applyAlignment="1">
      <alignment/>
    </xf>
    <xf numFmtId="0" fontId="22" fillId="0" borderId="28" xfId="0" applyFont="1" applyBorder="1" applyAlignment="1">
      <alignment/>
    </xf>
    <xf numFmtId="176" fontId="28" fillId="0" borderId="29" xfId="42" applyNumberFormat="1" applyFont="1" applyBorder="1" applyAlignment="1">
      <alignment horizontal="center"/>
    </xf>
    <xf numFmtId="176" fontId="22" fillId="0" borderId="30" xfId="42" applyNumberFormat="1" applyFont="1" applyBorder="1" applyAlignment="1">
      <alignment horizontal="center"/>
    </xf>
    <xf numFmtId="0" fontId="22" fillId="0" borderId="0" xfId="0" applyFont="1" applyAlignment="1">
      <alignment/>
    </xf>
    <xf numFmtId="171" fontId="22" fillId="0" borderId="0" xfId="42" applyFont="1" applyAlignment="1">
      <alignment/>
    </xf>
    <xf numFmtId="0" fontId="22" fillId="0" borderId="31" xfId="0" applyFont="1" applyBorder="1" applyAlignment="1">
      <alignment/>
    </xf>
    <xf numFmtId="0" fontId="22" fillId="0" borderId="32" xfId="0" applyFont="1" applyBorder="1" applyAlignment="1">
      <alignment/>
    </xf>
    <xf numFmtId="0" fontId="22" fillId="0" borderId="25" xfId="0" applyFont="1" applyBorder="1" applyAlignment="1">
      <alignment/>
    </xf>
    <xf numFmtId="0" fontId="29" fillId="0" borderId="19" xfId="0" applyFont="1" applyFill="1" applyBorder="1" applyAlignment="1">
      <alignment horizontal="center"/>
    </xf>
    <xf numFmtId="0" fontId="22" fillId="0" borderId="10" xfId="0" applyFont="1" applyFill="1" applyBorder="1" applyAlignment="1">
      <alignment/>
    </xf>
    <xf numFmtId="0" fontId="28" fillId="0" borderId="10" xfId="0" applyFont="1" applyFill="1" applyBorder="1" applyAlignment="1">
      <alignment horizontal="center"/>
    </xf>
    <xf numFmtId="4" fontId="22" fillId="0" borderId="10" xfId="44" applyNumberFormat="1" applyFont="1" applyFill="1" applyBorder="1" applyAlignment="1">
      <alignment/>
    </xf>
    <xf numFmtId="4" fontId="22" fillId="0" borderId="19" xfId="44" applyNumberFormat="1" applyFont="1" applyFill="1" applyBorder="1" applyAlignment="1">
      <alignment/>
    </xf>
    <xf numFmtId="0" fontId="22" fillId="0" borderId="19" xfId="0" applyFont="1" applyFill="1" applyBorder="1" applyAlignment="1">
      <alignment/>
    </xf>
    <xf numFmtId="0" fontId="22" fillId="0" borderId="19" xfId="0" applyFont="1" applyFill="1" applyBorder="1" applyAlignment="1">
      <alignment horizontal="center"/>
    </xf>
    <xf numFmtId="0" fontId="22" fillId="0" borderId="19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4" fontId="28" fillId="0" borderId="10" xfId="0" applyNumberFormat="1" applyFont="1" applyFill="1" applyBorder="1" applyAlignment="1">
      <alignment/>
    </xf>
    <xf numFmtId="0" fontId="23" fillId="0" borderId="0" xfId="0" applyFont="1" applyBorder="1" applyAlignment="1">
      <alignment vertical="center" wrapText="1"/>
    </xf>
    <xf numFmtId="0" fontId="22" fillId="0" borderId="0" xfId="0" applyFont="1" applyBorder="1" applyAlignment="1">
      <alignment/>
    </xf>
    <xf numFmtId="4" fontId="24" fillId="0" borderId="0" xfId="0" applyNumberFormat="1" applyFont="1" applyAlignment="1">
      <alignment/>
    </xf>
    <xf numFmtId="0" fontId="22" fillId="0" borderId="11" xfId="0" applyFont="1" applyBorder="1" applyAlignment="1">
      <alignment/>
    </xf>
    <xf numFmtId="4" fontId="28" fillId="0" borderId="0" xfId="0" applyNumberFormat="1" applyFont="1" applyAlignment="1">
      <alignment/>
    </xf>
    <xf numFmtId="4" fontId="28" fillId="0" borderId="0" xfId="0" applyNumberFormat="1" applyFont="1" applyAlignment="1">
      <alignment vertical="center"/>
    </xf>
    <xf numFmtId="171" fontId="28" fillId="0" borderId="0" xfId="42" applyFont="1" applyAlignment="1">
      <alignment vertical="center"/>
    </xf>
    <xf numFmtId="171" fontId="28" fillId="0" borderId="0" xfId="42" applyFont="1" applyAlignment="1">
      <alignment/>
    </xf>
    <xf numFmtId="0" fontId="22" fillId="0" borderId="0" xfId="0" applyFont="1" applyFill="1" applyBorder="1" applyAlignment="1">
      <alignment horizontal="center"/>
    </xf>
    <xf numFmtId="0" fontId="28" fillId="0" borderId="0" xfId="0" applyFont="1" applyBorder="1" applyAlignment="1">
      <alignment/>
    </xf>
    <xf numFmtId="4" fontId="22" fillId="0" borderId="0" xfId="0" applyNumberFormat="1" applyFont="1" applyFill="1" applyBorder="1" applyAlignment="1">
      <alignment horizontal="center"/>
    </xf>
    <xf numFmtId="171" fontId="28" fillId="0" borderId="0" xfId="42" applyFont="1" applyBorder="1" applyAlignment="1">
      <alignment/>
    </xf>
    <xf numFmtId="0" fontId="28" fillId="0" borderId="31" xfId="0" applyFont="1" applyBorder="1" applyAlignment="1">
      <alignment/>
    </xf>
    <xf numFmtId="0" fontId="22" fillId="0" borderId="31" xfId="0" applyFont="1" applyFill="1" applyBorder="1" applyAlignment="1">
      <alignment horizontal="center"/>
    </xf>
    <xf numFmtId="4" fontId="22" fillId="0" borderId="31" xfId="44" applyNumberFormat="1" applyFont="1" applyFill="1" applyBorder="1" applyAlignment="1">
      <alignment/>
    </xf>
    <xf numFmtId="0" fontId="22" fillId="0" borderId="33" xfId="0" applyFont="1" applyBorder="1" applyAlignment="1">
      <alignment/>
    </xf>
    <xf numFmtId="0" fontId="22" fillId="0" borderId="31" xfId="0" applyFont="1" applyBorder="1" applyAlignment="1">
      <alignment horizontal="center"/>
    </xf>
    <xf numFmtId="4" fontId="22" fillId="0" borderId="34" xfId="44" applyNumberFormat="1" applyFont="1" applyFill="1" applyBorder="1" applyAlignment="1">
      <alignment/>
    </xf>
    <xf numFmtId="171" fontId="28" fillId="0" borderId="31" xfId="42" applyFont="1" applyBorder="1" applyAlignment="1">
      <alignment/>
    </xf>
    <xf numFmtId="3" fontId="28" fillId="0" borderId="0" xfId="0" applyNumberFormat="1" applyFont="1" applyFill="1" applyBorder="1" applyAlignment="1" applyProtection="1">
      <alignment/>
      <protection/>
    </xf>
    <xf numFmtId="4" fontId="28" fillId="0" borderId="19" xfId="44" applyNumberFormat="1" applyFont="1" applyFill="1" applyBorder="1" applyAlignment="1">
      <alignment/>
    </xf>
    <xf numFmtId="176" fontId="35" fillId="0" borderId="19" xfId="42" applyNumberFormat="1" applyFont="1" applyBorder="1" applyAlignment="1">
      <alignment/>
    </xf>
    <xf numFmtId="3" fontId="38" fillId="0" borderId="0" xfId="0" applyNumberFormat="1" applyFont="1" applyAlignment="1">
      <alignment/>
    </xf>
    <xf numFmtId="3" fontId="28" fillId="0" borderId="19" xfId="44" applyNumberFormat="1" applyFont="1" applyFill="1" applyBorder="1" applyAlignment="1">
      <alignment/>
    </xf>
    <xf numFmtId="176" fontId="28" fillId="0" borderId="19" xfId="42" applyNumberFormat="1" applyFont="1" applyFill="1" applyBorder="1" applyAlignment="1">
      <alignment/>
    </xf>
    <xf numFmtId="3" fontId="28" fillId="0" borderId="0" xfId="0" applyNumberFormat="1" applyFont="1" applyAlignment="1">
      <alignment/>
    </xf>
    <xf numFmtId="0" fontId="28" fillId="0" borderId="16" xfId="0" applyFont="1" applyBorder="1" applyAlignment="1">
      <alignment/>
    </xf>
    <xf numFmtId="0" fontId="22" fillId="0" borderId="16" xfId="0" applyFont="1" applyBorder="1" applyAlignment="1">
      <alignment horizontal="center"/>
    </xf>
    <xf numFmtId="3" fontId="28" fillId="0" borderId="16" xfId="44" applyNumberFormat="1" applyFont="1" applyFill="1" applyBorder="1" applyAlignment="1">
      <alignment/>
    </xf>
    <xf numFmtId="4" fontId="28" fillId="0" borderId="16" xfId="44" applyNumberFormat="1" applyFont="1" applyFill="1" applyBorder="1" applyAlignment="1">
      <alignment/>
    </xf>
    <xf numFmtId="176" fontId="35" fillId="0" borderId="16" xfId="42" applyNumberFormat="1" applyFont="1" applyBorder="1" applyAlignment="1">
      <alignment/>
    </xf>
    <xf numFmtId="3" fontId="35" fillId="0" borderId="0" xfId="0" applyNumberFormat="1" applyFont="1" applyAlignment="1">
      <alignment/>
    </xf>
    <xf numFmtId="190" fontId="28" fillId="0" borderId="0" xfId="0" applyNumberFormat="1" applyFont="1" applyAlignment="1">
      <alignment/>
    </xf>
    <xf numFmtId="0" fontId="22" fillId="0" borderId="0" xfId="0" applyFont="1" applyBorder="1" applyAlignment="1">
      <alignment horizontal="center"/>
    </xf>
    <xf numFmtId="4" fontId="22" fillId="0" borderId="0" xfId="44" applyNumberFormat="1" applyFont="1" applyFill="1" applyBorder="1" applyAlignment="1">
      <alignment/>
    </xf>
    <xf numFmtId="176" fontId="28" fillId="0" borderId="0" xfId="0" applyNumberFormat="1" applyFont="1" applyAlignment="1">
      <alignment/>
    </xf>
    <xf numFmtId="171" fontId="22" fillId="0" borderId="31" xfId="42" applyFont="1" applyFill="1" applyBorder="1" applyAlignment="1">
      <alignment/>
    </xf>
    <xf numFmtId="171" fontId="28" fillId="0" borderId="19" xfId="42" applyFont="1" applyFill="1" applyBorder="1" applyAlignment="1">
      <alignment/>
    </xf>
    <xf numFmtId="171" fontId="22" fillId="0" borderId="19" xfId="42" applyFont="1" applyFill="1" applyBorder="1" applyAlignment="1">
      <alignment/>
    </xf>
    <xf numFmtId="3" fontId="28" fillId="0" borderId="19" xfId="0" applyNumberFormat="1" applyFont="1" applyBorder="1" applyAlignment="1">
      <alignment/>
    </xf>
    <xf numFmtId="49" fontId="28" fillId="0" borderId="0" xfId="0" applyNumberFormat="1" applyFont="1" applyAlignment="1">
      <alignment/>
    </xf>
    <xf numFmtId="4" fontId="28" fillId="0" borderId="0" xfId="44" applyNumberFormat="1" applyFont="1" applyFill="1" applyBorder="1" applyAlignment="1">
      <alignment/>
    </xf>
    <xf numFmtId="176" fontId="22" fillId="0" borderId="0" xfId="42" applyNumberFormat="1" applyFont="1" applyFill="1" applyBorder="1" applyAlignment="1">
      <alignment/>
    </xf>
    <xf numFmtId="0" fontId="22" fillId="0" borderId="18" xfId="0" applyFont="1" applyBorder="1" applyAlignment="1">
      <alignment/>
    </xf>
    <xf numFmtId="176" fontId="28" fillId="0" borderId="35" xfId="42" applyNumberFormat="1" applyFont="1" applyFill="1" applyBorder="1" applyAlignment="1">
      <alignment horizontal="right"/>
    </xf>
    <xf numFmtId="49" fontId="22" fillId="0" borderId="0" xfId="0" applyNumberFormat="1" applyFont="1" applyAlignment="1">
      <alignment/>
    </xf>
    <xf numFmtId="176" fontId="22" fillId="0" borderId="19" xfId="42" applyNumberFormat="1" applyFont="1" applyBorder="1" applyAlignment="1">
      <alignment/>
    </xf>
    <xf numFmtId="176" fontId="22" fillId="0" borderId="0" xfId="42" applyNumberFormat="1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36" xfId="0" applyFont="1" applyBorder="1" applyAlignment="1">
      <alignment/>
    </xf>
    <xf numFmtId="0" fontId="28" fillId="0" borderId="16" xfId="0" applyFont="1" applyBorder="1" applyAlignment="1">
      <alignment horizontal="center"/>
    </xf>
    <xf numFmtId="176" fontId="28" fillId="0" borderId="16" xfId="42" applyNumberFormat="1" applyFont="1" applyFill="1" applyBorder="1" applyAlignment="1">
      <alignment/>
    </xf>
    <xf numFmtId="3" fontId="35" fillId="0" borderId="0" xfId="0" applyNumberFormat="1" applyFont="1" applyAlignment="1">
      <alignment horizontal="right" vertical="center"/>
    </xf>
    <xf numFmtId="0" fontId="28" fillId="0" borderId="37" xfId="0" applyFont="1" applyBorder="1" applyAlignment="1">
      <alignment/>
    </xf>
    <xf numFmtId="0" fontId="28" fillId="0" borderId="37" xfId="0" applyFont="1" applyBorder="1" applyAlignment="1">
      <alignment horizontal="center"/>
    </xf>
    <xf numFmtId="4" fontId="28" fillId="0" borderId="37" xfId="44" applyNumberFormat="1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2" fillId="0" borderId="38" xfId="0" applyFont="1" applyBorder="1" applyAlignment="1">
      <alignment/>
    </xf>
    <xf numFmtId="0" fontId="22" fillId="0" borderId="26" xfId="0" applyFont="1" applyBorder="1" applyAlignment="1">
      <alignment/>
    </xf>
    <xf numFmtId="0" fontId="28" fillId="0" borderId="0" xfId="0" applyFont="1" applyFill="1" applyAlignment="1">
      <alignment/>
    </xf>
    <xf numFmtId="4" fontId="28" fillId="0" borderId="20" xfId="44" applyNumberFormat="1" applyFont="1" applyFill="1" applyBorder="1" applyAlignment="1">
      <alignment/>
    </xf>
    <xf numFmtId="3" fontId="28" fillId="0" borderId="19" xfId="42" applyNumberFormat="1" applyFont="1" applyFill="1" applyBorder="1" applyAlignment="1">
      <alignment/>
    </xf>
    <xf numFmtId="0" fontId="28" fillId="0" borderId="33" xfId="0" applyFont="1" applyBorder="1" applyAlignment="1">
      <alignment/>
    </xf>
    <xf numFmtId="0" fontId="28" fillId="0" borderId="31" xfId="0" applyFont="1" applyBorder="1" applyAlignment="1">
      <alignment horizontal="center"/>
    </xf>
    <xf numFmtId="3" fontId="28" fillId="0" borderId="19" xfId="42" applyNumberFormat="1" applyFont="1" applyFill="1" applyBorder="1" applyAlignment="1">
      <alignment horizontal="right"/>
    </xf>
    <xf numFmtId="3" fontId="28" fillId="0" borderId="0" xfId="0" applyNumberFormat="1" applyFont="1" applyFill="1" applyAlignment="1">
      <alignment/>
    </xf>
    <xf numFmtId="191" fontId="28" fillId="0" borderId="0" xfId="0" applyNumberFormat="1" applyFont="1" applyAlignment="1">
      <alignment/>
    </xf>
    <xf numFmtId="176" fontId="28" fillId="0" borderId="0" xfId="42" applyNumberFormat="1" applyFont="1" applyFill="1" applyAlignment="1">
      <alignment/>
    </xf>
    <xf numFmtId="3" fontId="35" fillId="0" borderId="19" xfId="0" applyNumberFormat="1" applyFont="1" applyBorder="1" applyAlignment="1">
      <alignment horizontal="right" vertical="center"/>
    </xf>
    <xf numFmtId="178" fontId="28" fillId="0" borderId="0" xfId="0" applyNumberFormat="1" applyFont="1" applyBorder="1" applyAlignment="1">
      <alignment/>
    </xf>
    <xf numFmtId="43" fontId="28" fillId="0" borderId="39" xfId="0" applyNumberFormat="1" applyFont="1" applyFill="1" applyBorder="1" applyAlignment="1">
      <alignment/>
    </xf>
    <xf numFmtId="178" fontId="22" fillId="0" borderId="39" xfId="42" applyNumberFormat="1" applyFont="1" applyBorder="1" applyAlignment="1">
      <alignment/>
    </xf>
    <xf numFmtId="3" fontId="38" fillId="0" borderId="0" xfId="0" applyNumberFormat="1" applyFont="1" applyAlignment="1">
      <alignment horizontal="right" vertical="center"/>
    </xf>
    <xf numFmtId="4" fontId="28" fillId="0" borderId="0" xfId="0" applyNumberFormat="1" applyFont="1" applyFill="1" applyAlignment="1">
      <alignment/>
    </xf>
    <xf numFmtId="0" fontId="22" fillId="0" borderId="37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10" xfId="0" applyFont="1" applyBorder="1" applyAlignment="1">
      <alignment horizontal="center"/>
    </xf>
    <xf numFmtId="4" fontId="28" fillId="0" borderId="10" xfId="44" applyNumberFormat="1" applyFont="1" applyFill="1" applyBorder="1" applyAlignment="1">
      <alignment/>
    </xf>
    <xf numFmtId="0" fontId="35" fillId="0" borderId="19" xfId="0" applyFont="1" applyBorder="1" applyAlignment="1">
      <alignment vertical="center"/>
    </xf>
    <xf numFmtId="0" fontId="35" fillId="0" borderId="19" xfId="0" applyFont="1" applyBorder="1" applyAlignment="1">
      <alignment horizontal="center" vertical="center"/>
    </xf>
    <xf numFmtId="3" fontId="39" fillId="0" borderId="0" xfId="0" applyNumberFormat="1" applyFont="1" applyAlignment="1">
      <alignment/>
    </xf>
    <xf numFmtId="0" fontId="22" fillId="0" borderId="37" xfId="0" applyFont="1" applyBorder="1" applyAlignment="1">
      <alignment horizontal="center"/>
    </xf>
    <xf numFmtId="4" fontId="22" fillId="0" borderId="37" xfId="44" applyNumberFormat="1" applyFont="1" applyFill="1" applyBorder="1" applyAlignment="1">
      <alignment/>
    </xf>
    <xf numFmtId="43" fontId="28" fillId="0" borderId="0" xfId="0" applyNumberFormat="1" applyFont="1" applyFill="1" applyAlignment="1">
      <alignment/>
    </xf>
    <xf numFmtId="0" fontId="22" fillId="0" borderId="37" xfId="0" applyFont="1" applyFill="1" applyBorder="1" applyAlignment="1">
      <alignment/>
    </xf>
    <xf numFmtId="0" fontId="22" fillId="0" borderId="37" xfId="0" applyFont="1" applyFill="1" applyBorder="1" applyAlignment="1">
      <alignment horizontal="center"/>
    </xf>
    <xf numFmtId="0" fontId="22" fillId="0" borderId="37" xfId="0" applyFont="1" applyBorder="1" applyAlignment="1">
      <alignment vertical="center" wrapText="1"/>
    </xf>
    <xf numFmtId="4" fontId="22" fillId="0" borderId="37" xfId="44" applyNumberFormat="1" applyFont="1" applyFill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0" fontId="28" fillId="0" borderId="19" xfId="0" applyFont="1" applyBorder="1" applyAlignment="1">
      <alignment vertical="center" wrapText="1"/>
    </xf>
    <xf numFmtId="43" fontId="22" fillId="0" borderId="0" xfId="0" applyNumberFormat="1" applyFont="1" applyAlignment="1">
      <alignment/>
    </xf>
    <xf numFmtId="0" fontId="35" fillId="0" borderId="19" xfId="0" applyFont="1" applyBorder="1" applyAlignment="1">
      <alignment horizontal="left" vertical="center"/>
    </xf>
    <xf numFmtId="0" fontId="35" fillId="0" borderId="0" xfId="0" applyFont="1" applyFill="1" applyAlignment="1">
      <alignment vertical="center"/>
    </xf>
    <xf numFmtId="3" fontId="35" fillId="0" borderId="0" xfId="0" applyNumberFormat="1" applyFont="1" applyFill="1" applyAlignment="1">
      <alignment horizontal="right" vertical="center"/>
    </xf>
    <xf numFmtId="43" fontId="28" fillId="0" borderId="0" xfId="0" applyNumberFormat="1" applyFont="1" applyAlignment="1">
      <alignment/>
    </xf>
    <xf numFmtId="171" fontId="28" fillId="0" borderId="19" xfId="42" applyFont="1" applyBorder="1" applyAlignment="1">
      <alignment/>
    </xf>
    <xf numFmtId="172" fontId="28" fillId="0" borderId="19" xfId="0" applyNumberFormat="1" applyFont="1" applyBorder="1" applyAlignment="1">
      <alignment vertical="center"/>
    </xf>
    <xf numFmtId="4" fontId="22" fillId="0" borderId="20" xfId="0" applyNumberFormat="1" applyFont="1" applyFill="1" applyBorder="1" applyAlignment="1">
      <alignment/>
    </xf>
    <xf numFmtId="0" fontId="28" fillId="0" borderId="0" xfId="0" applyFont="1" applyBorder="1" applyAlignment="1">
      <alignment vertical="center" wrapText="1"/>
    </xf>
    <xf numFmtId="4" fontId="28" fillId="0" borderId="0" xfId="0" applyNumberFormat="1" applyFont="1" applyFill="1" applyBorder="1" applyAlignment="1">
      <alignment/>
    </xf>
    <xf numFmtId="4" fontId="22" fillId="0" borderId="0" xfId="0" applyNumberFormat="1" applyFont="1" applyAlignment="1">
      <alignment/>
    </xf>
    <xf numFmtId="0" fontId="22" fillId="34" borderId="31" xfId="0" applyFont="1" applyFill="1" applyBorder="1" applyAlignment="1">
      <alignment/>
    </xf>
    <xf numFmtId="0" fontId="28" fillId="34" borderId="31" xfId="0" applyFont="1" applyFill="1" applyBorder="1" applyAlignment="1">
      <alignment/>
    </xf>
    <xf numFmtId="171" fontId="22" fillId="34" borderId="31" xfId="42" applyFont="1" applyFill="1" applyBorder="1" applyAlignment="1">
      <alignment/>
    </xf>
    <xf numFmtId="0" fontId="22" fillId="34" borderId="16" xfId="0" applyFont="1" applyFill="1" applyBorder="1" applyAlignment="1">
      <alignment/>
    </xf>
    <xf numFmtId="0" fontId="22" fillId="34" borderId="16" xfId="0" applyFont="1" applyFill="1" applyBorder="1" applyAlignment="1">
      <alignment horizontal="left"/>
    </xf>
    <xf numFmtId="0" fontId="22" fillId="34" borderId="16" xfId="0" applyFont="1" applyFill="1" applyBorder="1" applyAlignment="1">
      <alignment horizontal="center"/>
    </xf>
    <xf numFmtId="4" fontId="22" fillId="34" borderId="16" xfId="44" applyNumberFormat="1" applyFont="1" applyFill="1" applyBorder="1" applyAlignment="1">
      <alignment/>
    </xf>
    <xf numFmtId="176" fontId="22" fillId="34" borderId="16" xfId="42" applyNumberFormat="1" applyFont="1" applyFill="1" applyBorder="1" applyAlignment="1">
      <alignment/>
    </xf>
    <xf numFmtId="0" fontId="41" fillId="0" borderId="0" xfId="0" applyFont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42" fillId="0" borderId="0" xfId="0" applyFont="1" applyAlignment="1">
      <alignment/>
    </xf>
    <xf numFmtId="0" fontId="28" fillId="34" borderId="19" xfId="0" applyFont="1" applyFill="1" applyBorder="1" applyAlignment="1">
      <alignment/>
    </xf>
    <xf numFmtId="0" fontId="22" fillId="34" borderId="19" xfId="0" applyFont="1" applyFill="1" applyBorder="1" applyAlignment="1">
      <alignment/>
    </xf>
    <xf numFmtId="0" fontId="28" fillId="34" borderId="19" xfId="0" applyFont="1" applyFill="1" applyBorder="1" applyAlignment="1">
      <alignment horizontal="center"/>
    </xf>
    <xf numFmtId="176" fontId="22" fillId="34" borderId="19" xfId="42" applyNumberFormat="1" applyFont="1" applyFill="1" applyBorder="1" applyAlignment="1">
      <alignment/>
    </xf>
    <xf numFmtId="176" fontId="28" fillId="0" borderId="19" xfId="42" applyNumberFormat="1" applyFont="1" applyFill="1" applyBorder="1" applyAlignment="1">
      <alignment horizontal="right"/>
    </xf>
    <xf numFmtId="0" fontId="22" fillId="34" borderId="19" xfId="0" applyFont="1" applyFill="1" applyBorder="1" applyAlignment="1">
      <alignment horizontal="center"/>
    </xf>
    <xf numFmtId="4" fontId="22" fillId="34" borderId="20" xfId="44" applyNumberFormat="1" applyFont="1" applyFill="1" applyBorder="1" applyAlignment="1">
      <alignment/>
    </xf>
    <xf numFmtId="4" fontId="22" fillId="34" borderId="40" xfId="44" applyNumberFormat="1" applyFont="1" applyFill="1" applyBorder="1" applyAlignment="1">
      <alignment/>
    </xf>
    <xf numFmtId="4" fontId="22" fillId="0" borderId="20" xfId="44" applyNumberFormat="1" applyFont="1" applyFill="1" applyBorder="1" applyAlignment="1">
      <alignment/>
    </xf>
    <xf numFmtId="4" fontId="22" fillId="0" borderId="40" xfId="44" applyNumberFormat="1" applyFont="1" applyFill="1" applyBorder="1" applyAlignment="1">
      <alignment/>
    </xf>
    <xf numFmtId="4" fontId="28" fillId="0" borderId="40" xfId="44" applyNumberFormat="1" applyFont="1" applyFill="1" applyBorder="1" applyAlignment="1">
      <alignment/>
    </xf>
    <xf numFmtId="4" fontId="22" fillId="34" borderId="31" xfId="44" applyNumberFormat="1" applyFont="1" applyFill="1" applyBorder="1" applyAlignment="1">
      <alignment horizontal="right"/>
    </xf>
    <xf numFmtId="171" fontId="22" fillId="34" borderId="31" xfId="42" applyFont="1" applyFill="1" applyBorder="1" applyAlignment="1">
      <alignment horizontal="right"/>
    </xf>
    <xf numFmtId="171" fontId="28" fillId="0" borderId="37" xfId="42" applyFont="1" applyFill="1" applyBorder="1" applyAlignment="1">
      <alignment/>
    </xf>
    <xf numFmtId="171" fontId="28" fillId="0" borderId="10" xfId="42" applyFont="1" applyFill="1" applyBorder="1" applyAlignment="1">
      <alignment/>
    </xf>
    <xf numFmtId="4" fontId="28" fillId="34" borderId="40" xfId="44" applyNumberFormat="1" applyFont="1" applyFill="1" applyBorder="1" applyAlignment="1">
      <alignment/>
    </xf>
    <xf numFmtId="4" fontId="28" fillId="34" borderId="20" xfId="44" applyNumberFormat="1" applyFont="1" applyFill="1" applyBorder="1" applyAlignment="1">
      <alignment/>
    </xf>
    <xf numFmtId="0" fontId="22" fillId="34" borderId="26" xfId="0" applyFont="1" applyFill="1" applyBorder="1" applyAlignment="1">
      <alignment/>
    </xf>
    <xf numFmtId="0" fontId="28" fillId="0" borderId="37" xfId="0" applyFont="1" applyFill="1" applyBorder="1" applyAlignment="1">
      <alignment/>
    </xf>
    <xf numFmtId="0" fontId="28" fillId="0" borderId="37" xfId="0" applyFont="1" applyFill="1" applyBorder="1" applyAlignment="1">
      <alignment horizontal="center"/>
    </xf>
    <xf numFmtId="176" fontId="22" fillId="0" borderId="37" xfId="42" applyNumberFormat="1" applyFont="1" applyFill="1" applyBorder="1" applyAlignment="1">
      <alignment/>
    </xf>
    <xf numFmtId="176" fontId="36" fillId="0" borderId="37" xfId="42" applyNumberFormat="1" applyFont="1" applyFill="1" applyBorder="1" applyAlignment="1">
      <alignment horizontal="right"/>
    </xf>
    <xf numFmtId="0" fontId="22" fillId="0" borderId="10" xfId="0" applyFont="1" applyFill="1" applyBorder="1" applyAlignment="1">
      <alignment horizontal="center"/>
    </xf>
    <xf numFmtId="171" fontId="22" fillId="0" borderId="19" xfId="42" applyFont="1" applyBorder="1" applyAlignment="1">
      <alignment wrapText="1"/>
    </xf>
    <xf numFmtId="3" fontId="22" fillId="34" borderId="19" xfId="42" applyNumberFormat="1" applyFont="1" applyFill="1" applyBorder="1" applyAlignment="1">
      <alignment horizontal="right"/>
    </xf>
    <xf numFmtId="3" fontId="35" fillId="0" borderId="0" xfId="0" applyNumberFormat="1" applyFont="1" applyBorder="1" applyAlignment="1">
      <alignment horizontal="right" vertical="center"/>
    </xf>
    <xf numFmtId="4" fontId="22" fillId="0" borderId="19" xfId="44" applyNumberFormat="1" applyFont="1" applyFill="1" applyBorder="1" applyAlignment="1">
      <alignment wrapText="1"/>
    </xf>
    <xf numFmtId="4" fontId="22" fillId="34" borderId="19" xfId="44" applyNumberFormat="1" applyFont="1" applyFill="1" applyBorder="1" applyAlignment="1">
      <alignment horizontal="center"/>
    </xf>
    <xf numFmtId="4" fontId="22" fillId="34" borderId="20" xfId="44" applyNumberFormat="1" applyFont="1" applyFill="1" applyBorder="1" applyAlignment="1">
      <alignment horizontal="center" wrapText="1"/>
    </xf>
    <xf numFmtId="171" fontId="22" fillId="34" borderId="19" xfId="42" applyFont="1" applyFill="1" applyBorder="1" applyAlignment="1">
      <alignment horizontal="center" wrapText="1"/>
    </xf>
    <xf numFmtId="4" fontId="22" fillId="34" borderId="41" xfId="44" applyNumberFormat="1" applyFont="1" applyFill="1" applyBorder="1" applyAlignment="1">
      <alignment/>
    </xf>
    <xf numFmtId="0" fontId="28" fillId="0" borderId="19" xfId="0" applyFont="1" applyFill="1" applyBorder="1" applyAlignment="1">
      <alignment/>
    </xf>
    <xf numFmtId="4" fontId="22" fillId="0" borderId="19" xfId="44" applyNumberFormat="1" applyFont="1" applyFill="1" applyBorder="1" applyAlignment="1">
      <alignment horizontal="center"/>
    </xf>
    <xf numFmtId="4" fontId="22" fillId="0" borderId="20" xfId="44" applyNumberFormat="1" applyFont="1" applyFill="1" applyBorder="1" applyAlignment="1">
      <alignment horizontal="center" wrapText="1"/>
    </xf>
    <xf numFmtId="171" fontId="22" fillId="0" borderId="19" xfId="42" applyFont="1" applyFill="1" applyBorder="1" applyAlignment="1">
      <alignment horizontal="center" wrapText="1"/>
    </xf>
    <xf numFmtId="3" fontId="22" fillId="0" borderId="37" xfId="42" applyNumberFormat="1" applyFont="1" applyFill="1" applyBorder="1" applyAlignment="1">
      <alignment horizontal="right"/>
    </xf>
    <xf numFmtId="3" fontId="22" fillId="0" borderId="10" xfId="42" applyNumberFormat="1" applyFont="1" applyFill="1" applyBorder="1" applyAlignment="1">
      <alignment/>
    </xf>
    <xf numFmtId="3" fontId="28" fillId="0" borderId="10" xfId="42" applyNumberFormat="1" applyFont="1" applyFill="1" applyBorder="1" applyAlignment="1">
      <alignment/>
    </xf>
    <xf numFmtId="43" fontId="28" fillId="0" borderId="0" xfId="0" applyNumberFormat="1" applyFont="1" applyFill="1" applyBorder="1" applyAlignment="1">
      <alignment/>
    </xf>
    <xf numFmtId="171" fontId="22" fillId="0" borderId="37" xfId="42" applyFont="1" applyFill="1" applyBorder="1" applyAlignment="1">
      <alignment/>
    </xf>
    <xf numFmtId="171" fontId="22" fillId="0" borderId="0" xfId="42" applyFont="1" applyFill="1" applyBorder="1" applyAlignment="1">
      <alignment/>
    </xf>
    <xf numFmtId="171" fontId="22" fillId="0" borderId="10" xfId="42" applyFont="1" applyFill="1" applyBorder="1" applyAlignment="1">
      <alignment/>
    </xf>
    <xf numFmtId="176" fontId="22" fillId="0" borderId="10" xfId="42" applyNumberFormat="1" applyFont="1" applyFill="1" applyBorder="1" applyAlignment="1">
      <alignment/>
    </xf>
    <xf numFmtId="171" fontId="22" fillId="34" borderId="19" xfId="42" applyFont="1" applyFill="1" applyBorder="1" applyAlignment="1">
      <alignment/>
    </xf>
    <xf numFmtId="4" fontId="22" fillId="0" borderId="40" xfId="0" applyNumberFormat="1" applyFont="1" applyFill="1" applyBorder="1" applyAlignment="1">
      <alignment/>
    </xf>
    <xf numFmtId="4" fontId="22" fillId="34" borderId="34" xfId="44" applyNumberFormat="1" applyFont="1" applyFill="1" applyBorder="1" applyAlignment="1">
      <alignment/>
    </xf>
    <xf numFmtId="4" fontId="22" fillId="34" borderId="11" xfId="44" applyNumberFormat="1" applyFont="1" applyFill="1" applyBorder="1" applyAlignment="1">
      <alignment/>
    </xf>
    <xf numFmtId="176" fontId="28" fillId="0" borderId="19" xfId="42" applyNumberFormat="1" applyFont="1" applyFill="1" applyBorder="1" applyAlignment="1">
      <alignment/>
    </xf>
    <xf numFmtId="176" fontId="22" fillId="34" borderId="19" xfId="42" applyNumberFormat="1" applyFont="1" applyFill="1" applyBorder="1" applyAlignment="1">
      <alignment/>
    </xf>
    <xf numFmtId="176" fontId="35" fillId="0" borderId="19" xfId="42" applyNumberFormat="1" applyFont="1" applyBorder="1" applyAlignment="1">
      <alignment vertical="center"/>
    </xf>
    <xf numFmtId="171" fontId="22" fillId="34" borderId="19" xfId="42" applyFont="1" applyFill="1" applyBorder="1" applyAlignment="1">
      <alignment horizontal="right"/>
    </xf>
    <xf numFmtId="0" fontId="29" fillId="34" borderId="19" xfId="0" applyFont="1" applyFill="1" applyBorder="1" applyAlignment="1">
      <alignment horizontal="center"/>
    </xf>
    <xf numFmtId="0" fontId="29" fillId="34" borderId="31" xfId="0" applyFont="1" applyFill="1" applyBorder="1" applyAlignment="1">
      <alignment horizontal="center"/>
    </xf>
    <xf numFmtId="0" fontId="29" fillId="34" borderId="26" xfId="0" applyFont="1" applyFill="1" applyBorder="1" applyAlignment="1">
      <alignment horizontal="center"/>
    </xf>
    <xf numFmtId="176" fontId="22" fillId="0" borderId="26" xfId="42" applyNumberFormat="1" applyFont="1" applyBorder="1" applyAlignment="1">
      <alignment horizontal="right"/>
    </xf>
    <xf numFmtId="0" fontId="22" fillId="0" borderId="39" xfId="0" applyFont="1" applyBorder="1" applyAlignment="1">
      <alignment horizontal="center"/>
    </xf>
    <xf numFmtId="0" fontId="22" fillId="0" borderId="18" xfId="0" applyFont="1" applyFill="1" applyBorder="1" applyAlignment="1">
      <alignment/>
    </xf>
    <xf numFmtId="176" fontId="22" fillId="0" borderId="19" xfId="42" applyNumberFormat="1" applyFont="1" applyBorder="1" applyAlignment="1">
      <alignment horizontal="center"/>
    </xf>
    <xf numFmtId="176" fontId="22" fillId="0" borderId="19" xfId="42" applyNumberFormat="1" applyFont="1" applyFill="1" applyBorder="1" applyAlignment="1">
      <alignment horizontal="center"/>
    </xf>
    <xf numFmtId="0" fontId="28" fillId="0" borderId="39" xfId="0" applyFont="1" applyBorder="1" applyAlignment="1">
      <alignment horizontal="center"/>
    </xf>
    <xf numFmtId="176" fontId="22" fillId="0" borderId="35" xfId="42" applyNumberFormat="1" applyFont="1" applyBorder="1" applyAlignment="1">
      <alignment horizontal="center"/>
    </xf>
    <xf numFmtId="1" fontId="27" fillId="33" borderId="13" xfId="42" applyNumberFormat="1" applyFont="1" applyFill="1" applyBorder="1" applyAlignment="1">
      <alignment horizontal="center"/>
    </xf>
    <xf numFmtId="1" fontId="27" fillId="33" borderId="42" xfId="42" applyNumberFormat="1" applyFont="1" applyFill="1" applyBorder="1" applyAlignment="1">
      <alignment horizontal="center"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Alignment="1">
      <alignment/>
    </xf>
    <xf numFmtId="176" fontId="37" fillId="0" borderId="0" xfId="42" applyNumberFormat="1" applyFont="1" applyAlignment="1">
      <alignment/>
    </xf>
    <xf numFmtId="0" fontId="29" fillId="33" borderId="13" xfId="0" applyFont="1" applyFill="1" applyBorder="1" applyAlignment="1">
      <alignment horizontal="center"/>
    </xf>
    <xf numFmtId="0" fontId="29" fillId="0" borderId="19" xfId="0" applyFont="1" applyBorder="1" applyAlignment="1">
      <alignment vertical="center" wrapText="1"/>
    </xf>
    <xf numFmtId="0" fontId="43" fillId="0" borderId="0" xfId="0" applyFont="1" applyAlignment="1">
      <alignment horizontal="left"/>
    </xf>
    <xf numFmtId="0" fontId="43" fillId="0" borderId="0" xfId="0" applyFont="1" applyAlignment="1">
      <alignment/>
    </xf>
    <xf numFmtId="176" fontId="28" fillId="0" borderId="0" xfId="42" applyNumberFormat="1" applyFont="1" applyAlignment="1">
      <alignment/>
    </xf>
    <xf numFmtId="176" fontId="28" fillId="0" borderId="0" xfId="42" applyNumberFormat="1" applyFont="1" applyAlignment="1">
      <alignment horizontal="right"/>
    </xf>
    <xf numFmtId="176" fontId="28" fillId="0" borderId="19" xfId="42" applyNumberFormat="1" applyFont="1" applyBorder="1" applyAlignment="1">
      <alignment horizontal="center"/>
    </xf>
    <xf numFmtId="176" fontId="28" fillId="0" borderId="26" xfId="42" applyNumberFormat="1" applyFont="1" applyBorder="1" applyAlignment="1">
      <alignment horizontal="center"/>
    </xf>
    <xf numFmtId="188" fontId="28" fillId="0" borderId="0" xfId="0" applyNumberFormat="1" applyFont="1" applyAlignment="1">
      <alignment/>
    </xf>
    <xf numFmtId="0" fontId="22" fillId="0" borderId="18" xfId="0" applyFont="1" applyBorder="1" applyAlignment="1">
      <alignment vertical="center" wrapText="1"/>
    </xf>
    <xf numFmtId="0" fontId="28" fillId="0" borderId="19" xfId="0" applyFont="1" applyBorder="1" applyAlignment="1">
      <alignment horizontal="center" vertical="center" wrapText="1"/>
    </xf>
    <xf numFmtId="176" fontId="28" fillId="0" borderId="19" xfId="42" applyNumberFormat="1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/>
    </xf>
    <xf numFmtId="176" fontId="28" fillId="0" borderId="0" xfId="42" applyNumberFormat="1" applyFont="1" applyBorder="1" applyAlignment="1">
      <alignment horizontal="center" vertical="center" wrapText="1"/>
    </xf>
    <xf numFmtId="176" fontId="28" fillId="0" borderId="10" xfId="42" applyNumberFormat="1" applyFont="1" applyBorder="1" applyAlignment="1">
      <alignment/>
    </xf>
    <xf numFmtId="176" fontId="28" fillId="0" borderId="10" xfId="42" applyNumberFormat="1" applyFont="1" applyBorder="1" applyAlignment="1">
      <alignment horizontal="right"/>
    </xf>
    <xf numFmtId="176" fontId="38" fillId="0" borderId="0" xfId="42" applyNumberFormat="1" applyFont="1" applyAlignment="1">
      <alignment/>
    </xf>
    <xf numFmtId="176" fontId="28" fillId="0" borderId="35" xfId="42" applyNumberFormat="1" applyFont="1" applyBorder="1" applyAlignment="1">
      <alignment horizontal="right"/>
    </xf>
    <xf numFmtId="176" fontId="28" fillId="0" borderId="43" xfId="42" applyNumberFormat="1" applyFont="1" applyFill="1" applyBorder="1" applyAlignment="1">
      <alignment horizontal="right"/>
    </xf>
    <xf numFmtId="176" fontId="35" fillId="0" borderId="0" xfId="42" applyNumberFormat="1" applyFont="1" applyBorder="1" applyAlignment="1">
      <alignment horizontal="right" vertical="center"/>
    </xf>
    <xf numFmtId="176" fontId="35" fillId="0" borderId="43" xfId="42" applyNumberFormat="1" applyFont="1" applyFill="1" applyBorder="1" applyAlignment="1">
      <alignment horizontal="right" vertical="center"/>
    </xf>
    <xf numFmtId="176" fontId="28" fillId="0" borderId="35" xfId="42" applyNumberFormat="1" applyFont="1" applyBorder="1" applyAlignment="1">
      <alignment horizontal="right" vertical="center" wrapText="1"/>
    </xf>
    <xf numFmtId="176" fontId="28" fillId="0" borderId="35" xfId="42" applyNumberFormat="1" applyFont="1" applyFill="1" applyBorder="1" applyAlignment="1">
      <alignment horizontal="right" vertical="center" wrapText="1"/>
    </xf>
    <xf numFmtId="0" fontId="22" fillId="0" borderId="25" xfId="0" applyFont="1" applyBorder="1" applyAlignment="1">
      <alignment horizontal="center"/>
    </xf>
    <xf numFmtId="176" fontId="22" fillId="0" borderId="25" xfId="42" applyNumberFormat="1" applyFont="1" applyBorder="1" applyAlignment="1">
      <alignment horizontal="center"/>
    </xf>
    <xf numFmtId="176" fontId="22" fillId="0" borderId="35" xfId="42" applyNumberFormat="1" applyFont="1" applyBorder="1" applyAlignment="1">
      <alignment horizontal="right"/>
    </xf>
    <xf numFmtId="176" fontId="22" fillId="0" borderId="31" xfId="42" applyNumberFormat="1" applyFont="1" applyBorder="1" applyAlignment="1">
      <alignment horizontal="center"/>
    </xf>
    <xf numFmtId="176" fontId="22" fillId="0" borderId="44" xfId="42" applyNumberFormat="1" applyFont="1" applyBorder="1" applyAlignment="1">
      <alignment horizontal="right"/>
    </xf>
    <xf numFmtId="0" fontId="22" fillId="0" borderId="18" xfId="0" applyFont="1" applyBorder="1" applyAlignment="1">
      <alignment vertical="center"/>
    </xf>
    <xf numFmtId="176" fontId="28" fillId="0" borderId="20" xfId="42" applyNumberFormat="1" applyFont="1" applyBorder="1" applyAlignment="1">
      <alignment horizontal="center"/>
    </xf>
    <xf numFmtId="176" fontId="28" fillId="0" borderId="45" xfId="42" applyNumberFormat="1" applyFont="1" applyFill="1" applyBorder="1" applyAlignment="1">
      <alignment horizontal="right"/>
    </xf>
    <xf numFmtId="176" fontId="28" fillId="0" borderId="46" xfId="42" applyNumberFormat="1" applyFont="1" applyFill="1" applyBorder="1" applyAlignment="1">
      <alignment horizontal="right"/>
    </xf>
    <xf numFmtId="0" fontId="22" fillId="0" borderId="12" xfId="0" applyFont="1" applyBorder="1" applyAlignment="1">
      <alignment/>
    </xf>
    <xf numFmtId="0" fontId="43" fillId="0" borderId="19" xfId="0" applyFont="1" applyBorder="1" applyAlignment="1">
      <alignment horizontal="center"/>
    </xf>
    <xf numFmtId="176" fontId="43" fillId="0" borderId="19" xfId="42" applyNumberFormat="1" applyFont="1" applyBorder="1" applyAlignment="1">
      <alignment horizontal="center"/>
    </xf>
    <xf numFmtId="0" fontId="28" fillId="0" borderId="16" xfId="0" applyFont="1" applyBorder="1" applyAlignment="1">
      <alignment vertical="center" wrapText="1"/>
    </xf>
    <xf numFmtId="176" fontId="35" fillId="0" borderId="19" xfId="42" applyNumberFormat="1" applyFont="1" applyFill="1" applyBorder="1" applyAlignment="1">
      <alignment vertical="center"/>
    </xf>
    <xf numFmtId="0" fontId="28" fillId="0" borderId="47" xfId="0" applyFont="1" applyBorder="1" applyAlignment="1">
      <alignment/>
    </xf>
    <xf numFmtId="0" fontId="28" fillId="0" borderId="48" xfId="0" applyFont="1" applyBorder="1" applyAlignment="1">
      <alignment vertical="center" wrapText="1"/>
    </xf>
    <xf numFmtId="0" fontId="28" fillId="0" borderId="48" xfId="0" applyFont="1" applyBorder="1" applyAlignment="1">
      <alignment horizontal="center"/>
    </xf>
    <xf numFmtId="176" fontId="28" fillId="0" borderId="48" xfId="42" applyNumberFormat="1" applyFont="1" applyBorder="1" applyAlignment="1">
      <alignment horizontal="center"/>
    </xf>
    <xf numFmtId="176" fontId="43" fillId="0" borderId="35" xfId="42" applyNumberFormat="1" applyFont="1" applyFill="1" applyBorder="1" applyAlignment="1">
      <alignment horizontal="right"/>
    </xf>
    <xf numFmtId="176" fontId="35" fillId="0" borderId="35" xfId="42" applyNumberFormat="1" applyFont="1" applyFill="1" applyBorder="1" applyAlignment="1">
      <alignment horizontal="right" vertical="center"/>
    </xf>
    <xf numFmtId="176" fontId="28" fillId="0" borderId="35" xfId="42" applyNumberFormat="1" applyFont="1" applyBorder="1" applyAlignment="1">
      <alignment/>
    </xf>
    <xf numFmtId="0" fontId="22" fillId="0" borderId="49" xfId="0" applyFont="1" applyBorder="1" applyAlignment="1">
      <alignment/>
    </xf>
    <xf numFmtId="0" fontId="22" fillId="0" borderId="50" xfId="0" applyFont="1" applyBorder="1" applyAlignment="1">
      <alignment vertical="center" wrapText="1"/>
    </xf>
    <xf numFmtId="0" fontId="28" fillId="0" borderId="50" xfId="0" applyFont="1" applyBorder="1" applyAlignment="1">
      <alignment horizontal="center"/>
    </xf>
    <xf numFmtId="0" fontId="22" fillId="0" borderId="51" xfId="0" applyFont="1" applyBorder="1" applyAlignment="1">
      <alignment/>
    </xf>
    <xf numFmtId="172" fontId="28" fillId="0" borderId="51" xfId="0" applyNumberFormat="1" applyFont="1" applyBorder="1" applyAlignment="1">
      <alignment vertical="center"/>
    </xf>
    <xf numFmtId="172" fontId="28" fillId="0" borderId="52" xfId="0" applyNumberFormat="1" applyFont="1" applyBorder="1" applyAlignment="1">
      <alignment vertical="center"/>
    </xf>
    <xf numFmtId="0" fontId="28" fillId="0" borderId="18" xfId="0" applyFont="1" applyBorder="1" applyAlignment="1">
      <alignment vertical="center" wrapText="1"/>
    </xf>
    <xf numFmtId="0" fontId="28" fillId="0" borderId="19" xfId="0" applyFont="1" applyFill="1" applyBorder="1" applyAlignment="1">
      <alignment horizontal="center"/>
    </xf>
    <xf numFmtId="176" fontId="22" fillId="0" borderId="35" xfId="42" applyNumberFormat="1" applyFont="1" applyFill="1" applyBorder="1" applyAlignment="1">
      <alignment horizontal="right"/>
    </xf>
    <xf numFmtId="0" fontId="22" fillId="34" borderId="18" xfId="0" applyFont="1" applyFill="1" applyBorder="1" applyAlignment="1">
      <alignment/>
    </xf>
    <xf numFmtId="176" fontId="22" fillId="34" borderId="35" xfId="42" applyNumberFormat="1" applyFont="1" applyFill="1" applyBorder="1" applyAlignment="1">
      <alignment horizontal="right"/>
    </xf>
    <xf numFmtId="176" fontId="22" fillId="34" borderId="19" xfId="42" applyNumberFormat="1" applyFont="1" applyFill="1" applyBorder="1" applyAlignment="1">
      <alignment horizontal="right"/>
    </xf>
    <xf numFmtId="0" fontId="22" fillId="34" borderId="47" xfId="0" applyFont="1" applyFill="1" applyBorder="1" applyAlignment="1">
      <alignment vertical="center" wrapText="1"/>
    </xf>
    <xf numFmtId="0" fontId="22" fillId="34" borderId="48" xfId="0" applyFont="1" applyFill="1" applyBorder="1" applyAlignment="1">
      <alignment vertical="center" wrapText="1"/>
    </xf>
    <xf numFmtId="0" fontId="22" fillId="34" borderId="48" xfId="0" applyFont="1" applyFill="1" applyBorder="1" applyAlignment="1">
      <alignment horizontal="center" vertical="center" wrapText="1"/>
    </xf>
    <xf numFmtId="176" fontId="22" fillId="34" borderId="48" xfId="42" applyNumberFormat="1" applyFont="1" applyFill="1" applyBorder="1" applyAlignment="1">
      <alignment/>
    </xf>
    <xf numFmtId="176" fontId="22" fillId="34" borderId="53" xfId="42" applyNumberFormat="1" applyFont="1" applyFill="1" applyBorder="1" applyAlignment="1">
      <alignment horizontal="right"/>
    </xf>
    <xf numFmtId="0" fontId="22" fillId="34" borderId="20" xfId="0" applyFont="1" applyFill="1" applyBorder="1" applyAlignment="1">
      <alignment horizontal="center"/>
    </xf>
    <xf numFmtId="176" fontId="22" fillId="34" borderId="40" xfId="42" applyNumberFormat="1" applyFont="1" applyFill="1" applyBorder="1" applyAlignment="1">
      <alignment horizontal="center"/>
    </xf>
    <xf numFmtId="176" fontId="22" fillId="34" borderId="21" xfId="42" applyNumberFormat="1" applyFont="1" applyFill="1" applyBorder="1" applyAlignment="1">
      <alignment horizontal="center"/>
    </xf>
    <xf numFmtId="0" fontId="22" fillId="34" borderId="54" xfId="0" applyFont="1" applyFill="1" applyBorder="1" applyAlignment="1">
      <alignment/>
    </xf>
    <xf numFmtId="0" fontId="22" fillId="34" borderId="55" xfId="0" applyFont="1" applyFill="1" applyBorder="1" applyAlignment="1">
      <alignment/>
    </xf>
    <xf numFmtId="0" fontId="28" fillId="34" borderId="56" xfId="0" applyFont="1" applyFill="1" applyBorder="1" applyAlignment="1">
      <alignment horizontal="center"/>
    </xf>
    <xf numFmtId="176" fontId="22" fillId="34" borderId="55" xfId="42" applyNumberFormat="1" applyFont="1" applyFill="1" applyBorder="1" applyAlignment="1">
      <alignment horizontal="right"/>
    </xf>
    <xf numFmtId="176" fontId="22" fillId="34" borderId="57" xfId="42" applyNumberFormat="1" applyFont="1" applyFill="1" applyBorder="1" applyAlignment="1">
      <alignment/>
    </xf>
    <xf numFmtId="176" fontId="22" fillId="34" borderId="35" xfId="42" applyNumberFormat="1" applyFont="1" applyFill="1" applyBorder="1" applyAlignment="1">
      <alignment/>
    </xf>
    <xf numFmtId="0" fontId="22" fillId="34" borderId="38" xfId="0" applyFont="1" applyFill="1" applyBorder="1" applyAlignment="1">
      <alignment/>
    </xf>
    <xf numFmtId="0" fontId="22" fillId="34" borderId="39" xfId="0" applyFont="1" applyFill="1" applyBorder="1" applyAlignment="1">
      <alignment horizontal="center"/>
    </xf>
    <xf numFmtId="176" fontId="22" fillId="34" borderId="26" xfId="42" applyNumberFormat="1" applyFont="1" applyFill="1" applyBorder="1" applyAlignment="1">
      <alignment horizontal="right"/>
    </xf>
    <xf numFmtId="176" fontId="22" fillId="34" borderId="43" xfId="42" applyNumberFormat="1" applyFont="1" applyFill="1" applyBorder="1" applyAlignment="1">
      <alignment/>
    </xf>
    <xf numFmtId="0" fontId="22" fillId="34" borderId="12" xfId="0" applyFont="1" applyFill="1" applyBorder="1" applyAlignment="1">
      <alignment/>
    </xf>
    <xf numFmtId="0" fontId="22" fillId="34" borderId="13" xfId="0" applyFont="1" applyFill="1" applyBorder="1" applyAlignment="1">
      <alignment/>
    </xf>
    <xf numFmtId="0" fontId="22" fillId="34" borderId="14" xfId="0" applyFont="1" applyFill="1" applyBorder="1" applyAlignment="1">
      <alignment horizontal="center"/>
    </xf>
    <xf numFmtId="176" fontId="22" fillId="34" borderId="13" xfId="42" applyNumberFormat="1" applyFont="1" applyFill="1" applyBorder="1" applyAlignment="1">
      <alignment horizontal="right"/>
    </xf>
    <xf numFmtId="176" fontId="22" fillId="34" borderId="58" xfId="42" applyNumberFormat="1" applyFont="1" applyFill="1" applyBorder="1" applyAlignment="1">
      <alignment/>
    </xf>
    <xf numFmtId="3" fontId="28" fillId="0" borderId="19" xfId="0" applyNumberFormat="1" applyFont="1" applyFill="1" applyBorder="1" applyAlignment="1">
      <alignment/>
    </xf>
    <xf numFmtId="0" fontId="28" fillId="34" borderId="19" xfId="60" applyFont="1" applyFill="1" applyBorder="1">
      <alignment/>
      <protection/>
    </xf>
    <xf numFmtId="0" fontId="22" fillId="34" borderId="19" xfId="61" applyNumberFormat="1" applyFont="1" applyFill="1" applyBorder="1" applyAlignment="1">
      <alignment horizontal="center"/>
      <protection/>
    </xf>
    <xf numFmtId="0" fontId="28" fillId="0" borderId="19" xfId="60" applyFont="1" applyBorder="1" applyAlignment="1">
      <alignment/>
      <protection/>
    </xf>
    <xf numFmtId="181" fontId="28" fillId="0" borderId="19" xfId="60" applyNumberFormat="1" applyFont="1" applyBorder="1" applyAlignment="1" applyProtection="1">
      <alignment/>
      <protection locked="0"/>
    </xf>
    <xf numFmtId="0" fontId="28" fillId="34" borderId="19" xfId="60" applyFont="1" applyFill="1" applyBorder="1" applyAlignment="1">
      <alignment/>
      <protection/>
    </xf>
    <xf numFmtId="3" fontId="22" fillId="34" borderId="19" xfId="60" applyNumberFormat="1" applyFont="1" applyFill="1" applyBorder="1" applyAlignment="1">
      <alignment/>
      <protection/>
    </xf>
    <xf numFmtId="176" fontId="43" fillId="0" borderId="19" xfId="0" applyNumberFormat="1" applyFont="1" applyBorder="1" applyAlignment="1">
      <alignment/>
    </xf>
    <xf numFmtId="3" fontId="35" fillId="0" borderId="19" xfId="0" applyNumberFormat="1" applyFont="1" applyBorder="1" applyAlignment="1">
      <alignment/>
    </xf>
    <xf numFmtId="0" fontId="22" fillId="34" borderId="19" xfId="60" applyFont="1" applyFill="1" applyBorder="1" applyAlignment="1">
      <alignment/>
      <protection/>
    </xf>
    <xf numFmtId="3" fontId="46" fillId="0" borderId="19" xfId="60" applyNumberFormat="1" applyFont="1" applyBorder="1" applyAlignment="1" applyProtection="1">
      <alignment/>
      <protection locked="0"/>
    </xf>
    <xf numFmtId="0" fontId="28" fillId="0" borderId="19" xfId="60" applyFont="1" applyFill="1" applyBorder="1" applyAlignment="1">
      <alignment/>
      <protection/>
    </xf>
    <xf numFmtId="3" fontId="28" fillId="0" borderId="19" xfId="60" applyNumberFormat="1" applyFont="1" applyFill="1" applyBorder="1" applyAlignment="1">
      <alignment/>
      <protection/>
    </xf>
    <xf numFmtId="0" fontId="23" fillId="0" borderId="0" xfId="0" applyFont="1" applyAlignment="1">
      <alignment vertical="center" wrapText="1"/>
    </xf>
    <xf numFmtId="3" fontId="45" fillId="0" borderId="0" xfId="0" applyNumberFormat="1" applyFont="1" applyAlignment="1">
      <alignment/>
    </xf>
    <xf numFmtId="171" fontId="41" fillId="0" borderId="0" xfId="42" applyFont="1" applyAlignment="1">
      <alignment/>
    </xf>
    <xf numFmtId="3" fontId="47" fillId="0" borderId="0" xfId="0" applyNumberFormat="1" applyFont="1" applyAlignment="1">
      <alignment/>
    </xf>
    <xf numFmtId="171" fontId="27" fillId="0" borderId="0" xfId="42" applyFont="1" applyAlignment="1">
      <alignment/>
    </xf>
    <xf numFmtId="0" fontId="27" fillId="0" borderId="0" xfId="0" applyFont="1" applyBorder="1" applyAlignment="1">
      <alignment horizontal="center"/>
    </xf>
    <xf numFmtId="0" fontId="16" fillId="0" borderId="0" xfId="59" applyFont="1" applyFill="1" applyBorder="1" applyAlignment="1">
      <alignment horizontal="center"/>
      <protection/>
    </xf>
    <xf numFmtId="176" fontId="45" fillId="0" borderId="0" xfId="42" applyNumberFormat="1" applyFont="1" applyAlignment="1">
      <alignment/>
    </xf>
    <xf numFmtId="176" fontId="27" fillId="0" borderId="0" xfId="42" applyNumberFormat="1" applyFont="1" applyAlignment="1">
      <alignment/>
    </xf>
    <xf numFmtId="176" fontId="41" fillId="0" borderId="0" xfId="42" applyNumberFormat="1" applyFont="1" applyAlignment="1">
      <alignment horizontal="right"/>
    </xf>
    <xf numFmtId="3" fontId="41" fillId="0" borderId="0" xfId="0" applyNumberFormat="1" applyFont="1" applyAlignment="1">
      <alignment/>
    </xf>
    <xf numFmtId="176" fontId="41" fillId="0" borderId="0" xfId="42" applyNumberFormat="1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48" fillId="0" borderId="0" xfId="0" applyFont="1" applyAlignment="1">
      <alignment/>
    </xf>
    <xf numFmtId="0" fontId="34" fillId="0" borderId="0" xfId="0" applyFont="1" applyAlignment="1">
      <alignment/>
    </xf>
    <xf numFmtId="3" fontId="24" fillId="0" borderId="0" xfId="0" applyNumberFormat="1" applyFont="1" applyAlignment="1">
      <alignment/>
    </xf>
    <xf numFmtId="0" fontId="28" fillId="0" borderId="27" xfId="0" applyFont="1" applyBorder="1" applyAlignment="1">
      <alignment/>
    </xf>
    <xf numFmtId="0" fontId="28" fillId="0" borderId="28" xfId="0" applyFont="1" applyBorder="1" applyAlignment="1">
      <alignment/>
    </xf>
    <xf numFmtId="0" fontId="28" fillId="0" borderId="59" xfId="0" applyFont="1" applyBorder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22" fillId="0" borderId="42" xfId="0" applyFont="1" applyBorder="1" applyAlignment="1">
      <alignment horizontal="center" vertical="center" wrapText="1"/>
    </xf>
    <xf numFmtId="0" fontId="22" fillId="0" borderId="32" xfId="0" applyFont="1" applyBorder="1" applyAlignment="1">
      <alignment vertical="center" wrapText="1"/>
    </xf>
    <xf numFmtId="3" fontId="40" fillId="35" borderId="25" xfId="0" applyNumberFormat="1" applyFont="1" applyFill="1" applyBorder="1" applyAlignment="1">
      <alignment vertical="center"/>
    </xf>
    <xf numFmtId="3" fontId="22" fillId="0" borderId="25" xfId="0" applyNumberFormat="1" applyFont="1" applyBorder="1" applyAlignment="1">
      <alignment vertical="center"/>
    </xf>
    <xf numFmtId="3" fontId="40" fillId="0" borderId="25" xfId="0" applyNumberFormat="1" applyFont="1" applyBorder="1" applyAlignment="1">
      <alignment vertical="center"/>
    </xf>
    <xf numFmtId="3" fontId="40" fillId="0" borderId="25" xfId="0" applyNumberFormat="1" applyFont="1" applyFill="1" applyBorder="1" applyAlignment="1">
      <alignment vertical="center"/>
    </xf>
    <xf numFmtId="3" fontId="40" fillId="35" borderId="22" xfId="0" applyNumberFormat="1" applyFont="1" applyFill="1" applyBorder="1" applyAlignment="1">
      <alignment vertical="center"/>
    </xf>
    <xf numFmtId="3" fontId="28" fillId="0" borderId="19" xfId="0" applyNumberFormat="1" applyFont="1" applyBorder="1" applyAlignment="1">
      <alignment vertical="center"/>
    </xf>
    <xf numFmtId="3" fontId="28" fillId="0" borderId="35" xfId="0" applyNumberFormat="1" applyFont="1" applyBorder="1" applyAlignment="1">
      <alignment vertical="center"/>
    </xf>
    <xf numFmtId="0" fontId="22" fillId="0" borderId="54" xfId="0" applyFont="1" applyBorder="1" applyAlignment="1">
      <alignment vertical="center" wrapText="1"/>
    </xf>
    <xf numFmtId="3" fontId="22" fillId="35" borderId="55" xfId="0" applyNumberFormat="1" applyFont="1" applyFill="1" applyBorder="1" applyAlignment="1">
      <alignment vertical="center"/>
    </xf>
    <xf numFmtId="3" fontId="22" fillId="0" borderId="55" xfId="0" applyNumberFormat="1" applyFont="1" applyBorder="1" applyAlignment="1">
      <alignment vertical="center"/>
    </xf>
    <xf numFmtId="3" fontId="22" fillId="0" borderId="55" xfId="0" applyNumberFormat="1" applyFont="1" applyFill="1" applyBorder="1" applyAlignment="1">
      <alignment vertical="center"/>
    </xf>
    <xf numFmtId="3" fontId="22" fillId="35" borderId="60" xfId="0" applyNumberFormat="1" applyFont="1" applyFill="1" applyBorder="1" applyAlignment="1">
      <alignment vertical="center"/>
    </xf>
    <xf numFmtId="0" fontId="28" fillId="0" borderId="15" xfId="0" applyFont="1" applyBorder="1" applyAlignment="1">
      <alignment vertical="center" wrapText="1"/>
    </xf>
    <xf numFmtId="3" fontId="28" fillId="0" borderId="16" xfId="0" applyNumberFormat="1" applyFont="1" applyBorder="1" applyAlignment="1">
      <alignment vertical="center"/>
    </xf>
    <xf numFmtId="3" fontId="22" fillId="35" borderId="16" xfId="0" applyNumberFormat="1" applyFont="1" applyFill="1" applyBorder="1" applyAlignment="1">
      <alignment vertical="center"/>
    </xf>
    <xf numFmtId="3" fontId="22" fillId="35" borderId="61" xfId="0" applyNumberFormat="1" applyFont="1" applyFill="1" applyBorder="1" applyAlignment="1">
      <alignment vertical="center"/>
    </xf>
    <xf numFmtId="3" fontId="22" fillId="0" borderId="19" xfId="0" applyNumberFormat="1" applyFont="1" applyBorder="1" applyAlignment="1">
      <alignment vertical="center"/>
    </xf>
    <xf numFmtId="3" fontId="28" fillId="0" borderId="19" xfId="0" applyNumberFormat="1" applyFont="1" applyFill="1" applyBorder="1" applyAlignment="1">
      <alignment vertical="center"/>
    </xf>
    <xf numFmtId="0" fontId="28" fillId="0" borderId="54" xfId="0" applyFont="1" applyBorder="1" applyAlignment="1">
      <alignment vertical="center" wrapText="1"/>
    </xf>
    <xf numFmtId="49" fontId="28" fillId="0" borderId="55" xfId="0" applyNumberFormat="1" applyFont="1" applyFill="1" applyBorder="1" applyAlignment="1">
      <alignment vertical="center"/>
    </xf>
    <xf numFmtId="3" fontId="28" fillId="0" borderId="55" xfId="0" applyNumberFormat="1" applyFont="1" applyFill="1" applyBorder="1" applyAlignment="1">
      <alignment vertical="center"/>
    </xf>
    <xf numFmtId="3" fontId="28" fillId="0" borderId="55" xfId="0" applyNumberFormat="1" applyFont="1" applyBorder="1" applyAlignment="1">
      <alignment vertical="center"/>
    </xf>
    <xf numFmtId="0" fontId="22" fillId="0" borderId="47" xfId="0" applyFont="1" applyBorder="1" applyAlignment="1">
      <alignment vertical="center" wrapText="1"/>
    </xf>
    <xf numFmtId="3" fontId="22" fillId="35" borderId="48" xfId="0" applyNumberFormat="1" applyFont="1" applyFill="1" applyBorder="1" applyAlignment="1">
      <alignment vertical="center"/>
    </xf>
    <xf numFmtId="3" fontId="22" fillId="35" borderId="53" xfId="0" applyNumberFormat="1" applyFont="1" applyFill="1" applyBorder="1" applyAlignment="1">
      <alignment vertical="center"/>
    </xf>
    <xf numFmtId="3" fontId="28" fillId="0" borderId="19" xfId="42" applyNumberFormat="1" applyFont="1" applyBorder="1" applyAlignment="1">
      <alignment/>
    </xf>
    <xf numFmtId="3" fontId="22" fillId="34" borderId="19" xfId="42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3" fontId="22" fillId="0" borderId="37" xfId="42" applyNumberFormat="1" applyFont="1" applyFill="1" applyBorder="1" applyAlignment="1">
      <alignment/>
    </xf>
    <xf numFmtId="176" fontId="22" fillId="0" borderId="10" xfId="42" applyNumberFormat="1" applyFont="1" applyFill="1" applyBorder="1" applyAlignment="1">
      <alignment/>
    </xf>
    <xf numFmtId="3" fontId="39" fillId="0" borderId="0" xfId="0" applyNumberFormat="1" applyFont="1" applyFill="1" applyAlignment="1">
      <alignment/>
    </xf>
    <xf numFmtId="176" fontId="22" fillId="0" borderId="37" xfId="42" applyNumberFormat="1" applyFont="1" applyFill="1" applyBorder="1" applyAlignment="1">
      <alignment/>
    </xf>
    <xf numFmtId="0" fontId="22" fillId="34" borderId="19" xfId="0" applyFont="1" applyFill="1" applyBorder="1" applyAlignment="1">
      <alignment vertical="center" wrapText="1"/>
    </xf>
    <xf numFmtId="0" fontId="22" fillId="0" borderId="19" xfId="0" applyFont="1" applyFill="1" applyBorder="1" applyAlignment="1">
      <alignment vertical="center" wrapText="1"/>
    </xf>
    <xf numFmtId="176" fontId="22" fillId="0" borderId="19" xfId="42" applyNumberFormat="1" applyFont="1" applyFill="1" applyBorder="1" applyAlignment="1">
      <alignment horizontal="right"/>
    </xf>
    <xf numFmtId="0" fontId="22" fillId="34" borderId="62" xfId="0" applyFont="1" applyFill="1" applyBorder="1" applyAlignment="1">
      <alignment/>
    </xf>
    <xf numFmtId="0" fontId="22" fillId="34" borderId="18" xfId="0" applyFont="1" applyFill="1" applyBorder="1" applyAlignment="1">
      <alignment vertical="center" wrapText="1"/>
    </xf>
    <xf numFmtId="0" fontId="22" fillId="34" borderId="18" xfId="0" applyFont="1" applyFill="1" applyBorder="1" applyAlignment="1">
      <alignment vertical="center"/>
    </xf>
    <xf numFmtId="0" fontId="28" fillId="34" borderId="19" xfId="0" applyFont="1" applyFill="1" applyBorder="1" applyAlignment="1">
      <alignment horizontal="center" vertical="center"/>
    </xf>
    <xf numFmtId="176" fontId="22" fillId="34" borderId="19" xfId="42" applyNumberFormat="1" applyFont="1" applyFill="1" applyBorder="1" applyAlignment="1">
      <alignment vertical="center"/>
    </xf>
    <xf numFmtId="176" fontId="22" fillId="34" borderId="35" xfId="42" applyNumberFormat="1" applyFont="1" applyFill="1" applyBorder="1" applyAlignment="1">
      <alignment vertical="center"/>
    </xf>
    <xf numFmtId="0" fontId="22" fillId="34" borderId="47" xfId="0" applyFont="1" applyFill="1" applyBorder="1" applyAlignment="1">
      <alignment/>
    </xf>
    <xf numFmtId="0" fontId="28" fillId="34" borderId="48" xfId="0" applyFont="1" applyFill="1" applyBorder="1" applyAlignment="1">
      <alignment horizontal="center"/>
    </xf>
    <xf numFmtId="176" fontId="22" fillId="34" borderId="48" xfId="42" applyNumberFormat="1" applyFont="1" applyFill="1" applyBorder="1" applyAlignment="1">
      <alignment horizontal="right"/>
    </xf>
    <xf numFmtId="176" fontId="28" fillId="0" borderId="16" xfId="42" applyNumberFormat="1" applyFont="1" applyFill="1" applyBorder="1" applyAlignment="1">
      <alignment horizontal="right"/>
    </xf>
    <xf numFmtId="176" fontId="28" fillId="0" borderId="61" xfId="42" applyNumberFormat="1" applyFont="1" applyFill="1" applyBorder="1" applyAlignment="1">
      <alignment horizontal="right"/>
    </xf>
    <xf numFmtId="4" fontId="22" fillId="34" borderId="40" xfId="44" applyNumberFormat="1" applyFont="1" applyFill="1" applyBorder="1" applyAlignment="1">
      <alignment vertical="center"/>
    </xf>
    <xf numFmtId="4" fontId="22" fillId="34" borderId="20" xfId="44" applyNumberFormat="1" applyFont="1" applyFill="1" applyBorder="1" applyAlignment="1">
      <alignment vertical="center"/>
    </xf>
    <xf numFmtId="176" fontId="28" fillId="0" borderId="37" xfId="42" applyNumberFormat="1" applyFont="1" applyBorder="1" applyAlignment="1">
      <alignment/>
    </xf>
    <xf numFmtId="171" fontId="22" fillId="0" borderId="10" xfId="42" applyFont="1" applyBorder="1" applyAlignment="1">
      <alignment/>
    </xf>
    <xf numFmtId="0" fontId="28" fillId="0" borderId="19" xfId="0" applyFont="1" applyBorder="1" applyAlignment="1">
      <alignment horizontal="left"/>
    </xf>
    <xf numFmtId="0" fontId="28" fillId="0" borderId="20" xfId="0" applyNumberFormat="1" applyFont="1" applyFill="1" applyBorder="1" applyAlignment="1" applyProtection="1">
      <alignment/>
      <protection/>
    </xf>
    <xf numFmtId="0" fontId="28" fillId="0" borderId="40" xfId="0" applyNumberFormat="1" applyFont="1" applyFill="1" applyBorder="1" applyAlignment="1" applyProtection="1">
      <alignment/>
      <protection/>
    </xf>
    <xf numFmtId="172" fontId="28" fillId="34" borderId="19" xfId="0" applyNumberFormat="1" applyFont="1" applyFill="1" applyBorder="1" applyAlignment="1">
      <alignment vertical="center"/>
    </xf>
    <xf numFmtId="0" fontId="22" fillId="34" borderId="16" xfId="0" applyFont="1" applyFill="1" applyBorder="1" applyAlignment="1">
      <alignment vertical="center" wrapText="1"/>
    </xf>
    <xf numFmtId="172" fontId="28" fillId="0" borderId="37" xfId="0" applyNumberFormat="1" applyFont="1" applyFill="1" applyBorder="1" applyAlignment="1">
      <alignment vertical="center"/>
    </xf>
    <xf numFmtId="0" fontId="22" fillId="0" borderId="37" xfId="0" applyFont="1" applyFill="1" applyBorder="1" applyAlignment="1">
      <alignment vertical="center" wrapText="1"/>
    </xf>
    <xf numFmtId="4" fontId="28" fillId="0" borderId="37" xfId="42" applyNumberFormat="1" applyFont="1" applyFill="1" applyBorder="1" applyAlignment="1">
      <alignment/>
    </xf>
    <xf numFmtId="176" fontId="28" fillId="0" borderId="37" xfId="42" applyNumberFormat="1" applyFont="1" applyFill="1" applyBorder="1" applyAlignment="1">
      <alignment/>
    </xf>
    <xf numFmtId="172" fontId="28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/>
    </xf>
    <xf numFmtId="4" fontId="28" fillId="0" borderId="0" xfId="42" applyNumberFormat="1" applyFont="1" applyFill="1" applyBorder="1" applyAlignment="1">
      <alignment/>
    </xf>
    <xf numFmtId="176" fontId="28" fillId="0" borderId="0" xfId="42" applyNumberFormat="1" applyFont="1" applyFill="1" applyBorder="1" applyAlignment="1">
      <alignment/>
    </xf>
    <xf numFmtId="171" fontId="28" fillId="0" borderId="10" xfId="42" applyFont="1" applyBorder="1" applyAlignment="1">
      <alignment/>
    </xf>
    <xf numFmtId="176" fontId="28" fillId="0" borderId="19" xfId="42" applyNumberFormat="1" applyFont="1" applyFill="1" applyBorder="1" applyAlignment="1" applyProtection="1">
      <alignment/>
      <protection/>
    </xf>
    <xf numFmtId="4" fontId="27" fillId="0" borderId="0" xfId="0" applyNumberFormat="1" applyFont="1" applyAlignment="1">
      <alignment/>
    </xf>
    <xf numFmtId="0" fontId="27" fillId="0" borderId="0" xfId="0" applyFont="1" applyAlignment="1">
      <alignment vertical="center" wrapText="1"/>
    </xf>
    <xf numFmtId="4" fontId="41" fillId="0" borderId="0" xfId="0" applyNumberFormat="1" applyFont="1" applyAlignment="1">
      <alignment/>
    </xf>
    <xf numFmtId="4" fontId="28" fillId="0" borderId="20" xfId="42" applyNumberFormat="1" applyFont="1" applyFill="1" applyBorder="1" applyAlignment="1">
      <alignment/>
    </xf>
    <xf numFmtId="4" fontId="28" fillId="0" borderId="40" xfId="42" applyNumberFormat="1" applyFont="1" applyFill="1" applyBorder="1" applyAlignment="1">
      <alignment/>
    </xf>
    <xf numFmtId="4" fontId="28" fillId="34" borderId="20" xfId="42" applyNumberFormat="1" applyFont="1" applyFill="1" applyBorder="1" applyAlignment="1">
      <alignment/>
    </xf>
    <xf numFmtId="4" fontId="28" fillId="34" borderId="40" xfId="42" applyNumberFormat="1" applyFont="1" applyFill="1" applyBorder="1" applyAlignment="1">
      <alignment/>
    </xf>
    <xf numFmtId="3" fontId="49" fillId="0" borderId="0" xfId="0" applyNumberFormat="1" applyFont="1" applyAlignment="1">
      <alignment/>
    </xf>
    <xf numFmtId="176" fontId="8" fillId="0" borderId="0" xfId="42" applyNumberFormat="1" applyFont="1" applyBorder="1" applyAlignment="1">
      <alignment/>
    </xf>
    <xf numFmtId="176" fontId="0" fillId="0" borderId="0" xfId="42" applyNumberFormat="1" applyFont="1" applyBorder="1" applyAlignment="1">
      <alignment horizontal="left" vertical="center"/>
    </xf>
    <xf numFmtId="176" fontId="20" fillId="0" borderId="0" xfId="42" applyNumberFormat="1" applyFont="1" applyAlignment="1">
      <alignment/>
    </xf>
    <xf numFmtId="176" fontId="18" fillId="0" borderId="0" xfId="42" applyNumberFormat="1" applyFont="1" applyAlignment="1">
      <alignment/>
    </xf>
    <xf numFmtId="176" fontId="0" fillId="0" borderId="0" xfId="42" applyNumberFormat="1" applyFont="1" applyBorder="1" applyAlignment="1">
      <alignment/>
    </xf>
    <xf numFmtId="3" fontId="50" fillId="0" borderId="0" xfId="0" applyNumberFormat="1" applyFont="1" applyAlignment="1">
      <alignment/>
    </xf>
    <xf numFmtId="0" fontId="29" fillId="0" borderId="0" xfId="0" applyFont="1" applyAlignment="1">
      <alignment horizontal="left"/>
    </xf>
    <xf numFmtId="0" fontId="22" fillId="0" borderId="0" xfId="0" applyFont="1" applyAlignment="1">
      <alignment horizontal="center"/>
    </xf>
    <xf numFmtId="49" fontId="27" fillId="33" borderId="63" xfId="42" applyNumberFormat="1" applyFont="1" applyFill="1" applyBorder="1" applyAlignment="1">
      <alignment horizontal="center" vertical="center"/>
    </xf>
    <xf numFmtId="49" fontId="27" fillId="33" borderId="64" xfId="42" applyNumberFormat="1" applyFont="1" applyFill="1" applyBorder="1" applyAlignment="1">
      <alignment horizontal="center" vertical="center"/>
    </xf>
    <xf numFmtId="49" fontId="27" fillId="33" borderId="65" xfId="42" applyNumberFormat="1" applyFont="1" applyFill="1" applyBorder="1" applyAlignment="1">
      <alignment horizontal="center" vertical="center"/>
    </xf>
    <xf numFmtId="0" fontId="0" fillId="0" borderId="37" xfId="0" applyFont="1" applyBorder="1" applyAlignment="1">
      <alignment horizontal="center" vertical="center" wrapText="1"/>
    </xf>
    <xf numFmtId="0" fontId="27" fillId="33" borderId="28" xfId="0" applyFont="1" applyFill="1" applyBorder="1" applyAlignment="1">
      <alignment horizontal="center" vertical="center" wrapText="1"/>
    </xf>
    <xf numFmtId="0" fontId="27" fillId="33" borderId="48" xfId="0" applyFont="1" applyFill="1" applyBorder="1" applyAlignment="1">
      <alignment horizontal="center" vertical="center" wrapText="1"/>
    </xf>
    <xf numFmtId="0" fontId="29" fillId="33" borderId="66" xfId="0" applyFont="1" applyFill="1" applyBorder="1" applyAlignment="1">
      <alignment horizontal="center" vertical="center"/>
    </xf>
    <xf numFmtId="0" fontId="29" fillId="33" borderId="67" xfId="0" applyFont="1" applyFill="1" applyBorder="1" applyAlignment="1">
      <alignment horizontal="center" vertical="center"/>
    </xf>
    <xf numFmtId="0" fontId="27" fillId="33" borderId="27" xfId="0" applyFont="1" applyFill="1" applyBorder="1" applyAlignment="1">
      <alignment horizontal="center" vertical="center"/>
    </xf>
    <xf numFmtId="0" fontId="27" fillId="33" borderId="47" xfId="0" applyFont="1" applyFill="1" applyBorder="1" applyAlignment="1">
      <alignment horizontal="center" vertical="center"/>
    </xf>
    <xf numFmtId="0" fontId="44" fillId="0" borderId="68" xfId="0" applyFont="1" applyBorder="1" applyAlignment="1">
      <alignment horizontal="center" vertical="center" wrapText="1"/>
    </xf>
    <xf numFmtId="0" fontId="23" fillId="0" borderId="52" xfId="0" applyFont="1" applyBorder="1" applyAlignment="1">
      <alignment horizontal="center"/>
    </xf>
    <xf numFmtId="0" fontId="23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1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tandard_Abfragepersonalaufwand" xfId="59"/>
    <cellStyle name="Standard_Vermögen" xfId="60"/>
    <cellStyle name="Standard_Vermögen_Eigenkapital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10.8515625" style="0" customWidth="1"/>
  </cols>
  <sheetData>
    <row r="1" ht="19.5" customHeight="1">
      <c r="A1" s="6" t="s">
        <v>187</v>
      </c>
    </row>
    <row r="2" ht="12.75">
      <c r="A2" s="30" t="s">
        <v>172</v>
      </c>
    </row>
    <row r="3" ht="15.75">
      <c r="A3" s="3" t="s">
        <v>206</v>
      </c>
    </row>
    <row r="4" ht="29.25" customHeight="1">
      <c r="A4" s="5" t="s">
        <v>0</v>
      </c>
    </row>
    <row r="5" ht="12.75">
      <c r="A5" s="4"/>
    </row>
    <row r="6" ht="12.75">
      <c r="A6" s="4"/>
    </row>
    <row r="7" ht="18.75">
      <c r="A7" s="6" t="s">
        <v>187</v>
      </c>
    </row>
    <row r="8" ht="18.75">
      <c r="A8" s="6"/>
    </row>
    <row r="9" ht="18.75">
      <c r="A9" s="6"/>
    </row>
    <row r="10" ht="12.75">
      <c r="A10" s="4"/>
    </row>
    <row r="11" ht="12.75">
      <c r="A11" s="4" t="s">
        <v>186</v>
      </c>
    </row>
    <row r="12" ht="12.75">
      <c r="A12" s="4"/>
    </row>
    <row r="13" ht="12.75">
      <c r="A13" s="4"/>
    </row>
    <row r="14" ht="12.75">
      <c r="A14" s="4"/>
    </row>
    <row r="15" ht="12.75">
      <c r="A15" s="4" t="s">
        <v>1</v>
      </c>
    </row>
    <row r="16" ht="12.75">
      <c r="A16" s="4"/>
    </row>
    <row r="17" ht="12.75">
      <c r="A17" s="4"/>
    </row>
    <row r="18" ht="12.75">
      <c r="A18" s="7" t="s">
        <v>2</v>
      </c>
    </row>
    <row r="19" ht="12.75">
      <c r="A19" s="7"/>
    </row>
    <row r="20" ht="12.75">
      <c r="A20" s="7" t="s">
        <v>207</v>
      </c>
    </row>
    <row r="21" ht="12.75">
      <c r="A21" s="4"/>
    </row>
    <row r="22" ht="12.75">
      <c r="A22" s="4"/>
    </row>
    <row r="23" ht="12.75">
      <c r="A23" s="4"/>
    </row>
    <row r="24" ht="12.75">
      <c r="A24" s="4"/>
    </row>
    <row r="25" ht="12.75">
      <c r="A25" s="4" t="s">
        <v>208</v>
      </c>
    </row>
    <row r="26" ht="12.75">
      <c r="A26" s="4"/>
    </row>
    <row r="27" ht="12.75">
      <c r="A27" s="4"/>
    </row>
    <row r="28" ht="12.75">
      <c r="A28" s="1"/>
    </row>
    <row r="32" ht="12.75">
      <c r="A32" t="s">
        <v>120</v>
      </c>
    </row>
    <row r="33" ht="31.5" customHeight="1">
      <c r="A33" s="13" t="s">
        <v>121</v>
      </c>
    </row>
    <row r="34" ht="25.5">
      <c r="A34" s="13" t="s">
        <v>123</v>
      </c>
    </row>
  </sheetData>
  <sheetProtection/>
  <printOptions/>
  <pageMargins left="0.45" right="0.6" top="1" bottom="1" header="0.5" footer="0.5"/>
  <pageSetup horizontalDpi="600" verticalDpi="600" orientation="portrait" paperSize="9" r:id="rId1"/>
  <headerFooter alignWithMargins="0"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zoomScalePageLayoutView="0" workbookViewId="0" topLeftCell="A13">
      <selection activeCell="C61" sqref="C61"/>
    </sheetView>
  </sheetViews>
  <sheetFormatPr defaultColWidth="9.140625" defaultRowHeight="12.75"/>
  <cols>
    <col min="1" max="1" width="6.140625" style="61" customWidth="1"/>
    <col min="2" max="2" width="36.57421875" style="61" customWidth="1"/>
    <col min="3" max="3" width="6.421875" style="61" customWidth="1"/>
    <col min="4" max="4" width="18.28125" style="66" customWidth="1"/>
    <col min="5" max="5" width="20.28125" style="67" customWidth="1"/>
    <col min="6" max="6" width="19.8515625" style="61" customWidth="1"/>
    <col min="7" max="7" width="15.57421875" style="61" bestFit="1" customWidth="1"/>
    <col min="8" max="16384" width="9.140625" style="61" customWidth="1"/>
  </cols>
  <sheetData>
    <row r="1" spans="1:5" ht="15.75" customHeight="1">
      <c r="A1" s="512" t="s">
        <v>250</v>
      </c>
      <c r="B1" s="512"/>
      <c r="C1" s="512"/>
      <c r="D1" s="512"/>
      <c r="E1" s="512"/>
    </row>
    <row r="2" spans="1:5" s="64" customFormat="1" ht="12.75">
      <c r="A2" s="512"/>
      <c r="B2" s="512"/>
      <c r="C2" s="512"/>
      <c r="D2" s="512"/>
      <c r="E2" s="512"/>
    </row>
    <row r="3" spans="1:5" s="86" customFormat="1" ht="16.5">
      <c r="A3" s="511" t="s">
        <v>206</v>
      </c>
      <c r="B3" s="511"/>
      <c r="C3" s="511"/>
      <c r="D3" s="511"/>
      <c r="E3" s="511"/>
    </row>
    <row r="4" ht="19.5" customHeight="1">
      <c r="A4" s="65" t="s">
        <v>0</v>
      </c>
    </row>
    <row r="5" ht="36" customHeight="1" thickBot="1">
      <c r="B5" s="68" t="s">
        <v>209</v>
      </c>
    </row>
    <row r="6" spans="1:5" s="71" customFormat="1" ht="18.75" thickBot="1">
      <c r="A6" s="69"/>
      <c r="B6" s="70" t="s">
        <v>3</v>
      </c>
      <c r="C6" s="88" t="s">
        <v>4</v>
      </c>
      <c r="D6" s="109">
        <v>2011</v>
      </c>
      <c r="E6" s="107">
        <v>2010</v>
      </c>
    </row>
    <row r="7" spans="1:5" s="73" customFormat="1" ht="15.75">
      <c r="A7" s="114" t="s">
        <v>5</v>
      </c>
      <c r="B7" s="115" t="s">
        <v>6</v>
      </c>
      <c r="C7" s="112"/>
      <c r="D7" s="110"/>
      <c r="E7" s="116"/>
    </row>
    <row r="8" spans="1:7" ht="15.75">
      <c r="A8" s="248">
        <v>1</v>
      </c>
      <c r="B8" s="248" t="s">
        <v>7</v>
      </c>
      <c r="C8" s="374" t="s">
        <v>230</v>
      </c>
      <c r="D8" s="368">
        <f>+'Pasqyrat per Shen Financiar '!F13</f>
        <v>3965718</v>
      </c>
      <c r="E8" s="375">
        <v>825219.0402</v>
      </c>
      <c r="F8" s="74"/>
      <c r="G8" s="75"/>
    </row>
    <row r="9" spans="1:7" ht="15.75">
      <c r="A9" s="89">
        <v>2</v>
      </c>
      <c r="B9" s="90" t="s">
        <v>8</v>
      </c>
      <c r="C9" s="91"/>
      <c r="D9" s="111"/>
      <c r="E9" s="117"/>
      <c r="G9" s="75"/>
    </row>
    <row r="10" spans="1:7" s="76" customFormat="1" ht="15.75">
      <c r="A10" s="92" t="s">
        <v>9</v>
      </c>
      <c r="B10" s="93" t="s">
        <v>53</v>
      </c>
      <c r="C10" s="94"/>
      <c r="D10" s="96"/>
      <c r="E10" s="108"/>
      <c r="G10" s="75"/>
    </row>
    <row r="11" spans="1:7" s="76" customFormat="1" ht="15.75">
      <c r="A11" s="92" t="s">
        <v>10</v>
      </c>
      <c r="B11" s="93" t="s">
        <v>54</v>
      </c>
      <c r="C11" s="94"/>
      <c r="D11" s="96"/>
      <c r="E11" s="108"/>
      <c r="G11" s="75"/>
    </row>
    <row r="12" spans="1:7" s="77" customFormat="1" ht="15.75">
      <c r="A12" s="366"/>
      <c r="B12" s="248" t="s">
        <v>11</v>
      </c>
      <c r="C12" s="252"/>
      <c r="D12" s="368"/>
      <c r="E12" s="376"/>
      <c r="G12" s="75"/>
    </row>
    <row r="13" spans="1:7" s="77" customFormat="1" ht="15.75">
      <c r="A13" s="89">
        <v>3</v>
      </c>
      <c r="B13" s="90" t="s">
        <v>12</v>
      </c>
      <c r="C13" s="91"/>
      <c r="D13" s="111"/>
      <c r="E13" s="100"/>
      <c r="G13" s="75"/>
    </row>
    <row r="14" spans="1:8" s="76" customFormat="1" ht="15.75">
      <c r="A14" s="92" t="s">
        <v>9</v>
      </c>
      <c r="B14" s="93" t="s">
        <v>13</v>
      </c>
      <c r="C14" s="95" t="s">
        <v>231</v>
      </c>
      <c r="D14" s="96">
        <f>+'Pasqyrat per Shen Financiar '!F20</f>
        <v>69935478</v>
      </c>
      <c r="E14" s="97">
        <v>37073308.9498</v>
      </c>
      <c r="F14" s="78"/>
      <c r="G14" s="79"/>
      <c r="H14" s="80"/>
    </row>
    <row r="15" spans="1:7" s="76" customFormat="1" ht="15.75">
      <c r="A15" s="92" t="s">
        <v>10</v>
      </c>
      <c r="B15" s="93" t="s">
        <v>14</v>
      </c>
      <c r="C15" s="95" t="s">
        <v>232</v>
      </c>
      <c r="D15" s="98">
        <f>+'Pasqyrat per Shen Financiar '!F26</f>
        <v>3241123</v>
      </c>
      <c r="E15" s="97">
        <v>7068778.76</v>
      </c>
      <c r="F15" s="78"/>
      <c r="G15" s="75"/>
    </row>
    <row r="16" spans="1:7" s="76" customFormat="1" ht="15.75">
      <c r="A16" s="92" t="s">
        <v>15</v>
      </c>
      <c r="B16" s="93" t="s">
        <v>16</v>
      </c>
      <c r="C16" s="95"/>
      <c r="D16" s="96"/>
      <c r="E16" s="97"/>
      <c r="F16" s="78"/>
      <c r="G16" s="75"/>
    </row>
    <row r="17" spans="1:7" s="76" customFormat="1" ht="15.75">
      <c r="A17" s="92" t="s">
        <v>17</v>
      </c>
      <c r="B17" s="93" t="s">
        <v>18</v>
      </c>
      <c r="C17" s="94"/>
      <c r="D17" s="96"/>
      <c r="E17" s="97"/>
      <c r="F17" s="78"/>
      <c r="G17" s="75"/>
    </row>
    <row r="18" spans="1:7" s="77" customFormat="1" ht="15.75">
      <c r="A18" s="366"/>
      <c r="B18" s="248" t="s">
        <v>19</v>
      </c>
      <c r="C18" s="252"/>
      <c r="D18" s="368">
        <f>SUM(D14:D17)</f>
        <v>73176601</v>
      </c>
      <c r="E18" s="250">
        <v>44142087.7098</v>
      </c>
      <c r="F18" s="78"/>
      <c r="G18" s="75"/>
    </row>
    <row r="19" spans="1:7" s="77" customFormat="1" ht="15.75">
      <c r="A19" s="191">
        <v>4</v>
      </c>
      <c r="B19" s="192" t="s">
        <v>20</v>
      </c>
      <c r="C19" s="302"/>
      <c r="D19" s="301"/>
      <c r="E19" s="117"/>
      <c r="F19" s="78"/>
      <c r="G19" s="75"/>
    </row>
    <row r="20" spans="1:7" s="76" customFormat="1" ht="15.75">
      <c r="A20" s="92" t="s">
        <v>9</v>
      </c>
      <c r="B20" s="93" t="s">
        <v>173</v>
      </c>
      <c r="C20" s="95" t="s">
        <v>233</v>
      </c>
      <c r="D20" s="96">
        <f>+'Pasqyrat per Shen Financiar '!F32</f>
        <v>1492548</v>
      </c>
      <c r="E20" s="97">
        <v>1427048</v>
      </c>
      <c r="F20" s="78"/>
      <c r="G20" s="75"/>
    </row>
    <row r="21" spans="1:7" s="76" customFormat="1" ht="15.75">
      <c r="A21" s="92" t="s">
        <v>10</v>
      </c>
      <c r="B21" s="93" t="s">
        <v>21</v>
      </c>
      <c r="C21" s="94"/>
      <c r="D21" s="96"/>
      <c r="E21" s="108"/>
      <c r="F21" s="78"/>
      <c r="G21" s="75"/>
    </row>
    <row r="22" spans="1:7" s="76" customFormat="1" ht="15.75">
      <c r="A22" s="92" t="s">
        <v>15</v>
      </c>
      <c r="B22" s="93" t="s">
        <v>22</v>
      </c>
      <c r="C22" s="94"/>
      <c r="D22" s="96"/>
      <c r="E22" s="108"/>
      <c r="F22" s="78"/>
      <c r="G22" s="75"/>
    </row>
    <row r="23" spans="1:7" s="76" customFormat="1" ht="15.75">
      <c r="A23" s="92" t="s">
        <v>17</v>
      </c>
      <c r="B23" s="93" t="s">
        <v>23</v>
      </c>
      <c r="C23" s="94"/>
      <c r="D23" s="96"/>
      <c r="E23" s="108"/>
      <c r="F23" s="78"/>
      <c r="G23" s="75"/>
    </row>
    <row r="24" spans="1:7" s="76" customFormat="1" ht="15.75">
      <c r="A24" s="92" t="s">
        <v>24</v>
      </c>
      <c r="B24" s="93" t="s">
        <v>25</v>
      </c>
      <c r="C24" s="94"/>
      <c r="D24" s="96"/>
      <c r="E24" s="108"/>
      <c r="F24" s="78"/>
      <c r="G24" s="75"/>
    </row>
    <row r="25" spans="1:7" s="77" customFormat="1" ht="15.75">
      <c r="A25" s="366"/>
      <c r="B25" s="248" t="s">
        <v>26</v>
      </c>
      <c r="C25" s="252"/>
      <c r="D25" s="368">
        <f>SUM(D20:D24)</f>
        <v>1492548</v>
      </c>
      <c r="E25" s="250">
        <v>1427048</v>
      </c>
      <c r="F25" s="78"/>
      <c r="G25" s="75"/>
    </row>
    <row r="26" spans="1:7" s="77" customFormat="1" ht="15.75">
      <c r="A26" s="303">
        <v>5</v>
      </c>
      <c r="B26" s="128" t="s">
        <v>27</v>
      </c>
      <c r="C26" s="129"/>
      <c r="D26" s="99"/>
      <c r="E26" s="304"/>
      <c r="F26" s="78"/>
      <c r="G26" s="75"/>
    </row>
    <row r="27" spans="1:7" s="77" customFormat="1" ht="15.75">
      <c r="A27" s="176">
        <v>6</v>
      </c>
      <c r="B27" s="105" t="s">
        <v>28</v>
      </c>
      <c r="C27" s="106"/>
      <c r="D27" s="99"/>
      <c r="E27" s="304"/>
      <c r="F27" s="78"/>
      <c r="G27" s="75"/>
    </row>
    <row r="28" spans="1:7" s="77" customFormat="1" ht="15.75">
      <c r="A28" s="176">
        <v>7</v>
      </c>
      <c r="B28" s="105" t="s">
        <v>29</v>
      </c>
      <c r="C28" s="95" t="s">
        <v>234</v>
      </c>
      <c r="D28" s="251">
        <f>+'Pasqyrat per Shen Financiar '!F38</f>
        <v>500000</v>
      </c>
      <c r="E28" s="305"/>
      <c r="F28" s="78"/>
      <c r="G28" s="75"/>
    </row>
    <row r="29" spans="1:7" s="81" customFormat="1" ht="15.75">
      <c r="A29" s="366"/>
      <c r="B29" s="248" t="s">
        <v>51</v>
      </c>
      <c r="C29" s="249"/>
      <c r="D29" s="368">
        <f>+D8+D18+D25+D26+D27+D28</f>
        <v>79134867</v>
      </c>
      <c r="E29" s="250">
        <v>46394354.75</v>
      </c>
      <c r="F29" s="78"/>
      <c r="G29" s="75"/>
    </row>
    <row r="30" spans="1:7" s="81" customFormat="1" ht="15.75">
      <c r="A30" s="191" t="s">
        <v>30</v>
      </c>
      <c r="B30" s="192" t="s">
        <v>31</v>
      </c>
      <c r="C30" s="306"/>
      <c r="D30" s="111"/>
      <c r="E30" s="117"/>
      <c r="F30" s="78"/>
      <c r="G30" s="75"/>
    </row>
    <row r="31" spans="1:7" s="77" customFormat="1" ht="15.75">
      <c r="A31" s="176">
        <v>1</v>
      </c>
      <c r="B31" s="105" t="s">
        <v>32</v>
      </c>
      <c r="C31" s="95"/>
      <c r="D31" s="111"/>
      <c r="E31" s="100"/>
      <c r="F31" s="78"/>
      <c r="G31" s="75"/>
    </row>
    <row r="32" spans="1:7" s="76" customFormat="1" ht="15.75">
      <c r="A32" s="92" t="s">
        <v>9</v>
      </c>
      <c r="B32" s="93" t="s">
        <v>33</v>
      </c>
      <c r="C32" s="94"/>
      <c r="D32" s="96"/>
      <c r="E32" s="108"/>
      <c r="F32" s="78"/>
      <c r="G32" s="75"/>
    </row>
    <row r="33" spans="1:7" s="76" customFormat="1" ht="15.75">
      <c r="A33" s="92" t="s">
        <v>10</v>
      </c>
      <c r="B33" s="93" t="s">
        <v>34</v>
      </c>
      <c r="C33" s="94"/>
      <c r="D33" s="96"/>
      <c r="E33" s="108"/>
      <c r="F33" s="78"/>
      <c r="G33" s="75"/>
    </row>
    <row r="34" spans="1:7" s="76" customFormat="1" ht="15.75">
      <c r="A34" s="92" t="s">
        <v>15</v>
      </c>
      <c r="B34" s="93" t="s">
        <v>35</v>
      </c>
      <c r="C34" s="94"/>
      <c r="D34" s="96"/>
      <c r="E34" s="108"/>
      <c r="F34" s="78"/>
      <c r="G34" s="75"/>
    </row>
    <row r="35" spans="1:7" s="76" customFormat="1" ht="15.75">
      <c r="A35" s="92" t="s">
        <v>17</v>
      </c>
      <c r="B35" s="93" t="s">
        <v>36</v>
      </c>
      <c r="C35" s="94"/>
      <c r="D35" s="96"/>
      <c r="E35" s="108"/>
      <c r="F35" s="78"/>
      <c r="G35" s="75"/>
    </row>
    <row r="36" spans="1:7" s="77" customFormat="1" ht="16.5" thickBot="1">
      <c r="A36" s="377"/>
      <c r="B36" s="378" t="s">
        <v>37</v>
      </c>
      <c r="C36" s="379"/>
      <c r="D36" s="380">
        <v>0</v>
      </c>
      <c r="E36" s="381">
        <v>0</v>
      </c>
      <c r="F36" s="78"/>
      <c r="G36" s="75"/>
    </row>
    <row r="37" spans="1:7" s="77" customFormat="1" ht="16.5" thickTop="1">
      <c r="A37" s="89">
        <v>2</v>
      </c>
      <c r="B37" s="90" t="s">
        <v>38</v>
      </c>
      <c r="C37" s="102" t="s">
        <v>235</v>
      </c>
      <c r="D37" s="111"/>
      <c r="E37" s="100"/>
      <c r="F37" s="78"/>
      <c r="G37" s="75"/>
    </row>
    <row r="38" spans="1:7" s="76" customFormat="1" ht="15.75">
      <c r="A38" s="92" t="s">
        <v>9</v>
      </c>
      <c r="B38" s="93" t="s">
        <v>39</v>
      </c>
      <c r="C38" s="94"/>
      <c r="D38" s="96">
        <v>0</v>
      </c>
      <c r="E38" s="108"/>
      <c r="F38" s="78"/>
      <c r="G38" s="75"/>
    </row>
    <row r="39" spans="1:7" s="76" customFormat="1" ht="15.75">
      <c r="A39" s="92" t="s">
        <v>10</v>
      </c>
      <c r="B39" s="93" t="s">
        <v>40</v>
      </c>
      <c r="C39" s="94"/>
      <c r="D39" s="96">
        <v>0</v>
      </c>
      <c r="E39" s="108"/>
      <c r="F39" s="78"/>
      <c r="G39" s="79"/>
    </row>
    <row r="40" spans="1:7" s="76" customFormat="1" ht="15.75">
      <c r="A40" s="92" t="s">
        <v>15</v>
      </c>
      <c r="B40" s="93" t="s">
        <v>41</v>
      </c>
      <c r="C40" s="94"/>
      <c r="D40" s="96">
        <f>+'Pasqyrat per Shen Financiar '!F43</f>
        <v>105237731</v>
      </c>
      <c r="E40" s="108">
        <v>131554933.62</v>
      </c>
      <c r="F40" s="78"/>
      <c r="G40" s="75"/>
    </row>
    <row r="41" spans="1:7" s="76" customFormat="1" ht="15.75">
      <c r="A41" s="92" t="s">
        <v>17</v>
      </c>
      <c r="B41" s="93" t="s">
        <v>42</v>
      </c>
      <c r="C41" s="94"/>
      <c r="D41" s="96">
        <f>+'Pasqyrat per Shen Financiar '!F44+'Pasqyrat per Shen Financiar '!F45</f>
        <v>19797114.38</v>
      </c>
      <c r="E41" s="108">
        <v>24258655.38</v>
      </c>
      <c r="F41" s="78"/>
      <c r="G41" s="82"/>
    </row>
    <row r="42" spans="1:7" s="77" customFormat="1" ht="15.75">
      <c r="A42" s="366"/>
      <c r="B42" s="248" t="s">
        <v>11</v>
      </c>
      <c r="C42" s="249" t="s">
        <v>236</v>
      </c>
      <c r="D42" s="368">
        <f>SUM(D38:D41)</f>
        <v>125034845.38</v>
      </c>
      <c r="E42" s="382">
        <v>155813589</v>
      </c>
      <c r="F42" s="78"/>
      <c r="G42" s="75"/>
    </row>
    <row r="43" spans="1:7" s="77" customFormat="1" ht="15.75">
      <c r="A43" s="176">
        <v>3</v>
      </c>
      <c r="B43" s="105" t="s">
        <v>43</v>
      </c>
      <c r="C43" s="106"/>
      <c r="D43" s="99"/>
      <c r="E43" s="307"/>
      <c r="F43" s="78"/>
      <c r="G43" s="75"/>
    </row>
    <row r="44" spans="1:7" s="77" customFormat="1" ht="15.75">
      <c r="A44" s="176">
        <v>4</v>
      </c>
      <c r="B44" s="105" t="s">
        <v>44</v>
      </c>
      <c r="C44" s="106"/>
      <c r="D44" s="99"/>
      <c r="E44" s="307"/>
      <c r="F44" s="78"/>
      <c r="G44" s="75"/>
    </row>
    <row r="45" spans="1:7" s="76" customFormat="1" ht="15.75">
      <c r="A45" s="92" t="s">
        <v>9</v>
      </c>
      <c r="B45" s="93" t="s">
        <v>45</v>
      </c>
      <c r="C45" s="94"/>
      <c r="D45" s="96"/>
      <c r="E45" s="108">
        <v>445607</v>
      </c>
      <c r="F45" s="78"/>
      <c r="G45" s="75"/>
    </row>
    <row r="46" spans="1:7" s="76" customFormat="1" ht="15.75">
      <c r="A46" s="92" t="s">
        <v>10</v>
      </c>
      <c r="B46" s="93" t="s">
        <v>46</v>
      </c>
      <c r="C46" s="94"/>
      <c r="D46" s="96">
        <f>+'Pasqyrat per Shen Financiar '!F52</f>
        <v>378766</v>
      </c>
      <c r="E46" s="108"/>
      <c r="F46" s="78"/>
      <c r="G46" s="75"/>
    </row>
    <row r="47" spans="1:7" s="76" customFormat="1" ht="15.75">
      <c r="A47" s="92" t="s">
        <v>15</v>
      </c>
      <c r="B47" s="93" t="s">
        <v>47</v>
      </c>
      <c r="C47" s="94"/>
      <c r="D47" s="96">
        <f>+'Pasqyrat per Shen Financiar '!F53</f>
        <v>30586</v>
      </c>
      <c r="E47" s="113">
        <v>35983</v>
      </c>
      <c r="F47" s="78"/>
      <c r="G47" s="75"/>
    </row>
    <row r="48" spans="1:7" s="77" customFormat="1" ht="16.5" thickBot="1">
      <c r="A48" s="366"/>
      <c r="B48" s="248" t="s">
        <v>48</v>
      </c>
      <c r="C48" s="252"/>
      <c r="D48" s="368">
        <f>SUM(D44:D47)</f>
        <v>409352</v>
      </c>
      <c r="E48" s="381">
        <v>481590</v>
      </c>
      <c r="F48" s="78"/>
      <c r="G48" s="75"/>
    </row>
    <row r="49" spans="1:7" s="77" customFormat="1" ht="16.5" thickTop="1">
      <c r="A49" s="176">
        <v>5</v>
      </c>
      <c r="B49" s="105" t="s">
        <v>49</v>
      </c>
      <c r="C49" s="106"/>
      <c r="D49" s="99">
        <v>0</v>
      </c>
      <c r="E49" s="100"/>
      <c r="F49" s="78"/>
      <c r="G49" s="75"/>
    </row>
    <row r="50" spans="1:7" s="77" customFormat="1" ht="15.75">
      <c r="A50" s="176">
        <v>6</v>
      </c>
      <c r="B50" s="105" t="s">
        <v>50</v>
      </c>
      <c r="C50" s="106"/>
      <c r="D50" s="99">
        <v>0</v>
      </c>
      <c r="E50" s="100"/>
      <c r="F50" s="78"/>
      <c r="G50" s="75"/>
    </row>
    <row r="51" spans="1:7" s="81" customFormat="1" ht="16.5" thickBot="1">
      <c r="A51" s="383"/>
      <c r="B51" s="264" t="s">
        <v>52</v>
      </c>
      <c r="C51" s="384"/>
      <c r="D51" s="385">
        <f>+D42+D48</f>
        <v>125444197.38</v>
      </c>
      <c r="E51" s="386">
        <v>156295179</v>
      </c>
      <c r="F51" s="78"/>
      <c r="G51" s="83"/>
    </row>
    <row r="52" spans="1:7" s="84" customFormat="1" ht="18.75" thickBot="1">
      <c r="A52" s="387"/>
      <c r="B52" s="388" t="s">
        <v>55</v>
      </c>
      <c r="C52" s="389"/>
      <c r="D52" s="390">
        <f>+D29+D51</f>
        <v>204579064.38</v>
      </c>
      <c r="E52" s="391">
        <v>202689533.75</v>
      </c>
      <c r="F52" s="79"/>
      <c r="G52" s="75"/>
    </row>
    <row r="54" spans="4:6" ht="14.25">
      <c r="D54" s="85"/>
      <c r="F54" s="79"/>
    </row>
    <row r="55" spans="1:5" ht="18.75">
      <c r="A55" s="86"/>
      <c r="B55" s="243" t="s">
        <v>178</v>
      </c>
      <c r="C55" s="243"/>
      <c r="D55" s="415"/>
      <c r="E55" s="407" t="s">
        <v>180</v>
      </c>
    </row>
    <row r="56" spans="1:6" ht="18.75">
      <c r="A56" s="86"/>
      <c r="B56" s="84" t="s">
        <v>179</v>
      </c>
      <c r="C56" s="243"/>
      <c r="D56" s="413"/>
      <c r="E56" s="409" t="s">
        <v>205</v>
      </c>
      <c r="F56" s="87"/>
    </row>
    <row r="57" spans="2:5" ht="18">
      <c r="B57" s="243"/>
      <c r="C57" s="243"/>
      <c r="D57" s="504"/>
      <c r="E57" s="416"/>
    </row>
    <row r="62" ht="12.75">
      <c r="D62" s="66">
        <f>+D52-'DETYRMET DHE KAPITALI'!D47</f>
        <v>0.3799999952316284</v>
      </c>
    </row>
  </sheetData>
  <sheetProtection/>
  <mergeCells count="2">
    <mergeCell ref="A3:E3"/>
    <mergeCell ref="A1:E2"/>
  </mergeCells>
  <printOptions/>
  <pageMargins left="0.75" right="0.75" top="1" bottom="1" header="0.5" footer="0.5"/>
  <pageSetup fitToHeight="1" fitToWidth="1" horizontalDpi="600" verticalDpi="600" orientation="portrait" paperSize="9" scale="78" r:id="rId1"/>
  <headerFooter alignWithMargins="0">
    <oddFooter>&amp;C2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zoomScalePageLayoutView="0" workbookViewId="0" topLeftCell="A4">
      <selection activeCell="D33" sqref="D33"/>
    </sheetView>
  </sheetViews>
  <sheetFormatPr defaultColWidth="9.140625" defaultRowHeight="12.75"/>
  <cols>
    <col min="1" max="1" width="4.28125" style="73" customWidth="1"/>
    <col min="2" max="2" width="40.8515625" style="73" customWidth="1"/>
    <col min="3" max="3" width="8.57421875" style="73" customWidth="1"/>
    <col min="4" max="4" width="16.421875" style="317" customWidth="1"/>
    <col min="5" max="5" width="17.8515625" style="318" customWidth="1"/>
    <col min="6" max="6" width="15.57421875" style="73" customWidth="1"/>
    <col min="7" max="8" width="9.7109375" style="73" bestFit="1" customWidth="1"/>
    <col min="9" max="9" width="18.00390625" style="73" bestFit="1" customWidth="1"/>
    <col min="10" max="16384" width="9.140625" style="73" customWidth="1"/>
  </cols>
  <sheetData>
    <row r="1" spans="1:5" ht="15.75">
      <c r="A1" s="512" t="s">
        <v>250</v>
      </c>
      <c r="B1" s="512"/>
      <c r="C1" s="512"/>
      <c r="D1" s="512"/>
      <c r="E1" s="512"/>
    </row>
    <row r="2" spans="1:5" s="142" customFormat="1" ht="15.75">
      <c r="A2" s="512"/>
      <c r="B2" s="512"/>
      <c r="C2" s="512"/>
      <c r="D2" s="512"/>
      <c r="E2" s="512"/>
    </row>
    <row r="3" spans="1:5" ht="16.5">
      <c r="A3" s="511" t="s">
        <v>206</v>
      </c>
      <c r="B3" s="511"/>
      <c r="C3" s="511"/>
      <c r="D3" s="511"/>
      <c r="E3" s="511"/>
    </row>
    <row r="4" spans="1:5" ht="19.5" customHeight="1">
      <c r="A4" s="65" t="s">
        <v>0</v>
      </c>
      <c r="B4" s="61"/>
      <c r="C4" s="61"/>
      <c r="D4" s="66"/>
      <c r="E4" s="67"/>
    </row>
    <row r="5" spans="1:5" ht="19.5" customHeight="1">
      <c r="A5" s="61"/>
      <c r="B5" s="68" t="s">
        <v>209</v>
      </c>
      <c r="C5" s="61"/>
      <c r="D5" s="66"/>
      <c r="E5" s="67"/>
    </row>
    <row r="6" spans="1:2" ht="19.5" customHeight="1" thickBot="1">
      <c r="A6" s="315"/>
      <c r="B6" s="316"/>
    </row>
    <row r="7" spans="1:5" s="60" customFormat="1" ht="19.5" thickBot="1">
      <c r="A7" s="69"/>
      <c r="B7" s="70" t="s">
        <v>56</v>
      </c>
      <c r="C7" s="313" t="s">
        <v>4</v>
      </c>
      <c r="D7" s="308">
        <v>2011</v>
      </c>
      <c r="E7" s="309">
        <v>2010</v>
      </c>
    </row>
    <row r="8" spans="1:5" ht="15.75">
      <c r="A8" s="121" t="s">
        <v>5</v>
      </c>
      <c r="B8" s="122" t="s">
        <v>57</v>
      </c>
      <c r="C8" s="336"/>
      <c r="D8" s="337"/>
      <c r="E8" s="101"/>
    </row>
    <row r="9" spans="1:7" ht="15.75">
      <c r="A9" s="176">
        <v>1</v>
      </c>
      <c r="B9" s="105" t="s">
        <v>58</v>
      </c>
      <c r="C9" s="106"/>
      <c r="D9" s="304"/>
      <c r="E9" s="338"/>
      <c r="G9" s="158"/>
    </row>
    <row r="10" spans="1:7" ht="15.75">
      <c r="A10" s="176">
        <v>2</v>
      </c>
      <c r="B10" s="105" t="s">
        <v>59</v>
      </c>
      <c r="C10" s="95"/>
      <c r="D10" s="319"/>
      <c r="E10" s="330"/>
      <c r="G10" s="158"/>
    </row>
    <row r="11" spans="1:7" ht="15.75">
      <c r="A11" s="92" t="s">
        <v>9</v>
      </c>
      <c r="B11" s="93" t="s">
        <v>60</v>
      </c>
      <c r="C11" s="95"/>
      <c r="D11" s="319"/>
      <c r="E11" s="330"/>
      <c r="G11" s="158"/>
    </row>
    <row r="12" spans="1:7" ht="15.75">
      <c r="A12" s="92" t="s">
        <v>10</v>
      </c>
      <c r="B12" s="93" t="s">
        <v>61</v>
      </c>
      <c r="C12" s="95"/>
      <c r="D12" s="319"/>
      <c r="E12" s="330"/>
      <c r="G12" s="158"/>
    </row>
    <row r="13" spans="1:7" ht="15.75">
      <c r="A13" s="92" t="s">
        <v>15</v>
      </c>
      <c r="B13" s="93" t="s">
        <v>62</v>
      </c>
      <c r="C13" s="95"/>
      <c r="D13" s="319"/>
      <c r="E13" s="330"/>
      <c r="G13" s="158"/>
    </row>
    <row r="14" spans="1:7" s="81" customFormat="1" ht="15.75">
      <c r="A14" s="366"/>
      <c r="B14" s="248" t="s">
        <v>11</v>
      </c>
      <c r="C14" s="249"/>
      <c r="D14" s="250">
        <f>SUM(D11:D13)</f>
        <v>0</v>
      </c>
      <c r="E14" s="367">
        <v>0</v>
      </c>
      <c r="G14" s="158"/>
    </row>
    <row r="15" spans="1:7" s="81" customFormat="1" ht="15.75">
      <c r="A15" s="176">
        <v>3</v>
      </c>
      <c r="B15" s="105" t="s">
        <v>63</v>
      </c>
      <c r="C15" s="106"/>
      <c r="D15" s="304"/>
      <c r="E15" s="338"/>
      <c r="G15" s="158"/>
    </row>
    <row r="16" spans="1:9" ht="15.75">
      <c r="A16" s="181" t="s">
        <v>9</v>
      </c>
      <c r="B16" s="159" t="s">
        <v>64</v>
      </c>
      <c r="C16" s="183" t="s">
        <v>238</v>
      </c>
      <c r="D16" s="320">
        <f>+'Pasqyrat per Shen Financiar '!F59</f>
        <v>27886177</v>
      </c>
      <c r="E16" s="343">
        <v>22951414</v>
      </c>
      <c r="G16" s="158"/>
      <c r="H16" s="155"/>
      <c r="I16" s="158"/>
    </row>
    <row r="17" spans="1:7" ht="15.75">
      <c r="A17" s="92" t="s">
        <v>10</v>
      </c>
      <c r="B17" s="93" t="s">
        <v>65</v>
      </c>
      <c r="C17" s="95" t="s">
        <v>239</v>
      </c>
      <c r="D17" s="342">
        <f>+'Pasqyrat per Shen Financiar '!F65</f>
        <v>4773492</v>
      </c>
      <c r="E17" s="344">
        <v>4780346.4</v>
      </c>
      <c r="F17" s="168"/>
      <c r="G17" s="158"/>
    </row>
    <row r="18" spans="1:8" ht="15.75">
      <c r="A18" s="92" t="s">
        <v>15</v>
      </c>
      <c r="B18" s="93" t="s">
        <v>66</v>
      </c>
      <c r="C18" s="95" t="s">
        <v>240</v>
      </c>
      <c r="D18" s="157">
        <f>+'Pasqyrat per Shen Financiar '!F70+'Pasqyrat per Shen Financiar '!F71+'Pasqyrat per Shen Financiar '!F72+'Pasqyrat per Shen Financiar '!F73</f>
        <v>2924574</v>
      </c>
      <c r="E18" s="331">
        <v>5387625.31</v>
      </c>
      <c r="F18" s="168"/>
      <c r="G18" s="158"/>
      <c r="H18" s="158"/>
    </row>
    <row r="19" spans="1:9" ht="15.75">
      <c r="A19" s="92" t="s">
        <v>17</v>
      </c>
      <c r="B19" s="93" t="s">
        <v>67</v>
      </c>
      <c r="C19" s="95" t="s">
        <v>241</v>
      </c>
      <c r="D19" s="319">
        <f>+'Pasqyrat per Shen Financiar '!F82</f>
        <v>67505180</v>
      </c>
      <c r="E19" s="177">
        <v>64579470.129999995</v>
      </c>
      <c r="F19" s="168"/>
      <c r="G19" s="158"/>
      <c r="H19" s="155"/>
      <c r="I19" s="321"/>
    </row>
    <row r="20" spans="1:7" ht="15.75">
      <c r="A20" s="196" t="s">
        <v>24</v>
      </c>
      <c r="B20" s="145" t="s">
        <v>68</v>
      </c>
      <c r="C20" s="197" t="s">
        <v>242</v>
      </c>
      <c r="D20" s="332">
        <f>+'Pasqyrat per Shen Financiar '!F74</f>
        <v>2582900</v>
      </c>
      <c r="E20" s="333">
        <v>2582900</v>
      </c>
      <c r="F20" s="168"/>
      <c r="G20" s="158"/>
    </row>
    <row r="21" spans="1:7" s="81" customFormat="1" ht="15.75">
      <c r="A21" s="366"/>
      <c r="B21" s="248" t="s">
        <v>19</v>
      </c>
      <c r="C21" s="249"/>
      <c r="D21" s="250">
        <f>SUM(D16:D20)</f>
        <v>105672323</v>
      </c>
      <c r="E21" s="367">
        <v>100281755.83999999</v>
      </c>
      <c r="F21" s="214"/>
      <c r="G21" s="158"/>
    </row>
    <row r="22" spans="1:7" s="81" customFormat="1" ht="15.75">
      <c r="A22" s="148">
        <v>4</v>
      </c>
      <c r="B22" s="120" t="s">
        <v>69</v>
      </c>
      <c r="C22" s="149"/>
      <c r="D22" s="339"/>
      <c r="E22" s="340"/>
      <c r="F22" s="234"/>
      <c r="G22" s="158"/>
    </row>
    <row r="23" spans="1:7" s="81" customFormat="1" ht="15.75">
      <c r="A23" s="176">
        <v>5</v>
      </c>
      <c r="B23" s="105" t="s">
        <v>70</v>
      </c>
      <c r="C23" s="106"/>
      <c r="D23" s="304"/>
      <c r="E23" s="338"/>
      <c r="G23" s="158"/>
    </row>
    <row r="24" spans="1:7" s="81" customFormat="1" ht="15.75">
      <c r="A24" s="366"/>
      <c r="B24" s="248" t="s">
        <v>71</v>
      </c>
      <c r="C24" s="249"/>
      <c r="D24" s="250">
        <f>+D14+D21</f>
        <v>105672323</v>
      </c>
      <c r="E24" s="367">
        <v>100281755.83999999</v>
      </c>
      <c r="F24" s="234"/>
      <c r="G24" s="158"/>
    </row>
    <row r="25" spans="1:7" s="81" customFormat="1" ht="15.75">
      <c r="A25" s="176" t="s">
        <v>30</v>
      </c>
      <c r="B25" s="105" t="s">
        <v>72</v>
      </c>
      <c r="C25" s="106"/>
      <c r="D25" s="304"/>
      <c r="E25" s="338"/>
      <c r="G25" s="158"/>
    </row>
    <row r="26" spans="1:7" s="81" customFormat="1" ht="15.75">
      <c r="A26" s="176">
        <v>1</v>
      </c>
      <c r="B26" s="105" t="s">
        <v>73</v>
      </c>
      <c r="C26" s="95"/>
      <c r="D26" s="319"/>
      <c r="E26" s="330"/>
      <c r="G26" s="158"/>
    </row>
    <row r="27" spans="1:7" ht="15.75">
      <c r="A27" s="92" t="s">
        <v>9</v>
      </c>
      <c r="B27" s="93" t="s">
        <v>74</v>
      </c>
      <c r="C27" s="95"/>
      <c r="D27" s="319"/>
      <c r="E27" s="330"/>
      <c r="G27" s="158"/>
    </row>
    <row r="28" spans="1:7" ht="15.75">
      <c r="A28" s="92" t="s">
        <v>10</v>
      </c>
      <c r="B28" s="93" t="s">
        <v>75</v>
      </c>
      <c r="C28" s="95"/>
      <c r="D28" s="319"/>
      <c r="E28" s="330"/>
      <c r="G28" s="158"/>
    </row>
    <row r="29" spans="1:7" s="81" customFormat="1" ht="15.75">
      <c r="A29" s="366"/>
      <c r="B29" s="248" t="s">
        <v>37</v>
      </c>
      <c r="C29" s="249"/>
      <c r="D29" s="368"/>
      <c r="E29" s="367">
        <v>0</v>
      </c>
      <c r="G29" s="158"/>
    </row>
    <row r="30" spans="1:7" s="81" customFormat="1" ht="15.75">
      <c r="A30" s="176">
        <v>2</v>
      </c>
      <c r="B30" s="105" t="s">
        <v>76</v>
      </c>
      <c r="C30" s="95" t="s">
        <v>243</v>
      </c>
      <c r="D30" s="319">
        <f>+'Pasqyrat per Shen Financiar '!F94</f>
        <v>18522344</v>
      </c>
      <c r="E30" s="338"/>
      <c r="G30" s="158"/>
    </row>
    <row r="31" spans="1:7" s="81" customFormat="1" ht="15.75">
      <c r="A31" s="176">
        <v>3</v>
      </c>
      <c r="B31" s="105" t="s">
        <v>77</v>
      </c>
      <c r="C31" s="95" t="s">
        <v>244</v>
      </c>
      <c r="D31" s="319">
        <f>+'Pasqyrat per Shen Financiar '!F100</f>
        <v>5000000</v>
      </c>
      <c r="E31" s="330">
        <v>5000000</v>
      </c>
      <c r="G31" s="158"/>
    </row>
    <row r="32" spans="1:7" s="81" customFormat="1" ht="15.75">
      <c r="A32" s="176">
        <v>4</v>
      </c>
      <c r="B32" s="105" t="s">
        <v>69</v>
      </c>
      <c r="C32" s="95"/>
      <c r="D32" s="319">
        <v>0</v>
      </c>
      <c r="E32" s="330"/>
      <c r="G32" s="158"/>
    </row>
    <row r="33" spans="1:7" s="81" customFormat="1" ht="15.75">
      <c r="A33" s="366"/>
      <c r="B33" s="248" t="s">
        <v>78</v>
      </c>
      <c r="C33" s="249"/>
      <c r="D33" s="250">
        <f>+D30+D31</f>
        <v>23522344</v>
      </c>
      <c r="E33" s="367">
        <v>5000000</v>
      </c>
      <c r="F33" s="155"/>
      <c r="G33" s="158"/>
    </row>
    <row r="34" spans="1:7" s="81" customFormat="1" ht="15.75">
      <c r="A34" s="366"/>
      <c r="B34" s="248" t="s">
        <v>93</v>
      </c>
      <c r="C34" s="249"/>
      <c r="D34" s="250">
        <f>+D14+D24+D33</f>
        <v>129194667</v>
      </c>
      <c r="E34" s="367">
        <v>105281755.83999999</v>
      </c>
      <c r="F34" s="214"/>
      <c r="G34" s="158"/>
    </row>
    <row r="35" spans="1:7" s="81" customFormat="1" ht="15.75">
      <c r="A35" s="176" t="s">
        <v>79</v>
      </c>
      <c r="B35" s="105" t="s">
        <v>80</v>
      </c>
      <c r="C35" s="106"/>
      <c r="D35" s="304"/>
      <c r="E35" s="338"/>
      <c r="G35" s="158"/>
    </row>
    <row r="36" spans="1:7" s="81" customFormat="1" ht="31.5">
      <c r="A36" s="341">
        <v>1</v>
      </c>
      <c r="B36" s="130" t="s">
        <v>81</v>
      </c>
      <c r="C36" s="95"/>
      <c r="D36" s="319"/>
      <c r="E36" s="330"/>
      <c r="G36" s="158"/>
    </row>
    <row r="37" spans="1:7" s="81" customFormat="1" ht="47.25">
      <c r="A37" s="322">
        <v>2</v>
      </c>
      <c r="B37" s="130" t="s">
        <v>82</v>
      </c>
      <c r="C37" s="323"/>
      <c r="D37" s="324"/>
      <c r="E37" s="334"/>
      <c r="G37" s="158"/>
    </row>
    <row r="38" spans="1:7" s="81" customFormat="1" ht="15.75">
      <c r="A38" s="322">
        <v>3</v>
      </c>
      <c r="B38" s="130" t="s">
        <v>83</v>
      </c>
      <c r="C38" s="323"/>
      <c r="D38" s="104">
        <v>215000000</v>
      </c>
      <c r="E38" s="335">
        <v>215000000</v>
      </c>
      <c r="F38" s="272"/>
      <c r="G38" s="325"/>
    </row>
    <row r="39" spans="1:7" s="81" customFormat="1" ht="15.75">
      <c r="A39" s="322">
        <v>4</v>
      </c>
      <c r="B39" s="130" t="s">
        <v>84</v>
      </c>
      <c r="C39" s="323"/>
      <c r="D39" s="104"/>
      <c r="E39" s="335"/>
      <c r="F39" s="326"/>
      <c r="G39" s="325"/>
    </row>
    <row r="40" spans="1:7" s="81" customFormat="1" ht="15.75">
      <c r="A40" s="322">
        <v>5</v>
      </c>
      <c r="B40" s="130" t="s">
        <v>85</v>
      </c>
      <c r="C40" s="323"/>
      <c r="D40" s="104"/>
      <c r="E40" s="335"/>
      <c r="F40" s="326"/>
      <c r="G40" s="325"/>
    </row>
    <row r="41" spans="1:7" s="81" customFormat="1" ht="15.75">
      <c r="A41" s="322">
        <v>6</v>
      </c>
      <c r="B41" s="130" t="s">
        <v>86</v>
      </c>
      <c r="C41" s="323"/>
      <c r="D41" s="104"/>
      <c r="E41" s="335"/>
      <c r="F41" s="326"/>
      <c r="G41" s="325"/>
    </row>
    <row r="42" spans="1:7" s="81" customFormat="1" ht="15.75">
      <c r="A42" s="322">
        <v>7</v>
      </c>
      <c r="B42" s="130" t="s">
        <v>87</v>
      </c>
      <c r="C42" s="323"/>
      <c r="D42" s="104">
        <v>6767</v>
      </c>
      <c r="E42" s="335">
        <v>6767.02</v>
      </c>
      <c r="F42" s="272"/>
      <c r="G42" s="325"/>
    </row>
    <row r="43" spans="1:7" s="81" customFormat="1" ht="15.75">
      <c r="A43" s="322">
        <v>8</v>
      </c>
      <c r="B43" s="130" t="s">
        <v>88</v>
      </c>
      <c r="C43" s="323"/>
      <c r="D43" s="104"/>
      <c r="E43" s="335"/>
      <c r="F43" s="326"/>
      <c r="G43" s="325"/>
    </row>
    <row r="44" spans="1:7" s="81" customFormat="1" ht="15.75">
      <c r="A44" s="322">
        <v>9</v>
      </c>
      <c r="B44" s="130" t="s">
        <v>89</v>
      </c>
      <c r="C44" s="323"/>
      <c r="D44" s="104">
        <v>-117598989</v>
      </c>
      <c r="E44" s="335">
        <v>-104614175.77</v>
      </c>
      <c r="F44" s="272"/>
      <c r="G44" s="325"/>
    </row>
    <row r="45" spans="1:7" s="81" customFormat="1" ht="15.75">
      <c r="A45" s="322">
        <v>10</v>
      </c>
      <c r="B45" s="130" t="s">
        <v>90</v>
      </c>
      <c r="C45" s="323"/>
      <c r="D45" s="324">
        <f>+'Pasq. te ardhura shpenzime'!D30</f>
        <v>-22023381</v>
      </c>
      <c r="E45" s="334">
        <v>-12984813.322700001</v>
      </c>
      <c r="F45" s="310"/>
      <c r="G45" s="325"/>
    </row>
    <row r="46" spans="1:7" s="81" customFormat="1" ht="15.75">
      <c r="A46" s="366"/>
      <c r="B46" s="248" t="s">
        <v>91</v>
      </c>
      <c r="C46" s="249"/>
      <c r="D46" s="250">
        <f>SUM(D36:D45)</f>
        <v>75384397</v>
      </c>
      <c r="E46" s="367">
        <v>97407777.9273</v>
      </c>
      <c r="F46" s="214"/>
      <c r="G46" s="158"/>
    </row>
    <row r="47" spans="1:7" s="81" customFormat="1" ht="27.75" customHeight="1" thickBot="1">
      <c r="A47" s="369"/>
      <c r="B47" s="370" t="s">
        <v>92</v>
      </c>
      <c r="C47" s="371"/>
      <c r="D47" s="372">
        <f>+D24+D33+D46</f>
        <v>204579064</v>
      </c>
      <c r="E47" s="373">
        <v>202689533.7673</v>
      </c>
      <c r="F47" s="311"/>
      <c r="G47" s="158"/>
    </row>
    <row r="48" ht="15.75">
      <c r="F48" s="168"/>
    </row>
    <row r="49" spans="1:5" ht="15.75">
      <c r="A49" s="209"/>
      <c r="B49" s="209"/>
      <c r="C49" s="209"/>
      <c r="D49" s="327"/>
      <c r="E49" s="328"/>
    </row>
    <row r="50" ht="15.75">
      <c r="B50" s="73" t="s">
        <v>94</v>
      </c>
    </row>
    <row r="52" spans="4:5" ht="15.75">
      <c r="D52" s="214"/>
      <c r="E52" s="329"/>
    </row>
    <row r="53" spans="1:5" ht="18">
      <c r="A53" s="243"/>
      <c r="B53" s="243" t="s">
        <v>178</v>
      </c>
      <c r="C53" s="243"/>
      <c r="D53" s="412"/>
      <c r="E53" s="407" t="s">
        <v>180</v>
      </c>
    </row>
    <row r="54" spans="1:5" ht="18">
      <c r="A54" s="243"/>
      <c r="B54" s="84" t="s">
        <v>179</v>
      </c>
      <c r="C54" s="84"/>
      <c r="D54" s="413"/>
      <c r="E54" s="409" t="s">
        <v>205</v>
      </c>
    </row>
    <row r="55" spans="1:5" ht="18">
      <c r="A55" s="243"/>
      <c r="B55" s="243"/>
      <c r="C55" s="243"/>
      <c r="D55" s="412"/>
      <c r="E55" s="414"/>
    </row>
    <row r="60" ht="15.75">
      <c r="B60" s="73" t="s">
        <v>237</v>
      </c>
    </row>
  </sheetData>
  <sheetProtection/>
  <mergeCells count="2">
    <mergeCell ref="A3:E3"/>
    <mergeCell ref="A1:E2"/>
  </mergeCells>
  <printOptions/>
  <pageMargins left="0.24" right="0.37" top="1" bottom="1" header="0.5" footer="0.5"/>
  <pageSetup fitToHeight="1" fitToWidth="1" horizontalDpi="600" verticalDpi="600" orientation="portrait" paperSize="9" scale="77" r:id="rId1"/>
  <headerFooter alignWithMargins="0"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6"/>
  <sheetViews>
    <sheetView zoomScalePageLayoutView="0" workbookViewId="0" topLeftCell="A16">
      <selection activeCell="D46" sqref="D46:D48"/>
    </sheetView>
  </sheetViews>
  <sheetFormatPr defaultColWidth="9.140625" defaultRowHeight="12.75"/>
  <cols>
    <col min="1" max="1" width="4.28125" style="9" customWidth="1"/>
    <col min="2" max="2" width="36.8515625" style="41" customWidth="1"/>
    <col min="3" max="3" width="7.57421875" style="9" customWidth="1"/>
    <col min="4" max="4" width="20.00390625" style="36" customWidth="1"/>
    <col min="5" max="5" width="17.7109375" style="36" customWidth="1"/>
    <col min="6" max="6" width="20.00390625" style="48" customWidth="1"/>
    <col min="7" max="7" width="16.00390625" style="9" customWidth="1"/>
    <col min="8" max="9" width="9.140625" style="9" customWidth="1"/>
    <col min="10" max="10" width="12.28125" style="9" bestFit="1" customWidth="1"/>
    <col min="11" max="16384" width="9.140625" style="9" customWidth="1"/>
  </cols>
  <sheetData>
    <row r="1" spans="1:6" ht="15.75">
      <c r="A1" s="512" t="s">
        <v>250</v>
      </c>
      <c r="B1" s="512"/>
      <c r="C1" s="512"/>
      <c r="D1" s="512"/>
      <c r="E1" s="512"/>
      <c r="F1" s="45"/>
    </row>
    <row r="2" spans="1:6" ht="12.75">
      <c r="A2" s="512"/>
      <c r="B2" s="512"/>
      <c r="C2" s="512"/>
      <c r="D2" s="512"/>
      <c r="E2" s="512"/>
      <c r="F2" s="46"/>
    </row>
    <row r="3" spans="1:6" ht="16.5">
      <c r="A3" s="511" t="s">
        <v>206</v>
      </c>
      <c r="B3" s="511"/>
      <c r="C3" s="511"/>
      <c r="D3" s="511"/>
      <c r="E3" s="511"/>
      <c r="F3" s="47"/>
    </row>
    <row r="4" spans="1:5" ht="24" customHeight="1">
      <c r="A4" s="65" t="s">
        <v>0</v>
      </c>
      <c r="B4" s="61"/>
      <c r="C4" s="61"/>
      <c r="D4" s="66"/>
      <c r="E4" s="67"/>
    </row>
    <row r="5" spans="1:6" s="37" customFormat="1" ht="41.25" customHeight="1" thickBot="1">
      <c r="A5" s="523" t="s">
        <v>210</v>
      </c>
      <c r="B5" s="523"/>
      <c r="C5" s="523"/>
      <c r="D5" s="523"/>
      <c r="E5" s="523"/>
      <c r="F5" s="49"/>
    </row>
    <row r="6" spans="1:6" s="2" customFormat="1" ht="18" customHeight="1">
      <c r="A6" s="521" t="s">
        <v>95</v>
      </c>
      <c r="B6" s="517" t="s">
        <v>96</v>
      </c>
      <c r="C6" s="519" t="s">
        <v>4</v>
      </c>
      <c r="D6" s="513">
        <v>2011</v>
      </c>
      <c r="E6" s="513">
        <v>2010</v>
      </c>
      <c r="F6" s="50"/>
    </row>
    <row r="7" spans="1:6" s="2" customFormat="1" ht="16.5" thickBot="1">
      <c r="A7" s="522"/>
      <c r="B7" s="518"/>
      <c r="C7" s="520"/>
      <c r="D7" s="514"/>
      <c r="E7" s="515"/>
      <c r="F7" s="50"/>
    </row>
    <row r="8" spans="1:6" s="11" customFormat="1" ht="16.5" thickTop="1">
      <c r="A8" s="357">
        <v>1</v>
      </c>
      <c r="B8" s="358" t="s">
        <v>97</v>
      </c>
      <c r="C8" s="359" t="s">
        <v>245</v>
      </c>
      <c r="D8" s="179">
        <f>+'Pasqyrat per Shen Financiar '!F105</f>
        <v>115628339</v>
      </c>
      <c r="E8" s="103">
        <v>7383866.73</v>
      </c>
      <c r="F8" s="51"/>
    </row>
    <row r="9" spans="1:6" ht="31.5">
      <c r="A9" s="176">
        <v>2</v>
      </c>
      <c r="B9" s="130" t="s">
        <v>98</v>
      </c>
      <c r="C9" s="95"/>
      <c r="D9" s="319">
        <v>0</v>
      </c>
      <c r="E9" s="330"/>
      <c r="F9" s="52"/>
    </row>
    <row r="10" spans="1:6" s="8" customFormat="1" ht="31.5">
      <c r="A10" s="322">
        <v>3</v>
      </c>
      <c r="B10" s="130" t="s">
        <v>99</v>
      </c>
      <c r="C10" s="95"/>
      <c r="D10" s="319">
        <v>0</v>
      </c>
      <c r="E10" s="330"/>
      <c r="F10" s="52"/>
    </row>
    <row r="11" spans="1:6" s="8" customFormat="1" ht="15.75">
      <c r="A11" s="176">
        <v>4</v>
      </c>
      <c r="B11" s="130" t="s">
        <v>100</v>
      </c>
      <c r="C11" s="95"/>
      <c r="D11" s="319"/>
      <c r="E11" s="330"/>
      <c r="F11" s="52"/>
    </row>
    <row r="12" spans="1:6" s="8" customFormat="1" ht="15.75">
      <c r="A12" s="303">
        <v>5</v>
      </c>
      <c r="B12" s="464" t="s">
        <v>119</v>
      </c>
      <c r="C12" s="364" t="s">
        <v>246</v>
      </c>
      <c r="D12" s="465">
        <f>+D13+D15</f>
        <v>-69215107</v>
      </c>
      <c r="E12" s="365">
        <v>-10107915</v>
      </c>
      <c r="F12" s="53"/>
    </row>
    <row r="13" spans="1:6" s="12" customFormat="1" ht="15.75">
      <c r="A13" s="92" t="s">
        <v>9</v>
      </c>
      <c r="B13" s="223" t="s">
        <v>101</v>
      </c>
      <c r="C13" s="346"/>
      <c r="D13" s="98">
        <f>-'Pasqyrat per Shen Financiar '!F110</f>
        <v>-59674998</v>
      </c>
      <c r="E13" s="355">
        <v>-8719208</v>
      </c>
      <c r="F13" s="34"/>
    </row>
    <row r="14" spans="1:6" s="12" customFormat="1" ht="15.75">
      <c r="A14" s="92" t="s">
        <v>10</v>
      </c>
      <c r="B14" s="223" t="s">
        <v>102</v>
      </c>
      <c r="C14" s="346"/>
      <c r="D14" s="347"/>
      <c r="E14" s="354"/>
      <c r="F14" s="43"/>
    </row>
    <row r="15" spans="1:6" s="12" customFormat="1" ht="31.5">
      <c r="A15" s="92" t="s">
        <v>15</v>
      </c>
      <c r="B15" s="223" t="s">
        <v>103</v>
      </c>
      <c r="C15" s="346"/>
      <c r="D15" s="98">
        <f>-'Pasqyrat per Shen Financiar '!F111</f>
        <v>-9540109</v>
      </c>
      <c r="E15" s="355">
        <v>-1388707</v>
      </c>
      <c r="F15" s="34"/>
    </row>
    <row r="16" spans="1:6" s="8" customFormat="1" ht="15.75">
      <c r="A16" s="176">
        <v>6</v>
      </c>
      <c r="B16" s="130" t="s">
        <v>104</v>
      </c>
      <c r="C16" s="95"/>
      <c r="D16" s="319">
        <v>-31494339</v>
      </c>
      <c r="E16" s="330"/>
      <c r="F16" s="52"/>
    </row>
    <row r="17" spans="1:6" s="8" customFormat="1" ht="22.5" customHeight="1">
      <c r="A17" s="176">
        <v>7</v>
      </c>
      <c r="B17" s="130" t="s">
        <v>105</v>
      </c>
      <c r="C17" s="95" t="s">
        <v>247</v>
      </c>
      <c r="D17" s="157">
        <f>-'Pasqyrat per Shen Financiar '!F134</f>
        <v>-36912066</v>
      </c>
      <c r="E17" s="330">
        <v>-10239976.4864</v>
      </c>
      <c r="F17" s="52"/>
    </row>
    <row r="18" spans="1:7" s="10" customFormat="1" ht="15.75">
      <c r="A18" s="366">
        <v>8</v>
      </c>
      <c r="B18" s="463" t="s">
        <v>106</v>
      </c>
      <c r="C18" s="249"/>
      <c r="D18" s="368">
        <f>+D11+D12+D16+D17</f>
        <v>-137621512</v>
      </c>
      <c r="E18" s="367">
        <v>-20347891.4864</v>
      </c>
      <c r="F18" s="53"/>
      <c r="G18" s="20"/>
    </row>
    <row r="19" spans="1:6" s="10" customFormat="1" ht="32.25" thickBot="1">
      <c r="A19" s="466">
        <v>9</v>
      </c>
      <c r="B19" s="467" t="s">
        <v>107</v>
      </c>
      <c r="C19" s="249"/>
      <c r="D19" s="368">
        <f>+D8+D9+D10+D18</f>
        <v>-21993173</v>
      </c>
      <c r="E19" s="367">
        <v>-12964024.7564</v>
      </c>
      <c r="F19" s="54"/>
    </row>
    <row r="20" spans="1:6" s="8" customFormat="1" ht="16.5" thickTop="1">
      <c r="A20" s="360">
        <v>10</v>
      </c>
      <c r="B20" s="322" t="s">
        <v>32</v>
      </c>
      <c r="C20" s="95"/>
      <c r="D20" s="319"/>
      <c r="E20" s="330"/>
      <c r="F20" s="52"/>
    </row>
    <row r="21" spans="1:7" s="8" customFormat="1" ht="31.5">
      <c r="A21" s="360">
        <v>11</v>
      </c>
      <c r="B21" s="322" t="s">
        <v>108</v>
      </c>
      <c r="C21" s="95"/>
      <c r="D21" s="319">
        <v>0</v>
      </c>
      <c r="E21" s="330"/>
      <c r="F21" s="52"/>
      <c r="G21" s="29"/>
    </row>
    <row r="22" spans="1:6" s="8" customFormat="1" ht="15.75">
      <c r="A22" s="360">
        <v>12</v>
      </c>
      <c r="B22" s="322" t="s">
        <v>109</v>
      </c>
      <c r="C22" s="95"/>
      <c r="D22" s="319">
        <v>0</v>
      </c>
      <c r="E22" s="330"/>
      <c r="F22" s="52"/>
    </row>
    <row r="23" spans="1:6" s="14" customFormat="1" ht="31.5">
      <c r="A23" s="361">
        <v>12.1</v>
      </c>
      <c r="B23" s="363" t="s">
        <v>110</v>
      </c>
      <c r="C23" s="95"/>
      <c r="D23" s="319">
        <v>0</v>
      </c>
      <c r="E23" s="330"/>
      <c r="F23" s="52"/>
    </row>
    <row r="24" spans="1:6" s="14" customFormat="1" ht="15.75">
      <c r="A24" s="361">
        <v>12.2</v>
      </c>
      <c r="B24" s="363" t="s">
        <v>111</v>
      </c>
      <c r="C24" s="95" t="s">
        <v>248</v>
      </c>
      <c r="D24" s="349">
        <f>+'Pasqyrat per Shen Financiar '!F141</f>
        <v>-2313</v>
      </c>
      <c r="E24" s="355">
        <v>46.4</v>
      </c>
      <c r="F24" s="44"/>
    </row>
    <row r="25" spans="1:6" s="14" customFormat="1" ht="15.75">
      <c r="A25" s="361">
        <v>12.3</v>
      </c>
      <c r="B25" s="363" t="s">
        <v>112</v>
      </c>
      <c r="C25" s="95" t="s">
        <v>249</v>
      </c>
      <c r="D25" s="96">
        <f>+'Pasqyrat per Shen Financiar '!F148</f>
        <v>-27895</v>
      </c>
      <c r="E25" s="330">
        <v>-20834.9663000001</v>
      </c>
      <c r="F25" s="52"/>
    </row>
    <row r="26" spans="1:6" s="14" customFormat="1" ht="31.5">
      <c r="A26" s="362">
        <v>12.4</v>
      </c>
      <c r="B26" s="363" t="s">
        <v>113</v>
      </c>
      <c r="C26" s="95"/>
      <c r="D26" s="319">
        <v>0</v>
      </c>
      <c r="E26" s="356"/>
      <c r="F26" s="55"/>
    </row>
    <row r="27" spans="1:254" s="17" customFormat="1" ht="31.5">
      <c r="A27" s="468">
        <v>13</v>
      </c>
      <c r="B27" s="463" t="s">
        <v>114</v>
      </c>
      <c r="C27" s="469"/>
      <c r="D27" s="470">
        <f>+D23+D24+D25+D26</f>
        <v>-30208</v>
      </c>
      <c r="E27" s="471">
        <v>-20788.566300000097</v>
      </c>
      <c r="F27" s="56"/>
      <c r="G27" s="21"/>
      <c r="H27" s="16"/>
      <c r="I27" s="16"/>
      <c r="J27" s="15"/>
      <c r="K27" s="16"/>
      <c r="L27" s="16"/>
      <c r="M27" s="16"/>
      <c r="N27" s="16"/>
      <c r="O27" s="15"/>
      <c r="P27" s="16"/>
      <c r="Q27" s="16"/>
      <c r="R27" s="16"/>
      <c r="S27" s="16"/>
      <c r="T27" s="15"/>
      <c r="U27" s="16"/>
      <c r="V27" s="16"/>
      <c r="W27" s="16"/>
      <c r="X27" s="16"/>
      <c r="Y27" s="15"/>
      <c r="Z27" s="16"/>
      <c r="AA27" s="16"/>
      <c r="AB27" s="16"/>
      <c r="AC27" s="16"/>
      <c r="AD27" s="15"/>
      <c r="AE27" s="16"/>
      <c r="AF27" s="16"/>
      <c r="AG27" s="16"/>
      <c r="AH27" s="16"/>
      <c r="AI27" s="15"/>
      <c r="AJ27" s="16"/>
      <c r="AK27" s="16"/>
      <c r="AL27" s="16"/>
      <c r="AM27" s="16"/>
      <c r="AN27" s="15"/>
      <c r="AO27" s="16"/>
      <c r="AP27" s="16"/>
      <c r="AQ27" s="16"/>
      <c r="AR27" s="16"/>
      <c r="AS27" s="15"/>
      <c r="AT27" s="16"/>
      <c r="AU27" s="16"/>
      <c r="AV27" s="16"/>
      <c r="AW27" s="16"/>
      <c r="AX27" s="15"/>
      <c r="AY27" s="16"/>
      <c r="AZ27" s="16"/>
      <c r="BA27" s="16"/>
      <c r="BB27" s="16"/>
      <c r="BC27" s="15"/>
      <c r="BD27" s="16"/>
      <c r="BE27" s="16"/>
      <c r="BF27" s="16"/>
      <c r="BG27" s="16"/>
      <c r="BH27" s="15"/>
      <c r="BI27" s="16"/>
      <c r="BJ27" s="16"/>
      <c r="BK27" s="16"/>
      <c r="BL27" s="16"/>
      <c r="BM27" s="15"/>
      <c r="BN27" s="16"/>
      <c r="BO27" s="16"/>
      <c r="BP27" s="16"/>
      <c r="BQ27" s="16"/>
      <c r="BR27" s="15"/>
      <c r="BS27" s="16"/>
      <c r="BT27" s="16"/>
      <c r="BU27" s="16"/>
      <c r="BV27" s="16"/>
      <c r="BW27" s="15"/>
      <c r="BX27" s="16"/>
      <c r="BY27" s="16"/>
      <c r="BZ27" s="16"/>
      <c r="CA27" s="16"/>
      <c r="CB27" s="15"/>
      <c r="CC27" s="16"/>
      <c r="CD27" s="16"/>
      <c r="CE27" s="16"/>
      <c r="CF27" s="16"/>
      <c r="CG27" s="15"/>
      <c r="CH27" s="16"/>
      <c r="CI27" s="16"/>
      <c r="CJ27" s="16"/>
      <c r="CK27" s="16"/>
      <c r="CL27" s="15"/>
      <c r="CM27" s="16"/>
      <c r="CN27" s="16"/>
      <c r="CO27" s="16"/>
      <c r="CP27" s="16"/>
      <c r="CQ27" s="15"/>
      <c r="CR27" s="16"/>
      <c r="CS27" s="16"/>
      <c r="CT27" s="16"/>
      <c r="CU27" s="16"/>
      <c r="CV27" s="15"/>
      <c r="CW27" s="16"/>
      <c r="CX27" s="16"/>
      <c r="CY27" s="16"/>
      <c r="CZ27" s="16"/>
      <c r="DA27" s="15"/>
      <c r="DB27" s="16"/>
      <c r="DC27" s="16"/>
      <c r="DD27" s="16"/>
      <c r="DE27" s="16"/>
      <c r="DF27" s="15"/>
      <c r="DG27" s="16"/>
      <c r="DH27" s="16"/>
      <c r="DI27" s="16"/>
      <c r="DJ27" s="16"/>
      <c r="DK27" s="15"/>
      <c r="DL27" s="16"/>
      <c r="DM27" s="16"/>
      <c r="DN27" s="16"/>
      <c r="DO27" s="16"/>
      <c r="DP27" s="15"/>
      <c r="DQ27" s="16"/>
      <c r="DR27" s="16"/>
      <c r="DS27" s="16"/>
      <c r="DT27" s="16"/>
      <c r="DU27" s="15"/>
      <c r="DV27" s="16"/>
      <c r="DW27" s="16"/>
      <c r="DX27" s="16"/>
      <c r="DY27" s="16"/>
      <c r="DZ27" s="15"/>
      <c r="EA27" s="16"/>
      <c r="EB27" s="16"/>
      <c r="EC27" s="16"/>
      <c r="ED27" s="16"/>
      <c r="EE27" s="15"/>
      <c r="EF27" s="16"/>
      <c r="EG27" s="16"/>
      <c r="EH27" s="16"/>
      <c r="EI27" s="16"/>
      <c r="EJ27" s="15"/>
      <c r="EK27" s="16"/>
      <c r="EL27" s="16"/>
      <c r="EM27" s="16"/>
      <c r="EN27" s="16"/>
      <c r="EO27" s="15"/>
      <c r="EP27" s="16"/>
      <c r="EQ27" s="16"/>
      <c r="ER27" s="16"/>
      <c r="ES27" s="16"/>
      <c r="ET27" s="15"/>
      <c r="EU27" s="16"/>
      <c r="EV27" s="16"/>
      <c r="EW27" s="16"/>
      <c r="EX27" s="16"/>
      <c r="EY27" s="15"/>
      <c r="EZ27" s="16"/>
      <c r="FA27" s="16"/>
      <c r="FB27" s="16"/>
      <c r="FC27" s="16"/>
      <c r="FD27" s="15"/>
      <c r="FE27" s="16"/>
      <c r="FF27" s="16"/>
      <c r="FG27" s="16"/>
      <c r="FH27" s="16"/>
      <c r="FI27" s="15"/>
      <c r="FJ27" s="16"/>
      <c r="FK27" s="16"/>
      <c r="FL27" s="16"/>
      <c r="FM27" s="16"/>
      <c r="FN27" s="15"/>
      <c r="FO27" s="16"/>
      <c r="FP27" s="16"/>
      <c r="FQ27" s="16"/>
      <c r="FR27" s="16"/>
      <c r="FS27" s="15"/>
      <c r="FT27" s="16"/>
      <c r="FU27" s="16"/>
      <c r="FV27" s="16"/>
      <c r="FW27" s="16"/>
      <c r="FX27" s="15"/>
      <c r="FY27" s="16"/>
      <c r="FZ27" s="16"/>
      <c r="GA27" s="16"/>
      <c r="GB27" s="16"/>
      <c r="GC27" s="15"/>
      <c r="GD27" s="16"/>
      <c r="GE27" s="16"/>
      <c r="GF27" s="16"/>
      <c r="GG27" s="16"/>
      <c r="GH27" s="15"/>
      <c r="GI27" s="16"/>
      <c r="GJ27" s="16"/>
      <c r="GK27" s="16"/>
      <c r="GL27" s="16"/>
      <c r="GM27" s="15"/>
      <c r="GN27" s="16"/>
      <c r="GO27" s="16"/>
      <c r="GP27" s="16"/>
      <c r="GQ27" s="16"/>
      <c r="GR27" s="15"/>
      <c r="GS27" s="16"/>
      <c r="GT27" s="16"/>
      <c r="GU27" s="16"/>
      <c r="GV27" s="16"/>
      <c r="GW27" s="15"/>
      <c r="GX27" s="16"/>
      <c r="GY27" s="16"/>
      <c r="GZ27" s="16"/>
      <c r="HA27" s="16"/>
      <c r="HB27" s="15"/>
      <c r="HC27" s="16"/>
      <c r="HD27" s="16"/>
      <c r="HE27" s="16"/>
      <c r="HF27" s="16"/>
      <c r="HG27" s="15"/>
      <c r="HH27" s="16"/>
      <c r="HI27" s="16"/>
      <c r="HJ27" s="16"/>
      <c r="HK27" s="16"/>
      <c r="HL27" s="15"/>
      <c r="HM27" s="16"/>
      <c r="HN27" s="16"/>
      <c r="HO27" s="16"/>
      <c r="HP27" s="16"/>
      <c r="HQ27" s="15"/>
      <c r="HR27" s="16"/>
      <c r="HS27" s="16"/>
      <c r="HT27" s="16"/>
      <c r="HU27" s="16"/>
      <c r="HV27" s="15"/>
      <c r="HW27" s="16"/>
      <c r="HX27" s="16"/>
      <c r="HY27" s="16"/>
      <c r="HZ27" s="16"/>
      <c r="IA27" s="15"/>
      <c r="IB27" s="16"/>
      <c r="IC27" s="16"/>
      <c r="ID27" s="16"/>
      <c r="IE27" s="16"/>
      <c r="IF27" s="15"/>
      <c r="IG27" s="16"/>
      <c r="IH27" s="16"/>
      <c r="II27" s="16"/>
      <c r="IJ27" s="16"/>
      <c r="IK27" s="15"/>
      <c r="IL27" s="16"/>
      <c r="IM27" s="16"/>
      <c r="IN27" s="16"/>
      <c r="IO27" s="16"/>
      <c r="IP27" s="15"/>
      <c r="IQ27" s="16"/>
      <c r="IR27" s="16"/>
      <c r="IS27" s="16"/>
      <c r="IT27" s="16"/>
    </row>
    <row r="28" spans="1:7" s="8" customFormat="1" ht="27.75" customHeight="1">
      <c r="A28" s="366">
        <v>14</v>
      </c>
      <c r="B28" s="463" t="s">
        <v>118</v>
      </c>
      <c r="C28" s="249"/>
      <c r="D28" s="368">
        <f>+D19+D21+D27</f>
        <v>-22023381</v>
      </c>
      <c r="E28" s="367">
        <v>-12984813.322700001</v>
      </c>
      <c r="F28" s="51"/>
      <c r="G28" s="19"/>
    </row>
    <row r="29" spans="1:9" ht="24.75" customHeight="1">
      <c r="A29" s="181">
        <v>15</v>
      </c>
      <c r="B29" s="348" t="s">
        <v>115</v>
      </c>
      <c r="C29" s="183"/>
      <c r="D29" s="475"/>
      <c r="E29" s="476"/>
      <c r="F29" s="52"/>
      <c r="G29" s="22"/>
      <c r="H29" s="18"/>
      <c r="I29" s="18"/>
    </row>
    <row r="30" spans="1:6" s="10" customFormat="1" ht="32.25" thickBot="1">
      <c r="A30" s="472">
        <v>16</v>
      </c>
      <c r="B30" s="370" t="s">
        <v>116</v>
      </c>
      <c r="C30" s="473"/>
      <c r="D30" s="474">
        <f>+D28+D29</f>
        <v>-22023381</v>
      </c>
      <c r="E30" s="373">
        <v>-12984813.322700001</v>
      </c>
      <c r="F30" s="54"/>
    </row>
    <row r="31" spans="1:6" ht="16.5" thickBot="1">
      <c r="A31" s="350">
        <v>17</v>
      </c>
      <c r="B31" s="351" t="s">
        <v>117</v>
      </c>
      <c r="C31" s="352"/>
      <c r="D31" s="353"/>
      <c r="E31" s="353"/>
      <c r="F31" s="57"/>
    </row>
    <row r="33" ht="13.5">
      <c r="D33" s="38"/>
    </row>
    <row r="34" spans="1:6" ht="12.75">
      <c r="A34" s="39"/>
      <c r="B34" s="42"/>
      <c r="C34" s="39"/>
      <c r="D34" s="40"/>
      <c r="E34" s="40"/>
      <c r="F34" s="55"/>
    </row>
    <row r="35" spans="2:6" ht="25.5" customHeight="1">
      <c r="B35" s="516" t="s">
        <v>94</v>
      </c>
      <c r="C35" s="516"/>
      <c r="D35" s="516"/>
      <c r="E35" s="516"/>
      <c r="F35" s="58"/>
    </row>
    <row r="36" spans="1:6" ht="18">
      <c r="A36" s="243" t="s">
        <v>178</v>
      </c>
      <c r="B36" s="243"/>
      <c r="C36" s="243"/>
      <c r="D36" s="406"/>
      <c r="E36" s="407" t="s">
        <v>180</v>
      </c>
      <c r="F36" s="59"/>
    </row>
    <row r="37" spans="1:6" ht="18">
      <c r="A37" s="84" t="s">
        <v>179</v>
      </c>
      <c r="B37" s="84"/>
      <c r="C37" s="243"/>
      <c r="D37" s="408"/>
      <c r="E37" s="409" t="s">
        <v>205</v>
      </c>
      <c r="F37" s="59"/>
    </row>
    <row r="38" spans="2:5" ht="13.5">
      <c r="B38" s="405"/>
      <c r="C38" s="61"/>
      <c r="D38" s="312"/>
      <c r="E38" s="67"/>
    </row>
    <row r="41" ht="13.5">
      <c r="D41" s="38"/>
    </row>
    <row r="42" ht="13.5">
      <c r="D42" s="38"/>
    </row>
    <row r="46" ht="13.5">
      <c r="D46" s="510"/>
    </row>
  </sheetData>
  <sheetProtection/>
  <mergeCells count="9">
    <mergeCell ref="A1:E2"/>
    <mergeCell ref="D6:D7"/>
    <mergeCell ref="E6:E7"/>
    <mergeCell ref="B35:E35"/>
    <mergeCell ref="A3:E3"/>
    <mergeCell ref="B6:B7"/>
    <mergeCell ref="C6:C7"/>
    <mergeCell ref="A6:A7"/>
    <mergeCell ref="A5:E5"/>
  </mergeCells>
  <printOptions/>
  <pageMargins left="0.75" right="0.75" top="1" bottom="1" header="0.5" footer="0.5"/>
  <pageSetup fitToHeight="1" fitToWidth="1" horizontalDpi="600" verticalDpi="600" orientation="portrait" paperSize="9" scale="90" r:id="rId1"/>
  <headerFooter alignWithMargins="0">
    <oddFooter>&amp;C4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C20" sqref="C20"/>
    </sheetView>
  </sheetViews>
  <sheetFormatPr defaultColWidth="10.28125" defaultRowHeight="12.75"/>
  <cols>
    <col min="1" max="1" width="62.140625" style="23" customWidth="1"/>
    <col min="2" max="2" width="19.28125" style="23" customWidth="1"/>
    <col min="3" max="3" width="15.00390625" style="36" customWidth="1"/>
    <col min="4" max="4" width="4.57421875" style="23" customWidth="1"/>
    <col min="5" max="16384" width="10.28125" style="23" customWidth="1"/>
  </cols>
  <sheetData>
    <row r="1" spans="1:4" ht="18">
      <c r="A1" s="410" t="s">
        <v>187</v>
      </c>
      <c r="B1" s="33"/>
      <c r="C1" s="505"/>
      <c r="D1" s="33"/>
    </row>
    <row r="2" spans="1:8" ht="18">
      <c r="A2" s="410" t="s">
        <v>172</v>
      </c>
      <c r="B2" s="31"/>
      <c r="C2" s="506"/>
      <c r="D2" s="32"/>
      <c r="E2" s="24"/>
      <c r="F2" s="24"/>
      <c r="G2" s="24"/>
      <c r="H2" s="24"/>
    </row>
    <row r="3" spans="1:8" ht="18">
      <c r="A3" s="411" t="s">
        <v>262</v>
      </c>
      <c r="B3" s="24"/>
      <c r="C3" s="55"/>
      <c r="D3" s="24"/>
      <c r="E3" s="24"/>
      <c r="F3" s="24"/>
      <c r="G3" s="24"/>
      <c r="H3" s="24"/>
    </row>
    <row r="4" spans="1:2" ht="18">
      <c r="A4" s="25"/>
      <c r="B4" s="26"/>
    </row>
    <row r="5" spans="1:2" ht="18">
      <c r="A5" s="393"/>
      <c r="B5" s="394">
        <v>2011</v>
      </c>
    </row>
    <row r="6" spans="1:2" ht="18">
      <c r="A6" s="395" t="s">
        <v>162</v>
      </c>
      <c r="B6" s="392">
        <f>+'Pasq. te ardhura shpenzime'!D30</f>
        <v>-22023381</v>
      </c>
    </row>
    <row r="7" spans="1:2" ht="18">
      <c r="A7" s="395" t="s">
        <v>256</v>
      </c>
      <c r="B7" s="396"/>
    </row>
    <row r="8" spans="1:2" ht="18">
      <c r="A8" s="395" t="s">
        <v>163</v>
      </c>
      <c r="B8" s="396"/>
    </row>
    <row r="9" spans="1:2" ht="18">
      <c r="A9" s="397" t="s">
        <v>161</v>
      </c>
      <c r="B9" s="398">
        <f>+B6</f>
        <v>-22023381</v>
      </c>
    </row>
    <row r="10" spans="1:2" ht="18">
      <c r="A10" s="395" t="s">
        <v>164</v>
      </c>
      <c r="B10" s="396"/>
    </row>
    <row r="11" spans="1:2" ht="18">
      <c r="A11" s="395" t="s">
        <v>257</v>
      </c>
      <c r="B11" s="396"/>
    </row>
    <row r="12" spans="1:2" ht="18">
      <c r="A12" s="395" t="s">
        <v>258</v>
      </c>
      <c r="B12" s="399">
        <v>-29034513</v>
      </c>
    </row>
    <row r="13" spans="1:2" ht="18">
      <c r="A13" s="395" t="s">
        <v>265</v>
      </c>
      <c r="B13" s="400">
        <f>+'DETYRMET DHE KAPITALI'!D21-'DETYRMET DHE KAPITALI'!E21</f>
        <v>5390567.160000011</v>
      </c>
    </row>
    <row r="14" spans="1:2" ht="18">
      <c r="A14" s="395" t="s">
        <v>185</v>
      </c>
      <c r="B14" s="396"/>
    </row>
    <row r="15" spans="1:3" ht="18">
      <c r="A15" s="395" t="s">
        <v>165</v>
      </c>
      <c r="B15" s="399"/>
      <c r="C15" s="507"/>
    </row>
    <row r="16" spans="1:2" ht="18">
      <c r="A16" s="401" t="s">
        <v>166</v>
      </c>
      <c r="B16" s="398">
        <f>+B11+B13+B14+B15</f>
        <v>5390567.160000011</v>
      </c>
    </row>
    <row r="17" spans="1:2" ht="18">
      <c r="A17" s="395" t="s">
        <v>167</v>
      </c>
      <c r="B17" s="402"/>
    </row>
    <row r="18" spans="1:3" ht="18">
      <c r="A18" s="395" t="s">
        <v>259</v>
      </c>
      <c r="B18" s="396"/>
      <c r="C18" s="508"/>
    </row>
    <row r="19" spans="1:2" ht="18">
      <c r="A19" s="401" t="s">
        <v>170</v>
      </c>
      <c r="B19" s="398"/>
    </row>
    <row r="20" spans="1:2" ht="18">
      <c r="A20" s="395" t="s">
        <v>260</v>
      </c>
      <c r="B20" s="172"/>
    </row>
    <row r="21" spans="1:2" ht="18">
      <c r="A21" s="395" t="s">
        <v>261</v>
      </c>
      <c r="B21" s="400">
        <f>22390000-2616687</f>
        <v>19773313</v>
      </c>
    </row>
    <row r="22" spans="1:2" ht="18">
      <c r="A22" s="395" t="s">
        <v>169</v>
      </c>
      <c r="B22" s="172"/>
    </row>
    <row r="23" spans="1:2" ht="18">
      <c r="A23" s="401" t="s">
        <v>168</v>
      </c>
      <c r="B23" s="398">
        <f>+B22+B21</f>
        <v>19773313</v>
      </c>
    </row>
    <row r="24" spans="1:2" ht="18">
      <c r="A24" s="403" t="s">
        <v>263</v>
      </c>
      <c r="B24" s="404">
        <f>+B23+B19+B16+B9</f>
        <v>3140499.1600000113</v>
      </c>
    </row>
    <row r="25" spans="1:2" ht="18">
      <c r="A25" s="403" t="s">
        <v>171</v>
      </c>
      <c r="B25" s="404">
        <f>+AKTIVET!E8</f>
        <v>825219.0402</v>
      </c>
    </row>
    <row r="26" spans="1:2" ht="18">
      <c r="A26" s="401" t="s">
        <v>264</v>
      </c>
      <c r="B26" s="398">
        <f>+B24+B25</f>
        <v>3965718.2002000115</v>
      </c>
    </row>
    <row r="27" spans="1:2" ht="18">
      <c r="A27" s="26"/>
      <c r="B27" s="27"/>
    </row>
    <row r="28" spans="1:2" ht="18">
      <c r="A28" s="26"/>
      <c r="B28" s="27"/>
    </row>
    <row r="29" spans="2:3" s="28" customFormat="1" ht="15" customHeight="1">
      <c r="B29" s="35"/>
      <c r="C29" s="509"/>
    </row>
    <row r="30" spans="1:4" ht="18">
      <c r="A30" s="243" t="s">
        <v>178</v>
      </c>
      <c r="B30" s="407" t="s">
        <v>180</v>
      </c>
      <c r="C30" s="416"/>
      <c r="D30" s="406"/>
    </row>
    <row r="31" spans="1:4" ht="18">
      <c r="A31" s="84" t="s">
        <v>179</v>
      </c>
      <c r="B31" s="409" t="s">
        <v>205</v>
      </c>
      <c r="C31" s="416"/>
      <c r="D31" s="408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zoomScalePageLayoutView="0" workbookViewId="0" topLeftCell="A1">
      <selection activeCell="B34" sqref="B34"/>
    </sheetView>
  </sheetViews>
  <sheetFormatPr defaultColWidth="9.140625" defaultRowHeight="12.75"/>
  <cols>
    <col min="1" max="1" width="25.57421875" style="61" customWidth="1"/>
    <col min="2" max="2" width="15.7109375" style="61" customWidth="1"/>
    <col min="3" max="3" width="9.140625" style="61" customWidth="1"/>
    <col min="4" max="4" width="10.7109375" style="61" customWidth="1"/>
    <col min="5" max="5" width="11.28125" style="61" customWidth="1"/>
    <col min="6" max="6" width="11.7109375" style="61" customWidth="1"/>
    <col min="7" max="7" width="15.7109375" style="61" customWidth="1"/>
    <col min="8" max="8" width="11.140625" style="61" bestFit="1" customWidth="1"/>
    <col min="9" max="9" width="11.7109375" style="61" customWidth="1"/>
    <col min="10" max="10" width="14.28125" style="61" customWidth="1"/>
    <col min="11" max="11" width="15.00390625" style="61" customWidth="1"/>
    <col min="12" max="12" width="11.140625" style="61" bestFit="1" customWidth="1"/>
    <col min="13" max="16384" width="9.140625" style="61" customWidth="1"/>
  </cols>
  <sheetData>
    <row r="1" spans="1:5" ht="15.75">
      <c r="A1" s="512" t="s">
        <v>187</v>
      </c>
      <c r="B1" s="512"/>
      <c r="C1" s="512"/>
      <c r="D1" s="512"/>
      <c r="E1" s="512"/>
    </row>
    <row r="2" spans="1:5" ht="12.75">
      <c r="A2" s="417"/>
      <c r="B2" s="63" t="s">
        <v>172</v>
      </c>
      <c r="C2" s="417"/>
      <c r="D2" s="418"/>
      <c r="E2" s="418"/>
    </row>
    <row r="3" spans="1:5" ht="15.75">
      <c r="A3" s="419" t="s">
        <v>206</v>
      </c>
      <c r="B3" s="419"/>
      <c r="C3" s="419"/>
      <c r="D3" s="419"/>
      <c r="E3" s="419"/>
    </row>
    <row r="4" spans="1:5" ht="12.75">
      <c r="A4" s="420" t="s">
        <v>0</v>
      </c>
      <c r="B4" s="133"/>
      <c r="C4" s="62"/>
      <c r="D4" s="421"/>
      <c r="E4" s="421"/>
    </row>
    <row r="6" ht="12.75">
      <c r="A6" s="422" t="s">
        <v>211</v>
      </c>
    </row>
    <row r="7" ht="13.5" thickBot="1"/>
    <row r="8" spans="1:12" ht="16.5" thickBot="1">
      <c r="A8" s="425"/>
      <c r="B8" s="115" t="s">
        <v>124</v>
      </c>
      <c r="C8" s="426"/>
      <c r="D8" s="426"/>
      <c r="E8" s="426"/>
      <c r="F8" s="426"/>
      <c r="G8" s="426"/>
      <c r="H8" s="426"/>
      <c r="I8" s="426"/>
      <c r="J8" s="427"/>
      <c r="K8" s="524"/>
      <c r="L8" s="525"/>
    </row>
    <row r="9" spans="1:10" s="423" customFormat="1" ht="65.25" customHeight="1" thickBot="1">
      <c r="A9" s="345"/>
      <c r="B9" s="428" t="s">
        <v>83</v>
      </c>
      <c r="C9" s="428" t="s">
        <v>84</v>
      </c>
      <c r="D9" s="428" t="s">
        <v>141</v>
      </c>
      <c r="E9" s="428" t="s">
        <v>125</v>
      </c>
      <c r="F9" s="428" t="s">
        <v>126</v>
      </c>
      <c r="G9" s="428" t="s">
        <v>127</v>
      </c>
      <c r="H9" s="428" t="s">
        <v>88</v>
      </c>
      <c r="I9" s="428" t="s">
        <v>128</v>
      </c>
      <c r="J9" s="429" t="s">
        <v>129</v>
      </c>
    </row>
    <row r="10" spans="1:12" s="77" customFormat="1" ht="31.5">
      <c r="A10" s="430" t="s">
        <v>228</v>
      </c>
      <c r="B10" s="431">
        <v>215000000</v>
      </c>
      <c r="C10" s="432"/>
      <c r="D10" s="432"/>
      <c r="E10" s="433"/>
      <c r="F10" s="432"/>
      <c r="G10" s="431">
        <f>+'DETYRMET DHE KAPITALI'!D44</f>
        <v>-117598989</v>
      </c>
      <c r="H10" s="433"/>
      <c r="I10" s="434"/>
      <c r="J10" s="435">
        <f>+B10+C10++D10+E10+F10+G10+H10+I10</f>
        <v>97401011</v>
      </c>
      <c r="L10" s="424"/>
    </row>
    <row r="11" spans="1:10" ht="31.5">
      <c r="A11" s="363" t="s">
        <v>130</v>
      </c>
      <c r="B11" s="436"/>
      <c r="C11" s="436"/>
      <c r="D11" s="436"/>
      <c r="E11" s="436"/>
      <c r="F11" s="436"/>
      <c r="G11" s="436"/>
      <c r="H11" s="436"/>
      <c r="I11" s="436"/>
      <c r="J11" s="437"/>
    </row>
    <row r="12" spans="1:10" s="77" customFormat="1" ht="16.5" thickBot="1">
      <c r="A12" s="438" t="s">
        <v>131</v>
      </c>
      <c r="B12" s="439">
        <f>+B10</f>
        <v>215000000</v>
      </c>
      <c r="C12" s="440"/>
      <c r="D12" s="440"/>
      <c r="E12" s="441"/>
      <c r="F12" s="440"/>
      <c r="G12" s="439">
        <f>+G10</f>
        <v>-117598989</v>
      </c>
      <c r="H12" s="439"/>
      <c r="I12" s="439"/>
      <c r="J12" s="442">
        <f>+J10</f>
        <v>97401011</v>
      </c>
    </row>
    <row r="13" spans="1:10" ht="32.25" thickTop="1">
      <c r="A13" s="443" t="s">
        <v>132</v>
      </c>
      <c r="B13" s="444"/>
      <c r="C13" s="444"/>
      <c r="D13" s="444"/>
      <c r="E13" s="444"/>
      <c r="F13" s="444"/>
      <c r="G13" s="445">
        <f>+'Pasq. te ardhura shpenzime'!D30</f>
        <v>-22023381</v>
      </c>
      <c r="H13" s="444"/>
      <c r="I13" s="444"/>
      <c r="J13" s="446">
        <f>SUM(B13:I13)</f>
        <v>-22023381</v>
      </c>
    </row>
    <row r="14" spans="1:10" ht="18" customHeight="1">
      <c r="A14" s="363" t="s">
        <v>133</v>
      </c>
      <c r="B14" s="436"/>
      <c r="C14" s="436"/>
      <c r="D14" s="436"/>
      <c r="E14" s="436"/>
      <c r="F14" s="436"/>
      <c r="G14" s="436"/>
      <c r="H14" s="436"/>
      <c r="I14" s="436"/>
      <c r="J14" s="446">
        <f>SUM(B14:I14)</f>
        <v>0</v>
      </c>
    </row>
    <row r="15" spans="1:10" ht="31.5">
      <c r="A15" s="363" t="s">
        <v>134</v>
      </c>
      <c r="B15" s="436"/>
      <c r="C15" s="436"/>
      <c r="D15" s="436"/>
      <c r="E15" s="447">
        <v>6767</v>
      </c>
      <c r="F15" s="436"/>
      <c r="G15" s="448"/>
      <c r="H15" s="436"/>
      <c r="I15" s="436"/>
      <c r="J15" s="446">
        <f>SUM(B15:I15)</f>
        <v>6767</v>
      </c>
    </row>
    <row r="16" spans="1:10" ht="31.5">
      <c r="A16" s="363" t="s">
        <v>135</v>
      </c>
      <c r="B16" s="436"/>
      <c r="C16" s="436"/>
      <c r="D16" s="436"/>
      <c r="E16" s="436"/>
      <c r="F16" s="436"/>
      <c r="G16" s="436"/>
      <c r="H16" s="436"/>
      <c r="I16" s="436"/>
      <c r="J16" s="446">
        <f aca="true" t="shared" si="0" ref="J16:J21">SUM(B16:I16)</f>
        <v>0</v>
      </c>
    </row>
    <row r="17" spans="1:10" ht="31.5">
      <c r="A17" s="363" t="s">
        <v>136</v>
      </c>
      <c r="B17" s="448"/>
      <c r="C17" s="448"/>
      <c r="D17" s="448"/>
      <c r="E17" s="436"/>
      <c r="F17" s="436"/>
      <c r="G17" s="436"/>
      <c r="H17" s="448"/>
      <c r="I17" s="436"/>
      <c r="J17" s="446">
        <f t="shared" si="0"/>
        <v>0</v>
      </c>
    </row>
    <row r="18" spans="1:10" ht="16.5" customHeight="1">
      <c r="A18" s="363" t="s">
        <v>122</v>
      </c>
      <c r="B18" s="448"/>
      <c r="C18" s="448"/>
      <c r="D18" s="448"/>
      <c r="E18" s="436"/>
      <c r="F18" s="436"/>
      <c r="G18" s="436"/>
      <c r="H18" s="436"/>
      <c r="I18" s="436"/>
      <c r="J18" s="446">
        <f t="shared" si="0"/>
        <v>0</v>
      </c>
    </row>
    <row r="19" spans="1:10" ht="15" customHeight="1">
      <c r="A19" s="363" t="s">
        <v>137</v>
      </c>
      <c r="B19" s="448"/>
      <c r="C19" s="448"/>
      <c r="D19" s="448"/>
      <c r="E19" s="436"/>
      <c r="F19" s="436"/>
      <c r="G19" s="436"/>
      <c r="H19" s="436"/>
      <c r="I19" s="436"/>
      <c r="J19" s="446">
        <f t="shared" si="0"/>
        <v>0</v>
      </c>
    </row>
    <row r="20" spans="1:10" ht="15.75" customHeight="1">
      <c r="A20" s="363" t="s">
        <v>138</v>
      </c>
      <c r="B20" s="448"/>
      <c r="C20" s="448"/>
      <c r="D20" s="448"/>
      <c r="E20" s="436"/>
      <c r="F20" s="436"/>
      <c r="G20" s="436"/>
      <c r="H20" s="436"/>
      <c r="I20" s="448"/>
      <c r="J20" s="446">
        <f t="shared" si="0"/>
        <v>0</v>
      </c>
    </row>
    <row r="21" spans="1:10" ht="15.75" customHeight="1">
      <c r="A21" s="363" t="s">
        <v>139</v>
      </c>
      <c r="B21" s="448"/>
      <c r="C21" s="448"/>
      <c r="D21" s="448"/>
      <c r="E21" s="436"/>
      <c r="F21" s="436"/>
      <c r="G21" s="436"/>
      <c r="H21" s="436"/>
      <c r="I21" s="436"/>
      <c r="J21" s="446">
        <f t="shared" si="0"/>
        <v>0</v>
      </c>
    </row>
    <row r="22" spans="1:10" ht="32.25" thickBot="1">
      <c r="A22" s="449" t="s">
        <v>140</v>
      </c>
      <c r="B22" s="450"/>
      <c r="C22" s="451"/>
      <c r="D22" s="451"/>
      <c r="E22" s="452"/>
      <c r="F22" s="452"/>
      <c r="G22" s="452"/>
      <c r="H22" s="452"/>
      <c r="I22" s="452"/>
      <c r="J22" s="442"/>
    </row>
    <row r="23" spans="1:11" s="77" customFormat="1" ht="33" thickBot="1" thickTop="1">
      <c r="A23" s="453" t="s">
        <v>229</v>
      </c>
      <c r="B23" s="454">
        <f>SUM(B12:B22)</f>
        <v>215000000</v>
      </c>
      <c r="C23" s="454">
        <f aca="true" t="shared" si="1" ref="C23:I23">SUM(C12:C22)</f>
        <v>0</v>
      </c>
      <c r="D23" s="454">
        <f t="shared" si="1"/>
        <v>0</v>
      </c>
      <c r="E23" s="454">
        <f t="shared" si="1"/>
        <v>6767</v>
      </c>
      <c r="F23" s="454">
        <f t="shared" si="1"/>
        <v>0</v>
      </c>
      <c r="G23" s="454">
        <f>SUM(G12:G22)</f>
        <v>-139622370</v>
      </c>
      <c r="H23" s="454">
        <f t="shared" si="1"/>
        <v>0</v>
      </c>
      <c r="I23" s="454">
        <f t="shared" si="1"/>
        <v>0</v>
      </c>
      <c r="J23" s="455">
        <f>+J12+J13+J15+J18</f>
        <v>75384397</v>
      </c>
      <c r="K23" s="135"/>
    </row>
    <row r="26" spans="1:10" ht="16.5">
      <c r="A26" s="86" t="s">
        <v>178</v>
      </c>
      <c r="B26" s="86"/>
      <c r="C26" s="86"/>
      <c r="D26" s="86"/>
      <c r="E26" s="86"/>
      <c r="F26" s="86"/>
      <c r="G26" s="86"/>
      <c r="H26" s="86"/>
      <c r="I26" s="86" t="s">
        <v>180</v>
      </c>
      <c r="J26" s="87"/>
    </row>
    <row r="27" spans="1:10" ht="15.75">
      <c r="A27" s="81" t="s">
        <v>179</v>
      </c>
      <c r="B27" s="81"/>
      <c r="C27" s="81"/>
      <c r="D27" s="81"/>
      <c r="E27" s="81"/>
      <c r="F27" s="81"/>
      <c r="G27" s="81"/>
      <c r="H27" s="81"/>
      <c r="I27" s="81" t="s">
        <v>205</v>
      </c>
      <c r="J27" s="81"/>
    </row>
    <row r="28" ht="12.75">
      <c r="J28" s="87"/>
    </row>
  </sheetData>
  <sheetProtection/>
  <mergeCells count="2">
    <mergeCell ref="A1:E1"/>
    <mergeCell ref="K8:L8"/>
  </mergeCell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55"/>
  <sheetViews>
    <sheetView zoomScalePageLayoutView="0" workbookViewId="0" topLeftCell="A136">
      <selection activeCell="F154" sqref="F154"/>
    </sheetView>
  </sheetViews>
  <sheetFormatPr defaultColWidth="9.140625" defaultRowHeight="12.75"/>
  <cols>
    <col min="1" max="1" width="6.421875" style="73" customWidth="1"/>
    <col min="2" max="2" width="35.140625" style="73" customWidth="1"/>
    <col min="3" max="3" width="9.140625" style="73" customWidth="1"/>
    <col min="4" max="4" width="14.7109375" style="137" customWidth="1"/>
    <col min="5" max="5" width="13.57421875" style="137" bestFit="1" customWidth="1"/>
    <col min="6" max="6" width="16.28125" style="140" customWidth="1"/>
    <col min="7" max="7" width="18.8515625" style="73" customWidth="1"/>
    <col min="8" max="8" width="15.7109375" style="73" customWidth="1"/>
    <col min="9" max="9" width="17.421875" style="73" bestFit="1" customWidth="1"/>
    <col min="10" max="16384" width="9.140625" style="73" customWidth="1"/>
  </cols>
  <sheetData>
    <row r="1" spans="1:6" ht="18">
      <c r="A1" s="244" t="s">
        <v>187</v>
      </c>
      <c r="C1" s="118"/>
      <c r="D1" s="118"/>
      <c r="E1" s="118"/>
      <c r="F1" s="119"/>
    </row>
    <row r="2" spans="1:6" ht="18">
      <c r="A2" s="245" t="s">
        <v>172</v>
      </c>
      <c r="E2" s="138"/>
      <c r="F2" s="139"/>
    </row>
    <row r="3" ht="15.75">
      <c r="B3" s="81"/>
    </row>
    <row r="4" ht="18">
      <c r="B4" s="246" t="s">
        <v>251</v>
      </c>
    </row>
    <row r="5" spans="1:2" ht="15.75">
      <c r="A5" s="72"/>
      <c r="B5" s="81"/>
    </row>
    <row r="6" spans="1:6" ht="15.75">
      <c r="A6" s="141"/>
      <c r="B6" s="141"/>
      <c r="C6" s="142"/>
      <c r="D6" s="143"/>
      <c r="E6" s="143"/>
      <c r="F6" s="144"/>
    </row>
    <row r="7" spans="1:6" ht="16.5">
      <c r="A7" s="236" t="s">
        <v>142</v>
      </c>
      <c r="B7" s="235" t="s">
        <v>6</v>
      </c>
      <c r="C7" s="299" t="s">
        <v>4</v>
      </c>
      <c r="D7" s="258" t="s">
        <v>143</v>
      </c>
      <c r="E7" s="258" t="s">
        <v>144</v>
      </c>
      <c r="F7" s="259" t="s">
        <v>145</v>
      </c>
    </row>
    <row r="8" spans="1:7" ht="15.75">
      <c r="A8" s="136"/>
      <c r="B8" s="120" t="s">
        <v>7</v>
      </c>
      <c r="C8" s="149" t="str">
        <f>+AKTIVET!C8</f>
        <v>S1</v>
      </c>
      <c r="D8" s="147"/>
      <c r="E8" s="150"/>
      <c r="F8" s="151"/>
      <c r="G8" s="152"/>
    </row>
    <row r="9" spans="1:7" ht="15.75">
      <c r="A9" s="93">
        <v>5121</v>
      </c>
      <c r="B9" s="93" t="s">
        <v>146</v>
      </c>
      <c r="C9" s="106"/>
      <c r="D9" s="153"/>
      <c r="E9" s="127"/>
      <c r="F9" s="154">
        <v>52117</v>
      </c>
      <c r="G9" s="155"/>
    </row>
    <row r="10" spans="1:7" ht="15.75">
      <c r="A10" s="93">
        <v>51241</v>
      </c>
      <c r="B10" s="93" t="s">
        <v>147</v>
      </c>
      <c r="C10" s="95"/>
      <c r="D10" s="156">
        <v>759</v>
      </c>
      <c r="E10" s="153"/>
      <c r="F10" s="157">
        <v>107355</v>
      </c>
      <c r="G10" s="158"/>
    </row>
    <row r="11" spans="1:7" ht="15.75">
      <c r="A11" s="93">
        <v>5311</v>
      </c>
      <c r="B11" s="93" t="s">
        <v>149</v>
      </c>
      <c r="C11" s="106"/>
      <c r="D11" s="127"/>
      <c r="E11" s="153"/>
      <c r="F11" s="154">
        <f>3033239</f>
        <v>3033239</v>
      </c>
      <c r="G11" s="158"/>
    </row>
    <row r="12" spans="1:7" ht="15.75">
      <c r="A12" s="159">
        <v>53143</v>
      </c>
      <c r="B12" s="93" t="s">
        <v>220</v>
      </c>
      <c r="C12" s="160"/>
      <c r="D12" s="161">
        <v>5564</v>
      </c>
      <c r="E12" s="162"/>
      <c r="F12" s="163">
        <v>773007</v>
      </c>
      <c r="G12" s="164"/>
    </row>
    <row r="13" spans="1:9" ht="15.75">
      <c r="A13" s="238"/>
      <c r="B13" s="239" t="s">
        <v>150</v>
      </c>
      <c r="C13" s="240"/>
      <c r="D13" s="241"/>
      <c r="E13" s="241"/>
      <c r="F13" s="242">
        <f>SUM(F9:F12)</f>
        <v>3965718</v>
      </c>
      <c r="G13" s="155"/>
      <c r="H13" s="164"/>
      <c r="I13" s="165"/>
    </row>
    <row r="14" spans="1:7" ht="15.75">
      <c r="A14" s="134"/>
      <c r="B14" s="142"/>
      <c r="C14" s="166"/>
      <c r="D14" s="167"/>
      <c r="E14" s="167"/>
      <c r="F14" s="260"/>
      <c r="G14" s="158"/>
    </row>
    <row r="15" spans="1:8" ht="15.75">
      <c r="A15" s="134"/>
      <c r="B15" s="142"/>
      <c r="C15" s="166"/>
      <c r="D15" s="167"/>
      <c r="E15" s="167"/>
      <c r="F15" s="261"/>
      <c r="G15" s="158"/>
      <c r="H15" s="168"/>
    </row>
    <row r="16" spans="1:6" ht="16.5">
      <c r="A16" s="236" t="s">
        <v>142</v>
      </c>
      <c r="B16" s="235" t="s">
        <v>6</v>
      </c>
      <c r="C16" s="299" t="s">
        <v>4</v>
      </c>
      <c r="D16" s="253"/>
      <c r="E16" s="254"/>
      <c r="F16" s="259" t="s">
        <v>145</v>
      </c>
    </row>
    <row r="17" spans="1:6" ht="15.75">
      <c r="A17" s="105"/>
      <c r="B17" s="105" t="s">
        <v>12</v>
      </c>
      <c r="C17" s="106"/>
      <c r="D17" s="255"/>
      <c r="E17" s="256"/>
      <c r="F17" s="170"/>
    </row>
    <row r="18" spans="1:7" ht="15.75">
      <c r="A18" s="93"/>
      <c r="B18" s="93" t="s">
        <v>13</v>
      </c>
      <c r="C18" s="106" t="str">
        <f>+AKTIVET!C14</f>
        <v>S2</v>
      </c>
      <c r="D18" s="194"/>
      <c r="E18" s="257"/>
      <c r="F18" s="171"/>
      <c r="G18" s="158"/>
    </row>
    <row r="19" spans="1:8" ht="15.75">
      <c r="A19" s="93">
        <v>411</v>
      </c>
      <c r="B19" s="93" t="s">
        <v>159</v>
      </c>
      <c r="C19" s="95"/>
      <c r="D19" s="194"/>
      <c r="E19" s="257"/>
      <c r="F19" s="172">
        <v>69935478</v>
      </c>
      <c r="G19" s="164"/>
      <c r="H19" s="158"/>
    </row>
    <row r="20" spans="1:7" ht="15.75">
      <c r="A20" s="247"/>
      <c r="B20" s="248" t="s">
        <v>148</v>
      </c>
      <c r="C20" s="249"/>
      <c r="D20" s="263"/>
      <c r="E20" s="262"/>
      <c r="F20" s="250">
        <f>SUM(F17:F19)</f>
        <v>69935478</v>
      </c>
      <c r="G20" s="173"/>
    </row>
    <row r="21" spans="1:7" ht="15.75">
      <c r="A21" s="142"/>
      <c r="B21" s="134"/>
      <c r="C21" s="112"/>
      <c r="D21" s="174"/>
      <c r="E21" s="174"/>
      <c r="F21" s="175"/>
      <c r="G21" s="173"/>
    </row>
    <row r="22" spans="1:6" ht="15.75">
      <c r="A22" s="142"/>
      <c r="B22" s="142"/>
      <c r="C22" s="112"/>
      <c r="D22" s="174"/>
      <c r="E22" s="174"/>
      <c r="F22" s="144"/>
    </row>
    <row r="23" spans="1:6" ht="16.5">
      <c r="A23" s="247" t="s">
        <v>142</v>
      </c>
      <c r="B23" s="248" t="s">
        <v>6</v>
      </c>
      <c r="C23" s="299" t="s">
        <v>4</v>
      </c>
      <c r="D23" s="253"/>
      <c r="E23" s="254"/>
      <c r="F23" s="259" t="s">
        <v>145</v>
      </c>
    </row>
    <row r="24" spans="1:6" ht="15.75">
      <c r="A24" s="105"/>
      <c r="B24" s="105" t="s">
        <v>12</v>
      </c>
      <c r="C24" s="106"/>
      <c r="D24" s="255"/>
      <c r="E24" s="256"/>
      <c r="F24" s="229"/>
    </row>
    <row r="25" spans="1:7" ht="15.75">
      <c r="A25" s="93"/>
      <c r="B25" s="93" t="s">
        <v>14</v>
      </c>
      <c r="C25" s="106" t="str">
        <f>+AKTIVET!C15</f>
        <v>S3</v>
      </c>
      <c r="D25" s="194"/>
      <c r="E25" s="257"/>
      <c r="F25" s="229"/>
      <c r="G25" s="173"/>
    </row>
    <row r="26" spans="1:7" ht="15.75">
      <c r="A26" s="93">
        <v>444</v>
      </c>
      <c r="B26" s="93" t="s">
        <v>151</v>
      </c>
      <c r="C26" s="95"/>
      <c r="D26" s="194"/>
      <c r="E26" s="257"/>
      <c r="F26" s="251">
        <v>3241123</v>
      </c>
      <c r="G26" s="178"/>
    </row>
    <row r="27" spans="1:7" ht="15.75">
      <c r="A27" s="247"/>
      <c r="B27" s="248" t="s">
        <v>148</v>
      </c>
      <c r="C27" s="249"/>
      <c r="D27" s="263"/>
      <c r="E27" s="262"/>
      <c r="F27" s="250">
        <f>SUM(F26:F26)</f>
        <v>3241123</v>
      </c>
      <c r="G27" s="173"/>
    </row>
    <row r="28" spans="1:7" ht="15.75">
      <c r="A28" s="142"/>
      <c r="B28" s="134"/>
      <c r="C28" s="112"/>
      <c r="D28" s="174"/>
      <c r="E28" s="174"/>
      <c r="F28" s="180"/>
      <c r="G28" s="173"/>
    </row>
    <row r="29" spans="3:6" s="142" customFormat="1" ht="15.75">
      <c r="C29" s="112"/>
      <c r="D29" s="174"/>
      <c r="E29" s="174"/>
      <c r="F29" s="144"/>
    </row>
    <row r="30" spans="1:6" ht="15.75">
      <c r="A30" s="247" t="s">
        <v>142</v>
      </c>
      <c r="B30" s="248" t="s">
        <v>6</v>
      </c>
      <c r="C30" s="252"/>
      <c r="D30" s="253"/>
      <c r="E30" s="254"/>
      <c r="F30" s="259" t="s">
        <v>145</v>
      </c>
    </row>
    <row r="31" spans="1:6" ht="15.75">
      <c r="A31" s="105"/>
      <c r="B31" s="93" t="s">
        <v>20</v>
      </c>
      <c r="C31" s="106" t="str">
        <f>+AKTIVET!C20</f>
        <v>S4</v>
      </c>
      <c r="D31" s="255"/>
      <c r="E31" s="256"/>
      <c r="F31" s="170"/>
    </row>
    <row r="32" spans="1:7" ht="15.75">
      <c r="A32" s="182">
        <v>327</v>
      </c>
      <c r="B32" s="159" t="s">
        <v>174</v>
      </c>
      <c r="C32" s="183"/>
      <c r="D32" s="194"/>
      <c r="E32" s="257"/>
      <c r="F32" s="184">
        <v>1492548</v>
      </c>
      <c r="G32" s="185"/>
    </row>
    <row r="33" spans="1:7" ht="15.75">
      <c r="A33" s="247"/>
      <c r="B33" s="248" t="s">
        <v>148</v>
      </c>
      <c r="C33" s="249"/>
      <c r="D33" s="263"/>
      <c r="E33" s="262"/>
      <c r="F33" s="250">
        <f>SUM(F32:F32)</f>
        <v>1492548</v>
      </c>
      <c r="G33" s="185"/>
    </row>
    <row r="34" spans="1:7" s="193" customFormat="1" ht="15.75">
      <c r="A34" s="265"/>
      <c r="B34" s="218"/>
      <c r="C34" s="266"/>
      <c r="D34" s="188"/>
      <c r="E34" s="188"/>
      <c r="F34" s="267"/>
      <c r="G34" s="227"/>
    </row>
    <row r="35" spans="1:6" ht="15.75">
      <c r="A35" s="189"/>
      <c r="B35" s="189"/>
      <c r="C35" s="190"/>
      <c r="D35" s="126"/>
      <c r="E35" s="126"/>
      <c r="F35" s="261"/>
    </row>
    <row r="36" spans="1:6" ht="16.5">
      <c r="A36" s="236" t="s">
        <v>142</v>
      </c>
      <c r="B36" s="264" t="s">
        <v>29</v>
      </c>
      <c r="C36" s="300" t="s">
        <v>4</v>
      </c>
      <c r="D36" s="253"/>
      <c r="E36" s="277"/>
      <c r="F36" s="259" t="s">
        <v>145</v>
      </c>
    </row>
    <row r="37" spans="1:6" ht="15.75">
      <c r="A37" s="105"/>
      <c r="B37" s="93" t="s">
        <v>252</v>
      </c>
      <c r="C37" s="106" t="s">
        <v>234</v>
      </c>
      <c r="D37" s="255"/>
      <c r="E37" s="256"/>
      <c r="F37" s="157">
        <v>500000</v>
      </c>
    </row>
    <row r="38" spans="1:6" ht="15.75">
      <c r="A38" s="247"/>
      <c r="B38" s="248" t="s">
        <v>148</v>
      </c>
      <c r="C38" s="249"/>
      <c r="D38" s="263"/>
      <c r="E38" s="262"/>
      <c r="F38" s="250">
        <f>+F37</f>
        <v>500000</v>
      </c>
    </row>
    <row r="39" spans="1:6" ht="15.75">
      <c r="A39" s="186"/>
      <c r="B39" s="208"/>
      <c r="C39" s="215"/>
      <c r="D39" s="216"/>
      <c r="E39" s="216"/>
      <c r="F39" s="268"/>
    </row>
    <row r="40" spans="1:6" s="193" customFormat="1" ht="15.75">
      <c r="A40" s="124"/>
      <c r="B40" s="124"/>
      <c r="C40" s="269"/>
      <c r="D40" s="126"/>
      <c r="E40" s="126"/>
      <c r="F40" s="261"/>
    </row>
    <row r="41" spans="1:6" ht="32.25">
      <c r="A41" s="236" t="s">
        <v>142</v>
      </c>
      <c r="B41" s="248" t="s">
        <v>38</v>
      </c>
      <c r="C41" s="299" t="s">
        <v>4</v>
      </c>
      <c r="D41" s="274" t="s">
        <v>152</v>
      </c>
      <c r="E41" s="275" t="s">
        <v>253</v>
      </c>
      <c r="F41" s="276" t="s">
        <v>153</v>
      </c>
    </row>
    <row r="42" spans="1:6" ht="15.75">
      <c r="A42" s="93"/>
      <c r="B42" s="105" t="s">
        <v>38</v>
      </c>
      <c r="C42" s="129" t="s">
        <v>235</v>
      </c>
      <c r="D42" s="127"/>
      <c r="E42" s="273"/>
      <c r="F42" s="270"/>
    </row>
    <row r="43" spans="1:8" ht="15.75">
      <c r="A43" s="93">
        <v>213</v>
      </c>
      <c r="B43" s="93" t="s">
        <v>154</v>
      </c>
      <c r="C43" s="93"/>
      <c r="D43" s="156">
        <v>188091626</v>
      </c>
      <c r="E43" s="156">
        <v>82853895</v>
      </c>
      <c r="F43" s="195">
        <f>+D43-E43</f>
        <v>105237731</v>
      </c>
      <c r="G43" s="185"/>
      <c r="H43" s="185"/>
    </row>
    <row r="44" spans="1:7" ht="15.75" customHeight="1">
      <c r="A44" s="93">
        <v>218</v>
      </c>
      <c r="B44" s="93" t="s">
        <v>254</v>
      </c>
      <c r="C44" s="95"/>
      <c r="D44" s="198">
        <v>21837147</v>
      </c>
      <c r="E44" s="198">
        <v>5768283</v>
      </c>
      <c r="F44" s="198">
        <f>+D44-E44</f>
        <v>16068864</v>
      </c>
      <c r="G44" s="152"/>
    </row>
    <row r="45" spans="1:7" ht="12.75" customHeight="1">
      <c r="A45" s="93">
        <v>2182</v>
      </c>
      <c r="B45" s="93" t="s">
        <v>175</v>
      </c>
      <c r="C45" s="95"/>
      <c r="D45" s="202">
        <v>6056028.38</v>
      </c>
      <c r="E45" s="198">
        <v>2327778</v>
      </c>
      <c r="F45" s="198">
        <f>+D45-E45</f>
        <v>3728250.38</v>
      </c>
      <c r="G45" s="185"/>
    </row>
    <row r="46" spans="1:8" ht="15.75">
      <c r="A46" s="247"/>
      <c r="B46" s="248" t="s">
        <v>155</v>
      </c>
      <c r="C46" s="249"/>
      <c r="D46" s="271">
        <f>SUM(D43:D45)</f>
        <v>215984801.38</v>
      </c>
      <c r="E46" s="271">
        <f>SUM(E43:E45)</f>
        <v>90949956</v>
      </c>
      <c r="F46" s="271">
        <f>SUM(F43:F45)</f>
        <v>125034845.38</v>
      </c>
      <c r="G46" s="199"/>
      <c r="H46" s="200"/>
    </row>
    <row r="47" spans="1:8" ht="15.75">
      <c r="A47" s="186"/>
      <c r="B47" s="208"/>
      <c r="C47" s="187"/>
      <c r="D47" s="282"/>
      <c r="E47" s="282"/>
      <c r="F47" s="282"/>
      <c r="G47" s="199"/>
      <c r="H47" s="200"/>
    </row>
    <row r="48" spans="1:7" ht="15.75">
      <c r="A48" s="189"/>
      <c r="B48" s="189"/>
      <c r="C48" s="190"/>
      <c r="D48" s="283"/>
      <c r="E48" s="283"/>
      <c r="F48" s="284"/>
      <c r="G48" s="201"/>
    </row>
    <row r="49" spans="1:7" ht="32.25">
      <c r="A49" s="247" t="s">
        <v>142</v>
      </c>
      <c r="B49" s="248" t="s">
        <v>44</v>
      </c>
      <c r="C49" s="299" t="s">
        <v>4</v>
      </c>
      <c r="D49" s="274" t="s">
        <v>152</v>
      </c>
      <c r="E49" s="275" t="s">
        <v>253</v>
      </c>
      <c r="F49" s="276" t="s">
        <v>153</v>
      </c>
      <c r="G49" s="199"/>
    </row>
    <row r="50" spans="1:7" ht="15.75">
      <c r="A50" s="278"/>
      <c r="B50" s="128" t="s">
        <v>44</v>
      </c>
      <c r="C50" s="146" t="s">
        <v>236</v>
      </c>
      <c r="D50" s="279"/>
      <c r="E50" s="280"/>
      <c r="F50" s="281"/>
      <c r="G50" s="199"/>
    </row>
    <row r="51" spans="1:7" ht="15.75">
      <c r="A51" s="93">
        <v>201</v>
      </c>
      <c r="B51" s="93" t="s">
        <v>45</v>
      </c>
      <c r="C51" s="95"/>
      <c r="D51" s="170"/>
      <c r="E51" s="170"/>
      <c r="F51" s="170"/>
      <c r="G51" s="193"/>
    </row>
    <row r="52" spans="1:8" ht="15.75">
      <c r="A52" s="93"/>
      <c r="B52" s="93" t="s">
        <v>46</v>
      </c>
      <c r="C52" s="95"/>
      <c r="D52" s="98">
        <v>1198000</v>
      </c>
      <c r="E52" s="157">
        <v>819234</v>
      </c>
      <c r="F52" s="98">
        <f>+D52-E52</f>
        <v>378766</v>
      </c>
      <c r="G52" s="203"/>
      <c r="H52" s="158"/>
    </row>
    <row r="53" spans="1:7" ht="15.75">
      <c r="A53" s="93">
        <v>205</v>
      </c>
      <c r="B53" s="93" t="s">
        <v>47</v>
      </c>
      <c r="C53" s="95"/>
      <c r="D53" s="157">
        <v>74300</v>
      </c>
      <c r="E53" s="157">
        <v>43714</v>
      </c>
      <c r="F53" s="157">
        <f>+D53-E53</f>
        <v>30586</v>
      </c>
      <c r="G53" s="185"/>
    </row>
    <row r="54" spans="1:7" ht="15.75">
      <c r="A54" s="248"/>
      <c r="B54" s="248" t="s">
        <v>48</v>
      </c>
      <c r="C54" s="252"/>
      <c r="D54" s="250">
        <f>SUM(D51:D53)</f>
        <v>1272300</v>
      </c>
      <c r="E54" s="250">
        <f>SUM(E51:E53)</f>
        <v>862948</v>
      </c>
      <c r="F54" s="250">
        <f>SUM(F52:F53)</f>
        <v>409352</v>
      </c>
      <c r="G54" s="204"/>
    </row>
    <row r="55" spans="1:7" ht="15.75">
      <c r="A55" s="208"/>
      <c r="B55" s="208"/>
      <c r="C55" s="215"/>
      <c r="D55" s="286"/>
      <c r="E55" s="286"/>
      <c r="F55" s="267"/>
      <c r="G55" s="285"/>
    </row>
    <row r="56" spans="1:7" ht="15.75">
      <c r="A56" s="189"/>
      <c r="B56" s="189"/>
      <c r="C56" s="190"/>
      <c r="D56" s="288"/>
      <c r="E56" s="288"/>
      <c r="F56" s="289"/>
      <c r="G56" s="285"/>
    </row>
    <row r="57" spans="1:7" ht="16.5">
      <c r="A57" s="247" t="s">
        <v>142</v>
      </c>
      <c r="B57" s="248" t="s">
        <v>57</v>
      </c>
      <c r="C57" s="299" t="s">
        <v>4</v>
      </c>
      <c r="D57" s="253"/>
      <c r="E57" s="254"/>
      <c r="F57" s="259" t="s">
        <v>145</v>
      </c>
      <c r="G57" s="205"/>
    </row>
    <row r="58" spans="1:7" ht="15.75">
      <c r="A58" s="93"/>
      <c r="B58" s="93" t="s">
        <v>63</v>
      </c>
      <c r="C58" s="106"/>
      <c r="D58" s="231"/>
      <c r="E58" s="291"/>
      <c r="F58" s="170"/>
      <c r="G58" s="193"/>
    </row>
    <row r="59" spans="1:7" ht="15.75">
      <c r="A59" s="93">
        <v>401</v>
      </c>
      <c r="B59" s="93" t="s">
        <v>255</v>
      </c>
      <c r="C59" s="106" t="str">
        <f>+'DETYRMET DHE KAPITALI'!C16</f>
        <v>S8</v>
      </c>
      <c r="D59" s="231"/>
      <c r="E59" s="291"/>
      <c r="F59" s="157">
        <v>27886177</v>
      </c>
      <c r="G59" s="206"/>
    </row>
    <row r="60" spans="1:7" ht="15.75">
      <c r="A60" s="247"/>
      <c r="B60" s="248" t="s">
        <v>148</v>
      </c>
      <c r="C60" s="249"/>
      <c r="D60" s="263"/>
      <c r="E60" s="262"/>
      <c r="F60" s="250">
        <f>SUM(F59:F59)</f>
        <v>27886177</v>
      </c>
      <c r="G60" s="207"/>
    </row>
    <row r="61" spans="1:7" ht="15.75">
      <c r="A61" s="186"/>
      <c r="B61" s="208"/>
      <c r="C61" s="187"/>
      <c r="D61" s="188"/>
      <c r="E61" s="188"/>
      <c r="F61" s="267"/>
      <c r="G61" s="207"/>
    </row>
    <row r="62" spans="1:7" ht="15.75">
      <c r="A62" s="209"/>
      <c r="B62" s="209"/>
      <c r="C62" s="210"/>
      <c r="D62" s="211"/>
      <c r="E62" s="211"/>
      <c r="F62" s="261"/>
      <c r="G62" s="164"/>
    </row>
    <row r="63" spans="1:7" ht="16.5">
      <c r="A63" s="247" t="s">
        <v>142</v>
      </c>
      <c r="B63" s="248" t="s">
        <v>57</v>
      </c>
      <c r="C63" s="299" t="s">
        <v>4</v>
      </c>
      <c r="D63" s="292"/>
      <c r="E63" s="293"/>
      <c r="F63" s="237" t="s">
        <v>145</v>
      </c>
      <c r="G63" s="199"/>
    </row>
    <row r="64" spans="1:7" ht="15.75">
      <c r="A64" s="93">
        <v>421</v>
      </c>
      <c r="B64" s="93" t="s">
        <v>65</v>
      </c>
      <c r="C64" s="106" t="s">
        <v>239</v>
      </c>
      <c r="D64" s="255"/>
      <c r="E64" s="256"/>
      <c r="F64" s="202">
        <f>3945719+827773</f>
        <v>4773492</v>
      </c>
      <c r="G64" s="164"/>
    </row>
    <row r="65" spans="1:7" ht="15.75">
      <c r="A65" s="247"/>
      <c r="B65" s="247" t="s">
        <v>148</v>
      </c>
      <c r="C65" s="249"/>
      <c r="D65" s="263"/>
      <c r="E65" s="262"/>
      <c r="F65" s="250">
        <f>SUM(F64)</f>
        <v>4773492</v>
      </c>
      <c r="G65" s="164"/>
    </row>
    <row r="66" spans="1:7" ht="15.75">
      <c r="A66" s="186"/>
      <c r="B66" s="186"/>
      <c r="C66" s="187"/>
      <c r="D66" s="188"/>
      <c r="E66" s="188"/>
      <c r="F66" s="267"/>
      <c r="G66" s="164"/>
    </row>
    <row r="67" spans="1:7" ht="15.75">
      <c r="A67" s="209"/>
      <c r="B67" s="209"/>
      <c r="C67" s="210"/>
      <c r="D67" s="211"/>
      <c r="E67" s="211"/>
      <c r="F67" s="289"/>
      <c r="G67" s="164"/>
    </row>
    <row r="68" spans="1:7" ht="16.5">
      <c r="A68" s="247" t="s">
        <v>142</v>
      </c>
      <c r="B68" s="248" t="s">
        <v>57</v>
      </c>
      <c r="C68" s="298" t="s">
        <v>4</v>
      </c>
      <c r="D68" s="253"/>
      <c r="E68" s="254"/>
      <c r="F68" s="297" t="s">
        <v>145</v>
      </c>
      <c r="G68" s="193"/>
    </row>
    <row r="69" spans="1:7" ht="15.75">
      <c r="A69" s="93"/>
      <c r="B69" s="93" t="s">
        <v>66</v>
      </c>
      <c r="C69" s="106" t="s">
        <v>240</v>
      </c>
      <c r="D69" s="194"/>
      <c r="E69" s="257"/>
      <c r="F69" s="170"/>
      <c r="G69" s="164"/>
    </row>
    <row r="70" spans="1:7" ht="15.75">
      <c r="A70" s="93">
        <v>431</v>
      </c>
      <c r="B70" s="93" t="s">
        <v>156</v>
      </c>
      <c r="C70" s="95"/>
      <c r="D70" s="194"/>
      <c r="E70" s="257"/>
      <c r="F70" s="296">
        <v>1299883</v>
      </c>
      <c r="G70" s="158"/>
    </row>
    <row r="71" spans="1:7" ht="15.75">
      <c r="A71" s="93">
        <v>449</v>
      </c>
      <c r="B71" s="93" t="s">
        <v>221</v>
      </c>
      <c r="C71" s="95"/>
      <c r="D71" s="194"/>
      <c r="E71" s="257"/>
      <c r="F71" s="296">
        <v>91843</v>
      </c>
      <c r="G71" s="164"/>
    </row>
    <row r="72" spans="1:7" ht="15.75">
      <c r="A72" s="93">
        <v>442</v>
      </c>
      <c r="B72" s="93" t="s">
        <v>222</v>
      </c>
      <c r="C72" s="95"/>
      <c r="D72" s="194"/>
      <c r="E72" s="257"/>
      <c r="F72" s="294">
        <v>1437738</v>
      </c>
      <c r="G72" s="155"/>
    </row>
    <row r="73" spans="1:7" ht="15.75">
      <c r="A73" s="212">
        <v>447</v>
      </c>
      <c r="B73" s="212" t="s">
        <v>181</v>
      </c>
      <c r="C73" s="213"/>
      <c r="D73" s="194"/>
      <c r="E73" s="257"/>
      <c r="F73" s="296">
        <v>95110</v>
      </c>
      <c r="G73" s="185"/>
    </row>
    <row r="74" spans="1:7" ht="15.75">
      <c r="A74" s="212">
        <v>409</v>
      </c>
      <c r="B74" s="212" t="s">
        <v>223</v>
      </c>
      <c r="C74" s="213"/>
      <c r="D74" s="194"/>
      <c r="E74" s="257"/>
      <c r="F74" s="296">
        <v>2582900</v>
      </c>
      <c r="G74" s="185"/>
    </row>
    <row r="75" spans="1:7" ht="15.75">
      <c r="A75" s="248"/>
      <c r="B75" s="248" t="s">
        <v>148</v>
      </c>
      <c r="C75" s="252"/>
      <c r="D75" s="253"/>
      <c r="E75" s="254"/>
      <c r="F75" s="295">
        <f>SUM(F70:F74)</f>
        <v>5507474</v>
      </c>
      <c r="G75" s="214"/>
    </row>
    <row r="76" spans="1:7" ht="15.75">
      <c r="A76" s="208"/>
      <c r="B76" s="208"/>
      <c r="C76" s="215"/>
      <c r="D76" s="216"/>
      <c r="E76" s="216"/>
      <c r="F76" s="267"/>
      <c r="G76" s="214"/>
    </row>
    <row r="77" spans="1:7" s="193" customFormat="1" ht="15.75">
      <c r="A77" s="124"/>
      <c r="B77" s="124"/>
      <c r="C77" s="269"/>
      <c r="D77" s="126"/>
      <c r="E77" s="126"/>
      <c r="F77" s="460"/>
      <c r="G77" s="461"/>
    </row>
    <row r="78" spans="1:7" ht="16.5">
      <c r="A78" s="247" t="s">
        <v>142</v>
      </c>
      <c r="B78" s="248" t="s">
        <v>57</v>
      </c>
      <c r="C78" s="298" t="s">
        <v>4</v>
      </c>
      <c r="D78" s="253"/>
      <c r="E78" s="254"/>
      <c r="F78" s="259" t="s">
        <v>145</v>
      </c>
      <c r="G78" s="193"/>
    </row>
    <row r="79" spans="1:7" ht="15.75">
      <c r="A79" s="93"/>
      <c r="B79" s="105" t="s">
        <v>67</v>
      </c>
      <c r="C79" s="129" t="s">
        <v>241</v>
      </c>
      <c r="D79" s="255"/>
      <c r="E79" s="256"/>
      <c r="F79" s="169"/>
      <c r="G79" s="193"/>
    </row>
    <row r="80" spans="1:7" ht="15.75">
      <c r="A80" s="93">
        <v>455</v>
      </c>
      <c r="B80" s="93" t="s">
        <v>160</v>
      </c>
      <c r="C80" s="95"/>
      <c r="D80" s="194"/>
      <c r="E80" s="257"/>
      <c r="F80" s="157">
        <v>67303782</v>
      </c>
      <c r="G80" s="155"/>
    </row>
    <row r="81" spans="1:7" ht="15.75">
      <c r="A81" s="93">
        <v>461</v>
      </c>
      <c r="B81" s="93" t="s">
        <v>224</v>
      </c>
      <c r="C81" s="106"/>
      <c r="D81" s="231"/>
      <c r="E81" s="291"/>
      <c r="F81" s="157">
        <v>201398</v>
      </c>
      <c r="G81" s="155"/>
    </row>
    <row r="82" spans="1:7" ht="15.75">
      <c r="A82" s="248"/>
      <c r="B82" s="248" t="s">
        <v>148</v>
      </c>
      <c r="C82" s="249"/>
      <c r="D82" s="253"/>
      <c r="E82" s="254"/>
      <c r="F82" s="250">
        <f>SUM(F80:F81)</f>
        <v>67505180</v>
      </c>
      <c r="G82" s="152"/>
    </row>
    <row r="83" spans="1:7" ht="15.75">
      <c r="A83" s="218"/>
      <c r="B83" s="218"/>
      <c r="C83" s="266"/>
      <c r="D83" s="216"/>
      <c r="E83" s="216"/>
      <c r="F83" s="267"/>
      <c r="G83" s="152"/>
    </row>
    <row r="84" spans="1:7" ht="15.75">
      <c r="A84" s="124"/>
      <c r="B84" s="124"/>
      <c r="C84" s="125"/>
      <c r="D84" s="126"/>
      <c r="E84" s="126"/>
      <c r="F84" s="288"/>
      <c r="G84" s="152"/>
    </row>
    <row r="85" spans="1:7" ht="16.5">
      <c r="A85" s="247" t="s">
        <v>142</v>
      </c>
      <c r="B85" s="248" t="s">
        <v>57</v>
      </c>
      <c r="C85" s="298" t="s">
        <v>4</v>
      </c>
      <c r="D85" s="253"/>
      <c r="E85" s="254"/>
      <c r="F85" s="297" t="s">
        <v>145</v>
      </c>
      <c r="G85" s="214"/>
    </row>
    <row r="86" spans="1:7" ht="15.75">
      <c r="A86" s="93"/>
      <c r="B86" s="93" t="s">
        <v>267</v>
      </c>
      <c r="C86" s="106" t="s">
        <v>242</v>
      </c>
      <c r="D86" s="194"/>
      <c r="E86" s="257"/>
      <c r="F86" s="170"/>
      <c r="G86" s="214"/>
    </row>
    <row r="87" spans="1:7" ht="15.75">
      <c r="A87" s="212">
        <v>409</v>
      </c>
      <c r="B87" s="212" t="s">
        <v>223</v>
      </c>
      <c r="C87" s="213"/>
      <c r="D87" s="194"/>
      <c r="E87" s="257"/>
      <c r="F87" s="296">
        <v>2582900</v>
      </c>
      <c r="G87" s="214"/>
    </row>
    <row r="88" spans="1:7" ht="15.75">
      <c r="A88" s="248"/>
      <c r="B88" s="248" t="s">
        <v>148</v>
      </c>
      <c r="C88" s="252"/>
      <c r="D88" s="253"/>
      <c r="E88" s="254"/>
      <c r="F88" s="295">
        <f>SUM(F87:F87)</f>
        <v>2582900</v>
      </c>
      <c r="G88" s="214"/>
    </row>
    <row r="89" spans="1:7" ht="15.75">
      <c r="A89" s="218"/>
      <c r="B89" s="218"/>
      <c r="C89" s="219"/>
      <c r="D89" s="216"/>
      <c r="E89" s="216"/>
      <c r="F89" s="462"/>
      <c r="G89" s="214"/>
    </row>
    <row r="90" spans="1:7" s="193" customFormat="1" ht="15.75">
      <c r="A90" s="124"/>
      <c r="B90" s="124"/>
      <c r="C90" s="125"/>
      <c r="D90" s="126"/>
      <c r="E90" s="126"/>
      <c r="F90" s="261"/>
      <c r="G90" s="217"/>
    </row>
    <row r="91" spans="1:6" ht="16.5">
      <c r="A91" s="247" t="s">
        <v>142</v>
      </c>
      <c r="B91" s="248" t="s">
        <v>72</v>
      </c>
      <c r="C91" s="298" t="s">
        <v>4</v>
      </c>
      <c r="D91" s="253"/>
      <c r="E91" s="254"/>
      <c r="F91" s="259" t="s">
        <v>145</v>
      </c>
    </row>
    <row r="92" spans="1:7" ht="15.75">
      <c r="A92" s="93"/>
      <c r="B92" s="93" t="s">
        <v>76</v>
      </c>
      <c r="C92" s="106" t="s">
        <v>243</v>
      </c>
      <c r="D92" s="255"/>
      <c r="E92" s="256"/>
      <c r="F92" s="456"/>
      <c r="G92" s="214"/>
    </row>
    <row r="93" spans="1:6" ht="15.75">
      <c r="A93" s="93">
        <v>467</v>
      </c>
      <c r="B93" s="93" t="s">
        <v>266</v>
      </c>
      <c r="C93" s="106"/>
      <c r="D93" s="255"/>
      <c r="E93" s="256"/>
      <c r="F93" s="195">
        <v>18522344</v>
      </c>
    </row>
    <row r="94" spans="1:7" s="193" customFormat="1" ht="15.75">
      <c r="A94" s="248"/>
      <c r="B94" s="248" t="s">
        <v>148</v>
      </c>
      <c r="C94" s="252"/>
      <c r="D94" s="253"/>
      <c r="E94" s="254"/>
      <c r="F94" s="457">
        <f>SUM(F92:F93)</f>
        <v>18522344</v>
      </c>
      <c r="G94" s="199"/>
    </row>
    <row r="95" spans="1:7" s="193" customFormat="1" ht="15.75">
      <c r="A95" s="218"/>
      <c r="B95" s="218"/>
      <c r="C95" s="219"/>
      <c r="D95" s="216"/>
      <c r="E95" s="216"/>
      <c r="F95" s="286"/>
      <c r="G95" s="199"/>
    </row>
    <row r="96" spans="1:7" s="193" customFormat="1" ht="15.75">
      <c r="A96" s="458"/>
      <c r="B96" s="458"/>
      <c r="C96" s="141"/>
      <c r="D96" s="167"/>
      <c r="E96" s="167"/>
      <c r="F96" s="287"/>
      <c r="G96" s="199"/>
    </row>
    <row r="97" spans="1:7" s="193" customFormat="1" ht="16.5">
      <c r="A97" s="247" t="s">
        <v>142</v>
      </c>
      <c r="B97" s="248" t="s">
        <v>72</v>
      </c>
      <c r="C97" s="298" t="s">
        <v>4</v>
      </c>
      <c r="D97" s="253"/>
      <c r="E97" s="254"/>
      <c r="F97" s="259" t="s">
        <v>145</v>
      </c>
      <c r="G97" s="199"/>
    </row>
    <row r="98" spans="1:7" s="193" customFormat="1" ht="15.75">
      <c r="A98" s="93"/>
      <c r="B98" s="93" t="s">
        <v>77</v>
      </c>
      <c r="C98" s="106" t="s">
        <v>244</v>
      </c>
      <c r="D98" s="255"/>
      <c r="E98" s="256"/>
      <c r="F98" s="456"/>
      <c r="G98" s="199"/>
    </row>
    <row r="99" spans="1:7" s="193" customFormat="1" ht="15.75">
      <c r="A99" s="93"/>
      <c r="B99" s="93" t="s">
        <v>77</v>
      </c>
      <c r="C99" s="106"/>
      <c r="D99" s="255"/>
      <c r="E99" s="256"/>
      <c r="F99" s="195">
        <v>5000000</v>
      </c>
      <c r="G99" s="199"/>
    </row>
    <row r="100" spans="1:7" s="193" customFormat="1" ht="15.75">
      <c r="A100" s="248"/>
      <c r="B100" s="248" t="s">
        <v>148</v>
      </c>
      <c r="C100" s="252"/>
      <c r="D100" s="253"/>
      <c r="E100" s="254"/>
      <c r="F100" s="457">
        <f>SUM(F98:F99)</f>
        <v>5000000</v>
      </c>
      <c r="G100" s="199"/>
    </row>
    <row r="101" spans="1:7" s="193" customFormat="1" ht="15.75">
      <c r="A101" s="218"/>
      <c r="B101" s="218"/>
      <c r="C101" s="219"/>
      <c r="D101" s="216"/>
      <c r="E101" s="216"/>
      <c r="F101" s="459"/>
      <c r="G101" s="199"/>
    </row>
    <row r="102" spans="1:7" s="193" customFormat="1" ht="15.75">
      <c r="A102" s="124"/>
      <c r="B102" s="124"/>
      <c r="C102" s="269"/>
      <c r="D102" s="126"/>
      <c r="E102" s="126"/>
      <c r="F102" s="283"/>
      <c r="G102" s="199"/>
    </row>
    <row r="103" spans="1:6" ht="16.5">
      <c r="A103" s="247" t="s">
        <v>142</v>
      </c>
      <c r="B103" s="463" t="s">
        <v>97</v>
      </c>
      <c r="C103" s="298" t="s">
        <v>4</v>
      </c>
      <c r="D103" s="253"/>
      <c r="E103" s="254"/>
      <c r="F103" s="297" t="s">
        <v>145</v>
      </c>
    </row>
    <row r="104" spans="1:7" ht="15.75">
      <c r="A104" s="93">
        <v>704</v>
      </c>
      <c r="B104" s="223" t="s">
        <v>268</v>
      </c>
      <c r="C104" s="106" t="s">
        <v>245</v>
      </c>
      <c r="D104" s="255"/>
      <c r="E104" s="256"/>
      <c r="F104" s="104">
        <v>115628339</v>
      </c>
      <c r="G104" s="185"/>
    </row>
    <row r="105" spans="1:6" ht="15.75">
      <c r="A105" s="463"/>
      <c r="B105" s="463" t="s">
        <v>148</v>
      </c>
      <c r="C105" s="249"/>
      <c r="D105" s="478"/>
      <c r="E105" s="477"/>
      <c r="F105" s="250">
        <f>SUM(F104)</f>
        <v>115628339</v>
      </c>
    </row>
    <row r="106" spans="1:6" ht="15.75">
      <c r="A106" s="220"/>
      <c r="B106" s="220"/>
      <c r="C106" s="187"/>
      <c r="D106" s="221"/>
      <c r="E106" s="221"/>
      <c r="F106" s="479"/>
    </row>
    <row r="107" spans="1:6" ht="15.75">
      <c r="A107" s="189"/>
      <c r="B107" s="222"/>
      <c r="C107" s="190"/>
      <c r="D107" s="126"/>
      <c r="E107" s="126"/>
      <c r="F107" s="480"/>
    </row>
    <row r="108" spans="1:6" ht="16.5">
      <c r="A108" s="247" t="s">
        <v>142</v>
      </c>
      <c r="B108" s="463" t="s">
        <v>269</v>
      </c>
      <c r="C108" s="298" t="s">
        <v>4</v>
      </c>
      <c r="D108" s="253"/>
      <c r="E108" s="254"/>
      <c r="F108" s="297" t="s">
        <v>145</v>
      </c>
    </row>
    <row r="109" spans="1:6" ht="16.5">
      <c r="A109" s="93"/>
      <c r="B109" s="130" t="s">
        <v>269</v>
      </c>
      <c r="C109" s="123" t="s">
        <v>246</v>
      </c>
      <c r="D109" s="255"/>
      <c r="E109" s="256"/>
      <c r="F109" s="171"/>
    </row>
    <row r="110" spans="1:7" ht="15.75">
      <c r="A110" s="93">
        <v>641</v>
      </c>
      <c r="B110" s="223" t="s">
        <v>101</v>
      </c>
      <c r="C110" s="106"/>
      <c r="D110" s="194"/>
      <c r="E110" s="257"/>
      <c r="F110" s="202">
        <v>59674998</v>
      </c>
      <c r="G110" s="164"/>
    </row>
    <row r="111" spans="1:7" ht="19.5" customHeight="1">
      <c r="A111" s="93">
        <v>644</v>
      </c>
      <c r="B111" s="223" t="s">
        <v>158</v>
      </c>
      <c r="C111" s="95"/>
      <c r="D111" s="194"/>
      <c r="E111" s="257"/>
      <c r="F111" s="202">
        <v>9540109</v>
      </c>
      <c r="G111" s="164"/>
    </row>
    <row r="112" spans="1:7" ht="19.5" customHeight="1">
      <c r="A112" s="248"/>
      <c r="B112" s="463" t="s">
        <v>148</v>
      </c>
      <c r="C112" s="252"/>
      <c r="D112" s="253"/>
      <c r="E112" s="254"/>
      <c r="F112" s="250">
        <f>+F110+F111</f>
        <v>69215107</v>
      </c>
      <c r="G112" s="185"/>
    </row>
    <row r="113" spans="1:7" ht="15.75">
      <c r="A113" s="208"/>
      <c r="B113" s="220"/>
      <c r="C113" s="215"/>
      <c r="D113" s="216"/>
      <c r="E113" s="216"/>
      <c r="F113" s="286"/>
      <c r="G113" s="224"/>
    </row>
    <row r="114" spans="1:6" ht="15.75">
      <c r="A114" s="209"/>
      <c r="B114" s="222"/>
      <c r="C114" s="210"/>
      <c r="D114" s="126"/>
      <c r="E114" s="126"/>
      <c r="F114" s="261"/>
    </row>
    <row r="115" spans="1:6" ht="16.5">
      <c r="A115" s="247" t="s">
        <v>142</v>
      </c>
      <c r="B115" s="463" t="s">
        <v>157</v>
      </c>
      <c r="C115" s="298" t="s">
        <v>4</v>
      </c>
      <c r="D115" s="253"/>
      <c r="E115" s="254"/>
      <c r="F115" s="290" t="s">
        <v>145</v>
      </c>
    </row>
    <row r="116" spans="1:6" ht="16.5">
      <c r="A116" s="93"/>
      <c r="B116" s="130" t="s">
        <v>105</v>
      </c>
      <c r="C116" s="123" t="s">
        <v>247</v>
      </c>
      <c r="D116" s="255"/>
      <c r="E116" s="256"/>
      <c r="F116" s="170"/>
    </row>
    <row r="117" spans="1:6" ht="15.75">
      <c r="A117" s="225" t="s">
        <v>212</v>
      </c>
      <c r="B117" s="212" t="s">
        <v>213</v>
      </c>
      <c r="C117" s="95"/>
      <c r="D117" s="255"/>
      <c r="E117" s="256"/>
      <c r="F117" s="104">
        <v>248010</v>
      </c>
    </row>
    <row r="118" spans="1:6" ht="15.75">
      <c r="A118" s="225" t="s">
        <v>214</v>
      </c>
      <c r="B118" s="212" t="s">
        <v>215</v>
      </c>
      <c r="C118" s="95"/>
      <c r="D118" s="255"/>
      <c r="E118" s="256"/>
      <c r="F118" s="104">
        <v>1552037</v>
      </c>
    </row>
    <row r="119" spans="1:6" ht="15.75">
      <c r="A119" s="481">
        <v>6221</v>
      </c>
      <c r="B119" s="223" t="s">
        <v>270</v>
      </c>
      <c r="C119" s="95"/>
      <c r="D119" s="194"/>
      <c r="E119" s="257"/>
      <c r="F119" s="202">
        <v>8497237</v>
      </c>
    </row>
    <row r="120" spans="1:8" ht="15.75">
      <c r="A120" s="225" t="s">
        <v>189</v>
      </c>
      <c r="B120" s="212" t="s">
        <v>190</v>
      </c>
      <c r="C120" s="93"/>
      <c r="D120" s="482"/>
      <c r="E120" s="483"/>
      <c r="F120" s="202">
        <v>15178050</v>
      </c>
      <c r="G120" s="185"/>
      <c r="H120" s="158"/>
    </row>
    <row r="121" spans="1:8" ht="15.75">
      <c r="A121" s="225" t="s">
        <v>191</v>
      </c>
      <c r="B121" s="212" t="s">
        <v>192</v>
      </c>
      <c r="C121" s="93"/>
      <c r="D121" s="482"/>
      <c r="E121" s="483"/>
      <c r="F121" s="202">
        <v>336170</v>
      </c>
      <c r="G121" s="185"/>
      <c r="H121" s="158"/>
    </row>
    <row r="122" spans="1:8" ht="15.75">
      <c r="A122" s="225" t="s">
        <v>193</v>
      </c>
      <c r="B122" s="212" t="s">
        <v>194</v>
      </c>
      <c r="C122" s="93"/>
      <c r="D122" s="482"/>
      <c r="E122" s="483"/>
      <c r="F122" s="202">
        <v>1690000</v>
      </c>
      <c r="G122" s="185"/>
      <c r="H122" s="158"/>
    </row>
    <row r="123" spans="1:8" ht="15.75">
      <c r="A123" s="225" t="s">
        <v>216</v>
      </c>
      <c r="B123" s="212" t="s">
        <v>225</v>
      </c>
      <c r="C123" s="93"/>
      <c r="D123" s="482"/>
      <c r="E123" s="483"/>
      <c r="F123" s="202">
        <v>3055557</v>
      </c>
      <c r="G123" s="185"/>
      <c r="H123" s="158"/>
    </row>
    <row r="124" spans="1:8" ht="15.75">
      <c r="A124" s="225" t="s">
        <v>217</v>
      </c>
      <c r="B124" s="212" t="s">
        <v>226</v>
      </c>
      <c r="C124" s="93"/>
      <c r="D124" s="482"/>
      <c r="E124" s="483"/>
      <c r="F124" s="202">
        <v>24993</v>
      </c>
      <c r="G124" s="185"/>
      <c r="H124" s="158"/>
    </row>
    <row r="125" spans="1:8" ht="15.75">
      <c r="A125" s="225" t="s">
        <v>195</v>
      </c>
      <c r="B125" s="212" t="s">
        <v>188</v>
      </c>
      <c r="C125" s="93"/>
      <c r="D125" s="482"/>
      <c r="E125" s="483"/>
      <c r="F125" s="202">
        <v>151200</v>
      </c>
      <c r="G125" s="185"/>
      <c r="H125" s="158"/>
    </row>
    <row r="126" spans="1:8" ht="15.75">
      <c r="A126" s="225" t="s">
        <v>218</v>
      </c>
      <c r="B126" s="212" t="s">
        <v>219</v>
      </c>
      <c r="C126" s="93"/>
      <c r="D126" s="482"/>
      <c r="E126" s="483"/>
      <c r="F126" s="202">
        <v>347581</v>
      </c>
      <c r="G126" s="185"/>
      <c r="H126" s="158"/>
    </row>
    <row r="127" spans="1:7" ht="15.75">
      <c r="A127" s="225">
        <v>6253</v>
      </c>
      <c r="B127" s="212" t="s">
        <v>227</v>
      </c>
      <c r="C127" s="93"/>
      <c r="D127" s="482"/>
      <c r="E127" s="483"/>
      <c r="F127" s="202">
        <v>8550</v>
      </c>
      <c r="G127" s="226"/>
    </row>
    <row r="128" spans="1:7" ht="15.75">
      <c r="A128" s="225" t="s">
        <v>196</v>
      </c>
      <c r="B128" s="212" t="s">
        <v>197</v>
      </c>
      <c r="C128" s="93"/>
      <c r="D128" s="482"/>
      <c r="E128" s="483"/>
      <c r="F128" s="202">
        <v>3346368</v>
      </c>
      <c r="G128" s="227"/>
    </row>
    <row r="129" spans="1:7" ht="15.75">
      <c r="A129" s="225" t="s">
        <v>182</v>
      </c>
      <c r="B129" s="212" t="s">
        <v>198</v>
      </c>
      <c r="C129" s="93"/>
      <c r="D129" s="482"/>
      <c r="E129" s="483"/>
      <c r="F129" s="202">
        <v>73723</v>
      </c>
      <c r="G129" s="227"/>
    </row>
    <row r="130" spans="1:7" ht="15.75">
      <c r="A130" s="225" t="s">
        <v>199</v>
      </c>
      <c r="B130" s="212" t="s">
        <v>200</v>
      </c>
      <c r="C130" s="93"/>
      <c r="D130" s="482"/>
      <c r="E130" s="483"/>
      <c r="F130" s="202">
        <v>15170</v>
      </c>
      <c r="G130" s="152"/>
    </row>
    <row r="131" spans="1:7" ht="15.75">
      <c r="A131" s="225" t="s">
        <v>201</v>
      </c>
      <c r="B131" s="212" t="s">
        <v>202</v>
      </c>
      <c r="C131" s="93"/>
      <c r="D131" s="482"/>
      <c r="E131" s="483"/>
      <c r="F131" s="202">
        <v>1322300</v>
      </c>
      <c r="G131" s="152"/>
    </row>
    <row r="132" spans="1:7" ht="15.75">
      <c r="A132" s="225" t="s">
        <v>183</v>
      </c>
      <c r="B132" s="212" t="s">
        <v>203</v>
      </c>
      <c r="C132" s="93"/>
      <c r="D132" s="482"/>
      <c r="E132" s="483"/>
      <c r="F132" s="202">
        <v>759</v>
      </c>
      <c r="G132" s="152"/>
    </row>
    <row r="133" spans="1:7" ht="15.75">
      <c r="A133" s="225" t="s">
        <v>184</v>
      </c>
      <c r="B133" s="212" t="s">
        <v>204</v>
      </c>
      <c r="C133" s="93"/>
      <c r="D133" s="482"/>
      <c r="E133" s="483"/>
      <c r="F133" s="202">
        <v>1064361</v>
      </c>
      <c r="G133" s="152"/>
    </row>
    <row r="134" spans="1:7" ht="15.75">
      <c r="A134" s="248"/>
      <c r="B134" s="463" t="s">
        <v>148</v>
      </c>
      <c r="C134" s="252"/>
      <c r="D134" s="253"/>
      <c r="E134" s="254"/>
      <c r="F134" s="250">
        <f>SUM(F117:F133)</f>
        <v>36912066</v>
      </c>
      <c r="G134" s="164"/>
    </row>
    <row r="135" spans="1:7" ht="15.75">
      <c r="A135" s="208"/>
      <c r="B135" s="220"/>
      <c r="C135" s="215"/>
      <c r="D135" s="216"/>
      <c r="E135" s="216"/>
      <c r="F135" s="267"/>
      <c r="G135" s="164"/>
    </row>
    <row r="136" spans="1:7" ht="15.75">
      <c r="A136" s="209"/>
      <c r="B136" s="131"/>
      <c r="C136" s="210"/>
      <c r="D136" s="132"/>
      <c r="E136" s="132"/>
      <c r="F136" s="495"/>
      <c r="G136" s="164"/>
    </row>
    <row r="137" spans="1:7" ht="31.5">
      <c r="A137" s="247" t="s">
        <v>142</v>
      </c>
      <c r="B137" s="463" t="s">
        <v>109</v>
      </c>
      <c r="C137" s="298" t="s">
        <v>4</v>
      </c>
      <c r="D137" s="253"/>
      <c r="E137" s="254"/>
      <c r="F137" s="290" t="s">
        <v>145</v>
      </c>
      <c r="G137" s="228"/>
    </row>
    <row r="138" spans="1:6" ht="15" customHeight="1">
      <c r="A138" s="93"/>
      <c r="B138" s="314" t="s">
        <v>111</v>
      </c>
      <c r="C138" s="123" t="s">
        <v>248</v>
      </c>
      <c r="D138" s="255"/>
      <c r="E138" s="256"/>
      <c r="F138" s="171"/>
    </row>
    <row r="139" spans="1:7" ht="15.75">
      <c r="A139" s="230"/>
      <c r="B139" s="223" t="s">
        <v>176</v>
      </c>
      <c r="C139" s="95"/>
      <c r="D139" s="500"/>
      <c r="E139" s="501"/>
      <c r="F139" s="349">
        <v>237</v>
      </c>
      <c r="G139" s="185"/>
    </row>
    <row r="140" spans="1:7" ht="15.75">
      <c r="A140" s="230"/>
      <c r="B140" s="223" t="s">
        <v>177</v>
      </c>
      <c r="C140" s="95"/>
      <c r="D140" s="500"/>
      <c r="E140" s="501"/>
      <c r="F140" s="157">
        <v>-2550</v>
      </c>
      <c r="G140" s="185"/>
    </row>
    <row r="141" spans="1:6" ht="15.75">
      <c r="A141" s="484"/>
      <c r="B141" s="485" t="s">
        <v>148</v>
      </c>
      <c r="C141" s="249"/>
      <c r="D141" s="502"/>
      <c r="E141" s="503"/>
      <c r="F141" s="250">
        <f>SUM(F139:F140)</f>
        <v>-2313</v>
      </c>
    </row>
    <row r="142" spans="1:6" ht="15.75">
      <c r="A142" s="486"/>
      <c r="B142" s="487"/>
      <c r="C142" s="266"/>
      <c r="D142" s="488"/>
      <c r="E142" s="488"/>
      <c r="F142" s="489"/>
    </row>
    <row r="143" spans="1:6" ht="15.75">
      <c r="A143" s="490"/>
      <c r="B143" s="491"/>
      <c r="C143" s="492"/>
      <c r="D143" s="493"/>
      <c r="E143" s="493"/>
      <c r="F143" s="494"/>
    </row>
    <row r="144" spans="1:6" ht="31.5">
      <c r="A144" s="247" t="s">
        <v>142</v>
      </c>
      <c r="B144" s="463" t="s">
        <v>109</v>
      </c>
      <c r="C144" s="298" t="s">
        <v>4</v>
      </c>
      <c r="D144" s="253"/>
      <c r="E144" s="254"/>
      <c r="F144" s="290" t="s">
        <v>145</v>
      </c>
    </row>
    <row r="145" spans="1:6" ht="33">
      <c r="A145" s="93"/>
      <c r="B145" s="314" t="s">
        <v>111</v>
      </c>
      <c r="C145" s="123" t="s">
        <v>249</v>
      </c>
      <c r="D145" s="255"/>
      <c r="E145" s="256"/>
      <c r="F145" s="171"/>
    </row>
    <row r="146" spans="1:6" ht="15.75">
      <c r="A146" s="230"/>
      <c r="B146" s="223" t="s">
        <v>271</v>
      </c>
      <c r="C146" s="95"/>
      <c r="D146" s="500"/>
      <c r="E146" s="501"/>
      <c r="F146" s="98">
        <v>10916</v>
      </c>
    </row>
    <row r="147" spans="1:6" ht="15.75">
      <c r="A147" s="230"/>
      <c r="B147" s="223" t="s">
        <v>272</v>
      </c>
      <c r="C147" s="95"/>
      <c r="D147" s="500"/>
      <c r="E147" s="501"/>
      <c r="F147" s="496">
        <v>-38811</v>
      </c>
    </row>
    <row r="148" spans="1:6" ht="15.75">
      <c r="A148" s="484"/>
      <c r="B148" s="485" t="s">
        <v>148</v>
      </c>
      <c r="C148" s="249"/>
      <c r="D148" s="502"/>
      <c r="E148" s="503"/>
      <c r="F148" s="250">
        <f>+F146+F147</f>
        <v>-27895</v>
      </c>
    </row>
    <row r="149" spans="1:6" ht="15.75">
      <c r="A149" s="490"/>
      <c r="B149" s="491"/>
      <c r="C149" s="492"/>
      <c r="D149" s="493"/>
      <c r="E149" s="493"/>
      <c r="F149" s="494"/>
    </row>
    <row r="150" spans="1:6" ht="15.75">
      <c r="A150" s="490"/>
      <c r="B150" s="491"/>
      <c r="C150" s="492"/>
      <c r="D150" s="493"/>
      <c r="E150" s="493"/>
      <c r="F150" s="494"/>
    </row>
    <row r="151" spans="1:5" ht="15.75">
      <c r="A151" s="142"/>
      <c r="B151" s="232"/>
      <c r="C151" s="112"/>
      <c r="D151" s="233"/>
      <c r="E151" s="233"/>
    </row>
    <row r="152" spans="1:7" ht="18">
      <c r="A152" s="134"/>
      <c r="B152" s="84" t="s">
        <v>178</v>
      </c>
      <c r="C152" s="84"/>
      <c r="D152" s="497"/>
      <c r="E152" s="409" t="s">
        <v>180</v>
      </c>
      <c r="G152" s="243"/>
    </row>
    <row r="153" spans="1:7" ht="18">
      <c r="A153" s="81"/>
      <c r="B153" s="84" t="s">
        <v>179</v>
      </c>
      <c r="C153" s="84"/>
      <c r="D153" s="497"/>
      <c r="E153" s="409" t="s">
        <v>205</v>
      </c>
      <c r="G153" s="243"/>
    </row>
    <row r="154" spans="1:7" ht="18">
      <c r="A154" s="81"/>
      <c r="B154" s="84"/>
      <c r="C154" s="498"/>
      <c r="D154" s="497"/>
      <c r="E154" s="497"/>
      <c r="F154" s="409"/>
      <c r="G154" s="243"/>
    </row>
    <row r="155" spans="2:7" ht="18">
      <c r="B155" s="243"/>
      <c r="C155" s="243"/>
      <c r="D155" s="499"/>
      <c r="E155" s="499"/>
      <c r="F155" s="407"/>
      <c r="G155" s="243"/>
    </row>
  </sheetData>
  <sheetProtection/>
  <printOptions/>
  <pageMargins left="0.24" right="0.23" top="0.33" bottom="0.61" header="0.29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ermal.hoxha</dc:creator>
  <cp:keywords/>
  <dc:description/>
  <cp:lastModifiedBy>Ariana</cp:lastModifiedBy>
  <cp:lastPrinted>2012-03-19T13:48:15Z</cp:lastPrinted>
  <dcterms:created xsi:type="dcterms:W3CDTF">2008-12-18T11:22:46Z</dcterms:created>
  <dcterms:modified xsi:type="dcterms:W3CDTF">2012-07-27T12:24:11Z</dcterms:modified>
  <cp:category/>
  <cp:version/>
  <cp:contentType/>
  <cp:contentStatus/>
</cp:coreProperties>
</file>