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32" activeTab="0"/>
  </bookViews>
  <sheets>
    <sheet name="kapak" sheetId="1" r:id="rId1"/>
    <sheet name="aktiv" sheetId="2" r:id="rId2"/>
    <sheet name="pasiv" sheetId="3" r:id="rId3"/>
    <sheet name="ardh-shpenz" sheetId="4" r:id="rId4"/>
    <sheet name="P fluksit" sheetId="5" r:id="rId5"/>
    <sheet name="kapital" sheetId="6" r:id="rId6"/>
    <sheet name="shenim" sheetId="7" r:id="rId7"/>
    <sheet name="shenime skanim" sheetId="8" r:id="rId8"/>
    <sheet name="automjete" sheetId="9" r:id="rId9"/>
    <sheet name="ivent" sheetId="10" r:id="rId10"/>
    <sheet name="P 3" sheetId="11" r:id="rId11"/>
    <sheet name="AAM" sheetId="12" r:id="rId12"/>
  </sheets>
  <definedNames/>
  <calcPr fullCalcOnLoad="1"/>
</workbook>
</file>

<file path=xl/sharedStrings.xml><?xml version="1.0" encoding="utf-8"?>
<sst xmlns="http://schemas.openxmlformats.org/spreadsheetml/2006/main" count="671" uniqueCount="478">
  <si>
    <t>Emertimet dhe Forma Ligjore</t>
  </si>
  <si>
    <t>NIPT-i</t>
  </si>
  <si>
    <t>Adresa e Selise</t>
  </si>
  <si>
    <t>Data e krijimit</t>
  </si>
  <si>
    <t>Veprimtaria Kryesore</t>
  </si>
  <si>
    <t>P A S Q Y R A T        F I N A N C I A R E</t>
  </si>
  <si>
    <t>Nr</t>
  </si>
  <si>
    <t xml:space="preserve">              A K T I V E T</t>
  </si>
  <si>
    <t>Shenime</t>
  </si>
  <si>
    <t>Para ardhese</t>
  </si>
  <si>
    <t>1 Aktivet monetare</t>
  </si>
  <si>
    <t>2 Derivative dhe aktive te mbajtura per tregtim</t>
  </si>
  <si>
    <t>4  Inventari</t>
  </si>
  <si>
    <t>5  Aktive biologjike afatshkurtra</t>
  </si>
  <si>
    <t>6  Aktive afatshkurtra te mbajtura per rishitje</t>
  </si>
  <si>
    <t>7  Parapagime dhe shpenzime te shtyra</t>
  </si>
  <si>
    <t xml:space="preserve">    A T I V E T      A F A T G J A T A</t>
  </si>
  <si>
    <t>1  Investimet financiare afatgjata</t>
  </si>
  <si>
    <t>2  Aktive afatgjata materiale</t>
  </si>
  <si>
    <t>3  Aktivet biologjike afatgjata</t>
  </si>
  <si>
    <t>4  Aktivet afatgjata jo materiale</t>
  </si>
  <si>
    <t>5  Kapitali aksioner I pa paguar</t>
  </si>
  <si>
    <t>6  Aktive te tjera afatgjata</t>
  </si>
  <si>
    <t xml:space="preserve">Shenime </t>
  </si>
  <si>
    <t>1  Derivatet</t>
  </si>
  <si>
    <t xml:space="preserve">2  Huamarjet </t>
  </si>
  <si>
    <t>3  Huat dhe parapagimet</t>
  </si>
  <si>
    <t>4  Grantet dhe te ardhurat e shtyra</t>
  </si>
  <si>
    <t>1  Huat afatgjata</t>
  </si>
  <si>
    <t>2  Huamarje te tjera afatgjata</t>
  </si>
  <si>
    <t>3  Grantet dhe te ardhurat e shtyra</t>
  </si>
  <si>
    <t>4  Provizionet afatgjata</t>
  </si>
  <si>
    <t xml:space="preserve">               K A P I T A L I</t>
  </si>
  <si>
    <t>1  Aksionet e pakices (PF te konsoliduara)</t>
  </si>
  <si>
    <t>2  Kapitali aksionereve te shoq.meme (PF te kons)</t>
  </si>
  <si>
    <t>3  Kapitali aksionar</t>
  </si>
  <si>
    <t>4  Primi aksionit</t>
  </si>
  <si>
    <t>5  Njesite ose aksionet e thesarit (Negative)</t>
  </si>
  <si>
    <t>6  Rezervat statutore</t>
  </si>
  <si>
    <t>7  Rezervat ligjore</t>
  </si>
  <si>
    <t>8  Rezervat e tjera</t>
  </si>
  <si>
    <t>9  Fitimet e pa shperndara</t>
  </si>
  <si>
    <t>10 Fitimi (Humbja) e vitit financiar</t>
  </si>
  <si>
    <t xml:space="preserve">Periudha </t>
  </si>
  <si>
    <t>Periudha</t>
  </si>
  <si>
    <t xml:space="preserve">        Pershkrimi I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</si>
  <si>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</si>
  <si>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</si>
  <si>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</si>
  <si>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</si>
  <si>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</si>
  <si>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 xml:space="preserve">  Shpenzimet per sigurime shoqerore dhe shendetsore</t>
  </si>
  <si>
    <t xml:space="preserve">  Pagat e personelit</t>
  </si>
  <si>
    <t>Amortizimet dhe zhvlersimet</t>
  </si>
  <si>
    <t>Shpenzime te tjera</t>
  </si>
  <si>
    <t xml:space="preserve">             Totali I shpenzimeve ( shumat 4-7 )</t>
  </si>
  <si>
    <t>Te ardhurat dhe shpenzimet financiare nga pjesmarjet</t>
  </si>
  <si>
    <t xml:space="preserve">Te ardhurat dhe shpenzimet financiare </t>
  </si>
  <si>
    <t>122  Te ardhurat dhe shpenzimet nga interesat</t>
  </si>
  <si>
    <t>123  Fitimet (Humbjet) nga kursi kembimit</t>
  </si>
  <si>
    <t>Totali I te Ardhurave dhe Shpenzimeve financiare</t>
  </si>
  <si>
    <t>Fitimi ( humbja) para tatimit (9 +/- 13</t>
  </si>
  <si>
    <t>Shpenzime e tatim fitimin</t>
  </si>
  <si>
    <t>Fitimi (humbja) neto e vitit financiar ( 14 - 15)</t>
  </si>
  <si>
    <t>Elementet e pasqyrave te konsoliduara</t>
  </si>
  <si>
    <t xml:space="preserve">Peridha </t>
  </si>
  <si>
    <t>raportuese</t>
  </si>
  <si>
    <t>para Ardhese</t>
  </si>
  <si>
    <t>Fluksi monetar nga veprimtarite e shfrytezimit</t>
  </si>
  <si>
    <t>Fluksi monetar nga veprimtarite investuese</t>
  </si>
  <si>
    <t xml:space="preserve"> Blerja e njesise se kontrolluar X minus parate e Arketuara</t>
  </si>
  <si>
    <t xml:space="preserve"> Te ardhura nga shitjet e paisjeve</t>
  </si>
  <si>
    <t xml:space="preserve"> Interes I arketuar</t>
  </si>
  <si>
    <t xml:space="preserve"> MM neto te perdorura ne veprimtarite investuese</t>
  </si>
  <si>
    <t>Fluksi monetar nga aktivitet financiare</t>
  </si>
  <si>
    <t xml:space="preserve">   Te ardhura nga emetimi I kapitalit aksioner</t>
  </si>
  <si>
    <t xml:space="preserve">   Te ardhura nga huamarja afatgjata</t>
  </si>
  <si>
    <t xml:space="preserve">   Dividente te paguar</t>
  </si>
  <si>
    <t xml:space="preserve">   MM neto e perdorura ne veprimatarite Financiare</t>
  </si>
  <si>
    <t>Mjetet monetare ne fillim te periudhes kontabel</t>
  </si>
  <si>
    <t>TOTALI</t>
  </si>
  <si>
    <t>Efekti I ndryshimeve ne politikat kontabel</t>
  </si>
  <si>
    <t>Pozicioni I rregulluar</t>
  </si>
  <si>
    <t>Devidentet e paguar</t>
  </si>
  <si>
    <t xml:space="preserve">  II</t>
  </si>
  <si>
    <t>Fitimi neto per periudhen kontabel</t>
  </si>
  <si>
    <t>Aksione te thesarit te riblera</t>
  </si>
  <si>
    <t xml:space="preserve">  III</t>
  </si>
  <si>
    <t>Nje pasqyre e pa Konsoliduar</t>
  </si>
  <si>
    <t>Kapitali aksioner</t>
  </si>
  <si>
    <t>Primi aksionit</t>
  </si>
  <si>
    <t>Aksione thesari</t>
  </si>
  <si>
    <t>Fitimi pashpendare</t>
  </si>
  <si>
    <t>Rezerva stat.ligjore</t>
  </si>
  <si>
    <t xml:space="preserve">   I</t>
  </si>
  <si>
    <t xml:space="preserve">   A</t>
  </si>
  <si>
    <t xml:space="preserve">   B</t>
  </si>
  <si>
    <t>Rritja rezerves kapitalit</t>
  </si>
  <si>
    <t>Emetimi  aksioneve</t>
  </si>
  <si>
    <t xml:space="preserve">   II</t>
  </si>
  <si>
    <t>Emetimi kapitali aksioner</t>
  </si>
  <si>
    <t xml:space="preserve">      AKTIVET AFATSHKURTRA</t>
  </si>
  <si>
    <t xml:space="preserve">    I</t>
  </si>
  <si>
    <t xml:space="preserve">   III</t>
  </si>
  <si>
    <t>Rritja/renia neto e mjeteve monetare</t>
  </si>
  <si>
    <t xml:space="preserve">Pasqyra e fluksit monetar-Metoda direkte </t>
  </si>
  <si>
    <t xml:space="preserve">                                                             </t>
  </si>
  <si>
    <t xml:space="preserve">              (Bazuar ne klasifikimin e Shpenzimeve sipas Natyres )</t>
  </si>
  <si>
    <t>KORCE</t>
  </si>
  <si>
    <t xml:space="preserve"> Blerjet e aktiveve afatgjata materiale</t>
  </si>
  <si>
    <t>S H E N I M E T     S P J E G U E SE</t>
  </si>
  <si>
    <t xml:space="preserve">   DETYRIMET DHE KAPITALI</t>
  </si>
  <si>
    <t xml:space="preserve">   D E T Y R I M E T   A F A T S H K T R A</t>
  </si>
  <si>
    <t xml:space="preserve">  D E T Y R I M E T   A F A T G J A T E</t>
  </si>
  <si>
    <t xml:space="preserve">   T O T A L I    D E T Y R I M E V E  (I+II)</t>
  </si>
  <si>
    <t xml:space="preserve">   TOTALI  DETYRIMEVE DHE KAPITALIT (I+II+III)</t>
  </si>
  <si>
    <t>AKTIVET</t>
  </si>
  <si>
    <t>lek</t>
  </si>
  <si>
    <t>Inventari</t>
  </si>
  <si>
    <t>Aktive afatgjata materiale</t>
  </si>
  <si>
    <t>Ndertesa</t>
  </si>
  <si>
    <t>Amortizimi</t>
  </si>
  <si>
    <t>Makineri</t>
  </si>
  <si>
    <t>Banka</t>
  </si>
  <si>
    <t xml:space="preserve">     i   Banka</t>
  </si>
  <si>
    <t xml:space="preserve">     ii   Arka</t>
  </si>
  <si>
    <t xml:space="preserve">    i  Llogari/Kerkesa te arketushme. </t>
  </si>
  <si>
    <t xml:space="preserve">    ii  Llogari/Kerkesa te tjera te arketushme. </t>
  </si>
  <si>
    <t xml:space="preserve">    iii Instrumenta te tjera borxhi</t>
  </si>
  <si>
    <t xml:space="preserve">    iv Investime te tjera financiare</t>
  </si>
  <si>
    <t xml:space="preserve">    ii  Prodhim ne proces</t>
  </si>
  <si>
    <t xml:space="preserve">    iii Producte te gatshme</t>
  </si>
  <si>
    <t xml:space="preserve">   iv  Mallra per rishitje</t>
  </si>
  <si>
    <t xml:space="preserve">   v  Parapagesa per furnizime</t>
  </si>
  <si>
    <t xml:space="preserve">    i  Toka</t>
  </si>
  <si>
    <t xml:space="preserve">    ii  Ndertesa</t>
  </si>
  <si>
    <t xml:space="preserve">    iii  Makineri dhe paisje</t>
  </si>
  <si>
    <t xml:space="preserve">    iv  Aktive tjera afat gjata materiale</t>
  </si>
  <si>
    <t xml:space="preserve">   ii  Te pagushme ndaj punonjsve</t>
  </si>
  <si>
    <t xml:space="preserve">   iii  Detyrime tatimore.</t>
  </si>
  <si>
    <t xml:space="preserve">   iv  Hua te tjera</t>
  </si>
  <si>
    <t xml:space="preserve">   v   Parapagime e arketuara</t>
  </si>
  <si>
    <t xml:space="preserve">   i  Te pagushme ndaj furnitorve</t>
  </si>
  <si>
    <t xml:space="preserve">   i  Hua,bono dhe detyrime nga qeraja financiare</t>
  </si>
  <si>
    <t xml:space="preserve">   ii  Bono te konvertueshme</t>
  </si>
  <si>
    <t>Sigurimet</t>
  </si>
  <si>
    <t>TAP</t>
  </si>
  <si>
    <t>Ortaket</t>
  </si>
  <si>
    <t>Arka</t>
  </si>
  <si>
    <t>A</t>
  </si>
  <si>
    <t>TVSH</t>
  </si>
  <si>
    <t>DETYRIMET</t>
  </si>
  <si>
    <t>Deri me</t>
  </si>
  <si>
    <t>Data e mbylljes</t>
  </si>
  <si>
    <t>Data e depozitimit</t>
  </si>
  <si>
    <t>Aktivet monetare</t>
  </si>
  <si>
    <t>Llogari/ Kerkesa te arketushme.</t>
  </si>
  <si>
    <t>Llogari/Kerkesa te tjera te arketushme</t>
  </si>
  <si>
    <t>Mallra per rishitje</t>
  </si>
  <si>
    <t>Produkt i gatshem</t>
  </si>
  <si>
    <t>Te pagushme ndaj furnitoreve</t>
  </si>
  <si>
    <t>Hua dhe parapagimet</t>
  </si>
  <si>
    <t>Te pagushme ndaj punonjesve</t>
  </si>
  <si>
    <t>Hua te tjera</t>
  </si>
  <si>
    <t>Viti</t>
  </si>
  <si>
    <t>TOTALI AKTIVEVE AFATSHKURTRA</t>
  </si>
  <si>
    <t>TOTALI AKTIVEVE AFATGJATA</t>
  </si>
  <si>
    <t xml:space="preserve">   i  Huat dhe obligacionet afatshkurtra</t>
  </si>
  <si>
    <t xml:space="preserve">   ii  Kthimet/ripagesat e huava afatgjata</t>
  </si>
  <si>
    <t>Totali 2</t>
  </si>
  <si>
    <t>Totali 3</t>
  </si>
  <si>
    <t>TOTALI DETYRIMEVE AFATGJATA</t>
  </si>
  <si>
    <t>TOTALI DETYRIMEVE  AFATSHKURTRA</t>
  </si>
  <si>
    <t xml:space="preserve"> Aktive te tjera financiare afatshkurta</t>
  </si>
  <si>
    <t>Detyrime tatimore</t>
  </si>
  <si>
    <t>B</t>
  </si>
  <si>
    <t>Referenc</t>
  </si>
  <si>
    <t>Nr llog</t>
  </si>
  <si>
    <t>701-705</t>
  </si>
  <si>
    <t>601-608</t>
  </si>
  <si>
    <t>641-648</t>
  </si>
  <si>
    <t>61-63</t>
  </si>
  <si>
    <t>68x</t>
  </si>
  <si>
    <t>Dhenia e shenimeve shpjeguese ne kete pjese eshte pjese e detyrueshme sipas S K K 2</t>
  </si>
  <si>
    <t>Plotesimi I te dhenave ne kete pjese duhet te behet sipas kerkesave e struktures standarte</t>
  </si>
  <si>
    <t>te percaktuara ne S K K 2 e konkretisht paragrafeve 49-55 radha e dhenies te shpjegimeve duhet te jete:</t>
  </si>
  <si>
    <t>a- Informacioni I pergjithshem dhe politikat kontabel</t>
  </si>
  <si>
    <t>b- Shenime qe shpjegojne zerat e ndryshem te pasq financiare</t>
  </si>
  <si>
    <t>c- Shenime te tjera shpjeguese</t>
  </si>
  <si>
    <t xml:space="preserve"> </t>
  </si>
  <si>
    <t>A I  Informacioni I pergjithshem</t>
  </si>
  <si>
    <t>Kuadri ligjor : Ligjit 9228 dt 29.04.04 "Per Kontabilitetin dhe Pasqyrat Financiare"</t>
  </si>
  <si>
    <t>Kuadri kontabel I aplikuar : Standartet Kombetare te Kontabilitetit ne Shqiperi.(SKK 2;49)</t>
  </si>
  <si>
    <t>Baza e pergatitjes se pF : Te drejtat dhe detyrimet e konstatuara.(SSK 1,35)</t>
  </si>
  <si>
    <t>Parimet dhe karakteristikat cilesore te perdorura per hartimin e P.F : (SKK 1;37-69)</t>
  </si>
  <si>
    <t>Per percaktimin e kostos se inventarve eshte zgjedhur metoda me koston e blerjes</t>
  </si>
  <si>
    <t>Vlersimi fillestar I nje elementi AAM qe ploteson kriteret per njohje si aktiv ne bilanc</t>
  </si>
  <si>
    <t>eshte vleresuar me kosto. (SKK 5; 11)</t>
  </si>
  <si>
    <t>Per prodhimin ose krijimin e AAM kur kjo financohet nga nje hua,kostot e huamarrjes (dhe</t>
  </si>
  <si>
    <t>interesat) eshte metoda e kapitalizmit ne koston e aktivit per periudhen e investimit. (SKK 5; 16)</t>
  </si>
  <si>
    <t>Per vlersimi I mepaseshem I AAM eshte zgjedhur modeli I kostos duke I paraqitur ne</t>
  </si>
  <si>
    <t>bilanc me kosto minus amortizimin e akumuluar. (SKK 5; 21)</t>
  </si>
  <si>
    <t>Per llogaritjen e amortizimit te AAM (SKK 5; 38) njesia jone ekonomike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</si>
  <si>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</si>
  <si>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</si>
  <si>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konkretisht:</t>
  </si>
  <si>
    <t>Per ndertesat ne menyre lineare</t>
  </si>
  <si>
    <t>Kompjutera e sisteme informacioni me 25% te vleftes se mbetur s'ka</t>
  </si>
  <si>
    <t>Te gjitha AAM te tjera me 20%te vleftes se mbetur</t>
  </si>
  <si>
    <t xml:space="preserve">    Per llogaritjen e amortizimit te AAJM (SKK 5; 59) njesia ekonomike raportuese ka</t>
  </si>
  <si>
    <t>percaktuar si metode te amortizimit metoden lineare ndersa normen e amortizimit</t>
  </si>
  <si>
    <t>Shenimet qe shpjegojne zerat e ndryshem te pasqyrave financiare</t>
  </si>
  <si>
    <t>I</t>
  </si>
  <si>
    <t>AKTIVET AFATSHKURTRA</t>
  </si>
  <si>
    <t>Monedha</t>
  </si>
  <si>
    <t>Nr llogarise</t>
  </si>
  <si>
    <t>Vlera ne</t>
  </si>
  <si>
    <t>Kursi</t>
  </si>
  <si>
    <t>valute</t>
  </si>
  <si>
    <t>fund vitit</t>
  </si>
  <si>
    <t>leke</t>
  </si>
  <si>
    <t xml:space="preserve">                     Emertimi</t>
  </si>
  <si>
    <t xml:space="preserve">  Vlera</t>
  </si>
  <si>
    <t>ne valut</t>
  </si>
  <si>
    <t>Ne leke</t>
  </si>
  <si>
    <t>Derivate dhe aktive te mbajtura per tregetim</t>
  </si>
  <si>
    <t>a</t>
  </si>
  <si>
    <t>b</t>
  </si>
  <si>
    <t>Tatim Fitimi paradhenie</t>
  </si>
  <si>
    <t>Tatim Fitimi rezultuar</t>
  </si>
  <si>
    <t>Tvsh e zbritshme ne mbyllje te vitit</t>
  </si>
  <si>
    <t>Nuk ka</t>
  </si>
  <si>
    <t>Prodhim ne proces</t>
  </si>
  <si>
    <t>c</t>
  </si>
  <si>
    <t>d</t>
  </si>
  <si>
    <t>Emertimi</t>
  </si>
  <si>
    <t>Vlera</t>
  </si>
  <si>
    <t>II</t>
  </si>
  <si>
    <t xml:space="preserve">AKTIVE AFAT GJATA </t>
  </si>
  <si>
    <t>Investimet financiare afatgjata</t>
  </si>
  <si>
    <t>Analiza e posteve te amortizueshme</t>
  </si>
  <si>
    <t xml:space="preserve">                Viti raportues</t>
  </si>
  <si>
    <t>Viti parardhes</t>
  </si>
  <si>
    <t>Vl.mbetur</t>
  </si>
  <si>
    <t>Vl  mbetur</t>
  </si>
  <si>
    <t xml:space="preserve">Toka </t>
  </si>
  <si>
    <t>AAM te tjera</t>
  </si>
  <si>
    <t>DETYRIMET  AFATSHKURTRA</t>
  </si>
  <si>
    <t>Derivatet</t>
  </si>
  <si>
    <t>DETYRIMET  AFATGJATA</t>
  </si>
  <si>
    <t>Huat afatgjata</t>
  </si>
  <si>
    <t>Huamarje te tjera afatgjata</t>
  </si>
  <si>
    <t>Grantet dhe te ardhurat e shtyra</t>
  </si>
  <si>
    <t>Provizionet afatgjata</t>
  </si>
  <si>
    <t>III</t>
  </si>
  <si>
    <t>KAPITALI</t>
  </si>
  <si>
    <t>Aksionet e pakices (PF te konsoliduara)</t>
  </si>
  <si>
    <t>Kapitali aksionerve te shoq.meme (PF te kons.)</t>
  </si>
  <si>
    <t>Njesite ose aksionit e thesarit (Negative)</t>
  </si>
  <si>
    <t>Rezervat statutore</t>
  </si>
  <si>
    <t>Rezervat ligjore</t>
  </si>
  <si>
    <t>Rezervat e tjera</t>
  </si>
  <si>
    <t>Fitimet e pa shperndara</t>
  </si>
  <si>
    <t>Fitimi i vitit ushtrimor</t>
  </si>
  <si>
    <t>Shuma</t>
  </si>
  <si>
    <t xml:space="preserve">    i  Lendet e para,materiale ndihmese</t>
  </si>
  <si>
    <t>Lendet e para,materiale ndihmese</t>
  </si>
  <si>
    <t>A1</t>
  </si>
  <si>
    <t>A2</t>
  </si>
  <si>
    <t>A2a</t>
  </si>
  <si>
    <t>A2b</t>
  </si>
  <si>
    <t>A1a</t>
  </si>
  <si>
    <t>A1b</t>
  </si>
  <si>
    <t>A4</t>
  </si>
  <si>
    <t>A4a</t>
  </si>
  <si>
    <t>A4d</t>
  </si>
  <si>
    <t>AII</t>
  </si>
  <si>
    <t>AII2</t>
  </si>
  <si>
    <t>B2</t>
  </si>
  <si>
    <t>B3</t>
  </si>
  <si>
    <t>B3a</t>
  </si>
  <si>
    <t>B3b</t>
  </si>
  <si>
    <t>B3c</t>
  </si>
  <si>
    <t>B3d</t>
  </si>
  <si>
    <t>BII</t>
  </si>
  <si>
    <t>BII2</t>
  </si>
  <si>
    <t>BIII</t>
  </si>
  <si>
    <t>BIII3</t>
  </si>
  <si>
    <t>BIII9</t>
  </si>
  <si>
    <t>BIII10</t>
  </si>
  <si>
    <t>Subjekti</t>
  </si>
  <si>
    <t>Shtesa</t>
  </si>
  <si>
    <t>Lloji automjetit</t>
  </si>
  <si>
    <t>Kapaciteti</t>
  </si>
  <si>
    <t>Targa</t>
  </si>
  <si>
    <t xml:space="preserve">      Shuma</t>
  </si>
  <si>
    <t>NIPT-I</t>
  </si>
  <si>
    <t>Aktiviteti</t>
  </si>
  <si>
    <t>Telefoni</t>
  </si>
  <si>
    <t>Nr.</t>
  </si>
  <si>
    <t>Artikulli</t>
  </si>
  <si>
    <t>Nj / M</t>
  </si>
  <si>
    <t xml:space="preserve">Sasia </t>
  </si>
  <si>
    <t xml:space="preserve">Kosto </t>
  </si>
  <si>
    <t>Per Drejtimin e Shoqerise</t>
  </si>
  <si>
    <t>V.O.Kjo pasqyre do te plotesohet e vecante per</t>
  </si>
  <si>
    <t>Lenden e Pare ; Mallrat ; Produktin e gatshem dhe Prodhimit ne Proces</t>
  </si>
  <si>
    <t xml:space="preserve">Monedha </t>
  </si>
  <si>
    <t>ne leke</t>
  </si>
  <si>
    <t>(Ne zbatim te Standartit Kombetar te Kontabilitetit NR.2 )</t>
  </si>
  <si>
    <t>Te ardhurat, shpenzimet financiare nga njesite e kontrolluara</t>
  </si>
  <si>
    <t>121.0 Te ardh.e shpenz. Financ. Nga inves.te tjera afatgjata</t>
  </si>
  <si>
    <t>Puna e kryer   per qellimet e veta dhe  e kapitalizuar</t>
  </si>
  <si>
    <t>Adresa.</t>
  </si>
  <si>
    <t>I N V E N T A R I     Mallrave per shitje</t>
  </si>
  <si>
    <t>I N V E N T A R I     Lende pare Materiale ndihmese</t>
  </si>
  <si>
    <t xml:space="preserve">   Pagesa/Derdhja e ortakut</t>
  </si>
  <si>
    <t>Ka mbajtur ne llogarite e saj aktivet,pasivet dhe transaksionet ekonomike te veta sipas SKK</t>
  </si>
  <si>
    <t>Shpenz te pazbritshme paga me arke</t>
  </si>
  <si>
    <t>Sasia</t>
  </si>
  <si>
    <t>Gjendje</t>
  </si>
  <si>
    <t xml:space="preserve">Pakesime </t>
  </si>
  <si>
    <t>Toka</t>
  </si>
  <si>
    <t>Ndertime</t>
  </si>
  <si>
    <t>Makineri pajisje</t>
  </si>
  <si>
    <t>Mjete transporti</t>
  </si>
  <si>
    <t>kompjuterike</t>
  </si>
  <si>
    <t>Zyre</t>
  </si>
  <si>
    <t>Totali</t>
  </si>
  <si>
    <t>Te ardhura nga aktiviteti</t>
  </si>
  <si>
    <t>Tregti</t>
  </si>
  <si>
    <t>Tregti karburanti</t>
  </si>
  <si>
    <t>tregti ushqimore ,pije</t>
  </si>
  <si>
    <t>Tregti materiale ndertimi</t>
  </si>
  <si>
    <t>Tregti cigaresh</t>
  </si>
  <si>
    <t>Tregti artikuj industrial</t>
  </si>
  <si>
    <t>Faramaci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</si>
  <si>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</si>
  <si>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</si>
  <si>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</si>
  <si>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</si>
  <si>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</si>
  <si>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</si>
  <si>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</si>
  <si>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</si>
  <si>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</si>
  <si>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Eksport,prodhime te ndryshme</t>
  </si>
  <si>
    <t>Fason te cdo lloji</t>
  </si>
  <si>
    <t>Prodhim materiale ndertimi</t>
  </si>
  <si>
    <t>Prodhime ushqimore</t>
  </si>
  <si>
    <t>Prodhim pije alkolike etj</t>
  </si>
  <si>
    <t>Prodhime energji</t>
  </si>
  <si>
    <t>Prodhim hidrokarbure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</si>
  <si>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</si>
  <si>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</si>
  <si>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</si>
  <si>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</si>
  <si>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</si>
  <si>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</si>
  <si>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</si>
  <si>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</si>
  <si>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</si>
  <si>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</si>
  <si>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</si>
  <si>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</si>
  <si>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mjeksore</t>
  </si>
  <si>
    <t>Bar restorante</t>
  </si>
  <si>
    <t>Hoteleri</t>
  </si>
  <si>
    <t>Lojra fati</t>
  </si>
  <si>
    <t>Veprimtari televizive</t>
  </si>
  <si>
    <t>Telekuminacion</t>
  </si>
  <si>
    <t>Eksport sherbimesh te ndryshme</t>
  </si>
  <si>
    <t>Profesione te lira</t>
  </si>
  <si>
    <t>Sherbime te tjera</t>
  </si>
  <si>
    <t>V</t>
  </si>
  <si>
    <t>Totali I te ardhurave nga sherbimet</t>
  </si>
  <si>
    <t>TOTALI (I+II+III+IV+V)</t>
  </si>
  <si>
    <t>Nr I te punesuarve</t>
  </si>
  <si>
    <t>Me page nga 30001 deri ne 66500</t>
  </si>
  <si>
    <t>Me page nga nga 66501 deri ne 84100 leke</t>
  </si>
  <si>
    <t>Me page me te larte se 84100 leke</t>
  </si>
  <si>
    <t>Administratori</t>
  </si>
  <si>
    <t>Tjera</t>
  </si>
  <si>
    <t>Pasqyra Nr.3</t>
  </si>
  <si>
    <t>Hua afat gjata</t>
  </si>
  <si>
    <t>Pozicioni me 31 dhjetor 2011</t>
  </si>
  <si>
    <t xml:space="preserve">     T O T A L I   A K T I V E V E  ( I+II )</t>
  </si>
  <si>
    <t>ARDIT    Sh.P.K</t>
  </si>
  <si>
    <t>K04005074J</t>
  </si>
  <si>
    <t>Drithas</t>
  </si>
  <si>
    <t>industriale e ushqimore</t>
  </si>
  <si>
    <t>Shfrytezim,perpunimdruri,tregeti artikuj</t>
  </si>
  <si>
    <t>3 Aktive te tjera financiare afatshkurtra</t>
  </si>
  <si>
    <t>5  Provizionet afatshkurtra</t>
  </si>
  <si>
    <t>Fitimi(humbja)nga veprimtarite e kryesore (1+2+3+/-3-8)</t>
  </si>
  <si>
    <t>Mjetet monetare ne fund te periudhes kontabel</t>
  </si>
  <si>
    <t xml:space="preserve">   MM te paguara ndaj furnitoreve dhe punonjesve</t>
  </si>
  <si>
    <t xml:space="preserve">   MM te ardhura nga veprimatrite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</si>
  <si>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</si>
  <si>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</si>
  <si>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</si>
  <si>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Mjetet monetare (MM) te arketuara nga klientet</t>
  </si>
  <si>
    <t xml:space="preserve">a) NJESIA EKONOMIKE RAPORTUESE " Ardit    "shpk.       </t>
  </si>
  <si>
    <t>Zhvillon aktivitetin ne fushen e shfrytezimit dhe perpunimit te drurit etj.</t>
  </si>
  <si>
    <t>Ardit</t>
  </si>
  <si>
    <t>Shfytezim e perpunim dru</t>
  </si>
  <si>
    <t>Festim Lami</t>
  </si>
  <si>
    <t>Festim  LAMI</t>
  </si>
  <si>
    <t>Shoqeria "Ardit"</t>
  </si>
  <si>
    <t>NIPT K04005074J</t>
  </si>
  <si>
    <t>Nd inst pergj</t>
  </si>
  <si>
    <t>15.09.1994</t>
  </si>
  <si>
    <t>Mjete transp</t>
  </si>
  <si>
    <t>Alfa</t>
  </si>
  <si>
    <t>Tirana</t>
  </si>
  <si>
    <t>ProCredit</t>
  </si>
  <si>
    <t>euro</t>
  </si>
  <si>
    <t>Tatim Fitimi  paguar teper</t>
  </si>
  <si>
    <t>Pagat gjendje 31.12.</t>
  </si>
  <si>
    <t>Per Subjektin</t>
  </si>
  <si>
    <t>Lende druri</t>
  </si>
  <si>
    <t>m3</t>
  </si>
  <si>
    <t>Dru zjarri</t>
  </si>
  <si>
    <t>Traktor</t>
  </si>
  <si>
    <t>Rimorkio</t>
  </si>
  <si>
    <t>ton</t>
  </si>
  <si>
    <t>AAR859</t>
  </si>
  <si>
    <t>Pozicioni me 31 dhjetor 2012</t>
  </si>
  <si>
    <t>Huamarrjet  OD</t>
  </si>
  <si>
    <t>T fitimi v kaluar</t>
  </si>
  <si>
    <t>Kredi Procredit Bank</t>
  </si>
  <si>
    <r>
      <t>Subjekti</t>
    </r>
    <r>
      <rPr>
        <b/>
        <u val="single"/>
        <sz val="10"/>
        <rFont val="Arial"/>
        <family val="2"/>
      </rPr>
      <t xml:space="preserve">                      </t>
    </r>
    <r>
      <rPr>
        <b/>
        <sz val="10"/>
        <rFont val="Arial"/>
        <family val="2"/>
      </rPr>
      <t xml:space="preserve">                                              </t>
    </r>
  </si>
  <si>
    <t>AA749CA</t>
  </si>
  <si>
    <t>AA667DL</t>
  </si>
  <si>
    <t>AA710CS</t>
  </si>
  <si>
    <t>AA147FD</t>
  </si>
  <si>
    <t>ABR167</t>
  </si>
  <si>
    <t xml:space="preserve">          VITI  2013</t>
  </si>
  <si>
    <r>
      <t xml:space="preserve">Periudha  nga   </t>
    </r>
    <r>
      <rPr>
        <b/>
        <sz val="10"/>
        <rFont val="Arial"/>
        <family val="2"/>
      </rPr>
      <t>01.01.2013</t>
    </r>
  </si>
  <si>
    <t>31.12.2013</t>
  </si>
  <si>
    <t>ushtrimor</t>
  </si>
  <si>
    <t>paraardhes</t>
  </si>
  <si>
    <t xml:space="preserve">                   Pasqyrat   Financiare  te Vitit   2013</t>
  </si>
  <si>
    <t xml:space="preserve">                                    Pasqyrat  Financiare te vitit 2013</t>
  </si>
  <si>
    <t xml:space="preserve">       Pasqyra e te Ardhurave dhe Shpenzimeve   2013</t>
  </si>
  <si>
    <t xml:space="preserve">                              Pasqyra e Fluksit Monetar - Metoda  direkte  2013</t>
  </si>
  <si>
    <t xml:space="preserve">     Pasqyra e Ndryshimeve ne Kapital 2013</t>
  </si>
  <si>
    <t>Pozicioni me 31 dhjetor 2013</t>
  </si>
  <si>
    <t>Inventari automjeteve ne pronesi te subjektit 2013</t>
  </si>
  <si>
    <t>Te punesuar mesatarisht per vitin 2013</t>
  </si>
  <si>
    <t>Aktivet Afatgjata Materiale me vlere fillestare 2013</t>
  </si>
  <si>
    <t xml:space="preserve"> 1/1/2013</t>
  </si>
  <si>
    <t>Amortizimi A.A.Materiale 2013</t>
  </si>
  <si>
    <t>Vlera Kontabel Neto e A.A Materiale 2013</t>
  </si>
  <si>
    <t>shtesa</t>
  </si>
  <si>
    <t>Rimbursimi</t>
  </si>
  <si>
    <t>Me page der ne 22000 leke</t>
  </si>
  <si>
    <t>Me page nga 22001 deri ne 30000 leke</t>
  </si>
  <si>
    <t>Kamjon  Man</t>
  </si>
  <si>
    <t>KO8942B</t>
  </si>
  <si>
    <t>KO8940B</t>
  </si>
  <si>
    <t>Kamjon  Benx</t>
  </si>
  <si>
    <t>KO9623B</t>
  </si>
  <si>
    <t>Kamjon  Ipan</t>
  </si>
  <si>
    <t>AA000</t>
  </si>
  <si>
    <t>Trajler</t>
  </si>
  <si>
    <t>KO8943B</t>
  </si>
  <si>
    <t>KO6498B</t>
  </si>
  <si>
    <t>ABR 757</t>
  </si>
  <si>
    <t>KO8941B</t>
  </si>
  <si>
    <t>KO7248B</t>
  </si>
  <si>
    <t>Eskavator</t>
  </si>
  <si>
    <t>Zetor unimark</t>
  </si>
  <si>
    <t>Vinc unimark</t>
  </si>
  <si>
    <t>Xhip kamioncine</t>
  </si>
  <si>
    <t>Fadrome</t>
  </si>
  <si>
    <t>Makine e perdorur</t>
  </si>
  <si>
    <t xml:space="preserve">Per Subjektin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</si>
</sst>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36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0" xfId="0" applyFont="1" applyAlignment="1">
      <alignment/>
    </xf>
    <xf numFmtId="0" fontId="0" fillId="0" borderId="37" xfId="0" applyBorder="1" applyAlignment="1">
      <alignment/>
    </xf>
    <xf numFmtId="0" fontId="8" fillId="0" borderId="28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3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8" fillId="0" borderId="40" xfId="0" applyFont="1" applyBorder="1" applyAlignment="1">
      <alignment/>
    </xf>
    <xf numFmtId="0" fontId="0" fillId="0" borderId="40" xfId="0" applyBorder="1" applyAlignment="1">
      <alignment/>
    </xf>
    <xf numFmtId="0" fontId="8" fillId="0" borderId="4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ill="1" applyBorder="1" applyAlignment="1">
      <alignment/>
    </xf>
    <xf numFmtId="0" fontId="8" fillId="0" borderId="18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4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8" fillId="0" borderId="36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3" xfId="0" applyFont="1" applyBorder="1" applyAlignment="1">
      <alignment/>
    </xf>
    <xf numFmtId="0" fontId="0" fillId="0" borderId="52" xfId="0" applyBorder="1" applyAlignment="1">
      <alignment/>
    </xf>
    <xf numFmtId="0" fontId="6" fillId="0" borderId="26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3" xfId="0" applyFont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5" xfId="0" applyFont="1" applyBorder="1" applyAlignment="1">
      <alignment/>
    </xf>
    <xf numFmtId="0" fontId="0" fillId="0" borderId="53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 applyAlignment="1">
      <alignment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33" borderId="46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0" fillId="0" borderId="19" xfId="0" applyBorder="1" applyAlignment="1">
      <alignment horizontal="right"/>
    </xf>
    <xf numFmtId="0" fontId="4" fillId="0" borderId="5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5" xfId="0" applyFill="1" applyBorder="1" applyAlignment="1">
      <alignment/>
    </xf>
    <xf numFmtId="0" fontId="8" fillId="0" borderId="6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44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56" xfId="0" applyBorder="1" applyAlignment="1">
      <alignment/>
    </xf>
    <xf numFmtId="0" fontId="8" fillId="0" borderId="32" xfId="0" applyFont="1" applyBorder="1" applyAlignment="1">
      <alignment horizontal="center"/>
    </xf>
    <xf numFmtId="0" fontId="0" fillId="0" borderId="20" xfId="0" applyFont="1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9" xfId="0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11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8" fillId="0" borderId="60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20" xfId="0" applyBorder="1" applyAlignment="1">
      <alignment horizontal="left"/>
    </xf>
    <xf numFmtId="0" fontId="8" fillId="0" borderId="31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72" xfId="0" applyBorder="1" applyAlignment="1">
      <alignment horizontal="center"/>
    </xf>
    <xf numFmtId="0" fontId="0" fillId="0" borderId="7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381000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892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view="pageBreakPreview" zoomScale="60" zoomScalePageLayoutView="0" workbookViewId="0" topLeftCell="A1">
      <selection activeCell="J50" sqref="J50"/>
    </sheetView>
  </sheetViews>
  <sheetFormatPr defaultColWidth="9.140625" defaultRowHeight="12.75"/>
  <cols>
    <col min="9" max="9" width="20.57421875" style="0" customWidth="1"/>
  </cols>
  <sheetData>
    <row r="1" ht="13.5" thickBot="1"/>
    <row r="2" spans="1:9" ht="27" customHeight="1">
      <c r="A2" s="5"/>
      <c r="B2" s="1"/>
      <c r="C2" s="2"/>
      <c r="D2" s="2"/>
      <c r="E2" s="2"/>
      <c r="F2" s="2"/>
      <c r="G2" s="2"/>
      <c r="H2" s="2"/>
      <c r="I2" s="3"/>
    </row>
    <row r="3" spans="1:10" ht="22.5" customHeight="1">
      <c r="A3" s="5"/>
      <c r="B3" s="4"/>
      <c r="C3" s="5" t="s">
        <v>0</v>
      </c>
      <c r="D3" s="5"/>
      <c r="E3" s="5"/>
      <c r="F3" s="70" t="s">
        <v>387</v>
      </c>
      <c r="G3" s="70"/>
      <c r="H3" s="70"/>
      <c r="I3" s="15"/>
      <c r="J3" s="5"/>
    </row>
    <row r="4" spans="1:10" ht="15" customHeight="1">
      <c r="A4" s="5"/>
      <c r="B4" s="4"/>
      <c r="C4" s="5"/>
      <c r="D4" s="5"/>
      <c r="E4" s="5"/>
      <c r="F4" s="70"/>
      <c r="G4" s="70"/>
      <c r="H4" s="70"/>
      <c r="I4" s="15"/>
      <c r="J4" s="5"/>
    </row>
    <row r="5" spans="1:10" ht="17.25" customHeight="1">
      <c r="A5" s="5"/>
      <c r="B5" s="4"/>
      <c r="C5" s="5" t="s">
        <v>1</v>
      </c>
      <c r="D5" s="5"/>
      <c r="E5" s="5"/>
      <c r="F5" s="70" t="s">
        <v>388</v>
      </c>
      <c r="G5" s="71"/>
      <c r="H5" s="71"/>
      <c r="I5" s="6"/>
      <c r="J5" s="5"/>
    </row>
    <row r="6" spans="1:10" ht="12" customHeight="1">
      <c r="A6" s="5"/>
      <c r="B6" s="4"/>
      <c r="C6" s="5"/>
      <c r="D6" s="5"/>
      <c r="E6" s="5"/>
      <c r="F6" s="70"/>
      <c r="G6" s="71"/>
      <c r="H6" s="71"/>
      <c r="I6" s="6"/>
      <c r="J6" s="5"/>
    </row>
    <row r="7" spans="1:10" ht="15.75" customHeight="1">
      <c r="A7" s="5"/>
      <c r="B7" s="4"/>
      <c r="C7" s="5" t="s">
        <v>2</v>
      </c>
      <c r="D7" s="5"/>
      <c r="E7" s="5"/>
      <c r="F7" s="70" t="s">
        <v>389</v>
      </c>
      <c r="G7" s="71"/>
      <c r="H7" s="71"/>
      <c r="I7" s="6"/>
      <c r="J7" s="5"/>
    </row>
    <row r="8" spans="1:10" ht="12.75">
      <c r="A8" s="5"/>
      <c r="B8" s="4"/>
      <c r="C8" s="5"/>
      <c r="D8" s="5"/>
      <c r="E8" s="5"/>
      <c r="F8" s="71"/>
      <c r="G8" s="71"/>
      <c r="H8" s="70" t="s">
        <v>108</v>
      </c>
      <c r="I8" s="6"/>
      <c r="J8" s="5"/>
    </row>
    <row r="9" spans="1:10" ht="9" customHeight="1">
      <c r="A9" s="5"/>
      <c r="B9" s="4"/>
      <c r="C9" s="5"/>
      <c r="D9" s="5"/>
      <c r="E9" s="5"/>
      <c r="F9" s="71"/>
      <c r="G9" s="71"/>
      <c r="H9" s="71"/>
      <c r="I9" s="6"/>
      <c r="J9" s="5"/>
    </row>
    <row r="10" spans="1:10" ht="12.75">
      <c r="A10" s="5"/>
      <c r="B10" s="4"/>
      <c r="C10" s="5" t="s">
        <v>3</v>
      </c>
      <c r="D10" s="5"/>
      <c r="E10" s="5"/>
      <c r="F10" s="70" t="s">
        <v>411</v>
      </c>
      <c r="G10" s="71"/>
      <c r="H10" s="71"/>
      <c r="I10" s="6"/>
      <c r="J10" s="5"/>
    </row>
    <row r="11" spans="1:10" ht="12.75">
      <c r="A11" s="5"/>
      <c r="B11" s="4"/>
      <c r="C11" s="5"/>
      <c r="D11" s="5"/>
      <c r="E11" s="5"/>
      <c r="F11" s="71"/>
      <c r="G11" s="71"/>
      <c r="H11" s="71"/>
      <c r="I11" s="6"/>
      <c r="J11" s="5"/>
    </row>
    <row r="12" spans="1:10" ht="12.75">
      <c r="A12" s="5"/>
      <c r="B12" s="4"/>
      <c r="C12" s="5" t="s">
        <v>4</v>
      </c>
      <c r="D12" s="5"/>
      <c r="E12" s="5"/>
      <c r="F12" s="70" t="s">
        <v>391</v>
      </c>
      <c r="G12" s="71"/>
      <c r="H12" s="71"/>
      <c r="I12" s="6"/>
      <c r="J12" s="5"/>
    </row>
    <row r="13" spans="1:10" ht="12.75">
      <c r="A13" s="5"/>
      <c r="B13" s="4"/>
      <c r="C13" s="5"/>
      <c r="D13" s="5"/>
      <c r="E13" s="5"/>
      <c r="F13" s="70" t="s">
        <v>390</v>
      </c>
      <c r="G13" s="71"/>
      <c r="H13" s="71"/>
      <c r="I13" s="6"/>
      <c r="J13" s="5"/>
    </row>
    <row r="14" spans="1:10" ht="12.75">
      <c r="A14" s="5"/>
      <c r="B14" s="4"/>
      <c r="C14" s="5"/>
      <c r="D14" s="5"/>
      <c r="E14" s="5"/>
      <c r="F14" s="68" t="s">
        <v>106</v>
      </c>
      <c r="G14" s="5"/>
      <c r="H14" s="5"/>
      <c r="I14" s="6"/>
      <c r="J14" s="5"/>
    </row>
    <row r="15" spans="1:10" ht="12.75">
      <c r="A15" s="5"/>
      <c r="B15" s="4"/>
      <c r="C15" s="5"/>
      <c r="D15" s="5"/>
      <c r="E15" s="5"/>
      <c r="F15" s="5"/>
      <c r="G15" s="5"/>
      <c r="H15" s="5"/>
      <c r="I15" s="6"/>
      <c r="J15" s="5"/>
    </row>
    <row r="16" spans="1:10" ht="12.75">
      <c r="A16" s="5"/>
      <c r="B16" s="4"/>
      <c r="C16" s="5"/>
      <c r="D16" s="5"/>
      <c r="E16" s="5"/>
      <c r="F16" s="5"/>
      <c r="G16" s="5"/>
      <c r="H16" s="5"/>
      <c r="I16" s="6"/>
      <c r="J16" s="5"/>
    </row>
    <row r="17" spans="1:10" ht="24" customHeight="1">
      <c r="A17" s="5"/>
      <c r="B17" s="4"/>
      <c r="C17" s="5"/>
      <c r="D17" s="5"/>
      <c r="E17" s="5"/>
      <c r="F17" s="5"/>
      <c r="G17" s="5"/>
      <c r="H17" s="5"/>
      <c r="I17" s="6"/>
      <c r="J17" s="5"/>
    </row>
    <row r="18" spans="1:10" ht="21" customHeight="1">
      <c r="A18" s="5"/>
      <c r="B18" s="4"/>
      <c r="C18" s="5"/>
      <c r="D18" s="5"/>
      <c r="E18" s="5"/>
      <c r="F18" s="5"/>
      <c r="G18" s="5"/>
      <c r="H18" s="5"/>
      <c r="I18" s="6"/>
      <c r="J18" s="5"/>
    </row>
    <row r="19" spans="1:10" ht="12.75">
      <c r="A19" s="5"/>
      <c r="B19" s="4"/>
      <c r="C19" s="5"/>
      <c r="D19" s="5"/>
      <c r="E19" s="5"/>
      <c r="F19" s="5"/>
      <c r="G19" s="5"/>
      <c r="H19" s="5"/>
      <c r="I19" s="6"/>
      <c r="J19" s="5"/>
    </row>
    <row r="20" spans="1:10" ht="12.75">
      <c r="A20" s="5"/>
      <c r="B20" s="4"/>
      <c r="C20" s="5"/>
      <c r="D20" s="5"/>
      <c r="E20" s="5"/>
      <c r="F20" s="5"/>
      <c r="G20" s="5"/>
      <c r="H20" s="5"/>
      <c r="I20" s="6"/>
      <c r="J20" s="5"/>
    </row>
    <row r="21" spans="1:10" ht="23.25">
      <c r="A21" s="14"/>
      <c r="B21" s="4"/>
      <c r="C21" s="14" t="s">
        <v>5</v>
      </c>
      <c r="D21" s="14"/>
      <c r="E21" s="14"/>
      <c r="F21" s="14"/>
      <c r="G21" s="14"/>
      <c r="H21" s="14"/>
      <c r="I21" s="6"/>
      <c r="J21" s="5"/>
    </row>
    <row r="22" spans="1:10" ht="12.75">
      <c r="A22" s="5"/>
      <c r="B22" s="4"/>
      <c r="C22" s="5"/>
      <c r="D22" s="5"/>
      <c r="E22" s="5"/>
      <c r="F22" s="5"/>
      <c r="G22" s="5"/>
      <c r="H22" s="5"/>
      <c r="I22" s="6"/>
      <c r="J22" s="5"/>
    </row>
    <row r="23" spans="1:10" ht="12.75">
      <c r="A23" s="5"/>
      <c r="B23" s="4"/>
      <c r="C23" s="5"/>
      <c r="D23" s="5" t="s">
        <v>309</v>
      </c>
      <c r="E23" s="5"/>
      <c r="F23" s="5"/>
      <c r="G23" s="5"/>
      <c r="H23" s="5"/>
      <c r="I23" s="6"/>
      <c r="J23" s="5"/>
    </row>
    <row r="24" spans="1:10" ht="12.75">
      <c r="A24" s="5"/>
      <c r="B24" s="4"/>
      <c r="C24" s="5"/>
      <c r="D24" s="5"/>
      <c r="E24" s="5"/>
      <c r="F24" s="5"/>
      <c r="G24" s="5"/>
      <c r="H24" s="5"/>
      <c r="I24" s="6"/>
      <c r="J24" s="5"/>
    </row>
    <row r="25" spans="1:10" ht="12.75">
      <c r="A25" s="5"/>
      <c r="B25" s="4"/>
      <c r="C25" s="5"/>
      <c r="D25" s="5"/>
      <c r="E25" s="5"/>
      <c r="F25" s="5"/>
      <c r="G25" s="5"/>
      <c r="H25" s="5"/>
      <c r="I25" s="6"/>
      <c r="J25" s="5"/>
    </row>
    <row r="26" spans="1:10" ht="12.75">
      <c r="A26" s="5"/>
      <c r="B26" s="4"/>
      <c r="C26" s="5"/>
      <c r="D26" s="5"/>
      <c r="E26" s="5"/>
      <c r="F26" s="5"/>
      <c r="G26" s="5"/>
      <c r="H26" s="5"/>
      <c r="I26" s="6"/>
      <c r="J26" s="5"/>
    </row>
    <row r="27" spans="1:10" ht="12.75">
      <c r="A27" s="5"/>
      <c r="B27" s="4"/>
      <c r="C27" s="5"/>
      <c r="D27" s="5"/>
      <c r="E27" s="5"/>
      <c r="F27" s="5"/>
      <c r="G27" s="5"/>
      <c r="H27" s="5"/>
      <c r="I27" s="6"/>
      <c r="J27" s="5"/>
    </row>
    <row r="28" spans="1:10" ht="12.75">
      <c r="A28" s="5"/>
      <c r="B28" s="4"/>
      <c r="C28" s="5"/>
      <c r="D28" s="5"/>
      <c r="E28" s="5"/>
      <c r="F28" s="5"/>
      <c r="G28" s="5"/>
      <c r="H28" s="5"/>
      <c r="I28" s="6"/>
      <c r="J28" s="5"/>
    </row>
    <row r="29" spans="1:10" ht="12.75">
      <c r="A29" s="5"/>
      <c r="B29" s="4"/>
      <c r="C29" s="5"/>
      <c r="D29" s="5"/>
      <c r="E29" s="5"/>
      <c r="F29" s="5"/>
      <c r="G29" s="5"/>
      <c r="H29" s="5"/>
      <c r="I29" s="6"/>
      <c r="J29" s="5"/>
    </row>
    <row r="30" spans="1:10" ht="12.75">
      <c r="A30" s="5"/>
      <c r="B30" s="4"/>
      <c r="C30" s="5"/>
      <c r="D30" s="5"/>
      <c r="E30" s="5"/>
      <c r="F30" s="5"/>
      <c r="G30" s="5"/>
      <c r="H30" s="5"/>
      <c r="I30" s="6"/>
      <c r="J30" s="5"/>
    </row>
    <row r="31" spans="1:10" ht="20.25">
      <c r="A31" s="5"/>
      <c r="B31" s="4"/>
      <c r="C31" s="5"/>
      <c r="D31" s="7" t="s">
        <v>437</v>
      </c>
      <c r="E31" s="5"/>
      <c r="F31" s="5"/>
      <c r="G31" s="5"/>
      <c r="H31" s="5"/>
      <c r="I31" s="6"/>
      <c r="J31" s="5"/>
    </row>
    <row r="32" spans="1:10" ht="12.75">
      <c r="A32" s="5"/>
      <c r="B32" s="4"/>
      <c r="C32" s="5"/>
      <c r="D32" s="5"/>
      <c r="E32" s="5"/>
      <c r="F32" s="5"/>
      <c r="G32" s="5"/>
      <c r="H32" s="5"/>
      <c r="I32" s="6"/>
      <c r="J32" s="5"/>
    </row>
    <row r="33" spans="1:10" ht="12.75">
      <c r="A33" s="5"/>
      <c r="B33" s="4"/>
      <c r="C33" s="5"/>
      <c r="D33" s="5"/>
      <c r="E33" s="5"/>
      <c r="F33" s="5"/>
      <c r="G33" s="5"/>
      <c r="H33" s="5"/>
      <c r="I33" s="6"/>
      <c r="J33" s="5"/>
    </row>
    <row r="34" spans="1:10" ht="12.75">
      <c r="A34" s="5"/>
      <c r="B34" s="4"/>
      <c r="C34" s="5"/>
      <c r="D34" s="5"/>
      <c r="E34" s="5"/>
      <c r="F34" s="5"/>
      <c r="G34" s="5"/>
      <c r="H34" s="5"/>
      <c r="I34" s="6"/>
      <c r="J34" s="5"/>
    </row>
    <row r="35" spans="1:10" ht="12.75" customHeight="1">
      <c r="A35" s="5"/>
      <c r="B35" s="4"/>
      <c r="C35" s="5"/>
      <c r="D35" s="5"/>
      <c r="E35" s="5"/>
      <c r="F35" s="5"/>
      <c r="G35" s="5"/>
      <c r="H35" s="5"/>
      <c r="I35" s="6"/>
      <c r="J35" s="5"/>
    </row>
    <row r="36" spans="1:10" ht="12.75">
      <c r="A36" s="5"/>
      <c r="B36" s="4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4"/>
      <c r="C37" s="5"/>
      <c r="D37" s="5"/>
      <c r="E37" s="5"/>
      <c r="F37" s="5"/>
      <c r="G37" s="5"/>
      <c r="H37" s="5"/>
      <c r="I37" s="6"/>
      <c r="J37" s="5"/>
    </row>
    <row r="38" spans="1:10" ht="12.75" customHeight="1">
      <c r="A38" s="5"/>
      <c r="B38" s="4"/>
      <c r="C38" s="5"/>
      <c r="D38" s="5"/>
      <c r="E38" s="5"/>
      <c r="F38" s="5"/>
      <c r="G38" s="5"/>
      <c r="H38" s="5"/>
      <c r="I38" s="6"/>
      <c r="J38" s="5"/>
    </row>
    <row r="39" spans="1:10" ht="12.75" customHeight="1">
      <c r="A39" s="5"/>
      <c r="B39" s="4"/>
      <c r="C39" s="91"/>
      <c r="D39" s="35"/>
      <c r="E39" s="35"/>
      <c r="F39" s="35"/>
      <c r="G39" s="35"/>
      <c r="H39" s="92"/>
      <c r="I39" s="6"/>
      <c r="J39" s="5"/>
    </row>
    <row r="40" spans="1:10" ht="12.75" customHeight="1">
      <c r="A40" s="5"/>
      <c r="B40" s="4"/>
      <c r="C40" s="113" t="s">
        <v>438</v>
      </c>
      <c r="D40" s="5"/>
      <c r="E40" s="5"/>
      <c r="F40" s="5" t="s">
        <v>152</v>
      </c>
      <c r="G40" s="71" t="s">
        <v>439</v>
      </c>
      <c r="H40" s="94"/>
      <c r="I40" s="6"/>
      <c r="J40" s="5"/>
    </row>
    <row r="41" spans="1:10" ht="12.75" customHeight="1">
      <c r="A41" s="5"/>
      <c r="B41" s="4"/>
      <c r="C41" s="93"/>
      <c r="D41" s="5"/>
      <c r="E41" s="5"/>
      <c r="F41" s="5"/>
      <c r="G41" s="8"/>
      <c r="H41" s="94"/>
      <c r="I41" s="6"/>
      <c r="J41" s="5"/>
    </row>
    <row r="42" spans="1:10" ht="12.75" customHeight="1">
      <c r="A42" s="5"/>
      <c r="B42" s="4"/>
      <c r="C42" s="93" t="s">
        <v>153</v>
      </c>
      <c r="D42" s="5"/>
      <c r="E42" s="5"/>
      <c r="F42" s="5"/>
      <c r="G42" s="8"/>
      <c r="H42" s="94"/>
      <c r="I42" s="6"/>
      <c r="J42" s="5"/>
    </row>
    <row r="43" spans="1:10" ht="12.75" customHeight="1">
      <c r="A43" s="5"/>
      <c r="B43" s="4"/>
      <c r="C43" s="93"/>
      <c r="D43" s="5"/>
      <c r="E43" s="5"/>
      <c r="F43" s="5"/>
      <c r="G43" s="8"/>
      <c r="H43" s="94"/>
      <c r="I43" s="6"/>
      <c r="J43" s="5"/>
    </row>
    <row r="44" spans="1:10" ht="12.75" customHeight="1">
      <c r="A44" s="5"/>
      <c r="B44" s="4"/>
      <c r="C44" s="93" t="s">
        <v>307</v>
      </c>
      <c r="D44" s="5"/>
      <c r="E44" s="5"/>
      <c r="F44" s="5" t="s">
        <v>308</v>
      </c>
      <c r="G44" s="8"/>
      <c r="H44" s="94"/>
      <c r="I44" s="6"/>
      <c r="J44" s="5"/>
    </row>
    <row r="45" spans="1:10" ht="12.75" customHeight="1">
      <c r="A45" s="5"/>
      <c r="B45" s="4"/>
      <c r="C45" s="95" t="s">
        <v>154</v>
      </c>
      <c r="D45" s="28"/>
      <c r="E45" s="28"/>
      <c r="F45" s="28"/>
      <c r="G45" s="28"/>
      <c r="H45" s="96"/>
      <c r="I45" s="6"/>
      <c r="J45" s="5"/>
    </row>
    <row r="46" spans="1:10" ht="12.75" customHeight="1">
      <c r="A46" s="5"/>
      <c r="B46" s="4"/>
      <c r="C46" s="5"/>
      <c r="D46" s="5"/>
      <c r="E46" s="5"/>
      <c r="F46" s="5"/>
      <c r="G46" s="5"/>
      <c r="H46" s="5"/>
      <c r="I46" s="6"/>
      <c r="J46" s="5"/>
    </row>
    <row r="47" spans="1:10" ht="12.75" customHeight="1">
      <c r="A47" s="5"/>
      <c r="B47" s="4"/>
      <c r="C47" s="5"/>
      <c r="D47" s="5"/>
      <c r="E47" s="5"/>
      <c r="F47" s="5"/>
      <c r="G47" s="5"/>
      <c r="H47" s="5"/>
      <c r="I47" s="6"/>
      <c r="J47" s="5"/>
    </row>
    <row r="48" spans="1:10" ht="18" customHeight="1">
      <c r="A48" s="5"/>
      <c r="B48" s="4"/>
      <c r="C48" s="5"/>
      <c r="D48" s="5"/>
      <c r="E48" s="5"/>
      <c r="F48" s="5"/>
      <c r="G48" s="5"/>
      <c r="H48" s="5"/>
      <c r="I48" s="6"/>
      <c r="J48" s="5"/>
    </row>
    <row r="49" spans="1:10" ht="12.75">
      <c r="A49" s="5"/>
      <c r="B49" s="4"/>
      <c r="C49" s="5"/>
      <c r="D49" s="5"/>
      <c r="E49" s="5"/>
      <c r="F49" s="5"/>
      <c r="G49" s="5"/>
      <c r="H49" s="8"/>
      <c r="I49" s="15"/>
      <c r="J49" s="5"/>
    </row>
    <row r="50" spans="1:9" ht="13.5" thickBot="1">
      <c r="A50" s="5"/>
      <c r="B50" s="9"/>
      <c r="C50" s="10"/>
      <c r="D50" s="10"/>
      <c r="E50" s="10"/>
      <c r="F50" s="10"/>
      <c r="G50" s="10"/>
      <c r="H50" s="10"/>
      <c r="I50" s="11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</sheetData>
  <sheetProtection/>
  <printOptions/>
  <pageMargins left="0.5" right="0.49" top="0.27" bottom="0.4" header="0.31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2"/>
  <sheetViews>
    <sheetView view="pageBreakPreview" zoomScale="60" zoomScalePageLayoutView="0" workbookViewId="0" topLeftCell="A1">
      <selection activeCell="F38" sqref="F38"/>
    </sheetView>
  </sheetViews>
  <sheetFormatPr defaultColWidth="9.140625" defaultRowHeight="12.75"/>
  <cols>
    <col min="1" max="1" width="6.28125" style="0" customWidth="1"/>
    <col min="2" max="2" width="8.421875" style="0" customWidth="1"/>
    <col min="3" max="3" width="20.57421875" style="0" customWidth="1"/>
    <col min="4" max="4" width="12.421875" style="0" customWidth="1"/>
    <col min="5" max="5" width="16.140625" style="0" customWidth="1"/>
    <col min="6" max="6" width="12.8515625" style="0" customWidth="1"/>
    <col min="7" max="7" width="12.28125" style="0" customWidth="1"/>
  </cols>
  <sheetData>
    <row r="1" spans="2:6" ht="12.75">
      <c r="B1" s="82"/>
      <c r="C1" s="82"/>
      <c r="D1" s="5"/>
      <c r="E1" s="5"/>
      <c r="F1" s="5"/>
    </row>
    <row r="3" spans="3:6" ht="18">
      <c r="C3" s="27" t="s">
        <v>315</v>
      </c>
      <c r="D3" s="28"/>
      <c r="E3" s="28"/>
      <c r="F3" s="28"/>
    </row>
    <row r="4" ht="12.75">
      <c r="E4" s="183" t="s">
        <v>439</v>
      </c>
    </row>
    <row r="6" spans="2:3" ht="12.75">
      <c r="B6" s="158" t="s">
        <v>290</v>
      </c>
      <c r="C6" s="115" t="s">
        <v>404</v>
      </c>
    </row>
    <row r="7" spans="2:3" ht="12.75">
      <c r="B7" s="158" t="s">
        <v>296</v>
      </c>
      <c r="C7" s="166" t="s">
        <v>388</v>
      </c>
    </row>
    <row r="8" spans="2:3" ht="12.75">
      <c r="B8" s="158" t="s">
        <v>297</v>
      </c>
      <c r="C8" s="73" t="s">
        <v>405</v>
      </c>
    </row>
    <row r="9" spans="2:3" ht="12.75">
      <c r="B9" s="183" t="s">
        <v>313</v>
      </c>
      <c r="C9" s="166" t="s">
        <v>389</v>
      </c>
    </row>
    <row r="10" ht="12.75">
      <c r="B10" s="158" t="s">
        <v>298</v>
      </c>
    </row>
    <row r="11" ht="13.5" thickBot="1">
      <c r="C11" s="35"/>
    </row>
    <row r="12" spans="2:7" ht="12.75">
      <c r="B12" s="162" t="s">
        <v>299</v>
      </c>
      <c r="C12" s="163" t="s">
        <v>300</v>
      </c>
      <c r="D12" s="163" t="s">
        <v>301</v>
      </c>
      <c r="E12" s="163" t="s">
        <v>302</v>
      </c>
      <c r="F12" s="163" t="s">
        <v>303</v>
      </c>
      <c r="G12" s="164" t="s">
        <v>236</v>
      </c>
    </row>
    <row r="13" spans="2:7" ht="12.75">
      <c r="B13" s="159">
        <v>1</v>
      </c>
      <c r="C13" s="124" t="s">
        <v>420</v>
      </c>
      <c r="D13" s="116" t="s">
        <v>421</v>
      </c>
      <c r="E13" s="16">
        <v>4507</v>
      </c>
      <c r="F13" s="16">
        <v>2000</v>
      </c>
      <c r="G13" s="196">
        <f>E13*F13</f>
        <v>9014000</v>
      </c>
    </row>
    <row r="14" spans="2:10" ht="12.75">
      <c r="B14" s="159">
        <v>2</v>
      </c>
      <c r="C14" s="124" t="s">
        <v>420</v>
      </c>
      <c r="D14" s="116" t="s">
        <v>421</v>
      </c>
      <c r="E14" s="16">
        <v>3900</v>
      </c>
      <c r="F14" s="16">
        <v>2100</v>
      </c>
      <c r="G14" s="196">
        <f>E14*F14</f>
        <v>8190000</v>
      </c>
      <c r="J14" s="28"/>
    </row>
    <row r="15" spans="2:7" ht="12.75">
      <c r="B15" s="159">
        <v>3</v>
      </c>
      <c r="C15" s="124" t="s">
        <v>420</v>
      </c>
      <c r="D15" s="116" t="s">
        <v>421</v>
      </c>
      <c r="E15" s="117">
        <v>5400</v>
      </c>
      <c r="F15" s="117">
        <v>40</v>
      </c>
      <c r="G15" s="196">
        <f>E15*F15</f>
        <v>216000</v>
      </c>
    </row>
    <row r="16" spans="2:7" ht="12.75">
      <c r="B16" s="159"/>
      <c r="C16" s="124"/>
      <c r="D16" s="116"/>
      <c r="E16" s="117"/>
      <c r="F16" s="117"/>
      <c r="G16" s="196">
        <f>E16*F16</f>
        <v>0</v>
      </c>
    </row>
    <row r="17" spans="2:7" ht="12.75">
      <c r="B17" s="159"/>
      <c r="C17" s="124"/>
      <c r="D17" s="118"/>
      <c r="E17" s="117"/>
      <c r="F17" s="117"/>
      <c r="G17" s="196">
        <f>E17*F17</f>
        <v>0</v>
      </c>
    </row>
    <row r="18" spans="2:7" ht="13.5" thickBot="1">
      <c r="B18" s="161"/>
      <c r="C18" s="160" t="s">
        <v>264</v>
      </c>
      <c r="D18" s="160"/>
      <c r="E18" s="160"/>
      <c r="F18" s="160"/>
      <c r="G18" s="225">
        <f>SUM(G13:G17)</f>
        <v>17420000</v>
      </c>
    </row>
    <row r="20" spans="3:10" ht="18">
      <c r="C20" s="27" t="s">
        <v>314</v>
      </c>
      <c r="D20" s="28"/>
      <c r="E20" s="28"/>
      <c r="F20" s="28"/>
      <c r="J20" s="27"/>
    </row>
    <row r="21" ht="12.75">
      <c r="E21" s="183" t="s">
        <v>439</v>
      </c>
    </row>
    <row r="22" ht="13.5" thickBot="1"/>
    <row r="23" spans="2:7" ht="12.75">
      <c r="B23" s="162" t="s">
        <v>299</v>
      </c>
      <c r="C23" s="163" t="s">
        <v>300</v>
      </c>
      <c r="D23" s="163" t="s">
        <v>301</v>
      </c>
      <c r="E23" s="163" t="s">
        <v>302</v>
      </c>
      <c r="F23" s="163" t="s">
        <v>303</v>
      </c>
      <c r="G23" s="164" t="s">
        <v>236</v>
      </c>
    </row>
    <row r="24" spans="2:7" ht="12.75">
      <c r="B24" s="197">
        <v>1</v>
      </c>
      <c r="C24" s="124" t="s">
        <v>422</v>
      </c>
      <c r="D24" s="116" t="s">
        <v>421</v>
      </c>
      <c r="E24" s="117">
        <v>600</v>
      </c>
      <c r="F24" s="117">
        <v>1500</v>
      </c>
      <c r="G24" s="196">
        <f>E24*F24</f>
        <v>900000</v>
      </c>
    </row>
    <row r="25" spans="2:7" ht="12.75">
      <c r="B25" s="197">
        <v>2</v>
      </c>
      <c r="C25" s="124" t="s">
        <v>422</v>
      </c>
      <c r="D25" s="118" t="s">
        <v>421</v>
      </c>
      <c r="E25" s="117">
        <v>6400</v>
      </c>
      <c r="F25" s="117">
        <v>500</v>
      </c>
      <c r="G25" s="196">
        <f>E25*F25</f>
        <v>3200000</v>
      </c>
    </row>
    <row r="26" spans="2:7" ht="13.5" thickBot="1">
      <c r="B26" s="161"/>
      <c r="C26" s="160" t="s">
        <v>264</v>
      </c>
      <c r="D26" s="160"/>
      <c r="E26" s="160"/>
      <c r="F26" s="160"/>
      <c r="G26" s="225">
        <f>SUM(G24:G25)</f>
        <v>4100000</v>
      </c>
    </row>
    <row r="28" ht="12.75">
      <c r="E28" s="158" t="s">
        <v>304</v>
      </c>
    </row>
    <row r="29" ht="12.75">
      <c r="E29" s="73" t="s">
        <v>406</v>
      </c>
    </row>
    <row r="31" ht="12.75">
      <c r="C31" t="s">
        <v>305</v>
      </c>
    </row>
    <row r="32" ht="12.75">
      <c r="C32" t="s">
        <v>306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60" zoomScalePageLayoutView="0" workbookViewId="0" topLeftCell="A1">
      <selection activeCell="I48" sqref="I48"/>
    </sheetView>
  </sheetViews>
  <sheetFormatPr defaultColWidth="9.140625" defaultRowHeight="12.75"/>
  <cols>
    <col min="1" max="1" width="5.28125" style="0" customWidth="1"/>
    <col min="3" max="3" width="36.57421875" style="0" customWidth="1"/>
    <col min="4" max="4" width="20.8515625" style="0" customWidth="1"/>
  </cols>
  <sheetData>
    <row r="1" ht="12.75">
      <c r="C1" s="42" t="s">
        <v>408</v>
      </c>
    </row>
    <row r="2" ht="12.75">
      <c r="C2" s="42" t="s">
        <v>409</v>
      </c>
    </row>
    <row r="3" spans="3:4" ht="12.75">
      <c r="C3" s="42"/>
      <c r="D3" s="42" t="s">
        <v>383</v>
      </c>
    </row>
    <row r="4" ht="12.75">
      <c r="C4" s="42"/>
    </row>
    <row r="5" ht="13.5" thickBot="1">
      <c r="D5" t="s">
        <v>308</v>
      </c>
    </row>
    <row r="6" spans="1:4" ht="12.75">
      <c r="A6" s="195"/>
      <c r="B6" s="78"/>
      <c r="C6" s="78" t="s">
        <v>297</v>
      </c>
      <c r="D6" s="79" t="s">
        <v>329</v>
      </c>
    </row>
    <row r="7" spans="1:4" ht="12.75">
      <c r="A7" s="66">
        <v>1</v>
      </c>
      <c r="B7" s="16" t="s">
        <v>330</v>
      </c>
      <c r="C7" s="16" t="s">
        <v>331</v>
      </c>
      <c r="D7" s="17"/>
    </row>
    <row r="8" spans="1:4" ht="12.75">
      <c r="A8" s="66">
        <v>2</v>
      </c>
      <c r="B8" s="16" t="s">
        <v>330</v>
      </c>
      <c r="C8" s="16" t="s">
        <v>332</v>
      </c>
      <c r="D8" s="17"/>
    </row>
    <row r="9" spans="1:4" ht="12.75">
      <c r="A9" s="66">
        <v>3</v>
      </c>
      <c r="B9" s="16" t="s">
        <v>330</v>
      </c>
      <c r="C9" s="16" t="s">
        <v>333</v>
      </c>
      <c r="D9" s="17"/>
    </row>
    <row r="10" spans="1:4" ht="12.75">
      <c r="A10" s="66">
        <v>4</v>
      </c>
      <c r="B10" s="16" t="s">
        <v>330</v>
      </c>
      <c r="C10" s="16" t="s">
        <v>334</v>
      </c>
      <c r="D10" s="17"/>
    </row>
    <row r="11" spans="1:4" ht="12.75">
      <c r="A11" s="66">
        <v>5</v>
      </c>
      <c r="B11" s="16" t="s">
        <v>330</v>
      </c>
      <c r="C11" s="16" t="s">
        <v>335</v>
      </c>
      <c r="D11" s="17"/>
    </row>
    <row r="12" spans="1:4" ht="12.75">
      <c r="A12" s="66">
        <v>6</v>
      </c>
      <c r="B12" s="16" t="s">
        <v>330</v>
      </c>
      <c r="C12" s="16" t="s">
        <v>336</v>
      </c>
      <c r="D12" s="17"/>
    </row>
    <row r="13" spans="1:4" ht="12.75">
      <c r="A13" s="66">
        <v>7</v>
      </c>
      <c r="B13" s="16" t="s">
        <v>330</v>
      </c>
      <c r="C13" s="16" t="s">
        <v>337</v>
      </c>
      <c r="D13" s="17">
        <v>132704431</v>
      </c>
    </row>
    <row r="14" spans="1:4" ht="12.75">
      <c r="A14" s="66">
        <v>8</v>
      </c>
      <c r="B14" s="16" t="s">
        <v>330</v>
      </c>
      <c r="C14" s="16" t="s">
        <v>338</v>
      </c>
      <c r="D14" s="17">
        <v>32766505</v>
      </c>
    </row>
    <row r="15" spans="1:4" ht="12.75">
      <c r="A15" s="65" t="s">
        <v>212</v>
      </c>
      <c r="B15" s="75"/>
      <c r="C15" s="75" t="s">
        <v>339</v>
      </c>
      <c r="D15" s="203">
        <f>SUM(D7:D14)</f>
        <v>165470936</v>
      </c>
    </row>
    <row r="16" spans="1:4" ht="12.75">
      <c r="A16" s="66">
        <v>9</v>
      </c>
      <c r="B16" s="16" t="s">
        <v>340</v>
      </c>
      <c r="C16" s="16" t="s">
        <v>341</v>
      </c>
      <c r="D16" s="17"/>
    </row>
    <row r="17" spans="1:4" ht="12.75">
      <c r="A17" s="66">
        <v>10</v>
      </c>
      <c r="B17" s="16" t="s">
        <v>340</v>
      </c>
      <c r="C17" s="16" t="s">
        <v>342</v>
      </c>
      <c r="D17" s="17"/>
    </row>
    <row r="18" spans="1:4" ht="12.75">
      <c r="A18" s="66">
        <v>11</v>
      </c>
      <c r="B18" s="16" t="s">
        <v>340</v>
      </c>
      <c r="C18" s="16" t="s">
        <v>343</v>
      </c>
      <c r="D18" s="17"/>
    </row>
    <row r="19" spans="1:4" ht="12.75">
      <c r="A19" s="66" t="s">
        <v>237</v>
      </c>
      <c r="B19" s="16"/>
      <c r="C19" s="16" t="s">
        <v>344</v>
      </c>
      <c r="D19" s="17">
        <f>SUM(D16:D18)</f>
        <v>0</v>
      </c>
    </row>
    <row r="20" spans="1:4" ht="12.75">
      <c r="A20" s="66">
        <v>12</v>
      </c>
      <c r="B20" s="16" t="s">
        <v>345</v>
      </c>
      <c r="C20" s="16" t="s">
        <v>346</v>
      </c>
      <c r="D20" s="17"/>
    </row>
    <row r="21" spans="1:4" ht="12.75">
      <c r="A21" s="66">
        <v>13</v>
      </c>
      <c r="B21" s="16" t="s">
        <v>345</v>
      </c>
      <c r="C21" s="16" t="s">
        <v>347</v>
      </c>
      <c r="D21" s="17"/>
    </row>
    <row r="22" spans="1:4" ht="12.75">
      <c r="A22" s="66">
        <v>14</v>
      </c>
      <c r="B22" s="16" t="s">
        <v>345</v>
      </c>
      <c r="C22" s="16" t="s">
        <v>348</v>
      </c>
      <c r="D22" s="17"/>
    </row>
    <row r="23" spans="1:4" ht="12.75">
      <c r="A23" s="66">
        <v>15</v>
      </c>
      <c r="B23" s="16" t="s">
        <v>345</v>
      </c>
      <c r="C23" s="16" t="s">
        <v>349</v>
      </c>
      <c r="D23" s="17"/>
    </row>
    <row r="24" spans="1:4" ht="12.75">
      <c r="A24" s="66">
        <v>16</v>
      </c>
      <c r="B24" s="16" t="s">
        <v>345</v>
      </c>
      <c r="C24" s="16" t="s">
        <v>350</v>
      </c>
      <c r="D24" s="17"/>
    </row>
    <row r="25" spans="1:4" ht="12.75">
      <c r="A25" s="66">
        <v>17</v>
      </c>
      <c r="B25" s="16" t="s">
        <v>345</v>
      </c>
      <c r="C25" s="16" t="s">
        <v>351</v>
      </c>
      <c r="D25" s="17"/>
    </row>
    <row r="26" spans="1:4" ht="12.75">
      <c r="A26" s="66">
        <v>18</v>
      </c>
      <c r="B26" s="16" t="s">
        <v>345</v>
      </c>
      <c r="C26" s="16" t="s">
        <v>352</v>
      </c>
      <c r="D26" s="17"/>
    </row>
    <row r="27" spans="1:4" ht="12.75">
      <c r="A27" s="66">
        <v>19</v>
      </c>
      <c r="B27" s="16" t="s">
        <v>345</v>
      </c>
      <c r="C27" s="16" t="s">
        <v>353</v>
      </c>
      <c r="D27" s="17"/>
    </row>
    <row r="28" spans="1:4" ht="12.75">
      <c r="A28" s="66" t="s">
        <v>254</v>
      </c>
      <c r="B28" s="16"/>
      <c r="C28" s="16" t="s">
        <v>354</v>
      </c>
      <c r="D28" s="17">
        <f>SUM(D20:D27)</f>
        <v>0</v>
      </c>
    </row>
    <row r="29" spans="1:4" ht="12.75">
      <c r="A29" s="66">
        <v>20</v>
      </c>
      <c r="B29" s="16" t="s">
        <v>355</v>
      </c>
      <c r="C29" s="16" t="s">
        <v>356</v>
      </c>
      <c r="D29" s="17"/>
    </row>
    <row r="30" spans="1:4" ht="12.75">
      <c r="A30" s="66">
        <v>21</v>
      </c>
      <c r="B30" s="16" t="s">
        <v>355</v>
      </c>
      <c r="C30" s="16" t="s">
        <v>357</v>
      </c>
      <c r="D30" s="17"/>
    </row>
    <row r="31" spans="1:4" ht="12.75">
      <c r="A31" s="66">
        <v>22</v>
      </c>
      <c r="B31" s="16" t="s">
        <v>355</v>
      </c>
      <c r="C31" s="16" t="s">
        <v>358</v>
      </c>
      <c r="D31" s="17"/>
    </row>
    <row r="32" spans="1:4" ht="12.75">
      <c r="A32" s="66">
        <v>23</v>
      </c>
      <c r="B32" s="16" t="s">
        <v>355</v>
      </c>
      <c r="C32" s="16" t="s">
        <v>359</v>
      </c>
      <c r="D32" s="17"/>
    </row>
    <row r="33" spans="1:4" ht="12.75">
      <c r="A33" s="66" t="s">
        <v>360</v>
      </c>
      <c r="B33" s="16"/>
      <c r="C33" s="16" t="s">
        <v>361</v>
      </c>
      <c r="D33" s="17">
        <f>SUM(D29:D32)</f>
        <v>0</v>
      </c>
    </row>
    <row r="34" spans="1:4" ht="12.75">
      <c r="A34" s="66">
        <v>24</v>
      </c>
      <c r="B34" s="16" t="s">
        <v>362</v>
      </c>
      <c r="C34" s="16" t="s">
        <v>363</v>
      </c>
      <c r="D34" s="17"/>
    </row>
    <row r="35" spans="1:4" ht="12.75">
      <c r="A35" s="66">
        <v>25</v>
      </c>
      <c r="B35" s="16" t="s">
        <v>362</v>
      </c>
      <c r="C35" s="16" t="s">
        <v>364</v>
      </c>
      <c r="D35" s="17"/>
    </row>
    <row r="36" spans="1:4" ht="12.75">
      <c r="A36" s="66">
        <v>26</v>
      </c>
      <c r="B36" s="16" t="s">
        <v>362</v>
      </c>
      <c r="C36" s="16" t="s">
        <v>365</v>
      </c>
      <c r="D36" s="17"/>
    </row>
    <row r="37" spans="1:4" ht="12.75">
      <c r="A37" s="66">
        <v>27</v>
      </c>
      <c r="B37" s="16" t="s">
        <v>362</v>
      </c>
      <c r="C37" s="16" t="s">
        <v>366</v>
      </c>
      <c r="D37" s="17"/>
    </row>
    <row r="38" spans="1:4" ht="12.75">
      <c r="A38" s="66">
        <v>28</v>
      </c>
      <c r="B38" s="16" t="s">
        <v>362</v>
      </c>
      <c r="C38" s="16" t="s">
        <v>367</v>
      </c>
      <c r="D38" s="17"/>
    </row>
    <row r="39" spans="1:4" ht="12.75">
      <c r="A39" s="66">
        <v>29</v>
      </c>
      <c r="B39" s="16" t="s">
        <v>362</v>
      </c>
      <c r="C39" s="16" t="s">
        <v>368</v>
      </c>
      <c r="D39" s="17"/>
    </row>
    <row r="40" spans="1:4" ht="12.75">
      <c r="A40" s="66">
        <v>30</v>
      </c>
      <c r="B40" s="16" t="s">
        <v>362</v>
      </c>
      <c r="C40" s="16" t="s">
        <v>369</v>
      </c>
      <c r="D40" s="17"/>
    </row>
    <row r="41" spans="1:4" ht="12.75">
      <c r="A41" s="66">
        <v>31</v>
      </c>
      <c r="B41" s="16" t="s">
        <v>362</v>
      </c>
      <c r="C41" s="16" t="s">
        <v>370</v>
      </c>
      <c r="D41" s="17"/>
    </row>
    <row r="42" spans="1:4" ht="12.75">
      <c r="A42" s="66">
        <v>32</v>
      </c>
      <c r="B42" s="16" t="s">
        <v>362</v>
      </c>
      <c r="C42" s="16" t="s">
        <v>371</v>
      </c>
      <c r="D42" s="17"/>
    </row>
    <row r="43" spans="1:4" ht="12.75">
      <c r="A43" s="66">
        <v>33</v>
      </c>
      <c r="B43" s="16" t="s">
        <v>362</v>
      </c>
      <c r="C43" s="16" t="s">
        <v>372</v>
      </c>
      <c r="D43" s="17"/>
    </row>
    <row r="44" spans="1:4" ht="12.75">
      <c r="A44" s="66">
        <v>34</v>
      </c>
      <c r="B44" s="16" t="s">
        <v>362</v>
      </c>
      <c r="C44" s="16" t="s">
        <v>373</v>
      </c>
      <c r="D44" s="17"/>
    </row>
    <row r="45" spans="1:4" ht="12.75">
      <c r="A45" s="66" t="s">
        <v>374</v>
      </c>
      <c r="B45" s="16"/>
      <c r="C45" s="16" t="s">
        <v>375</v>
      </c>
      <c r="D45" s="17">
        <f>SUM(D34:D44)</f>
        <v>0</v>
      </c>
    </row>
    <row r="46" spans="1:4" ht="13.5" thickBot="1">
      <c r="A46" s="67"/>
      <c r="B46" s="80"/>
      <c r="C46" s="80" t="s">
        <v>376</v>
      </c>
      <c r="D46" s="202">
        <f>SUM(D45,D33,D28,D19,D15)</f>
        <v>165470936</v>
      </c>
    </row>
    <row r="47" ht="13.5" thickBot="1"/>
    <row r="48" spans="3:4" ht="12.75">
      <c r="C48" s="76" t="s">
        <v>449</v>
      </c>
      <c r="D48" s="204" t="s">
        <v>377</v>
      </c>
    </row>
    <row r="49" spans="3:4" ht="12.75">
      <c r="C49" s="66"/>
      <c r="D49" s="17"/>
    </row>
    <row r="50" spans="3:4" ht="12.75">
      <c r="C50" s="66" t="s">
        <v>456</v>
      </c>
      <c r="D50" s="17">
        <v>18</v>
      </c>
    </row>
    <row r="51" spans="3:4" ht="12.75">
      <c r="C51" s="66" t="s">
        <v>457</v>
      </c>
      <c r="D51" s="17">
        <v>9</v>
      </c>
    </row>
    <row r="52" spans="3:4" ht="12.75">
      <c r="C52" s="66" t="s">
        <v>378</v>
      </c>
      <c r="D52" s="17">
        <v>1</v>
      </c>
    </row>
    <row r="53" spans="3:4" ht="12.75">
      <c r="C53" s="66" t="s">
        <v>379</v>
      </c>
      <c r="D53" s="17"/>
    </row>
    <row r="54" spans="3:4" ht="12.75">
      <c r="C54" s="66" t="s">
        <v>380</v>
      </c>
      <c r="D54" s="17">
        <v>1</v>
      </c>
    </row>
    <row r="55" spans="3:4" ht="13.5" thickBot="1">
      <c r="C55" s="67" t="s">
        <v>328</v>
      </c>
      <c r="D55" s="202">
        <f>SUM(D49:D54)</f>
        <v>29</v>
      </c>
    </row>
    <row r="57" ht="12.75">
      <c r="D57" s="42" t="s">
        <v>381</v>
      </c>
    </row>
    <row r="58" ht="12.75">
      <c r="D58" s="42" t="s">
        <v>407</v>
      </c>
    </row>
  </sheetData>
  <sheetProtection/>
  <printOptions/>
  <pageMargins left="0.75" right="0.75" top="0.31" bottom="0.34" header="0.31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0"/>
  <sheetViews>
    <sheetView view="pageBreakPreview" zoomScale="60" zoomScalePageLayoutView="0" workbookViewId="0" topLeftCell="A1">
      <selection activeCell="K34" sqref="K34"/>
    </sheetView>
  </sheetViews>
  <sheetFormatPr defaultColWidth="9.140625" defaultRowHeight="12.75"/>
  <cols>
    <col min="1" max="1" width="5.140625" style="0" customWidth="1"/>
    <col min="2" max="2" width="16.421875" style="0" customWidth="1"/>
    <col min="4" max="4" width="12.7109375" style="0" customWidth="1"/>
    <col min="5" max="5" width="12.57421875" style="0" customWidth="1"/>
    <col min="6" max="6" width="10.28125" style="0" customWidth="1"/>
    <col min="7" max="7" width="13.421875" style="0" customWidth="1"/>
  </cols>
  <sheetData>
    <row r="2" ht="12.75">
      <c r="B2" s="42" t="str">
        <f>ivent!C6</f>
        <v>Ardit</v>
      </c>
    </row>
    <row r="4" ht="12.75">
      <c r="B4" s="47" t="s">
        <v>450</v>
      </c>
    </row>
    <row r="5" ht="12.75">
      <c r="G5" t="s">
        <v>308</v>
      </c>
    </row>
    <row r="6" spans="1:7" ht="12.75">
      <c r="A6" s="199" t="s">
        <v>6</v>
      </c>
      <c r="B6" s="200" t="s">
        <v>235</v>
      </c>
      <c r="C6" s="199" t="s">
        <v>319</v>
      </c>
      <c r="D6" s="199" t="s">
        <v>320</v>
      </c>
      <c r="E6" s="201" t="s">
        <v>291</v>
      </c>
      <c r="F6" s="201" t="s">
        <v>321</v>
      </c>
      <c r="G6" s="201" t="s">
        <v>320</v>
      </c>
    </row>
    <row r="7" spans="1:7" ht="12.75">
      <c r="A7" s="18"/>
      <c r="B7" s="18"/>
      <c r="C7" s="18"/>
      <c r="D7" s="208" t="s">
        <v>451</v>
      </c>
      <c r="E7" s="18"/>
      <c r="F7" s="18"/>
      <c r="G7" s="209" t="s">
        <v>439</v>
      </c>
    </row>
    <row r="8" spans="1:7" ht="12.75">
      <c r="A8" s="16">
        <v>1</v>
      </c>
      <c r="B8" s="16" t="s">
        <v>322</v>
      </c>
      <c r="C8" s="16"/>
      <c r="D8" s="16"/>
      <c r="E8" s="16"/>
      <c r="F8" s="16"/>
      <c r="G8" s="16">
        <f>D8+E8-F8</f>
        <v>0</v>
      </c>
    </row>
    <row r="9" spans="1:7" ht="12.75">
      <c r="A9" s="16">
        <v>2</v>
      </c>
      <c r="B9" s="16" t="s">
        <v>323</v>
      </c>
      <c r="C9" s="16">
        <v>1</v>
      </c>
      <c r="D9" s="16">
        <v>3664867</v>
      </c>
      <c r="E9" s="16"/>
      <c r="F9" s="16"/>
      <c r="G9" s="16">
        <f aca="true" t="shared" si="0" ref="G9:G16">D9+E9-F9</f>
        <v>3664867</v>
      </c>
    </row>
    <row r="10" spans="1:7" ht="12.75">
      <c r="A10" s="16">
        <v>3</v>
      </c>
      <c r="B10" s="16" t="s">
        <v>410</v>
      </c>
      <c r="C10" s="16"/>
      <c r="D10" s="16">
        <v>1998363</v>
      </c>
      <c r="E10" s="16"/>
      <c r="F10" s="16"/>
      <c r="G10" s="16">
        <f t="shared" si="0"/>
        <v>1998363</v>
      </c>
    </row>
    <row r="11" spans="1:7" ht="12.75">
      <c r="A11" s="16">
        <v>4</v>
      </c>
      <c r="B11" s="16" t="s">
        <v>324</v>
      </c>
      <c r="C11" s="16">
        <v>4</v>
      </c>
      <c r="D11" s="16">
        <v>6151839</v>
      </c>
      <c r="E11" s="16">
        <v>4819158</v>
      </c>
      <c r="F11" s="16"/>
      <c r="G11" s="16">
        <f t="shared" si="0"/>
        <v>10970997</v>
      </c>
    </row>
    <row r="12" spans="1:7" ht="12.75">
      <c r="A12" s="16">
        <v>5</v>
      </c>
      <c r="B12" s="16" t="s">
        <v>325</v>
      </c>
      <c r="C12" s="16">
        <v>1</v>
      </c>
      <c r="D12" s="16">
        <v>34338783</v>
      </c>
      <c r="E12" s="16">
        <v>1123022</v>
      </c>
      <c r="F12" s="16"/>
      <c r="G12" s="16">
        <f t="shared" si="0"/>
        <v>35461805</v>
      </c>
    </row>
    <row r="13" spans="1:7" ht="12.75">
      <c r="A13" s="16">
        <v>6</v>
      </c>
      <c r="B13" s="16" t="s">
        <v>326</v>
      </c>
      <c r="C13" s="16">
        <v>0</v>
      </c>
      <c r="D13" s="16">
        <v>869900</v>
      </c>
      <c r="E13" s="16"/>
      <c r="F13" s="16"/>
      <c r="G13" s="16">
        <f t="shared" si="0"/>
        <v>869900</v>
      </c>
    </row>
    <row r="14" spans="1:7" ht="12.75">
      <c r="A14" s="16">
        <v>7</v>
      </c>
      <c r="B14" s="16" t="s">
        <v>327</v>
      </c>
      <c r="C14" s="16">
        <v>1</v>
      </c>
      <c r="D14" s="16">
        <v>0</v>
      </c>
      <c r="E14" s="16"/>
      <c r="F14" s="16"/>
      <c r="G14" s="16">
        <f t="shared" si="0"/>
        <v>0</v>
      </c>
    </row>
    <row r="15" spans="1:7" ht="12.75">
      <c r="A15" s="16">
        <v>8</v>
      </c>
      <c r="B15" s="16" t="s">
        <v>382</v>
      </c>
      <c r="C15" s="16">
        <v>1</v>
      </c>
      <c r="D15" s="16">
        <v>0</v>
      </c>
      <c r="E15" s="16"/>
      <c r="F15" s="16"/>
      <c r="G15" s="16">
        <f t="shared" si="0"/>
        <v>0</v>
      </c>
    </row>
    <row r="16" spans="1:7" ht="12.75">
      <c r="A16" s="16">
        <v>9</v>
      </c>
      <c r="B16" s="16"/>
      <c r="C16" s="16"/>
      <c r="D16" s="16"/>
      <c r="E16" s="16"/>
      <c r="F16" s="16"/>
      <c r="G16" s="16">
        <f t="shared" si="0"/>
        <v>0</v>
      </c>
    </row>
    <row r="17" spans="1:7" ht="12.75">
      <c r="A17" s="16"/>
      <c r="B17" s="75" t="s">
        <v>328</v>
      </c>
      <c r="C17" s="75"/>
      <c r="D17" s="75">
        <f>SUM(D8:D16)</f>
        <v>47023752</v>
      </c>
      <c r="E17" s="75">
        <f>SUM(E8:E16)</f>
        <v>5942180</v>
      </c>
      <c r="F17" s="75">
        <f>SUM(F8:F16)</f>
        <v>0</v>
      </c>
      <c r="G17" s="75">
        <f>SUM(G8:G16)</f>
        <v>52965932</v>
      </c>
    </row>
    <row r="19" spans="2:3" ht="12.75">
      <c r="B19" t="s">
        <v>189</v>
      </c>
      <c r="C19" s="42" t="s">
        <v>452</v>
      </c>
    </row>
    <row r="21" spans="1:7" ht="12.75">
      <c r="A21" s="199" t="s">
        <v>6</v>
      </c>
      <c r="B21" s="200" t="s">
        <v>235</v>
      </c>
      <c r="C21" s="199" t="s">
        <v>319</v>
      </c>
      <c r="D21" s="199" t="s">
        <v>320</v>
      </c>
      <c r="E21" s="201" t="s">
        <v>291</v>
      </c>
      <c r="F21" s="201" t="s">
        <v>321</v>
      </c>
      <c r="G21" s="201" t="s">
        <v>320</v>
      </c>
    </row>
    <row r="22" spans="1:7" ht="12.75">
      <c r="A22" s="18"/>
      <c r="B22" s="18"/>
      <c r="C22" s="18"/>
      <c r="D22" s="208" t="s">
        <v>451</v>
      </c>
      <c r="E22" s="18"/>
      <c r="F22" s="18"/>
      <c r="G22" s="209" t="s">
        <v>439</v>
      </c>
    </row>
    <row r="23" spans="1:7" ht="12.75">
      <c r="A23" s="16">
        <v>1</v>
      </c>
      <c r="B23" s="16" t="s">
        <v>322</v>
      </c>
      <c r="C23" s="16"/>
      <c r="D23" s="16"/>
      <c r="E23" s="16"/>
      <c r="F23" s="16"/>
      <c r="G23" s="16">
        <f>D23+E23-F23</f>
        <v>0</v>
      </c>
    </row>
    <row r="24" spans="1:7" ht="12.75">
      <c r="A24" s="16">
        <v>2</v>
      </c>
      <c r="B24" s="16" t="s">
        <v>323</v>
      </c>
      <c r="C24" s="16">
        <v>1</v>
      </c>
      <c r="D24" s="16">
        <v>557927</v>
      </c>
      <c r="E24" s="16">
        <v>155347</v>
      </c>
      <c r="F24" s="16"/>
      <c r="G24" s="16">
        <f aca="true" t="shared" si="1" ref="G24:G31">D24+E24-F24</f>
        <v>713274</v>
      </c>
    </row>
    <row r="25" spans="1:7" ht="12.75">
      <c r="A25" s="16">
        <v>3</v>
      </c>
      <c r="B25" s="16" t="s">
        <v>410</v>
      </c>
      <c r="C25" s="16"/>
      <c r="D25" s="16">
        <v>1108154</v>
      </c>
      <c r="E25" s="16">
        <v>89020</v>
      </c>
      <c r="F25" s="16"/>
      <c r="G25" s="16">
        <f t="shared" si="1"/>
        <v>1197174</v>
      </c>
    </row>
    <row r="26" spans="1:7" ht="12.75">
      <c r="A26" s="16">
        <v>4</v>
      </c>
      <c r="B26" s="16" t="s">
        <v>324</v>
      </c>
      <c r="C26" s="16">
        <v>8</v>
      </c>
      <c r="D26" s="16">
        <v>3066098</v>
      </c>
      <c r="E26" s="16">
        <v>308574</v>
      </c>
      <c r="F26" s="16"/>
      <c r="G26" s="16">
        <f t="shared" si="1"/>
        <v>3374672</v>
      </c>
    </row>
    <row r="27" spans="1:7" ht="12.75">
      <c r="A27" s="16">
        <v>5</v>
      </c>
      <c r="B27" s="16" t="s">
        <v>325</v>
      </c>
      <c r="C27" s="16">
        <v>25</v>
      </c>
      <c r="D27" s="16">
        <v>20032959</v>
      </c>
      <c r="E27" s="16">
        <v>1845874</v>
      </c>
      <c r="F27" s="16"/>
      <c r="G27" s="16">
        <f t="shared" si="1"/>
        <v>21878833</v>
      </c>
    </row>
    <row r="28" spans="1:7" ht="12.75">
      <c r="A28" s="16">
        <v>6</v>
      </c>
      <c r="B28" s="16" t="s">
        <v>326</v>
      </c>
      <c r="C28" s="16"/>
      <c r="D28" s="16">
        <v>503506</v>
      </c>
      <c r="E28" s="16">
        <v>36639</v>
      </c>
      <c r="F28" s="16"/>
      <c r="G28" s="16">
        <f t="shared" si="1"/>
        <v>540145</v>
      </c>
    </row>
    <row r="29" spans="1:7" ht="12.75">
      <c r="A29" s="16">
        <v>7</v>
      </c>
      <c r="B29" s="16" t="s">
        <v>327</v>
      </c>
      <c r="C29" s="16">
        <v>1</v>
      </c>
      <c r="D29" s="16"/>
      <c r="E29" s="16"/>
      <c r="F29" s="16"/>
      <c r="G29" s="16">
        <f t="shared" si="1"/>
        <v>0</v>
      </c>
    </row>
    <row r="30" spans="1:7" ht="12.75">
      <c r="A30" s="16">
        <v>8</v>
      </c>
      <c r="B30" s="16"/>
      <c r="C30" s="16"/>
      <c r="D30" s="16"/>
      <c r="E30" s="16"/>
      <c r="F30" s="16"/>
      <c r="G30" s="16">
        <f t="shared" si="1"/>
        <v>0</v>
      </c>
    </row>
    <row r="31" spans="1:7" ht="12.75">
      <c r="A31" s="16">
        <v>9</v>
      </c>
      <c r="B31" s="16"/>
      <c r="C31" s="16"/>
      <c r="D31" s="16"/>
      <c r="E31" s="16"/>
      <c r="F31" s="16"/>
      <c r="G31" s="16">
        <f t="shared" si="1"/>
        <v>0</v>
      </c>
    </row>
    <row r="32" spans="1:7" ht="12.75">
      <c r="A32" s="16"/>
      <c r="B32" s="75" t="s">
        <v>328</v>
      </c>
      <c r="C32" s="75"/>
      <c r="D32" s="75">
        <f>SUM(D23:D31)</f>
        <v>25268644</v>
      </c>
      <c r="E32" s="75">
        <f>SUM(E23:E31)</f>
        <v>2435454</v>
      </c>
      <c r="F32" s="75">
        <f>SUM(F23:F31)</f>
        <v>0</v>
      </c>
      <c r="G32" s="75">
        <f>SUM(G23:G31)</f>
        <v>27704098</v>
      </c>
    </row>
    <row r="34" ht="12.75">
      <c r="C34" s="42" t="s">
        <v>453</v>
      </c>
    </row>
    <row r="36" spans="1:7" ht="12.75">
      <c r="A36" s="199" t="s">
        <v>6</v>
      </c>
      <c r="B36" s="200" t="s">
        <v>235</v>
      </c>
      <c r="C36" s="199" t="s">
        <v>319</v>
      </c>
      <c r="D36" s="199" t="s">
        <v>320</v>
      </c>
      <c r="E36" s="201" t="s">
        <v>291</v>
      </c>
      <c r="F36" s="201" t="s">
        <v>321</v>
      </c>
      <c r="G36" s="201" t="s">
        <v>320</v>
      </c>
    </row>
    <row r="37" spans="1:7" ht="12.75">
      <c r="A37" s="18"/>
      <c r="B37" s="18"/>
      <c r="C37" s="18"/>
      <c r="D37" s="208" t="s">
        <v>451</v>
      </c>
      <c r="E37" s="18"/>
      <c r="F37" s="18"/>
      <c r="G37" s="209" t="s">
        <v>439</v>
      </c>
    </row>
    <row r="38" spans="1:7" ht="12.75">
      <c r="A38" s="16">
        <v>1</v>
      </c>
      <c r="B38" s="16" t="s">
        <v>322</v>
      </c>
      <c r="C38" s="16"/>
      <c r="D38" s="16"/>
      <c r="E38" s="16"/>
      <c r="F38" s="16"/>
      <c r="G38" s="16">
        <f>D38+E38-F38</f>
        <v>0</v>
      </c>
    </row>
    <row r="39" spans="1:7" ht="12.75">
      <c r="A39" s="16">
        <v>2</v>
      </c>
      <c r="B39" s="16" t="s">
        <v>323</v>
      </c>
      <c r="C39" s="16">
        <v>1</v>
      </c>
      <c r="D39" s="16">
        <f>D9-D24</f>
        <v>3106940</v>
      </c>
      <c r="E39" s="16"/>
      <c r="F39" s="16">
        <v>155347</v>
      </c>
      <c r="G39" s="16">
        <f aca="true" t="shared" si="2" ref="G39:G46">D39+E39-F39</f>
        <v>2951593</v>
      </c>
    </row>
    <row r="40" spans="1:9" ht="12.75">
      <c r="A40" s="16">
        <v>3</v>
      </c>
      <c r="B40" s="16" t="s">
        <v>410</v>
      </c>
      <c r="C40" s="16"/>
      <c r="D40" s="16">
        <f>D10-D25</f>
        <v>890209</v>
      </c>
      <c r="E40" s="16"/>
      <c r="F40" s="16">
        <v>89020</v>
      </c>
      <c r="G40" s="16">
        <f t="shared" si="2"/>
        <v>801189</v>
      </c>
      <c r="I40" s="239"/>
    </row>
    <row r="41" spans="1:7" ht="12.75">
      <c r="A41" s="16">
        <v>4</v>
      </c>
      <c r="B41" s="16" t="s">
        <v>324</v>
      </c>
      <c r="C41" s="16">
        <v>4</v>
      </c>
      <c r="D41" s="16">
        <v>3085741</v>
      </c>
      <c r="E41" s="16">
        <v>4819158</v>
      </c>
      <c r="F41" s="16">
        <v>308574</v>
      </c>
      <c r="G41" s="16">
        <f t="shared" si="2"/>
        <v>7596325</v>
      </c>
    </row>
    <row r="42" spans="1:7" ht="12.75">
      <c r="A42" s="16">
        <v>5</v>
      </c>
      <c r="B42" s="16" t="s">
        <v>325</v>
      </c>
      <c r="C42" s="16">
        <v>1</v>
      </c>
      <c r="D42" s="16">
        <v>14305824</v>
      </c>
      <c r="E42" s="16">
        <v>1123022</v>
      </c>
      <c r="F42" s="16">
        <v>1845874</v>
      </c>
      <c r="G42" s="16">
        <f t="shared" si="2"/>
        <v>13582972</v>
      </c>
    </row>
    <row r="43" spans="1:7" ht="12.75">
      <c r="A43" s="16">
        <v>6</v>
      </c>
      <c r="B43" s="16" t="s">
        <v>326</v>
      </c>
      <c r="C43" s="16">
        <v>3</v>
      </c>
      <c r="D43" s="16">
        <v>366394</v>
      </c>
      <c r="E43" s="16"/>
      <c r="F43" s="16"/>
      <c r="G43" s="16">
        <f t="shared" si="2"/>
        <v>366394</v>
      </c>
    </row>
    <row r="44" spans="1:7" ht="12.75">
      <c r="A44" s="16">
        <v>7</v>
      </c>
      <c r="B44" s="16" t="s">
        <v>327</v>
      </c>
      <c r="C44" s="16"/>
      <c r="D44" s="16"/>
      <c r="E44" s="16"/>
      <c r="F44" s="16">
        <v>36639</v>
      </c>
      <c r="G44" s="16">
        <f t="shared" si="2"/>
        <v>-36639</v>
      </c>
    </row>
    <row r="45" spans="1:7" ht="12.75">
      <c r="A45" s="16">
        <v>8</v>
      </c>
      <c r="B45" s="16" t="s">
        <v>382</v>
      </c>
      <c r="C45" s="16"/>
      <c r="D45" s="16"/>
      <c r="E45" s="16"/>
      <c r="F45" s="16"/>
      <c r="G45" s="16">
        <f t="shared" si="2"/>
        <v>0</v>
      </c>
    </row>
    <row r="46" spans="1:7" ht="12.75">
      <c r="A46" s="16">
        <v>9</v>
      </c>
      <c r="B46" s="16"/>
      <c r="C46" s="16"/>
      <c r="D46" s="16"/>
      <c r="E46" s="16"/>
      <c r="F46" s="16"/>
      <c r="G46" s="16">
        <f t="shared" si="2"/>
        <v>0</v>
      </c>
    </row>
    <row r="47" spans="1:7" ht="12.75">
      <c r="A47" s="16"/>
      <c r="B47" s="75" t="s">
        <v>328</v>
      </c>
      <c r="C47" s="75"/>
      <c r="D47" s="75">
        <f>SUM(D38:D46)</f>
        <v>21755108</v>
      </c>
      <c r="E47" s="75">
        <f>SUM(E38:E46)</f>
        <v>5942180</v>
      </c>
      <c r="F47" s="75">
        <f>SUM(F38:F46)</f>
        <v>2435454</v>
      </c>
      <c r="G47" s="75">
        <f>SUM(G38:G46)</f>
        <v>25261834</v>
      </c>
    </row>
    <row r="49" ht="12.75">
      <c r="F49" s="42" t="s">
        <v>381</v>
      </c>
    </row>
    <row r="50" ht="12.75">
      <c r="F50" s="42" t="s">
        <v>407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48"/>
  <sheetViews>
    <sheetView view="pageBreakPreview" zoomScale="60" zoomScaleNormal="90" zoomScalePageLayoutView="0" workbookViewId="0" topLeftCell="A1">
      <selection activeCell="I42" sqref="I42"/>
    </sheetView>
  </sheetViews>
  <sheetFormatPr defaultColWidth="9.140625" defaultRowHeight="12.75"/>
  <cols>
    <col min="1" max="1" width="3.8515625" style="0" customWidth="1"/>
    <col min="2" max="2" width="3.7109375" style="42" customWidth="1"/>
    <col min="3" max="3" width="45.8515625" style="0" customWidth="1"/>
    <col min="5" max="5" width="13.57421875" style="0" customWidth="1"/>
    <col min="6" max="6" width="12.57421875" style="0" customWidth="1"/>
    <col min="7" max="7" width="12.00390625" style="0" customWidth="1"/>
  </cols>
  <sheetData>
    <row r="3" spans="3:5" ht="20.25">
      <c r="C3" s="143" t="s">
        <v>442</v>
      </c>
      <c r="D3" s="69"/>
      <c r="E3" s="69"/>
    </row>
    <row r="4" ht="13.5" thickBot="1"/>
    <row r="5" spans="2:6" ht="15" customHeight="1">
      <c r="B5" s="44" t="s">
        <v>6</v>
      </c>
      <c r="C5" s="52" t="s">
        <v>7</v>
      </c>
      <c r="D5" s="52" t="s">
        <v>8</v>
      </c>
      <c r="E5" s="97" t="s">
        <v>164</v>
      </c>
      <c r="F5" s="98" t="s">
        <v>164</v>
      </c>
    </row>
    <row r="6" spans="2:6" ht="15" customHeight="1" thickBot="1">
      <c r="B6" s="45"/>
      <c r="C6" s="99"/>
      <c r="D6" s="100"/>
      <c r="E6" s="101" t="s">
        <v>440</v>
      </c>
      <c r="F6" s="102" t="s">
        <v>441</v>
      </c>
    </row>
    <row r="7" spans="2:6" ht="16.5" customHeight="1" thickBot="1">
      <c r="B7" s="45" t="s">
        <v>102</v>
      </c>
      <c r="C7" s="54" t="s">
        <v>101</v>
      </c>
      <c r="D7" s="146"/>
      <c r="E7" s="31">
        <f>E8+E12+E20+E28+E29+E30</f>
        <v>68456472</v>
      </c>
      <c r="F7" s="26">
        <f>F8+F11+F12+F20+F28+F29+F30</f>
        <v>69135611</v>
      </c>
    </row>
    <row r="8" spans="2:6" ht="15.75" customHeight="1" thickBot="1">
      <c r="B8" s="49"/>
      <c r="C8" s="50" t="s">
        <v>10</v>
      </c>
      <c r="D8" s="147" t="s">
        <v>267</v>
      </c>
      <c r="E8" s="31">
        <f>E9+E10</f>
        <v>27230250</v>
      </c>
      <c r="F8" s="26">
        <f>F9+F10</f>
        <v>51073782</v>
      </c>
    </row>
    <row r="9" spans="2:6" ht="12.75">
      <c r="B9" s="40"/>
      <c r="C9" s="28" t="s">
        <v>124</v>
      </c>
      <c r="D9" s="148" t="s">
        <v>271</v>
      </c>
      <c r="E9" s="28">
        <f>shenim!I53</f>
        <v>5340113</v>
      </c>
      <c r="F9" s="25">
        <v>1314289</v>
      </c>
    </row>
    <row r="10" spans="2:6" ht="13.5" thickBot="1">
      <c r="B10" s="39"/>
      <c r="C10" s="35" t="s">
        <v>125</v>
      </c>
      <c r="D10" s="149" t="s">
        <v>272</v>
      </c>
      <c r="E10" s="90">
        <f>'P fluksit'!D27-aktiv!E9</f>
        <v>21890137</v>
      </c>
      <c r="F10" s="34">
        <v>49759493</v>
      </c>
    </row>
    <row r="11" spans="2:6" ht="14.25" customHeight="1" thickBot="1">
      <c r="B11" s="49"/>
      <c r="C11" s="50" t="s">
        <v>11</v>
      </c>
      <c r="D11" s="146"/>
      <c r="E11" s="31"/>
      <c r="F11" s="26"/>
    </row>
    <row r="12" spans="2:6" ht="15" customHeight="1" thickBot="1">
      <c r="B12" s="49"/>
      <c r="C12" s="50" t="s">
        <v>392</v>
      </c>
      <c r="D12" s="147" t="s">
        <v>268</v>
      </c>
      <c r="E12" s="31">
        <f>E13+E14+E15+E16+E17+E18+E19</f>
        <v>19706222</v>
      </c>
      <c r="F12" s="26">
        <f>F13+F14+F15+F16+F17+F18+F19</f>
        <v>17492829</v>
      </c>
    </row>
    <row r="13" spans="2:6" ht="12.75">
      <c r="B13" s="40"/>
      <c r="C13" s="28" t="s">
        <v>126</v>
      </c>
      <c r="D13" s="148" t="s">
        <v>269</v>
      </c>
      <c r="E13" s="87">
        <f>shenim!I61</f>
        <v>9141624</v>
      </c>
      <c r="F13" s="25">
        <v>10724192</v>
      </c>
    </row>
    <row r="14" spans="2:6" ht="12.75">
      <c r="B14" s="33"/>
      <c r="C14" s="28" t="s">
        <v>127</v>
      </c>
      <c r="D14" s="150" t="s">
        <v>270</v>
      </c>
      <c r="E14" s="29">
        <f>shenim!I62</f>
        <v>10564598</v>
      </c>
      <c r="F14" s="19">
        <v>6768637</v>
      </c>
    </row>
    <row r="15" spans="2:6" ht="12.75">
      <c r="B15" s="40"/>
      <c r="C15" s="28" t="s">
        <v>128</v>
      </c>
      <c r="D15" s="125"/>
      <c r="E15" s="28"/>
      <c r="F15" s="25"/>
    </row>
    <row r="16" spans="2:6" ht="12.75">
      <c r="B16" s="33"/>
      <c r="C16" s="29" t="s">
        <v>129</v>
      </c>
      <c r="D16" s="126"/>
      <c r="E16" s="29"/>
      <c r="F16" s="19"/>
    </row>
    <row r="17" spans="2:6" ht="12.75">
      <c r="B17" s="33"/>
      <c r="C17" s="29"/>
      <c r="D17" s="126"/>
      <c r="E17" s="29"/>
      <c r="F17" s="19"/>
    </row>
    <row r="18" spans="2:6" ht="12.75">
      <c r="B18" s="33"/>
      <c r="C18" s="29"/>
      <c r="D18" s="126"/>
      <c r="E18" s="29"/>
      <c r="F18" s="19"/>
    </row>
    <row r="19" spans="2:6" ht="13.5" thickBot="1">
      <c r="B19" s="38"/>
      <c r="C19" s="30"/>
      <c r="D19" s="151"/>
      <c r="E19" s="30"/>
      <c r="F19" s="20"/>
    </row>
    <row r="20" spans="2:6" ht="17.25" customHeight="1" thickBot="1">
      <c r="B20" s="49"/>
      <c r="C20" s="50" t="s">
        <v>12</v>
      </c>
      <c r="D20" s="147" t="s">
        <v>273</v>
      </c>
      <c r="E20" s="31">
        <f>E21+E22+E23+E24+E25+E26+E27</f>
        <v>21520000</v>
      </c>
      <c r="F20" s="26">
        <f>F21+F22+F23+F24+F25+F26+F27</f>
        <v>569000</v>
      </c>
    </row>
    <row r="21" spans="2:6" ht="15" customHeight="1">
      <c r="B21" s="40"/>
      <c r="C21" s="28" t="s">
        <v>265</v>
      </c>
      <c r="D21" s="148" t="s">
        <v>274</v>
      </c>
      <c r="E21" s="87">
        <f>shenim!I72</f>
        <v>17420000</v>
      </c>
      <c r="F21" s="205">
        <v>569000</v>
      </c>
    </row>
    <row r="22" spans="2:6" ht="14.25" customHeight="1">
      <c r="B22" s="33"/>
      <c r="C22" s="29" t="s">
        <v>130</v>
      </c>
      <c r="D22" s="126"/>
      <c r="E22" s="29">
        <v>0</v>
      </c>
      <c r="F22" s="19">
        <v>0</v>
      </c>
    </row>
    <row r="23" spans="2:6" ht="13.5" customHeight="1">
      <c r="B23" s="33"/>
      <c r="C23" s="29" t="s">
        <v>131</v>
      </c>
      <c r="D23" s="126"/>
      <c r="E23" s="29">
        <v>0</v>
      </c>
      <c r="F23" s="19">
        <v>0</v>
      </c>
    </row>
    <row r="24" spans="2:6" ht="14.25" customHeight="1">
      <c r="B24" s="33"/>
      <c r="C24" s="29" t="s">
        <v>132</v>
      </c>
      <c r="D24" s="150" t="s">
        <v>275</v>
      </c>
      <c r="E24" s="28">
        <f>shenim!I75</f>
        <v>4100000</v>
      </c>
      <c r="F24" s="25">
        <v>0</v>
      </c>
    </row>
    <row r="25" spans="2:6" ht="14.25" customHeight="1">
      <c r="B25" s="33"/>
      <c r="C25" s="29" t="s">
        <v>133</v>
      </c>
      <c r="D25" s="126"/>
      <c r="E25" s="29"/>
      <c r="F25" s="19"/>
    </row>
    <row r="26" spans="2:6" ht="13.5" customHeight="1">
      <c r="B26" s="33"/>
      <c r="C26" s="29"/>
      <c r="D26" s="126"/>
      <c r="E26" s="29"/>
      <c r="F26" s="19">
        <v>0</v>
      </c>
    </row>
    <row r="27" spans="2:6" ht="14.25" customHeight="1">
      <c r="B27" s="40"/>
      <c r="C27" s="28"/>
      <c r="D27" s="125"/>
      <c r="E27" s="28"/>
      <c r="F27" s="25"/>
    </row>
    <row r="28" spans="2:6" s="73" customFormat="1" ht="17.25" customHeight="1">
      <c r="B28" s="60"/>
      <c r="C28" s="166" t="s">
        <v>13</v>
      </c>
      <c r="D28" s="150"/>
      <c r="E28" s="166"/>
      <c r="F28" s="60">
        <v>0</v>
      </c>
    </row>
    <row r="29" spans="2:6" s="73" customFormat="1" ht="15" customHeight="1">
      <c r="B29" s="60"/>
      <c r="C29" s="166" t="s">
        <v>14</v>
      </c>
      <c r="D29" s="150"/>
      <c r="E29" s="166"/>
      <c r="F29" s="60">
        <v>0</v>
      </c>
    </row>
    <row r="30" spans="2:6" s="73" customFormat="1" ht="16.5" customHeight="1">
      <c r="B30" s="60"/>
      <c r="C30" s="166" t="s">
        <v>15</v>
      </c>
      <c r="D30" s="150"/>
      <c r="E30" s="60">
        <f>E31</f>
        <v>0</v>
      </c>
      <c r="F30" s="60">
        <f>F31</f>
        <v>0</v>
      </c>
    </row>
    <row r="31" spans="2:6" ht="15" customHeight="1" thickBot="1">
      <c r="B31" s="39"/>
      <c r="C31" s="35"/>
      <c r="D31" s="152"/>
      <c r="E31" s="90">
        <v>0</v>
      </c>
      <c r="F31" s="34">
        <v>0</v>
      </c>
    </row>
    <row r="32" spans="2:6" ht="15" customHeight="1" thickBot="1">
      <c r="B32" s="49"/>
      <c r="C32" s="50" t="s">
        <v>165</v>
      </c>
      <c r="D32" s="146"/>
      <c r="E32" s="26">
        <f>E7</f>
        <v>68456472</v>
      </c>
      <c r="F32" s="107">
        <f>F7</f>
        <v>69135611</v>
      </c>
    </row>
    <row r="33" spans="2:6" ht="18.75" customHeight="1" thickBot="1">
      <c r="B33" s="49" t="s">
        <v>99</v>
      </c>
      <c r="C33" s="53" t="s">
        <v>16</v>
      </c>
      <c r="D33" s="147" t="s">
        <v>276</v>
      </c>
      <c r="E33" s="26">
        <f>E34+E35+E40+E41+E42+E43</f>
        <v>25261834</v>
      </c>
      <c r="F33" s="107">
        <f>F34+F35+F40+F41+F42+F43</f>
        <v>21755108</v>
      </c>
    </row>
    <row r="34" spans="2:6" s="73" customFormat="1" ht="13.5" customHeight="1">
      <c r="B34" s="168"/>
      <c r="C34" s="115" t="s">
        <v>17</v>
      </c>
      <c r="D34" s="148"/>
      <c r="E34" s="168"/>
      <c r="F34" s="169"/>
    </row>
    <row r="35" spans="2:6" s="73" customFormat="1" ht="13.5" customHeight="1">
      <c r="B35" s="60"/>
      <c r="C35" s="166" t="s">
        <v>18</v>
      </c>
      <c r="D35" s="150" t="s">
        <v>277</v>
      </c>
      <c r="E35" s="60">
        <f>E36+E37+E38+E39</f>
        <v>25261834</v>
      </c>
      <c r="F35" s="60">
        <f>F36+F37+F38+F39</f>
        <v>21755108</v>
      </c>
    </row>
    <row r="36" spans="2:7" ht="12.75">
      <c r="B36" s="33"/>
      <c r="C36" s="29" t="s">
        <v>134</v>
      </c>
      <c r="D36" s="126"/>
      <c r="E36" s="19">
        <f>shenim!G83</f>
        <v>0</v>
      </c>
      <c r="F36" s="22">
        <v>0</v>
      </c>
      <c r="G36" s="42"/>
    </row>
    <row r="37" spans="2:7" ht="12.75">
      <c r="B37" s="33"/>
      <c r="C37" s="29" t="s">
        <v>135</v>
      </c>
      <c r="D37" s="126"/>
      <c r="E37" s="19">
        <f>shenim!H84</f>
        <v>2951593</v>
      </c>
      <c r="F37" s="22">
        <v>3106940</v>
      </c>
      <c r="G37" s="42"/>
    </row>
    <row r="38" spans="2:7" ht="12.75">
      <c r="B38" s="33"/>
      <c r="C38" s="29" t="s">
        <v>136</v>
      </c>
      <c r="D38" s="126"/>
      <c r="E38" s="19">
        <f>shenim!H85+shenim!H86+shenim!H87</f>
        <v>21980486</v>
      </c>
      <c r="F38" s="22">
        <v>890209</v>
      </c>
      <c r="G38" s="42"/>
    </row>
    <row r="39" spans="2:7" ht="12.75">
      <c r="B39" s="33"/>
      <c r="C39" s="29" t="s">
        <v>137</v>
      </c>
      <c r="D39" s="126"/>
      <c r="E39" s="19">
        <f>shenim!H89</f>
        <v>329755</v>
      </c>
      <c r="F39" s="22">
        <v>17757959</v>
      </c>
      <c r="G39" s="42"/>
    </row>
    <row r="40" spans="2:6" s="73" customFormat="1" ht="17.25" customHeight="1">
      <c r="B40" s="60"/>
      <c r="C40" s="166" t="s">
        <v>19</v>
      </c>
      <c r="D40" s="150"/>
      <c r="E40" s="60"/>
      <c r="F40" s="167"/>
    </row>
    <row r="41" spans="2:6" s="73" customFormat="1" ht="17.25" customHeight="1">
      <c r="B41" s="168"/>
      <c r="C41" s="115" t="s">
        <v>20</v>
      </c>
      <c r="D41" s="148"/>
      <c r="E41" s="168"/>
      <c r="F41" s="169"/>
    </row>
    <row r="42" spans="2:6" s="73" customFormat="1" ht="14.25" customHeight="1">
      <c r="B42" s="60"/>
      <c r="C42" s="166" t="s">
        <v>21</v>
      </c>
      <c r="D42" s="150"/>
      <c r="E42" s="60"/>
      <c r="F42" s="167"/>
    </row>
    <row r="43" spans="2:6" s="73" customFormat="1" ht="15" customHeight="1" thickBot="1">
      <c r="B43" s="170"/>
      <c r="C43" s="114" t="s">
        <v>22</v>
      </c>
      <c r="D43" s="149"/>
      <c r="E43" s="171">
        <v>0</v>
      </c>
      <c r="F43" s="172">
        <v>0</v>
      </c>
    </row>
    <row r="44" spans="2:6" ht="15" customHeight="1" thickBot="1">
      <c r="B44" s="49"/>
      <c r="C44" s="50" t="s">
        <v>166</v>
      </c>
      <c r="D44" s="146"/>
      <c r="E44" s="145">
        <f>E33</f>
        <v>25261834</v>
      </c>
      <c r="F44" s="122">
        <f>F33</f>
        <v>21755108</v>
      </c>
    </row>
    <row r="45" spans="2:6" ht="22.5" customHeight="1" thickBot="1">
      <c r="B45" s="45"/>
      <c r="C45" s="103" t="s">
        <v>386</v>
      </c>
      <c r="D45" s="59"/>
      <c r="E45" s="45">
        <f>E33+E7</f>
        <v>93718306</v>
      </c>
      <c r="F45" s="99">
        <f>F33+F7</f>
        <v>90890719</v>
      </c>
    </row>
    <row r="48" ht="12.75">
      <c r="F48">
        <v>1</v>
      </c>
    </row>
  </sheetData>
  <sheetProtection/>
  <printOptions/>
  <pageMargins left="0.75" right="0.38" top="0.31" bottom="0.54" header="0.3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view="pageBreakPreview" zoomScale="60" zoomScalePageLayoutView="0" workbookViewId="0" topLeftCell="A1">
      <selection activeCell="D52" sqref="D52:E54"/>
    </sheetView>
  </sheetViews>
  <sheetFormatPr defaultColWidth="9.140625" defaultRowHeight="12.75"/>
  <cols>
    <col min="1" max="1" width="4.00390625" style="42" customWidth="1"/>
    <col min="2" max="2" width="46.140625" style="0" customWidth="1"/>
    <col min="3" max="3" width="10.8515625" style="0" customWidth="1"/>
    <col min="4" max="4" width="13.8515625" style="0" customWidth="1"/>
    <col min="5" max="5" width="14.57421875" style="0" customWidth="1"/>
    <col min="6" max="6" width="10.7109375" style="0" customWidth="1"/>
  </cols>
  <sheetData>
    <row r="1" ht="12" customHeight="1"/>
    <row r="2" ht="20.25" customHeight="1" thickBot="1">
      <c r="B2" s="13" t="s">
        <v>443</v>
      </c>
    </row>
    <row r="3" spans="1:5" ht="15.75" customHeight="1">
      <c r="A3" s="44"/>
      <c r="B3" s="44"/>
      <c r="C3" s="51"/>
      <c r="D3" s="98" t="s">
        <v>164</v>
      </c>
      <c r="E3" s="109" t="s">
        <v>164</v>
      </c>
    </row>
    <row r="4" spans="1:5" ht="20.25" customHeight="1" thickBot="1">
      <c r="A4" s="45" t="s">
        <v>6</v>
      </c>
      <c r="B4" s="108" t="s">
        <v>111</v>
      </c>
      <c r="C4" s="103" t="s">
        <v>23</v>
      </c>
      <c r="D4" s="110" t="s">
        <v>440</v>
      </c>
      <c r="E4" s="111" t="s">
        <v>441</v>
      </c>
    </row>
    <row r="5" spans="1:5" ht="18.75" customHeight="1" thickBot="1">
      <c r="A5" s="56" t="s">
        <v>102</v>
      </c>
      <c r="B5" s="49" t="s">
        <v>112</v>
      </c>
      <c r="C5" s="153" t="s">
        <v>175</v>
      </c>
      <c r="D5" s="26">
        <f>D6+D7+D11+D23+D24</f>
        <v>20106494</v>
      </c>
      <c r="E5" s="26">
        <f>E6+E7+E11+E23+E24</f>
        <v>22269196</v>
      </c>
    </row>
    <row r="6" spans="1:5" s="73" customFormat="1" ht="13.5" thickBot="1">
      <c r="A6" s="210"/>
      <c r="B6" s="211" t="s">
        <v>24</v>
      </c>
      <c r="C6" s="212"/>
      <c r="D6" s="211"/>
      <c r="E6" s="213"/>
    </row>
    <row r="7" spans="1:5" s="73" customFormat="1" ht="13.5" thickBot="1">
      <c r="A7" s="56"/>
      <c r="B7" s="49" t="s">
        <v>25</v>
      </c>
      <c r="C7" s="207" t="s">
        <v>278</v>
      </c>
      <c r="D7" s="49">
        <f>D8+D9</f>
        <v>10398434</v>
      </c>
      <c r="E7" s="49">
        <f>E8+E9</f>
        <v>1254259</v>
      </c>
    </row>
    <row r="8" spans="1:5" ht="12.75">
      <c r="A8" s="55"/>
      <c r="B8" s="168" t="s">
        <v>167</v>
      </c>
      <c r="C8" s="214"/>
      <c r="D8" s="25">
        <f>shenim!I96</f>
        <v>10398434</v>
      </c>
      <c r="E8" s="206">
        <v>1254259</v>
      </c>
    </row>
    <row r="9" spans="1:5" ht="12.75">
      <c r="A9" s="36"/>
      <c r="B9" s="60" t="s">
        <v>168</v>
      </c>
      <c r="C9" s="155"/>
      <c r="D9" s="19"/>
      <c r="E9" s="22"/>
    </row>
    <row r="10" spans="1:5" s="73" customFormat="1" ht="13.5" thickBot="1">
      <c r="A10" s="178"/>
      <c r="B10" s="170" t="s">
        <v>169</v>
      </c>
      <c r="C10" s="179"/>
      <c r="D10" s="170"/>
      <c r="E10" s="180"/>
    </row>
    <row r="11" spans="1:5" s="73" customFormat="1" ht="13.5" thickBot="1">
      <c r="A11" s="56"/>
      <c r="B11" s="49" t="s">
        <v>26</v>
      </c>
      <c r="C11" s="207" t="s">
        <v>279</v>
      </c>
      <c r="D11" s="49">
        <f>D12+D13+D14+D15+D16+D17+D18+D19+D20+D21</f>
        <v>9708060</v>
      </c>
      <c r="E11" s="49">
        <f>E12+E13+E14+E15+E16+E17+E18+E19+E20+E21</f>
        <v>21014937</v>
      </c>
    </row>
    <row r="12" spans="1:5" ht="12.75">
      <c r="A12" s="55"/>
      <c r="B12" s="25" t="s">
        <v>142</v>
      </c>
      <c r="C12" s="174" t="s">
        <v>280</v>
      </c>
      <c r="D12" s="205">
        <f>shenim!I98</f>
        <v>8874765</v>
      </c>
      <c r="E12" s="206">
        <v>10922470</v>
      </c>
    </row>
    <row r="13" spans="1:5" ht="12.75">
      <c r="A13" s="36"/>
      <c r="B13" s="19" t="s">
        <v>138</v>
      </c>
      <c r="C13" s="154" t="s">
        <v>281</v>
      </c>
      <c r="D13" s="19">
        <f>shenim!I100</f>
        <v>622365</v>
      </c>
      <c r="E13" s="22">
        <v>7518788</v>
      </c>
    </row>
    <row r="14" spans="1:5" ht="12.75">
      <c r="A14" s="36"/>
      <c r="B14" s="19" t="s">
        <v>139</v>
      </c>
      <c r="C14" s="154" t="s">
        <v>282</v>
      </c>
      <c r="D14" s="19">
        <f>shenim!I101</f>
        <v>210930</v>
      </c>
      <c r="E14" s="22">
        <v>205779</v>
      </c>
    </row>
    <row r="15" spans="1:5" ht="12.75">
      <c r="A15" s="55"/>
      <c r="B15" s="19" t="s">
        <v>140</v>
      </c>
      <c r="C15" s="154" t="s">
        <v>283</v>
      </c>
      <c r="D15" s="74">
        <v>0</v>
      </c>
      <c r="E15" s="22">
        <v>2367900</v>
      </c>
    </row>
    <row r="16" spans="1:5" ht="12.75">
      <c r="A16" s="36"/>
      <c r="B16" s="19" t="s">
        <v>141</v>
      </c>
      <c r="C16" s="155"/>
      <c r="D16" s="74"/>
      <c r="E16" s="22"/>
    </row>
    <row r="17" spans="1:5" ht="12.75">
      <c r="A17" s="36"/>
      <c r="B17" s="19"/>
      <c r="C17" s="155"/>
      <c r="D17" s="19"/>
      <c r="E17" s="22"/>
    </row>
    <row r="18" spans="1:5" ht="12.75">
      <c r="A18" s="36"/>
      <c r="B18" s="19"/>
      <c r="C18" s="155"/>
      <c r="D18" s="19"/>
      <c r="E18" s="22"/>
    </row>
    <row r="19" spans="1:5" ht="12.75">
      <c r="A19" s="36"/>
      <c r="B19" s="74"/>
      <c r="C19" s="156"/>
      <c r="D19" s="74"/>
      <c r="E19" s="86"/>
    </row>
    <row r="20" spans="1:5" ht="12.75">
      <c r="A20" s="104"/>
      <c r="B20" s="74"/>
      <c r="C20" s="156"/>
      <c r="D20" s="74"/>
      <c r="E20" s="86"/>
    </row>
    <row r="21" spans="1:5" ht="12.75">
      <c r="A21" s="104"/>
      <c r="B21" s="74"/>
      <c r="C21" s="155"/>
      <c r="D21" s="19"/>
      <c r="E21" s="22"/>
    </row>
    <row r="22" spans="1:5" s="105" customFormat="1" ht="12.75">
      <c r="A22" s="181"/>
      <c r="B22" s="176" t="s">
        <v>170</v>
      </c>
      <c r="C22" s="182"/>
      <c r="D22" s="176"/>
      <c r="E22" s="177"/>
    </row>
    <row r="23" spans="1:5" s="73" customFormat="1" ht="12.75">
      <c r="A23" s="175"/>
      <c r="B23" s="60" t="s">
        <v>27</v>
      </c>
      <c r="C23" s="154"/>
      <c r="D23" s="60"/>
      <c r="E23" s="167"/>
    </row>
    <row r="24" spans="1:5" s="73" customFormat="1" ht="13.5" thickBot="1">
      <c r="A24" s="178"/>
      <c r="B24" s="170" t="s">
        <v>393</v>
      </c>
      <c r="C24" s="179"/>
      <c r="D24" s="170"/>
      <c r="E24" s="180"/>
    </row>
    <row r="25" spans="1:5" ht="13.5" thickBot="1">
      <c r="A25" s="56"/>
      <c r="B25" s="49" t="s">
        <v>172</v>
      </c>
      <c r="C25" s="157"/>
      <c r="D25" s="26">
        <f>D5</f>
        <v>20106494</v>
      </c>
      <c r="E25" s="26">
        <f>E5</f>
        <v>22269196</v>
      </c>
    </row>
    <row r="26" spans="1:5" ht="21" customHeight="1" thickBot="1">
      <c r="A26" s="56" t="s">
        <v>84</v>
      </c>
      <c r="B26" s="57" t="s">
        <v>113</v>
      </c>
      <c r="C26" s="153" t="s">
        <v>284</v>
      </c>
      <c r="D26" s="26">
        <f>D27+D30+D31+D32</f>
        <v>3396246</v>
      </c>
      <c r="E26" s="26">
        <f>E27+E30+E31+E32</f>
        <v>7506392</v>
      </c>
    </row>
    <row r="27" spans="1:5" s="73" customFormat="1" ht="12.75">
      <c r="A27" s="173"/>
      <c r="B27" s="168" t="s">
        <v>28</v>
      </c>
      <c r="C27" s="174"/>
      <c r="D27" s="242">
        <f>D28+D29</f>
        <v>3396246</v>
      </c>
      <c r="E27" s="168">
        <f>E28+E29</f>
        <v>7506392</v>
      </c>
    </row>
    <row r="28" spans="1:5" s="73" customFormat="1" ht="12.75">
      <c r="A28" s="175"/>
      <c r="B28" s="60" t="s">
        <v>143</v>
      </c>
      <c r="C28" s="154"/>
      <c r="D28" s="176">
        <f>shenim!I106</f>
        <v>3396246</v>
      </c>
      <c r="E28" s="167">
        <v>7506392</v>
      </c>
    </row>
    <row r="29" spans="1:5" s="73" customFormat="1" ht="12.75">
      <c r="A29" s="175"/>
      <c r="B29" s="60" t="s">
        <v>144</v>
      </c>
      <c r="C29" s="154"/>
      <c r="D29" s="60"/>
      <c r="E29" s="167"/>
    </row>
    <row r="30" spans="1:5" s="73" customFormat="1" ht="12.75">
      <c r="A30" s="175"/>
      <c r="B30" s="60" t="s">
        <v>29</v>
      </c>
      <c r="C30" s="154" t="s">
        <v>285</v>
      </c>
      <c r="D30" s="60"/>
      <c r="E30" s="167"/>
    </row>
    <row r="31" spans="1:5" s="73" customFormat="1" ht="12.75">
      <c r="A31" s="175"/>
      <c r="B31" s="60" t="s">
        <v>30</v>
      </c>
      <c r="C31" s="154"/>
      <c r="D31" s="60"/>
      <c r="E31" s="167"/>
    </row>
    <row r="32" spans="1:5" s="73" customFormat="1" ht="13.5" thickBot="1">
      <c r="A32" s="178"/>
      <c r="B32" s="170" t="s">
        <v>31</v>
      </c>
      <c r="C32" s="179"/>
      <c r="D32" s="170"/>
      <c r="E32" s="180"/>
    </row>
    <row r="33" spans="1:5" ht="13.5" thickBot="1">
      <c r="A33" s="56"/>
      <c r="B33" s="49" t="s">
        <v>171</v>
      </c>
      <c r="C33" s="157"/>
      <c r="D33" s="26"/>
      <c r="E33" s="107"/>
    </row>
    <row r="34" spans="1:5" ht="21" customHeight="1" thickBot="1">
      <c r="A34" s="46"/>
      <c r="B34" s="108" t="s">
        <v>114</v>
      </c>
      <c r="C34" s="62"/>
      <c r="D34" s="45">
        <f>D26+D5</f>
        <v>23502740</v>
      </c>
      <c r="E34" s="45">
        <f>E26+E5</f>
        <v>29775588</v>
      </c>
    </row>
    <row r="35" spans="1:5" ht="13.5" thickBot="1">
      <c r="A35" s="106"/>
      <c r="B35" s="48"/>
      <c r="C35" s="82"/>
      <c r="D35" s="48"/>
      <c r="E35" s="6"/>
    </row>
    <row r="36" spans="1:5" ht="17.25" customHeight="1" thickBot="1">
      <c r="A36" s="56" t="s">
        <v>103</v>
      </c>
      <c r="B36" s="49" t="s">
        <v>32</v>
      </c>
      <c r="C36" s="153" t="s">
        <v>286</v>
      </c>
      <c r="D36" s="26">
        <f>D37+D38+D39+D40+D41+D42+D43+D44+D45+D46</f>
        <v>70215566</v>
      </c>
      <c r="E36" s="26">
        <f>E37+E38+E39+E40+E41+E42+E43+E44+E45+E46</f>
        <v>61115131</v>
      </c>
    </row>
    <row r="37" spans="1:5" s="73" customFormat="1" ht="15" customHeight="1">
      <c r="A37" s="173"/>
      <c r="B37" s="168" t="s">
        <v>33</v>
      </c>
      <c r="C37" s="174"/>
      <c r="D37" s="168"/>
      <c r="E37" s="169"/>
    </row>
    <row r="38" spans="1:5" s="73" customFormat="1" ht="15" customHeight="1">
      <c r="A38" s="175"/>
      <c r="B38" s="60" t="s">
        <v>34</v>
      </c>
      <c r="C38" s="154"/>
      <c r="D38" s="176"/>
      <c r="E38" s="177"/>
    </row>
    <row r="39" spans="1:5" s="73" customFormat="1" ht="16.5" customHeight="1">
      <c r="A39" s="175"/>
      <c r="B39" s="60" t="s">
        <v>35</v>
      </c>
      <c r="C39" s="154" t="s">
        <v>287</v>
      </c>
      <c r="D39" s="60">
        <v>28613001</v>
      </c>
      <c r="E39" s="167">
        <v>28613001</v>
      </c>
    </row>
    <row r="40" spans="1:5" s="73" customFormat="1" ht="15.75" customHeight="1">
      <c r="A40" s="175"/>
      <c r="B40" s="168" t="s">
        <v>36</v>
      </c>
      <c r="C40" s="174"/>
      <c r="D40" s="168"/>
      <c r="E40" s="169">
        <v>0</v>
      </c>
    </row>
    <row r="41" spans="1:5" s="73" customFormat="1" ht="15.75" customHeight="1">
      <c r="A41" s="175"/>
      <c r="B41" s="60" t="s">
        <v>37</v>
      </c>
      <c r="C41" s="154"/>
      <c r="D41" s="60"/>
      <c r="E41" s="167">
        <v>0</v>
      </c>
    </row>
    <row r="42" spans="1:5" s="73" customFormat="1" ht="16.5" customHeight="1">
      <c r="A42" s="175"/>
      <c r="B42" s="60" t="s">
        <v>38</v>
      </c>
      <c r="C42" s="154" t="s">
        <v>287</v>
      </c>
      <c r="D42" s="60">
        <v>0</v>
      </c>
      <c r="E42" s="167">
        <v>0</v>
      </c>
    </row>
    <row r="43" spans="1:5" s="73" customFormat="1" ht="16.5" customHeight="1">
      <c r="A43" s="175"/>
      <c r="B43" s="60" t="s">
        <v>39</v>
      </c>
      <c r="C43" s="154"/>
      <c r="D43" s="60">
        <v>0</v>
      </c>
      <c r="E43" s="167">
        <v>0</v>
      </c>
    </row>
    <row r="44" spans="1:5" s="73" customFormat="1" ht="15.75" customHeight="1">
      <c r="A44" s="175"/>
      <c r="B44" s="60" t="s">
        <v>40</v>
      </c>
      <c r="C44" s="154"/>
      <c r="D44" s="60">
        <v>0</v>
      </c>
      <c r="E44" s="167">
        <v>0</v>
      </c>
    </row>
    <row r="45" spans="1:5" s="73" customFormat="1" ht="17.25" customHeight="1">
      <c r="A45" s="175"/>
      <c r="B45" s="60" t="s">
        <v>41</v>
      </c>
      <c r="C45" s="154" t="s">
        <v>288</v>
      </c>
      <c r="D45" s="60">
        <v>32502130</v>
      </c>
      <c r="E45" s="167">
        <v>21475634</v>
      </c>
    </row>
    <row r="46" spans="1:5" s="73" customFormat="1" ht="15.75" customHeight="1">
      <c r="A46" s="175"/>
      <c r="B46" s="60" t="s">
        <v>42</v>
      </c>
      <c r="C46" s="154" t="s">
        <v>289</v>
      </c>
      <c r="D46" s="60">
        <f>'ardh-shpenz'!E29</f>
        <v>9100435</v>
      </c>
      <c r="E46" s="167">
        <v>11026496</v>
      </c>
    </row>
    <row r="47" spans="1:11" ht="18" customHeight="1" thickBot="1">
      <c r="A47" s="37"/>
      <c r="B47" s="38" t="s">
        <v>115</v>
      </c>
      <c r="C47" s="241"/>
      <c r="D47" s="38">
        <f>D34+D36</f>
        <v>93718306</v>
      </c>
      <c r="E47" s="38">
        <f>E34+E36</f>
        <v>90890719</v>
      </c>
      <c r="J47" s="73"/>
      <c r="K47" s="73"/>
    </row>
    <row r="48" spans="1:6" ht="18" customHeight="1">
      <c r="A48" s="71"/>
      <c r="B48" s="71"/>
      <c r="C48" s="5"/>
      <c r="D48" s="5"/>
      <c r="E48" s="5"/>
      <c r="F48" s="73"/>
    </row>
    <row r="49" spans="1:5" ht="18" customHeight="1">
      <c r="A49" s="71"/>
      <c r="B49" s="71"/>
      <c r="C49" s="5"/>
      <c r="D49" s="5"/>
      <c r="E49" s="5"/>
    </row>
    <row r="50" spans="1:5" ht="18" customHeight="1">
      <c r="A50" s="71"/>
      <c r="B50" s="71"/>
      <c r="C50" s="5"/>
      <c r="D50" s="5"/>
      <c r="E50" s="5"/>
    </row>
  </sheetData>
  <sheetProtection/>
  <printOptions/>
  <pageMargins left="0.76" right="0.27" top="0.65" bottom="0.5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3"/>
  <sheetViews>
    <sheetView view="pageBreakPreview" zoomScale="60" zoomScalePageLayoutView="0" workbookViewId="0" topLeftCell="B1">
      <selection activeCell="J21" sqref="J21"/>
    </sheetView>
  </sheetViews>
  <sheetFormatPr defaultColWidth="9.140625" defaultRowHeight="12.75"/>
  <cols>
    <col min="1" max="1" width="3.00390625" style="0" customWidth="1"/>
    <col min="2" max="2" width="3.8515625" style="42" customWidth="1"/>
    <col min="3" max="3" width="51.421875" style="0" customWidth="1"/>
    <col min="4" max="4" width="8.7109375" style="0" customWidth="1"/>
    <col min="5" max="5" width="11.8515625" style="0" customWidth="1"/>
    <col min="6" max="6" width="12.8515625" style="0" customWidth="1"/>
    <col min="11" max="11" width="10.00390625" style="0" bestFit="1" customWidth="1"/>
    <col min="13" max="13" width="10.8515625" style="0" customWidth="1"/>
  </cols>
  <sheetData>
    <row r="2" spans="3:7" ht="20.25">
      <c r="C2" s="143" t="s">
        <v>444</v>
      </c>
      <c r="D2" s="69"/>
      <c r="E2" s="69"/>
      <c r="F2" s="69"/>
      <c r="G2" s="12"/>
    </row>
    <row r="3" spans="3:6" ht="20.25">
      <c r="C3" s="27" t="s">
        <v>107</v>
      </c>
      <c r="D3" s="27"/>
      <c r="E3" s="69"/>
      <c r="F3" s="69"/>
    </row>
    <row r="4" spans="3:4" ht="15" thickBot="1">
      <c r="C4" s="41"/>
      <c r="D4" s="41"/>
    </row>
    <row r="5" spans="2:6" ht="22.5" customHeight="1">
      <c r="B5" s="43" t="s">
        <v>6</v>
      </c>
      <c r="C5" s="215" t="s">
        <v>45</v>
      </c>
      <c r="D5" s="23" t="s">
        <v>176</v>
      </c>
      <c r="E5" s="61" t="s">
        <v>65</v>
      </c>
      <c r="F5" s="58" t="s">
        <v>43</v>
      </c>
    </row>
    <row r="6" spans="2:6" ht="13.5" customHeight="1" thickBot="1">
      <c r="B6" s="37"/>
      <c r="C6" s="9"/>
      <c r="D6" s="59" t="s">
        <v>177</v>
      </c>
      <c r="E6" s="62" t="s">
        <v>66</v>
      </c>
      <c r="F6" s="59" t="s">
        <v>67</v>
      </c>
    </row>
    <row r="7" spans="2:6" ht="21.75" customHeight="1">
      <c r="B7" s="43">
        <v>1</v>
      </c>
      <c r="C7" s="40" t="s">
        <v>46</v>
      </c>
      <c r="D7" s="216" t="s">
        <v>178</v>
      </c>
      <c r="E7" s="217">
        <v>165470936</v>
      </c>
      <c r="F7" s="218">
        <v>173149004</v>
      </c>
    </row>
    <row r="8" spans="2:6" ht="17.25" customHeight="1">
      <c r="B8" s="36">
        <v>2</v>
      </c>
      <c r="C8" s="19" t="s">
        <v>47</v>
      </c>
      <c r="D8" s="126"/>
      <c r="E8" s="29">
        <v>0</v>
      </c>
      <c r="F8" s="19">
        <v>0</v>
      </c>
    </row>
    <row r="9" spans="2:6" ht="18" customHeight="1">
      <c r="B9" s="36">
        <v>3</v>
      </c>
      <c r="C9" s="19" t="s">
        <v>48</v>
      </c>
      <c r="D9" s="126"/>
      <c r="E9" s="29">
        <v>0</v>
      </c>
      <c r="F9" s="19">
        <v>0</v>
      </c>
    </row>
    <row r="10" spans="2:6" ht="18" customHeight="1">
      <c r="B10" s="36">
        <v>4</v>
      </c>
      <c r="C10" s="60" t="s">
        <v>312</v>
      </c>
      <c r="D10" s="126"/>
      <c r="E10" s="29">
        <v>0</v>
      </c>
      <c r="F10" s="19">
        <v>0</v>
      </c>
    </row>
    <row r="11" spans="2:6" ht="17.25" customHeight="1">
      <c r="B11" s="36">
        <v>4</v>
      </c>
      <c r="C11" s="19" t="s">
        <v>49</v>
      </c>
      <c r="D11" s="126" t="s">
        <v>179</v>
      </c>
      <c r="E11" s="29">
        <v>125424347</v>
      </c>
      <c r="F11" s="19">
        <v>128336621</v>
      </c>
    </row>
    <row r="12" spans="2:6" ht="15.75" customHeight="1">
      <c r="B12" s="55">
        <v>5</v>
      </c>
      <c r="C12" s="25" t="s">
        <v>50</v>
      </c>
      <c r="D12" s="125" t="s">
        <v>180</v>
      </c>
      <c r="E12" s="28">
        <f>E13+E14</f>
        <v>10008116</v>
      </c>
      <c r="F12" s="25">
        <f>F13+F14</f>
        <v>8288739</v>
      </c>
    </row>
    <row r="13" spans="2:6" ht="15" customHeight="1">
      <c r="B13" s="36"/>
      <c r="C13" s="19" t="s">
        <v>52</v>
      </c>
      <c r="D13" s="126"/>
      <c r="E13" s="29">
        <v>8575952</v>
      </c>
      <c r="F13" s="19">
        <v>7102601</v>
      </c>
    </row>
    <row r="14" spans="2:6" ht="15.75" customHeight="1">
      <c r="B14" s="36"/>
      <c r="C14" s="19" t="s">
        <v>51</v>
      </c>
      <c r="D14" s="126"/>
      <c r="E14" s="29">
        <v>1432164</v>
      </c>
      <c r="F14" s="19">
        <v>1186138</v>
      </c>
    </row>
    <row r="15" spans="2:6" ht="16.5" customHeight="1">
      <c r="B15" s="36">
        <v>6</v>
      </c>
      <c r="C15" s="19" t="s">
        <v>53</v>
      </c>
      <c r="D15" s="126" t="s">
        <v>182</v>
      </c>
      <c r="E15" s="72">
        <v>2435454</v>
      </c>
      <c r="F15" s="19">
        <v>4406492</v>
      </c>
    </row>
    <row r="16" spans="2:7" ht="21" customHeight="1">
      <c r="B16" s="36">
        <v>7</v>
      </c>
      <c r="C16" s="19" t="s">
        <v>54</v>
      </c>
      <c r="D16" s="126" t="s">
        <v>181</v>
      </c>
      <c r="E16" s="29">
        <v>16859847</v>
      </c>
      <c r="F16" s="19">
        <v>18130472</v>
      </c>
      <c r="G16" s="81"/>
    </row>
    <row r="17" spans="2:6" ht="24" customHeight="1">
      <c r="B17" s="36">
        <v>8</v>
      </c>
      <c r="C17" s="33" t="s">
        <v>55</v>
      </c>
      <c r="D17" s="33"/>
      <c r="E17" s="219">
        <f>E11+E12+E15+E16</f>
        <v>154727764</v>
      </c>
      <c r="F17" s="33">
        <f>F11+F12+F15+F16</f>
        <v>159162324</v>
      </c>
    </row>
    <row r="18" spans="2:6" ht="25.5" customHeight="1">
      <c r="B18" s="36">
        <v>9</v>
      </c>
      <c r="C18" s="33" t="s">
        <v>394</v>
      </c>
      <c r="D18" s="33"/>
      <c r="E18" s="219">
        <f>E7+E8+E9+E10-E17</f>
        <v>10743172</v>
      </c>
      <c r="F18" s="33">
        <f>F7+F8+F9+F10-F17</f>
        <v>13986680</v>
      </c>
    </row>
    <row r="19" spans="2:6" ht="22.5" customHeight="1">
      <c r="B19" s="36">
        <v>10</v>
      </c>
      <c r="C19" s="60" t="s">
        <v>310</v>
      </c>
      <c r="D19" s="60"/>
      <c r="E19" s="29"/>
      <c r="F19" s="19"/>
    </row>
    <row r="20" spans="2:6" ht="16.5" customHeight="1">
      <c r="B20" s="55">
        <v>11</v>
      </c>
      <c r="C20" s="25" t="s">
        <v>56</v>
      </c>
      <c r="D20" s="25"/>
      <c r="E20" s="28"/>
      <c r="F20" s="25"/>
    </row>
    <row r="21" spans="2:6" ht="19.5" customHeight="1">
      <c r="B21" s="36">
        <v>12</v>
      </c>
      <c r="C21" s="19" t="s">
        <v>57</v>
      </c>
      <c r="D21" s="19"/>
      <c r="E21" s="29">
        <f>E22+E23+E24+E25</f>
        <v>-631578</v>
      </c>
      <c r="F21" s="19">
        <f>F22+F23+F24+F25</f>
        <v>-1735018</v>
      </c>
    </row>
    <row r="22" spans="2:6" ht="17.25" customHeight="1">
      <c r="B22" s="36"/>
      <c r="C22" s="60" t="s">
        <v>311</v>
      </c>
      <c r="D22" s="19"/>
      <c r="E22" s="29"/>
      <c r="F22" s="19"/>
    </row>
    <row r="23" spans="2:6" ht="18" customHeight="1">
      <c r="B23" s="36"/>
      <c r="C23" s="19" t="s">
        <v>58</v>
      </c>
      <c r="D23" s="19"/>
      <c r="E23" s="72">
        <v>-631578</v>
      </c>
      <c r="F23" s="19">
        <v>-1735018</v>
      </c>
    </row>
    <row r="24" spans="2:6" ht="17.25" customHeight="1">
      <c r="B24" s="36"/>
      <c r="C24" s="19" t="s">
        <v>59</v>
      </c>
      <c r="D24" s="19"/>
      <c r="E24" s="72">
        <v>0</v>
      </c>
      <c r="F24" s="19">
        <v>0</v>
      </c>
    </row>
    <row r="25" spans="2:6" ht="18.75" customHeight="1">
      <c r="B25" s="36"/>
      <c r="C25" s="19" t="s">
        <v>318</v>
      </c>
      <c r="D25" s="19"/>
      <c r="E25" s="72">
        <v>0</v>
      </c>
      <c r="F25" s="19">
        <v>0</v>
      </c>
    </row>
    <row r="26" spans="2:6" ht="24" customHeight="1">
      <c r="B26" s="36">
        <v>13</v>
      </c>
      <c r="C26" s="33" t="s">
        <v>60</v>
      </c>
      <c r="D26" s="33"/>
      <c r="E26" s="219">
        <f>E19+E20+E21</f>
        <v>-631578</v>
      </c>
      <c r="F26" s="33">
        <f>F19+F20+F21</f>
        <v>-1735018</v>
      </c>
    </row>
    <row r="27" spans="2:6" ht="20.25" customHeight="1" thickBot="1">
      <c r="B27" s="37">
        <v>14</v>
      </c>
      <c r="C27" s="38" t="s">
        <v>61</v>
      </c>
      <c r="D27" s="38"/>
      <c r="E27" s="220">
        <f>E18+E26</f>
        <v>10111594</v>
      </c>
      <c r="F27" s="38">
        <f>F18+F26</f>
        <v>12251662</v>
      </c>
    </row>
    <row r="28" spans="2:6" ht="20.25" customHeight="1">
      <c r="B28" s="55">
        <v>15</v>
      </c>
      <c r="C28" s="25" t="s">
        <v>62</v>
      </c>
      <c r="D28" s="25"/>
      <c r="E28" s="87">
        <v>1011159</v>
      </c>
      <c r="F28" s="25">
        <v>1225166</v>
      </c>
    </row>
    <row r="29" spans="2:6" ht="25.5" customHeight="1">
      <c r="B29" s="36">
        <v>16</v>
      </c>
      <c r="C29" s="33" t="s">
        <v>63</v>
      </c>
      <c r="D29" s="33"/>
      <c r="E29" s="219">
        <f>E27-E28</f>
        <v>9100435</v>
      </c>
      <c r="F29" s="33">
        <f>F27-F28</f>
        <v>11026496</v>
      </c>
    </row>
    <row r="30" spans="2:6" ht="22.5" customHeight="1" thickBot="1">
      <c r="B30" s="37">
        <v>17</v>
      </c>
      <c r="C30" s="20" t="s">
        <v>64</v>
      </c>
      <c r="D30" s="20"/>
      <c r="E30" s="30"/>
      <c r="F30" s="20"/>
    </row>
    <row r="33" ht="12.75">
      <c r="F33">
        <v>3</v>
      </c>
    </row>
  </sheetData>
  <sheetProtection/>
  <printOptions/>
  <pageMargins left="0.25" right="0.3" top="0.59" bottom="1" header="0.5" footer="0.5"/>
  <pageSetup horizontalDpi="600" verticalDpi="600" orientation="portrait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6"/>
  <sheetViews>
    <sheetView view="pageBreakPreview" zoomScale="60" zoomScalePageLayoutView="0" workbookViewId="0" topLeftCell="B1">
      <selection activeCell="E40" sqref="E40"/>
    </sheetView>
  </sheetViews>
  <sheetFormatPr defaultColWidth="9.140625" defaultRowHeight="12.75"/>
  <cols>
    <col min="2" max="2" width="5.28125" style="0" customWidth="1"/>
    <col min="3" max="3" width="49.00390625" style="0" customWidth="1"/>
    <col min="4" max="4" width="11.00390625" style="0" customWidth="1"/>
    <col min="5" max="5" width="12.421875" style="0" customWidth="1"/>
    <col min="6" max="6" width="10.421875" style="0" customWidth="1"/>
    <col min="8" max="9" width="9.57421875" style="0" bestFit="1" customWidth="1"/>
    <col min="10" max="10" width="9.8515625" style="0" customWidth="1"/>
  </cols>
  <sheetData>
    <row r="2" ht="12.75">
      <c r="C2" s="42" t="s">
        <v>445</v>
      </c>
    </row>
    <row r="3" spans="10:11" ht="16.5" customHeight="1" thickBot="1">
      <c r="J3" s="89"/>
      <c r="K3" s="89"/>
    </row>
    <row r="4" spans="2:11" ht="23.25" customHeight="1">
      <c r="B4" s="21" t="s">
        <v>6</v>
      </c>
      <c r="C4" s="98" t="s">
        <v>105</v>
      </c>
      <c r="D4" s="61" t="s">
        <v>44</v>
      </c>
      <c r="E4" s="58" t="s">
        <v>44</v>
      </c>
      <c r="J4" s="89"/>
      <c r="K4" s="89"/>
    </row>
    <row r="5" spans="2:5" ht="14.25" customHeight="1" thickBot="1">
      <c r="B5" s="32"/>
      <c r="C5" s="24"/>
      <c r="D5" s="62" t="s">
        <v>66</v>
      </c>
      <c r="E5" s="59" t="s">
        <v>9</v>
      </c>
    </row>
    <row r="6" spans="2:5" ht="24" customHeight="1">
      <c r="B6" s="25"/>
      <c r="C6" s="40" t="s">
        <v>68</v>
      </c>
      <c r="D6" s="221">
        <f>D7+D8+D9+D10+D11</f>
        <v>-31874066</v>
      </c>
      <c r="E6" s="221">
        <f>E7+E8+E9+E10+E11</f>
        <v>20309557</v>
      </c>
    </row>
    <row r="7" spans="2:10" ht="20.25" customHeight="1">
      <c r="B7" s="19"/>
      <c r="C7" s="63" t="s">
        <v>401</v>
      </c>
      <c r="D7" s="29">
        <v>173606805</v>
      </c>
      <c r="E7" s="19">
        <v>181690546</v>
      </c>
      <c r="G7" s="89"/>
      <c r="H7" s="89"/>
      <c r="I7" s="89"/>
      <c r="J7" s="89"/>
    </row>
    <row r="8" spans="2:10" ht="17.25" customHeight="1">
      <c r="B8" s="19"/>
      <c r="C8" s="63" t="s">
        <v>396</v>
      </c>
      <c r="D8" s="29">
        <v>-203624129</v>
      </c>
      <c r="E8" s="19">
        <v>-158427101</v>
      </c>
      <c r="G8" s="89"/>
      <c r="H8" s="89"/>
      <c r="I8" s="89"/>
      <c r="J8" s="89"/>
    </row>
    <row r="9" spans="2:10" ht="15" customHeight="1">
      <c r="B9" s="19"/>
      <c r="C9" s="63" t="s">
        <v>397</v>
      </c>
      <c r="D9" s="29"/>
      <c r="E9" s="19">
        <v>0</v>
      </c>
      <c r="I9" s="89"/>
      <c r="J9" s="89"/>
    </row>
    <row r="10" spans="2:10" ht="18.75" customHeight="1">
      <c r="B10" s="19"/>
      <c r="C10" s="63" t="s">
        <v>398</v>
      </c>
      <c r="D10" s="29">
        <v>-631578</v>
      </c>
      <c r="E10" s="19">
        <v>-1721600</v>
      </c>
      <c r="J10" s="89"/>
    </row>
    <row r="11" spans="2:10" ht="17.25" customHeight="1">
      <c r="B11" s="19"/>
      <c r="C11" s="63" t="s">
        <v>399</v>
      </c>
      <c r="D11" s="29">
        <v>-1225164</v>
      </c>
      <c r="E11" s="19">
        <v>-1232288</v>
      </c>
      <c r="J11" s="42"/>
    </row>
    <row r="12" spans="2:10" ht="21.75" customHeight="1">
      <c r="B12" s="25"/>
      <c r="C12" s="64" t="s">
        <v>400</v>
      </c>
      <c r="D12" s="28"/>
      <c r="E12" s="25"/>
      <c r="J12" s="89"/>
    </row>
    <row r="13" spans="2:10" ht="21" customHeight="1">
      <c r="B13" s="19"/>
      <c r="C13" s="33" t="s">
        <v>69</v>
      </c>
      <c r="D13" s="29">
        <f>D14+D15+D16+D17+D18</f>
        <v>0</v>
      </c>
      <c r="E13" s="19">
        <f>E14+E15+E16+E17+E18</f>
        <v>0</v>
      </c>
      <c r="J13" s="89"/>
    </row>
    <row r="14" spans="2:10" ht="16.5" customHeight="1">
      <c r="B14" s="19"/>
      <c r="C14" s="19" t="s">
        <v>70</v>
      </c>
      <c r="D14" s="29"/>
      <c r="E14" s="19"/>
      <c r="J14" s="89"/>
    </row>
    <row r="15" spans="2:10" ht="16.5" customHeight="1">
      <c r="B15" s="25"/>
      <c r="C15" s="25" t="s">
        <v>109</v>
      </c>
      <c r="D15" s="28"/>
      <c r="E15" s="25">
        <v>0</v>
      </c>
      <c r="J15" s="89"/>
    </row>
    <row r="16" spans="2:10" ht="16.5" customHeight="1">
      <c r="B16" s="19"/>
      <c r="C16" s="19" t="s">
        <v>71</v>
      </c>
      <c r="D16" s="29"/>
      <c r="E16" s="19"/>
      <c r="J16" s="89"/>
    </row>
    <row r="17" spans="2:10" ht="16.5" customHeight="1">
      <c r="B17" s="19"/>
      <c r="C17" s="19" t="s">
        <v>72</v>
      </c>
      <c r="D17" s="29"/>
      <c r="E17" s="19"/>
      <c r="J17" s="89"/>
    </row>
    <row r="18" spans="2:10" ht="18" customHeight="1">
      <c r="B18" s="19"/>
      <c r="C18" s="19" t="s">
        <v>73</v>
      </c>
      <c r="D18" s="29"/>
      <c r="E18" s="19"/>
      <c r="J18" s="89"/>
    </row>
    <row r="19" spans="2:10" ht="17.25" customHeight="1">
      <c r="B19" s="19"/>
      <c r="C19" s="33" t="s">
        <v>74</v>
      </c>
      <c r="D19" s="29">
        <f>D20+D21+D22+D23+D24</f>
        <v>8030534</v>
      </c>
      <c r="E19" s="19">
        <f>E20+E21+E22+E23+E24</f>
        <v>0</v>
      </c>
      <c r="J19" s="89"/>
    </row>
    <row r="20" spans="2:10" ht="16.5" customHeight="1">
      <c r="B20" s="19"/>
      <c r="C20" s="19" t="s">
        <v>75</v>
      </c>
      <c r="D20" s="72"/>
      <c r="E20" s="19"/>
      <c r="J20" s="89"/>
    </row>
    <row r="21" spans="2:10" ht="18" customHeight="1">
      <c r="B21" s="25"/>
      <c r="C21" s="25" t="s">
        <v>76</v>
      </c>
      <c r="D21" s="28">
        <v>10398434</v>
      </c>
      <c r="E21" s="25">
        <v>0</v>
      </c>
      <c r="J21" s="89"/>
    </row>
    <row r="22" spans="2:10" ht="18" customHeight="1">
      <c r="B22" s="19"/>
      <c r="C22" s="19" t="s">
        <v>316</v>
      </c>
      <c r="D22" s="72">
        <v>-2367900</v>
      </c>
      <c r="E22" s="19">
        <v>0</v>
      </c>
      <c r="J22" s="89"/>
    </row>
    <row r="23" spans="2:10" ht="18.75" customHeight="1">
      <c r="B23" s="19"/>
      <c r="C23" s="19" t="s">
        <v>77</v>
      </c>
      <c r="D23" s="29"/>
      <c r="E23" s="19"/>
      <c r="H23" s="73"/>
      <c r="J23" s="89"/>
    </row>
    <row r="24" spans="2:10" ht="15" customHeight="1">
      <c r="B24" s="19"/>
      <c r="C24" s="19" t="s">
        <v>78</v>
      </c>
      <c r="D24" s="29"/>
      <c r="E24" s="19"/>
      <c r="H24" s="73"/>
      <c r="J24" s="89"/>
    </row>
    <row r="25" spans="2:10" s="73" customFormat="1" ht="15" customHeight="1">
      <c r="B25" s="60"/>
      <c r="C25" s="33" t="s">
        <v>104</v>
      </c>
      <c r="D25" s="166"/>
      <c r="E25" s="60"/>
      <c r="J25" s="238"/>
    </row>
    <row r="26" spans="2:10" s="73" customFormat="1" ht="15.75" customHeight="1">
      <c r="B26" s="60"/>
      <c r="C26" s="33" t="s">
        <v>79</v>
      </c>
      <c r="D26" s="166">
        <v>51073782</v>
      </c>
      <c r="E26" s="60">
        <v>30764225</v>
      </c>
      <c r="H26"/>
      <c r="J26" s="105"/>
    </row>
    <row r="27" spans="2:10" ht="18" customHeight="1" thickBot="1">
      <c r="B27" s="20"/>
      <c r="C27" s="38" t="s">
        <v>395</v>
      </c>
      <c r="D27" s="222">
        <f>D6+D13+D19+D26</f>
        <v>27230250</v>
      </c>
      <c r="E27" s="38">
        <f>E6+E13+E19+E26</f>
        <v>51073782</v>
      </c>
      <c r="G27" s="73"/>
      <c r="I27" s="73"/>
      <c r="J27" s="105"/>
    </row>
    <row r="28" ht="12.75">
      <c r="J28" s="42"/>
    </row>
    <row r="29" spans="7:10" ht="12.75">
      <c r="G29" s="73"/>
      <c r="J29" s="105"/>
    </row>
    <row r="30" spans="7:10" ht="12.75">
      <c r="G30" s="73"/>
      <c r="J30" s="144"/>
    </row>
    <row r="31" spans="7:10" ht="12.75">
      <c r="G31" s="73"/>
      <c r="J31" s="89"/>
    </row>
    <row r="32" ht="12.75">
      <c r="J32" s="89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spans="4:5" ht="12.75">
      <c r="D49" s="81"/>
      <c r="E49" s="89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view="pageBreakPreview" zoomScale="60" zoomScalePageLayoutView="0" workbookViewId="0" topLeftCell="A1">
      <selection activeCell="A1" sqref="A1:H18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15.28125" style="0" customWidth="1"/>
    <col min="4" max="4" width="13.421875" style="0" customWidth="1"/>
    <col min="5" max="5" width="14.57421875" style="0" customWidth="1"/>
    <col min="6" max="6" width="17.8515625" style="0" customWidth="1"/>
    <col min="7" max="7" width="18.57421875" style="0" customWidth="1"/>
    <col min="8" max="8" width="13.421875" style="0" bestFit="1" customWidth="1"/>
  </cols>
  <sheetData>
    <row r="2" ht="15.75">
      <c r="C2" s="13" t="s">
        <v>446</v>
      </c>
    </row>
    <row r="3" ht="12.75">
      <c r="B3" s="47" t="s">
        <v>88</v>
      </c>
    </row>
    <row r="4" ht="13.5" thickBot="1"/>
    <row r="5" spans="1:8" ht="21" customHeight="1" thickBot="1">
      <c r="A5" s="23"/>
      <c r="B5" s="2"/>
      <c r="C5" s="44" t="s">
        <v>89</v>
      </c>
      <c r="D5" s="51" t="s">
        <v>90</v>
      </c>
      <c r="E5" s="44" t="s">
        <v>91</v>
      </c>
      <c r="F5" s="51" t="s">
        <v>93</v>
      </c>
      <c r="G5" s="44" t="s">
        <v>92</v>
      </c>
      <c r="H5" s="52" t="s">
        <v>80</v>
      </c>
    </row>
    <row r="6" spans="1:8" ht="25.5" customHeight="1">
      <c r="A6" s="76" t="s">
        <v>94</v>
      </c>
      <c r="B6" s="77" t="s">
        <v>385</v>
      </c>
      <c r="C6" s="78">
        <v>0</v>
      </c>
      <c r="D6" s="78"/>
      <c r="E6" s="78"/>
      <c r="F6" s="78"/>
      <c r="G6" s="78"/>
      <c r="H6" s="79">
        <f>C6+D6+E6+F6+G6</f>
        <v>0</v>
      </c>
    </row>
    <row r="7" spans="1:8" ht="17.25" customHeight="1">
      <c r="A7" s="66" t="s">
        <v>95</v>
      </c>
      <c r="B7" s="16" t="s">
        <v>81</v>
      </c>
      <c r="C7" s="16"/>
      <c r="D7" s="16"/>
      <c r="E7" s="16"/>
      <c r="F7" s="16"/>
      <c r="G7" s="16"/>
      <c r="H7" s="17">
        <f aca="true" t="shared" si="0" ref="H7:H18">C7+D7+E7+F7+G7</f>
        <v>0</v>
      </c>
    </row>
    <row r="8" spans="1:8" ht="17.25" customHeight="1">
      <c r="A8" s="65" t="s">
        <v>96</v>
      </c>
      <c r="B8" s="75" t="s">
        <v>82</v>
      </c>
      <c r="C8" s="16">
        <v>28613001</v>
      </c>
      <c r="D8" s="16"/>
      <c r="E8" s="16"/>
      <c r="F8" s="16"/>
      <c r="G8" s="16"/>
      <c r="H8" s="17">
        <f t="shared" si="0"/>
        <v>28613001</v>
      </c>
    </row>
    <row r="9" spans="1:8" ht="19.5" customHeight="1">
      <c r="A9" s="66">
        <v>1</v>
      </c>
      <c r="B9" s="16" t="s">
        <v>85</v>
      </c>
      <c r="C9" s="16"/>
      <c r="D9" s="16"/>
      <c r="E9" s="16"/>
      <c r="F9" s="16">
        <v>0</v>
      </c>
      <c r="G9" s="16">
        <f>pasiv!D45</f>
        <v>32502130</v>
      </c>
      <c r="H9" s="17">
        <f t="shared" si="0"/>
        <v>32502130</v>
      </c>
    </row>
    <row r="10" spans="1:8" ht="21" customHeight="1">
      <c r="A10" s="66">
        <v>2</v>
      </c>
      <c r="B10" s="16" t="s">
        <v>83</v>
      </c>
      <c r="C10" s="16"/>
      <c r="D10" s="16"/>
      <c r="E10" s="16"/>
      <c r="F10" s="16"/>
      <c r="G10" s="16"/>
      <c r="H10" s="17">
        <f t="shared" si="0"/>
        <v>0</v>
      </c>
    </row>
    <row r="11" spans="1:8" ht="20.25" customHeight="1">
      <c r="A11" s="66">
        <v>3</v>
      </c>
      <c r="B11" s="16" t="s">
        <v>97</v>
      </c>
      <c r="C11" s="16"/>
      <c r="D11" s="16"/>
      <c r="E11" s="16"/>
      <c r="F11" s="16"/>
      <c r="G11" s="16">
        <v>0</v>
      </c>
      <c r="H11" s="17">
        <f t="shared" si="0"/>
        <v>0</v>
      </c>
    </row>
    <row r="12" spans="1:8" ht="21" customHeight="1">
      <c r="A12" s="66">
        <v>4</v>
      </c>
      <c r="B12" s="16" t="s">
        <v>98</v>
      </c>
      <c r="C12" s="16"/>
      <c r="D12" s="16"/>
      <c r="E12" s="16"/>
      <c r="F12" s="16"/>
      <c r="G12" s="16"/>
      <c r="H12" s="17">
        <f t="shared" si="0"/>
        <v>0</v>
      </c>
    </row>
    <row r="13" spans="1:8" ht="22.5" customHeight="1">
      <c r="A13" s="65" t="s">
        <v>99</v>
      </c>
      <c r="B13" s="75" t="s">
        <v>427</v>
      </c>
      <c r="C13" s="16">
        <f>SUM(C6:C12)</f>
        <v>28613001</v>
      </c>
      <c r="D13" s="16"/>
      <c r="E13" s="16"/>
      <c r="F13" s="16">
        <f>SUM(F6:F12)</f>
        <v>0</v>
      </c>
      <c r="G13" s="16">
        <f>SUM(G6:G12)</f>
        <v>32502130</v>
      </c>
      <c r="H13" s="17">
        <f t="shared" si="0"/>
        <v>61115131</v>
      </c>
    </row>
    <row r="14" spans="1:8" ht="22.5" customHeight="1">
      <c r="A14" s="66">
        <v>1</v>
      </c>
      <c r="B14" s="16" t="s">
        <v>85</v>
      </c>
      <c r="C14" s="16"/>
      <c r="D14" s="16"/>
      <c r="E14" s="16"/>
      <c r="F14" s="16"/>
      <c r="G14" s="16">
        <f>pasiv!D46</f>
        <v>9100435</v>
      </c>
      <c r="H14" s="17">
        <f t="shared" si="0"/>
        <v>9100435</v>
      </c>
    </row>
    <row r="15" spans="1:8" ht="18" customHeight="1">
      <c r="A15" s="66">
        <v>2</v>
      </c>
      <c r="B15" s="16" t="s">
        <v>83</v>
      </c>
      <c r="C15" s="16"/>
      <c r="D15" s="16"/>
      <c r="E15" s="16"/>
      <c r="F15" s="16"/>
      <c r="G15" s="16"/>
      <c r="H15" s="17">
        <f t="shared" si="0"/>
        <v>0</v>
      </c>
    </row>
    <row r="16" spans="1:8" ht="19.5" customHeight="1">
      <c r="A16" s="66">
        <v>3</v>
      </c>
      <c r="B16" s="16" t="s">
        <v>100</v>
      </c>
      <c r="C16" s="16"/>
      <c r="D16" s="16"/>
      <c r="E16" s="16"/>
      <c r="F16" s="16"/>
      <c r="G16" s="16"/>
      <c r="H16" s="17">
        <f t="shared" si="0"/>
        <v>0</v>
      </c>
    </row>
    <row r="17" spans="1:8" ht="21" customHeight="1">
      <c r="A17" s="66">
        <v>4</v>
      </c>
      <c r="B17" s="16" t="s">
        <v>86</v>
      </c>
      <c r="C17" s="16"/>
      <c r="D17" s="16"/>
      <c r="E17" s="16"/>
      <c r="F17" s="16"/>
      <c r="G17" s="16"/>
      <c r="H17" s="17">
        <f t="shared" si="0"/>
        <v>0</v>
      </c>
    </row>
    <row r="18" spans="1:8" ht="20.25" customHeight="1" thickBot="1">
      <c r="A18" s="67" t="s">
        <v>87</v>
      </c>
      <c r="B18" s="80" t="s">
        <v>447</v>
      </c>
      <c r="C18" s="80">
        <f>SUM(C13:C17)</f>
        <v>28613001</v>
      </c>
      <c r="D18" s="80"/>
      <c r="E18" s="80"/>
      <c r="F18" s="80">
        <f>SUM(F13:F17)</f>
        <v>0</v>
      </c>
      <c r="G18" s="80">
        <f>SUM(G13:G17)</f>
        <v>41602565</v>
      </c>
      <c r="H18" s="202">
        <f t="shared" si="0"/>
        <v>70215566</v>
      </c>
    </row>
  </sheetData>
  <sheetProtection/>
  <printOptions/>
  <pageMargins left="0.21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140"/>
  <sheetViews>
    <sheetView view="pageBreakPreview" zoomScale="60" zoomScalePageLayoutView="0" workbookViewId="0" topLeftCell="A1">
      <selection activeCell="L42" sqref="L42:M45"/>
    </sheetView>
  </sheetViews>
  <sheetFormatPr defaultColWidth="9.140625" defaultRowHeight="12.75"/>
  <cols>
    <col min="1" max="1" width="1.7109375" style="0" customWidth="1"/>
    <col min="2" max="2" width="2.7109375" style="0" customWidth="1"/>
    <col min="3" max="3" width="6.8515625" style="0" customWidth="1"/>
    <col min="4" max="4" width="10.57421875" style="0" customWidth="1"/>
    <col min="5" max="5" width="13.421875" style="0" bestFit="1" customWidth="1"/>
    <col min="6" max="6" width="9.7109375" style="0" customWidth="1"/>
    <col min="7" max="7" width="12.00390625" style="0" bestFit="1" customWidth="1"/>
    <col min="8" max="8" width="10.28125" style="0" customWidth="1"/>
    <col min="9" max="9" width="10.421875" style="0" customWidth="1"/>
    <col min="10" max="10" width="12.00390625" style="0" bestFit="1" customWidth="1"/>
    <col min="11" max="11" width="13.421875" style="0" bestFit="1" customWidth="1"/>
    <col min="12" max="12" width="13.57421875" style="0" customWidth="1"/>
    <col min="13" max="13" width="9.421875" style="0" customWidth="1"/>
  </cols>
  <sheetData>
    <row r="1" spans="3:5" s="5" customFormat="1" ht="12.75">
      <c r="C1" s="71"/>
      <c r="E1" s="71" t="s">
        <v>110</v>
      </c>
    </row>
    <row r="2" spans="2:11" ht="12" customHeight="1">
      <c r="B2" s="91"/>
      <c r="C2" s="127"/>
      <c r="D2" s="127"/>
      <c r="E2" s="127"/>
      <c r="F2" s="127"/>
      <c r="G2" s="127"/>
      <c r="H2" s="127"/>
      <c r="I2" s="127"/>
      <c r="J2" s="127"/>
      <c r="K2" s="128"/>
    </row>
    <row r="3" spans="2:11" ht="12.75" hidden="1">
      <c r="B3" s="93"/>
      <c r="C3" s="184"/>
      <c r="D3" s="185"/>
      <c r="E3" s="185"/>
      <c r="F3" s="185"/>
      <c r="G3" s="185"/>
      <c r="H3" s="185"/>
      <c r="I3" s="185"/>
      <c r="J3" s="186"/>
      <c r="K3" s="129"/>
    </row>
    <row r="4" spans="2:11" ht="12.75" hidden="1">
      <c r="B4" s="93"/>
      <c r="C4" s="187" t="s">
        <v>183</v>
      </c>
      <c r="D4" s="188"/>
      <c r="E4" s="188"/>
      <c r="F4" s="188"/>
      <c r="G4" s="188"/>
      <c r="H4" s="188"/>
      <c r="I4" s="188"/>
      <c r="J4" s="189"/>
      <c r="K4" s="129"/>
    </row>
    <row r="5" spans="2:11" ht="12.75" hidden="1">
      <c r="B5" s="93"/>
      <c r="C5" s="187" t="s">
        <v>184</v>
      </c>
      <c r="D5" s="188"/>
      <c r="E5" s="188"/>
      <c r="F5" s="188"/>
      <c r="G5" s="188"/>
      <c r="H5" s="188"/>
      <c r="I5" s="188"/>
      <c r="J5" s="189"/>
      <c r="K5" s="129"/>
    </row>
    <row r="6" spans="2:11" ht="12.75" hidden="1">
      <c r="B6" s="93"/>
      <c r="C6" s="187" t="s">
        <v>185</v>
      </c>
      <c r="D6" s="188"/>
      <c r="E6" s="188"/>
      <c r="F6" s="188"/>
      <c r="G6" s="188"/>
      <c r="H6" s="188"/>
      <c r="I6" s="188"/>
      <c r="J6" s="189"/>
      <c r="K6" s="129"/>
    </row>
    <row r="7" spans="2:11" ht="12.75" hidden="1">
      <c r="B7" s="93"/>
      <c r="C7" s="187" t="s">
        <v>186</v>
      </c>
      <c r="D7" s="188"/>
      <c r="E7" s="188"/>
      <c r="F7" s="188"/>
      <c r="G7" s="188"/>
      <c r="H7" s="188"/>
      <c r="I7" s="188"/>
      <c r="J7" s="189"/>
      <c r="K7" s="129"/>
    </row>
    <row r="8" spans="2:11" ht="12.75" hidden="1">
      <c r="B8" s="93"/>
      <c r="C8" s="187" t="s">
        <v>187</v>
      </c>
      <c r="D8" s="188"/>
      <c r="E8" s="188"/>
      <c r="F8" s="188"/>
      <c r="G8" s="188"/>
      <c r="H8" s="188"/>
      <c r="I8" s="188"/>
      <c r="J8" s="189"/>
      <c r="K8" s="129"/>
    </row>
    <row r="9" spans="2:11" ht="12.75" hidden="1">
      <c r="B9" s="93"/>
      <c r="C9" s="190" t="s">
        <v>188</v>
      </c>
      <c r="D9" s="191"/>
      <c r="E9" s="191"/>
      <c r="F9" s="191"/>
      <c r="G9" s="191"/>
      <c r="H9" s="191"/>
      <c r="I9" s="191"/>
      <c r="J9" s="192"/>
      <c r="K9" s="129"/>
    </row>
    <row r="10" spans="2:11" ht="12.75" hidden="1">
      <c r="B10" s="93"/>
      <c r="C10" s="188"/>
      <c r="D10" s="188"/>
      <c r="E10" s="188"/>
      <c r="F10" s="188"/>
      <c r="G10" s="188"/>
      <c r="H10" s="188"/>
      <c r="I10" s="188"/>
      <c r="J10" s="188"/>
      <c r="K10" s="129"/>
    </row>
    <row r="11" spans="2:11" ht="12.75" hidden="1">
      <c r="B11" s="93"/>
      <c r="C11" s="188" t="s">
        <v>189</v>
      </c>
      <c r="D11" s="188" t="s">
        <v>190</v>
      </c>
      <c r="E11" s="188"/>
      <c r="F11" s="188"/>
      <c r="G11" s="188"/>
      <c r="H11" s="188"/>
      <c r="I11" s="188"/>
      <c r="J11" s="188"/>
      <c r="K11" s="129"/>
    </row>
    <row r="12" spans="2:11" ht="12.75" hidden="1">
      <c r="B12" s="93"/>
      <c r="C12" s="188"/>
      <c r="D12" s="188"/>
      <c r="E12" s="188"/>
      <c r="F12" s="188"/>
      <c r="G12" s="188"/>
      <c r="H12" s="188"/>
      <c r="I12" s="188"/>
      <c r="J12" s="188"/>
      <c r="K12" s="129"/>
    </row>
    <row r="13" spans="2:11" ht="12.75" hidden="1">
      <c r="B13" s="93"/>
      <c r="C13" s="188">
        <v>1</v>
      </c>
      <c r="D13" s="188" t="s">
        <v>191</v>
      </c>
      <c r="E13" s="188"/>
      <c r="F13" s="188"/>
      <c r="G13" s="188"/>
      <c r="H13" s="188"/>
      <c r="I13" s="188"/>
      <c r="J13" s="188"/>
      <c r="K13" s="129"/>
    </row>
    <row r="14" spans="2:11" ht="12.75" hidden="1">
      <c r="B14" s="93"/>
      <c r="C14" s="188">
        <v>2</v>
      </c>
      <c r="D14" s="188" t="s">
        <v>192</v>
      </c>
      <c r="E14" s="188"/>
      <c r="F14" s="188"/>
      <c r="G14" s="188"/>
      <c r="H14" s="188"/>
      <c r="I14" s="188"/>
      <c r="J14" s="188"/>
      <c r="K14" s="129"/>
    </row>
    <row r="15" spans="2:11" ht="12.75" hidden="1">
      <c r="B15" s="93"/>
      <c r="C15" s="188">
        <v>3</v>
      </c>
      <c r="D15" s="188" t="s">
        <v>193</v>
      </c>
      <c r="E15" s="188"/>
      <c r="F15" s="188"/>
      <c r="G15" s="188"/>
      <c r="H15" s="188"/>
      <c r="I15" s="188"/>
      <c r="J15" s="188"/>
      <c r="K15" s="129"/>
    </row>
    <row r="16" spans="2:11" ht="12.75" hidden="1">
      <c r="B16" s="93"/>
      <c r="C16" s="188">
        <v>4</v>
      </c>
      <c r="D16" s="188" t="s">
        <v>194</v>
      </c>
      <c r="E16" s="188"/>
      <c r="F16" s="188"/>
      <c r="G16" s="188"/>
      <c r="H16" s="188"/>
      <c r="I16" s="188"/>
      <c r="J16" s="188"/>
      <c r="K16" s="129"/>
    </row>
    <row r="17" spans="2:11" ht="12.75" hidden="1">
      <c r="B17" s="93"/>
      <c r="C17" s="130"/>
      <c r="D17" s="130"/>
      <c r="E17" s="130"/>
      <c r="F17" s="130"/>
      <c r="G17" s="130"/>
      <c r="H17" s="130"/>
      <c r="I17" s="130"/>
      <c r="J17" s="130"/>
      <c r="K17" s="129"/>
    </row>
    <row r="18" spans="2:11" ht="12.75">
      <c r="B18" s="93"/>
      <c r="C18" s="130"/>
      <c r="D18" s="223" t="s">
        <v>402</v>
      </c>
      <c r="E18" s="130"/>
      <c r="F18" s="130"/>
      <c r="G18" s="130"/>
      <c r="H18" s="130"/>
      <c r="I18" s="130"/>
      <c r="J18" s="130"/>
      <c r="K18" s="129"/>
    </row>
    <row r="19" spans="2:11" ht="12.75">
      <c r="B19" s="93"/>
      <c r="C19" s="130" t="s">
        <v>403</v>
      </c>
      <c r="D19" s="130"/>
      <c r="E19" s="130"/>
      <c r="F19" s="130"/>
      <c r="G19" s="130"/>
      <c r="H19" s="130"/>
      <c r="I19" s="130"/>
      <c r="J19" s="130"/>
      <c r="K19" s="129"/>
    </row>
    <row r="20" spans="2:11" ht="12.75">
      <c r="B20" s="93"/>
      <c r="C20" s="130" t="s">
        <v>317</v>
      </c>
      <c r="D20" s="130"/>
      <c r="E20" s="130"/>
      <c r="F20" s="130"/>
      <c r="G20" s="130"/>
      <c r="H20" s="130"/>
      <c r="I20" s="130"/>
      <c r="J20" s="130"/>
      <c r="K20" s="129"/>
    </row>
    <row r="21" spans="2:11" ht="12.75" hidden="1">
      <c r="B21" s="93"/>
      <c r="C21" s="130"/>
      <c r="D21" s="130"/>
      <c r="E21" s="130"/>
      <c r="F21" s="130"/>
      <c r="G21" s="130"/>
      <c r="H21" s="130"/>
      <c r="I21" s="130"/>
      <c r="J21" s="130"/>
      <c r="K21" s="129"/>
    </row>
    <row r="22" spans="2:11" ht="12.75" hidden="1">
      <c r="B22" s="93"/>
      <c r="C22" s="188"/>
      <c r="D22" s="188" t="s">
        <v>195</v>
      </c>
      <c r="E22" s="188"/>
      <c r="F22" s="188"/>
      <c r="G22" s="188"/>
      <c r="H22" s="188"/>
      <c r="I22" s="188"/>
      <c r="J22" s="188"/>
      <c r="K22" s="129"/>
    </row>
    <row r="23" spans="2:11" ht="12.75" hidden="1">
      <c r="B23" s="93"/>
      <c r="C23" s="188"/>
      <c r="D23" s="188" t="s">
        <v>196</v>
      </c>
      <c r="E23" s="188"/>
      <c r="F23" s="188"/>
      <c r="G23" s="188"/>
      <c r="H23" s="188"/>
      <c r="I23" s="188"/>
      <c r="J23" s="188"/>
      <c r="K23" s="129"/>
    </row>
    <row r="24" spans="2:11" ht="12.75" hidden="1">
      <c r="B24" s="93"/>
      <c r="C24" s="188" t="s">
        <v>197</v>
      </c>
      <c r="D24" s="188"/>
      <c r="E24" s="188"/>
      <c r="F24" s="188"/>
      <c r="G24" s="188"/>
      <c r="H24" s="188"/>
      <c r="I24" s="188"/>
      <c r="J24" s="188"/>
      <c r="K24" s="129"/>
    </row>
    <row r="25" spans="2:11" ht="12.75" hidden="1">
      <c r="B25" s="93"/>
      <c r="C25" s="188"/>
      <c r="D25" s="188" t="s">
        <v>198</v>
      </c>
      <c r="E25" s="188"/>
      <c r="F25" s="188"/>
      <c r="G25" s="188"/>
      <c r="H25" s="188"/>
      <c r="I25" s="188"/>
      <c r="J25" s="188"/>
      <c r="K25" s="129"/>
    </row>
    <row r="26" spans="2:11" ht="12.75" hidden="1">
      <c r="B26" s="93"/>
      <c r="C26" s="188" t="s">
        <v>199</v>
      </c>
      <c r="D26" s="188"/>
      <c r="E26" s="188"/>
      <c r="F26" s="188"/>
      <c r="G26" s="188"/>
      <c r="H26" s="188"/>
      <c r="I26" s="188"/>
      <c r="J26" s="188"/>
      <c r="K26" s="129"/>
    </row>
    <row r="27" spans="2:11" ht="12.75" hidden="1">
      <c r="B27" s="93"/>
      <c r="C27" s="188"/>
      <c r="D27" s="188" t="s">
        <v>200</v>
      </c>
      <c r="E27" s="188"/>
      <c r="F27" s="188"/>
      <c r="G27" s="188"/>
      <c r="H27" s="188"/>
      <c r="I27" s="188"/>
      <c r="J27" s="188"/>
      <c r="K27" s="129"/>
    </row>
    <row r="28" spans="2:11" ht="12.75" hidden="1">
      <c r="B28" s="93"/>
      <c r="C28" s="188" t="s">
        <v>201</v>
      </c>
      <c r="D28" s="188"/>
      <c r="E28" s="188"/>
      <c r="F28" s="188"/>
      <c r="G28" s="188"/>
      <c r="H28" s="188"/>
      <c r="I28" s="188"/>
      <c r="J28" s="188"/>
      <c r="K28" s="129"/>
    </row>
    <row r="29" spans="2:11" ht="12.75" hidden="1">
      <c r="B29" s="93"/>
      <c r="C29" s="188"/>
      <c r="D29" s="188" t="s">
        <v>202</v>
      </c>
      <c r="E29" s="188"/>
      <c r="F29" s="188"/>
      <c r="G29" s="188"/>
      <c r="H29" s="188"/>
      <c r="I29" s="188"/>
      <c r="J29" s="188"/>
      <c r="K29" s="129"/>
    </row>
    <row r="30" spans="2:11" ht="12.75" hidden="1">
      <c r="B30" s="93"/>
      <c r="C30" s="188" t="s">
        <v>203</v>
      </c>
      <c r="D30" s="188"/>
      <c r="E30" s="188"/>
      <c r="F30" s="188"/>
      <c r="G30" s="188"/>
      <c r="H30" s="188"/>
      <c r="I30" s="188"/>
      <c r="J30" s="188"/>
      <c r="K30" s="129"/>
    </row>
    <row r="31" spans="2:11" ht="12.75" hidden="1">
      <c r="B31" s="93"/>
      <c r="C31" s="188" t="s">
        <v>204</v>
      </c>
      <c r="D31" s="188"/>
      <c r="E31" s="188"/>
      <c r="F31" s="188"/>
      <c r="G31" s="188"/>
      <c r="H31" s="188"/>
      <c r="I31" s="188"/>
      <c r="J31" s="188"/>
      <c r="K31" s="129"/>
    </row>
    <row r="32" spans="2:11" ht="12.75" hidden="1">
      <c r="B32" s="93"/>
      <c r="C32" s="188" t="s">
        <v>205</v>
      </c>
      <c r="D32" s="188"/>
      <c r="E32" s="188"/>
      <c r="F32" s="188"/>
      <c r="G32" s="188"/>
      <c r="H32" s="188"/>
      <c r="I32" s="188"/>
      <c r="J32" s="188"/>
      <c r="K32" s="129"/>
    </row>
    <row r="33" spans="2:11" ht="12.75" hidden="1">
      <c r="B33" s="93"/>
      <c r="C33" s="188"/>
      <c r="D33" s="188" t="s">
        <v>206</v>
      </c>
      <c r="E33" s="188"/>
      <c r="F33" s="188"/>
      <c r="G33" s="188"/>
      <c r="H33" s="188"/>
      <c r="I33" s="188"/>
      <c r="J33" s="188"/>
      <c r="K33" s="129"/>
    </row>
    <row r="34" spans="2:11" ht="12.75" hidden="1">
      <c r="B34" s="93"/>
      <c r="C34" s="188"/>
      <c r="D34" s="188" t="s">
        <v>207</v>
      </c>
      <c r="E34" s="188"/>
      <c r="F34" s="188"/>
      <c r="G34" s="188"/>
      <c r="H34" s="188"/>
      <c r="I34" s="188"/>
      <c r="J34" s="188"/>
      <c r="K34" s="129"/>
    </row>
    <row r="35" spans="2:11" ht="12.75" hidden="1">
      <c r="B35" s="93"/>
      <c r="C35" s="188"/>
      <c r="D35" s="188" t="s">
        <v>208</v>
      </c>
      <c r="E35" s="188"/>
      <c r="F35" s="188"/>
      <c r="G35" s="188"/>
      <c r="H35" s="188"/>
      <c r="I35" s="188"/>
      <c r="J35" s="188"/>
      <c r="K35" s="129"/>
    </row>
    <row r="36" spans="2:11" ht="12.75" hidden="1">
      <c r="B36" s="93"/>
      <c r="C36" s="188" t="s">
        <v>209</v>
      </c>
      <c r="D36" s="188"/>
      <c r="E36" s="188"/>
      <c r="F36" s="188"/>
      <c r="G36" s="188"/>
      <c r="H36" s="188"/>
      <c r="I36" s="188"/>
      <c r="J36" s="188"/>
      <c r="K36" s="129"/>
    </row>
    <row r="37" spans="2:11" ht="12.75" hidden="1">
      <c r="B37" s="93"/>
      <c r="C37" s="188" t="s">
        <v>210</v>
      </c>
      <c r="D37" s="188"/>
      <c r="E37" s="188"/>
      <c r="F37" s="188"/>
      <c r="G37" s="188"/>
      <c r="H37" s="188"/>
      <c r="I37" s="188"/>
      <c r="J37" s="188"/>
      <c r="K37" s="129"/>
    </row>
    <row r="38" spans="2:11" ht="12.75" hidden="1">
      <c r="B38" s="95"/>
      <c r="C38" s="28"/>
      <c r="D38" s="28"/>
      <c r="E38" s="28"/>
      <c r="F38" s="28"/>
      <c r="G38" s="28"/>
      <c r="H38" s="28"/>
      <c r="I38" s="28"/>
      <c r="J38" s="28"/>
      <c r="K38" s="96"/>
    </row>
    <row r="39" spans="2:11" ht="12.75">
      <c r="B39" s="93"/>
      <c r="C39" s="71"/>
      <c r="D39" s="5"/>
      <c r="E39" s="5"/>
      <c r="F39" s="5"/>
      <c r="G39" s="5"/>
      <c r="H39" s="5"/>
      <c r="I39" s="5"/>
      <c r="J39" s="5"/>
      <c r="K39" s="94"/>
    </row>
    <row r="40" spans="2:11" ht="12.75">
      <c r="B40" s="93"/>
      <c r="C40" s="71" t="s">
        <v>211</v>
      </c>
      <c r="D40" s="5"/>
      <c r="E40" s="5"/>
      <c r="F40" s="5"/>
      <c r="G40" s="5"/>
      <c r="H40" s="5"/>
      <c r="I40" s="5"/>
      <c r="J40" s="5"/>
      <c r="K40" s="94"/>
    </row>
    <row r="41" spans="2:11" ht="12.75">
      <c r="B41" s="93"/>
      <c r="C41" s="71"/>
      <c r="D41" s="5"/>
      <c r="E41" s="5"/>
      <c r="F41" s="5"/>
      <c r="G41" s="5"/>
      <c r="H41" s="5"/>
      <c r="I41" s="5"/>
      <c r="J41" s="5"/>
      <c r="K41" s="94"/>
    </row>
    <row r="42" spans="2:11" ht="12.75">
      <c r="B42" s="131"/>
      <c r="C42" s="136"/>
      <c r="D42" s="71" t="s">
        <v>149</v>
      </c>
      <c r="E42" s="71" t="s">
        <v>116</v>
      </c>
      <c r="F42" s="71"/>
      <c r="G42" s="71"/>
      <c r="H42" s="71"/>
      <c r="I42" s="71">
        <f>I43+I77</f>
        <v>93718306</v>
      </c>
      <c r="J42" s="5" t="s">
        <v>117</v>
      </c>
      <c r="K42" s="94"/>
    </row>
    <row r="43" spans="2:11" ht="12.75">
      <c r="B43" s="131"/>
      <c r="C43" s="136"/>
      <c r="D43" s="136" t="s">
        <v>212</v>
      </c>
      <c r="E43" s="71" t="s">
        <v>213</v>
      </c>
      <c r="F43" s="71"/>
      <c r="G43" s="71"/>
      <c r="H43" s="71"/>
      <c r="I43" s="71">
        <f>I44+I61+I62+I71</f>
        <v>68456472</v>
      </c>
      <c r="J43" s="5" t="s">
        <v>117</v>
      </c>
      <c r="K43" s="94"/>
    </row>
    <row r="44" spans="2:11" ht="12.75">
      <c r="B44" s="112"/>
      <c r="C44" s="84">
        <v>1</v>
      </c>
      <c r="D44" s="84" t="s">
        <v>155</v>
      </c>
      <c r="E44" s="84"/>
      <c r="F44" s="84"/>
      <c r="G44" s="84"/>
      <c r="H44" s="84"/>
      <c r="I44" s="5">
        <f>I53+I57</f>
        <v>27230250</v>
      </c>
      <c r="J44" s="5" t="s">
        <v>117</v>
      </c>
      <c r="K44" s="94"/>
    </row>
    <row r="45" spans="2:11" ht="12.75">
      <c r="B45" s="112"/>
      <c r="C45" s="84"/>
      <c r="D45" s="84" t="s">
        <v>123</v>
      </c>
      <c r="E45" s="84"/>
      <c r="F45" s="84"/>
      <c r="G45" s="84"/>
      <c r="H45" s="84"/>
      <c r="I45" s="5"/>
      <c r="J45" s="5"/>
      <c r="K45" s="94"/>
    </row>
    <row r="46" spans="2:11" ht="12.75">
      <c r="B46" s="113"/>
      <c r="C46" s="116" t="s">
        <v>6</v>
      </c>
      <c r="D46" s="116" t="s">
        <v>123</v>
      </c>
      <c r="E46" s="116" t="s">
        <v>214</v>
      </c>
      <c r="F46" s="118" t="s">
        <v>215</v>
      </c>
      <c r="G46" s="118" t="s">
        <v>216</v>
      </c>
      <c r="H46" s="118" t="s">
        <v>217</v>
      </c>
      <c r="I46" s="118" t="s">
        <v>216</v>
      </c>
      <c r="J46" s="5"/>
      <c r="K46" s="94"/>
    </row>
    <row r="47" spans="2:11" ht="12.75">
      <c r="B47" s="112"/>
      <c r="C47" s="75"/>
      <c r="D47" s="75"/>
      <c r="E47" s="16"/>
      <c r="F47" s="16"/>
      <c r="G47" s="16" t="s">
        <v>218</v>
      </c>
      <c r="H47" s="16" t="s">
        <v>219</v>
      </c>
      <c r="I47" s="16" t="s">
        <v>220</v>
      </c>
      <c r="J47" s="5"/>
      <c r="K47" s="94"/>
    </row>
    <row r="48" spans="2:11" ht="12.75">
      <c r="B48" s="113"/>
      <c r="C48" s="116"/>
      <c r="D48" s="116" t="s">
        <v>413</v>
      </c>
      <c r="E48" s="16" t="s">
        <v>117</v>
      </c>
      <c r="F48" s="16"/>
      <c r="G48" s="16"/>
      <c r="H48" s="16"/>
      <c r="I48" s="16">
        <v>43047</v>
      </c>
      <c r="J48" s="5"/>
      <c r="K48" s="94"/>
    </row>
    <row r="49" spans="2:11" ht="12.75">
      <c r="B49" s="113"/>
      <c r="C49" s="116"/>
      <c r="D49" s="116" t="s">
        <v>414</v>
      </c>
      <c r="E49" s="116" t="s">
        <v>117</v>
      </c>
      <c r="F49" s="16"/>
      <c r="G49" s="16"/>
      <c r="H49" s="16"/>
      <c r="I49" s="16">
        <v>39262</v>
      </c>
      <c r="J49" s="5"/>
      <c r="K49" s="94"/>
    </row>
    <row r="50" spans="2:11" ht="12.75">
      <c r="B50" s="113"/>
      <c r="C50" s="116"/>
      <c r="D50" s="116" t="s">
        <v>415</v>
      </c>
      <c r="E50" s="116" t="s">
        <v>416</v>
      </c>
      <c r="F50" s="16"/>
      <c r="G50" s="16">
        <v>37502</v>
      </c>
      <c r="H50" s="16">
        <v>140.2</v>
      </c>
      <c r="I50" s="16">
        <v>0</v>
      </c>
      <c r="J50" s="5"/>
      <c r="K50" s="94"/>
    </row>
    <row r="51" spans="2:11" ht="12.75">
      <c r="B51" s="113"/>
      <c r="C51" s="116"/>
      <c r="D51" s="116" t="s">
        <v>415</v>
      </c>
      <c r="E51" s="116" t="s">
        <v>117</v>
      </c>
      <c r="F51" s="16"/>
      <c r="G51" s="16"/>
      <c r="H51" s="16"/>
      <c r="I51" s="16">
        <v>5257804</v>
      </c>
      <c r="J51" s="5"/>
      <c r="K51" s="94"/>
    </row>
    <row r="52" spans="2:11" ht="12.75">
      <c r="B52" s="113"/>
      <c r="C52" s="116"/>
      <c r="D52" s="116"/>
      <c r="E52" s="16"/>
      <c r="F52" s="16"/>
      <c r="G52" s="16"/>
      <c r="H52" s="16"/>
      <c r="I52" s="16"/>
      <c r="J52" s="5"/>
      <c r="K52" s="94"/>
    </row>
    <row r="53" spans="2:11" ht="12.75">
      <c r="B53" s="112"/>
      <c r="C53" s="75"/>
      <c r="D53" s="75"/>
      <c r="E53" s="16"/>
      <c r="F53" s="16"/>
      <c r="G53" s="16"/>
      <c r="H53" s="16"/>
      <c r="I53" s="16">
        <f>SUM(I48:I52)</f>
        <v>5340113</v>
      </c>
      <c r="J53" s="5"/>
      <c r="K53" s="94"/>
    </row>
    <row r="54" spans="2:11" ht="12.75">
      <c r="B54" s="112"/>
      <c r="C54" s="71"/>
      <c r="D54" s="71" t="s">
        <v>148</v>
      </c>
      <c r="E54" s="5"/>
      <c r="F54" s="5"/>
      <c r="G54" s="5"/>
      <c r="H54" s="5"/>
      <c r="I54" s="5"/>
      <c r="J54" s="5"/>
      <c r="K54" s="94"/>
    </row>
    <row r="55" spans="2:11" ht="12.75">
      <c r="B55" s="112"/>
      <c r="C55" s="119" t="s">
        <v>6</v>
      </c>
      <c r="D55" s="119" t="s">
        <v>221</v>
      </c>
      <c r="E55" s="29"/>
      <c r="F55" s="120"/>
      <c r="G55" s="120" t="s">
        <v>222</v>
      </c>
      <c r="H55" s="118" t="s">
        <v>216</v>
      </c>
      <c r="I55" s="118" t="s">
        <v>216</v>
      </c>
      <c r="J55" s="5"/>
      <c r="K55" s="94"/>
    </row>
    <row r="56" spans="2:11" ht="12.75">
      <c r="B56" s="112"/>
      <c r="C56" s="119"/>
      <c r="D56" s="112"/>
      <c r="E56" s="5"/>
      <c r="F56" s="94"/>
      <c r="G56" s="120" t="s">
        <v>223</v>
      </c>
      <c r="H56" s="16" t="s">
        <v>218</v>
      </c>
      <c r="I56" s="16" t="s">
        <v>220</v>
      </c>
      <c r="J56" s="5"/>
      <c r="K56" s="94"/>
    </row>
    <row r="57" spans="2:11" ht="12.75">
      <c r="B57" s="112"/>
      <c r="C57" s="119"/>
      <c r="D57" s="121" t="s">
        <v>224</v>
      </c>
      <c r="E57" s="29"/>
      <c r="F57" s="120"/>
      <c r="G57" s="120"/>
      <c r="H57" s="16"/>
      <c r="I57" s="16">
        <f>aktiv!E10</f>
        <v>21890137</v>
      </c>
      <c r="J57" s="5"/>
      <c r="K57" s="94"/>
    </row>
    <row r="58" spans="2:11" ht="12.75">
      <c r="B58" s="112"/>
      <c r="C58" s="71"/>
      <c r="D58" s="71"/>
      <c r="E58" s="5"/>
      <c r="F58" s="5"/>
      <c r="G58" s="5"/>
      <c r="H58" s="5"/>
      <c r="I58" s="5"/>
      <c r="J58" s="5"/>
      <c r="K58" s="94"/>
    </row>
    <row r="59" spans="2:11" ht="12.75">
      <c r="B59" s="93"/>
      <c r="C59" s="5">
        <v>2</v>
      </c>
      <c r="D59" s="84" t="s">
        <v>225</v>
      </c>
      <c r="E59" s="84"/>
      <c r="F59" s="84"/>
      <c r="G59" s="84"/>
      <c r="H59" s="84"/>
      <c r="I59" s="84"/>
      <c r="J59" s="5"/>
      <c r="K59" s="94"/>
    </row>
    <row r="60" spans="2:11" ht="12.75">
      <c r="B60" s="112"/>
      <c r="C60" s="71">
        <v>3</v>
      </c>
      <c r="D60" s="84" t="s">
        <v>173</v>
      </c>
      <c r="E60" s="84"/>
      <c r="F60" s="84"/>
      <c r="G60" s="84"/>
      <c r="H60" s="84"/>
      <c r="I60" s="84">
        <f>I61+I62</f>
        <v>19706222</v>
      </c>
      <c r="J60" s="84" t="s">
        <v>117</v>
      </c>
      <c r="K60" s="94"/>
    </row>
    <row r="61" spans="2:11" ht="12.75" customHeight="1">
      <c r="B61" s="131"/>
      <c r="C61" s="88" t="s">
        <v>226</v>
      </c>
      <c r="D61" s="84" t="s">
        <v>156</v>
      </c>
      <c r="E61" s="84"/>
      <c r="F61" s="84"/>
      <c r="G61" s="84"/>
      <c r="H61" s="84"/>
      <c r="I61" s="84">
        <v>9141624</v>
      </c>
      <c r="J61" s="5" t="s">
        <v>117</v>
      </c>
      <c r="K61" s="94"/>
    </row>
    <row r="62" spans="2:11" ht="12.75">
      <c r="B62" s="131"/>
      <c r="C62" s="88" t="s">
        <v>227</v>
      </c>
      <c r="D62" s="85" t="s">
        <v>157</v>
      </c>
      <c r="E62" s="84"/>
      <c r="F62" s="84"/>
      <c r="G62" s="84"/>
      <c r="H62" s="84"/>
      <c r="I62" s="84">
        <f>+I63+I69</f>
        <v>10564598</v>
      </c>
      <c r="J62" s="85" t="s">
        <v>117</v>
      </c>
      <c r="K62" s="94"/>
    </row>
    <row r="63" spans="2:11" ht="12.75">
      <c r="B63" s="93"/>
      <c r="C63" s="5"/>
      <c r="D63" s="85" t="s">
        <v>150</v>
      </c>
      <c r="E63" s="5"/>
      <c r="F63" s="5"/>
      <c r="G63" s="5"/>
      <c r="H63" s="5"/>
      <c r="I63" s="85">
        <f>I64+I65</f>
        <v>10350593</v>
      </c>
      <c r="J63" s="5"/>
      <c r="K63" s="94"/>
    </row>
    <row r="64" spans="2:11" ht="12.75">
      <c r="B64" s="93"/>
      <c r="C64" s="5"/>
      <c r="D64" s="84" t="s">
        <v>230</v>
      </c>
      <c r="E64" s="84"/>
      <c r="F64" s="84"/>
      <c r="G64" s="5"/>
      <c r="H64" s="71"/>
      <c r="I64" s="132">
        <v>2906143</v>
      </c>
      <c r="J64" s="85" t="s">
        <v>117</v>
      </c>
      <c r="K64" s="94"/>
    </row>
    <row r="65" spans="2:11" ht="12.75">
      <c r="B65" s="93"/>
      <c r="C65" s="5"/>
      <c r="D65" s="85" t="s">
        <v>455</v>
      </c>
      <c r="E65" s="84"/>
      <c r="F65" s="84"/>
      <c r="G65" s="5"/>
      <c r="H65" s="71"/>
      <c r="I65" s="132">
        <v>7444450</v>
      </c>
      <c r="J65" s="85" t="s">
        <v>117</v>
      </c>
      <c r="K65" s="94"/>
    </row>
    <row r="66" spans="2:11" ht="12.75">
      <c r="B66" s="93"/>
      <c r="C66" s="5"/>
      <c r="D66" s="85" t="s">
        <v>429</v>
      </c>
      <c r="E66" s="84"/>
      <c r="F66" s="84"/>
      <c r="G66" s="5"/>
      <c r="H66" s="71"/>
      <c r="I66" s="132">
        <v>0</v>
      </c>
      <c r="J66" s="85" t="s">
        <v>117</v>
      </c>
      <c r="K66" s="94"/>
    </row>
    <row r="67" spans="2:11" ht="12.75">
      <c r="B67" s="93"/>
      <c r="C67" s="133">
        <v>3</v>
      </c>
      <c r="D67" s="85" t="s">
        <v>228</v>
      </c>
      <c r="E67" s="5"/>
      <c r="F67" s="5"/>
      <c r="G67" s="71"/>
      <c r="H67" s="84"/>
      <c r="I67" s="85">
        <v>1225164</v>
      </c>
      <c r="J67" s="84" t="s">
        <v>117</v>
      </c>
      <c r="K67" s="94"/>
    </row>
    <row r="68" spans="2:11" ht="12.75">
      <c r="B68" s="93"/>
      <c r="C68" s="133"/>
      <c r="D68" s="85" t="s">
        <v>229</v>
      </c>
      <c r="E68" s="5"/>
      <c r="F68" s="5"/>
      <c r="G68" s="71"/>
      <c r="H68" s="84"/>
      <c r="I68" s="85">
        <f>'ardh-shpenz'!E28</f>
        <v>1011159</v>
      </c>
      <c r="J68" s="84" t="s">
        <v>117</v>
      </c>
      <c r="K68" s="94"/>
    </row>
    <row r="69" spans="2:11" ht="12.75">
      <c r="B69" s="93"/>
      <c r="C69" s="133"/>
      <c r="D69" s="84" t="s">
        <v>417</v>
      </c>
      <c r="E69" s="84"/>
      <c r="F69" s="84"/>
      <c r="G69" s="84"/>
      <c r="H69" s="5"/>
      <c r="I69" s="85">
        <f>I67-I68+I66</f>
        <v>214005</v>
      </c>
      <c r="J69" s="5" t="s">
        <v>117</v>
      </c>
      <c r="K69" s="94"/>
    </row>
    <row r="70" spans="2:11" ht="12.75">
      <c r="B70" s="93"/>
      <c r="C70" s="5"/>
      <c r="D70" s="5"/>
      <c r="E70" s="5"/>
      <c r="F70" s="5"/>
      <c r="G70" s="5"/>
      <c r="H70" s="5"/>
      <c r="I70" s="5"/>
      <c r="J70" s="5"/>
      <c r="K70" s="94"/>
    </row>
    <row r="71" spans="2:11" ht="12.75">
      <c r="B71" s="93"/>
      <c r="C71" s="5">
        <v>4</v>
      </c>
      <c r="D71" s="83" t="s">
        <v>118</v>
      </c>
      <c r="E71" s="5"/>
      <c r="F71" s="5"/>
      <c r="G71" s="5"/>
      <c r="H71" s="5"/>
      <c r="I71" s="5">
        <f>I75+I72</f>
        <v>21520000</v>
      </c>
      <c r="J71" s="81" t="s">
        <v>117</v>
      </c>
      <c r="K71" s="94"/>
    </row>
    <row r="72" spans="2:11" ht="12.75">
      <c r="B72" s="131"/>
      <c r="C72" s="88" t="s">
        <v>226</v>
      </c>
      <c r="D72" s="85" t="s">
        <v>266</v>
      </c>
      <c r="E72" s="5"/>
      <c r="F72" s="5"/>
      <c r="G72" s="5"/>
      <c r="H72" s="5"/>
      <c r="I72" s="88">
        <v>17420000</v>
      </c>
      <c r="J72" s="5" t="s">
        <v>117</v>
      </c>
      <c r="K72" s="94"/>
    </row>
    <row r="73" spans="2:11" ht="12.75">
      <c r="B73" s="131"/>
      <c r="C73" s="88" t="s">
        <v>227</v>
      </c>
      <c r="D73" s="85" t="s">
        <v>232</v>
      </c>
      <c r="E73" s="5"/>
      <c r="F73" s="5"/>
      <c r="G73" s="5"/>
      <c r="H73" s="5"/>
      <c r="I73" s="88">
        <v>0</v>
      </c>
      <c r="J73" s="132" t="s">
        <v>117</v>
      </c>
      <c r="K73" s="94"/>
    </row>
    <row r="74" spans="2:11" ht="12.75">
      <c r="B74" s="131"/>
      <c r="C74" s="88" t="s">
        <v>233</v>
      </c>
      <c r="D74" s="85" t="s">
        <v>159</v>
      </c>
      <c r="E74" s="5"/>
      <c r="F74" s="84"/>
      <c r="G74" s="81"/>
      <c r="H74" s="81"/>
      <c r="I74" s="88">
        <v>0</v>
      </c>
      <c r="J74" s="84" t="s">
        <v>117</v>
      </c>
      <c r="K74" s="94"/>
    </row>
    <row r="75" spans="2:11" ht="12.75">
      <c r="B75" s="93"/>
      <c r="C75" s="133" t="s">
        <v>234</v>
      </c>
      <c r="D75" s="85" t="s">
        <v>158</v>
      </c>
      <c r="E75" s="5"/>
      <c r="F75" s="84"/>
      <c r="G75" s="81"/>
      <c r="H75" s="81"/>
      <c r="I75" s="84">
        <v>4100000</v>
      </c>
      <c r="J75" s="81" t="s">
        <v>117</v>
      </c>
      <c r="K75" s="94"/>
    </row>
    <row r="76" spans="2:11" ht="12.75">
      <c r="B76" s="93"/>
      <c r="C76" s="5"/>
      <c r="D76" s="5"/>
      <c r="E76" s="5"/>
      <c r="F76" s="5"/>
      <c r="G76" s="5"/>
      <c r="H76" s="5"/>
      <c r="I76" s="5"/>
      <c r="J76" s="5"/>
      <c r="K76" s="94"/>
    </row>
    <row r="77" spans="2:11" ht="12.75">
      <c r="B77" s="135"/>
      <c r="C77" s="136" t="s">
        <v>237</v>
      </c>
      <c r="D77" s="84" t="s">
        <v>238</v>
      </c>
      <c r="E77" s="84"/>
      <c r="F77" s="84"/>
      <c r="G77" s="5"/>
      <c r="H77" s="88"/>
      <c r="I77" s="5">
        <f>H90</f>
        <v>25261834</v>
      </c>
      <c r="J77" s="84" t="s">
        <v>117</v>
      </c>
      <c r="K77" s="94"/>
    </row>
    <row r="78" spans="2:11" ht="12.75" customHeight="1">
      <c r="B78" s="131"/>
      <c r="C78" s="88">
        <v>1</v>
      </c>
      <c r="D78" s="84" t="s">
        <v>239</v>
      </c>
      <c r="E78" s="84"/>
      <c r="F78" s="84"/>
      <c r="G78" s="5"/>
      <c r="H78" s="88"/>
      <c r="I78" s="84" t="s">
        <v>231</v>
      </c>
      <c r="J78" s="5"/>
      <c r="K78" s="94"/>
    </row>
    <row r="79" spans="2:11" ht="12.75">
      <c r="B79" s="131"/>
      <c r="C79" s="88">
        <v>2</v>
      </c>
      <c r="D79" s="84" t="s">
        <v>119</v>
      </c>
      <c r="E79" s="84"/>
      <c r="F79" s="84"/>
      <c r="G79" s="5"/>
      <c r="H79" s="88"/>
      <c r="I79" s="5"/>
      <c r="J79" s="5"/>
      <c r="K79" s="94"/>
    </row>
    <row r="80" spans="2:11" ht="12.75">
      <c r="B80" s="135"/>
      <c r="C80" s="136"/>
      <c r="D80" s="84" t="s">
        <v>240</v>
      </c>
      <c r="E80" s="5"/>
      <c r="F80" s="5"/>
      <c r="G80" s="5"/>
      <c r="H80" s="88"/>
      <c r="I80" s="5"/>
      <c r="J80" s="5"/>
      <c r="K80" s="94"/>
    </row>
    <row r="81" spans="2:17" ht="12.75">
      <c r="B81" s="131"/>
      <c r="C81" s="137" t="s">
        <v>6</v>
      </c>
      <c r="D81" s="138" t="s">
        <v>235</v>
      </c>
      <c r="E81" s="123" t="s">
        <v>241</v>
      </c>
      <c r="F81" s="29"/>
      <c r="G81" s="29"/>
      <c r="H81" s="120"/>
      <c r="I81" s="139"/>
      <c r="J81" s="29" t="s">
        <v>242</v>
      </c>
      <c r="K81" s="120"/>
      <c r="M81" s="84"/>
      <c r="N81" s="5"/>
      <c r="O81" s="5"/>
      <c r="P81" s="5"/>
      <c r="Q81" s="73"/>
    </row>
    <row r="82" spans="2:17" ht="12.75">
      <c r="B82" s="135"/>
      <c r="C82" s="140"/>
      <c r="D82" s="141"/>
      <c r="E82" s="16" t="s">
        <v>236</v>
      </c>
      <c r="F82" s="16" t="s">
        <v>454</v>
      </c>
      <c r="G82" s="16" t="s">
        <v>121</v>
      </c>
      <c r="H82" s="16" t="s">
        <v>243</v>
      </c>
      <c r="I82" s="134" t="s">
        <v>236</v>
      </c>
      <c r="J82" s="16" t="s">
        <v>121</v>
      </c>
      <c r="K82" s="16" t="s">
        <v>244</v>
      </c>
      <c r="M82" s="71"/>
      <c r="N82" s="5"/>
      <c r="O82" s="5"/>
      <c r="P82" s="5"/>
      <c r="Q82" s="42"/>
    </row>
    <row r="83" spans="2:17" ht="12.75">
      <c r="B83" s="135"/>
      <c r="C83" s="142"/>
      <c r="D83" s="116" t="s">
        <v>245</v>
      </c>
      <c r="E83" s="16">
        <v>0</v>
      </c>
      <c r="F83" s="16"/>
      <c r="G83" s="16"/>
      <c r="H83" s="16">
        <f>E83-G83</f>
        <v>0</v>
      </c>
      <c r="I83" s="16">
        <v>0</v>
      </c>
      <c r="J83" s="16"/>
      <c r="K83" s="16">
        <f aca="true" t="shared" si="0" ref="K83:K89">I83-J83</f>
        <v>0</v>
      </c>
      <c r="M83" s="224"/>
      <c r="N83" s="5"/>
      <c r="O83" s="5"/>
      <c r="P83" s="5"/>
      <c r="Q83" s="42"/>
    </row>
    <row r="84" spans="2:17" ht="12.75">
      <c r="B84" s="135"/>
      <c r="C84" s="142"/>
      <c r="D84" s="116" t="s">
        <v>120</v>
      </c>
      <c r="E84" s="16">
        <v>3106940</v>
      </c>
      <c r="F84" s="16">
        <v>0</v>
      </c>
      <c r="G84" s="16">
        <v>155347</v>
      </c>
      <c r="H84" s="16">
        <f aca="true" t="shared" si="1" ref="H84:H89">E84-G84+F84</f>
        <v>2951593</v>
      </c>
      <c r="I84" s="16">
        <v>3270463</v>
      </c>
      <c r="J84" s="16">
        <v>163523</v>
      </c>
      <c r="K84" s="16">
        <f t="shared" si="0"/>
        <v>3106940</v>
      </c>
      <c r="M84" s="84"/>
      <c r="N84" s="5"/>
      <c r="O84" s="81"/>
      <c r="P84" s="5"/>
      <c r="Q84" s="42"/>
    </row>
    <row r="85" spans="2:17" ht="12.75">
      <c r="B85" s="135"/>
      <c r="C85" s="142"/>
      <c r="D85" s="116" t="s">
        <v>410</v>
      </c>
      <c r="E85" s="16">
        <v>890209</v>
      </c>
      <c r="F85" s="16">
        <v>0</v>
      </c>
      <c r="G85" s="16">
        <v>89020</v>
      </c>
      <c r="H85" s="16">
        <f t="shared" si="1"/>
        <v>801189</v>
      </c>
      <c r="I85" s="16">
        <v>1112761</v>
      </c>
      <c r="J85" s="16">
        <v>222552</v>
      </c>
      <c r="K85" s="16">
        <f t="shared" si="0"/>
        <v>890209</v>
      </c>
      <c r="M85" s="84"/>
      <c r="N85" s="5"/>
      <c r="O85" s="81"/>
      <c r="P85" s="5"/>
      <c r="Q85" s="42"/>
    </row>
    <row r="86" spans="2:16" ht="12.75">
      <c r="B86" s="135"/>
      <c r="C86" s="142"/>
      <c r="D86" s="116" t="s">
        <v>122</v>
      </c>
      <c r="E86" s="16">
        <v>3085741</v>
      </c>
      <c r="F86" s="16">
        <v>4819158</v>
      </c>
      <c r="G86" s="16">
        <v>308574</v>
      </c>
      <c r="H86" s="16">
        <f t="shared" si="1"/>
        <v>7596325</v>
      </c>
      <c r="I86" s="16">
        <v>3713272</v>
      </c>
      <c r="J86" s="16">
        <v>627531</v>
      </c>
      <c r="K86" s="16">
        <f t="shared" si="0"/>
        <v>3085741</v>
      </c>
      <c r="M86" s="84"/>
      <c r="N86" s="5"/>
      <c r="O86" s="81"/>
      <c r="P86" s="5"/>
    </row>
    <row r="87" spans="2:16" ht="12.75">
      <c r="B87" s="135"/>
      <c r="C87" s="142"/>
      <c r="D87" s="116" t="s">
        <v>412</v>
      </c>
      <c r="E87" s="16">
        <v>14305824</v>
      </c>
      <c r="F87" s="16">
        <v>1123022</v>
      </c>
      <c r="G87" s="16">
        <v>1845874</v>
      </c>
      <c r="H87" s="16">
        <f t="shared" si="1"/>
        <v>13582972</v>
      </c>
      <c r="I87" s="16">
        <v>17607111</v>
      </c>
      <c r="J87" s="16">
        <v>3301287</v>
      </c>
      <c r="K87" s="16">
        <f t="shared" si="0"/>
        <v>14305824</v>
      </c>
      <c r="M87" s="84"/>
      <c r="N87" s="5"/>
      <c r="O87" s="81"/>
      <c r="P87" s="5"/>
    </row>
    <row r="88" spans="2:16" ht="12.75">
      <c r="B88" s="135"/>
      <c r="C88" s="142"/>
      <c r="D88" s="116" t="s">
        <v>246</v>
      </c>
      <c r="E88" s="16">
        <v>0</v>
      </c>
      <c r="F88" s="16"/>
      <c r="G88" s="16"/>
      <c r="H88" s="16">
        <f t="shared" si="1"/>
        <v>0</v>
      </c>
      <c r="I88" s="16">
        <v>0</v>
      </c>
      <c r="J88" s="16"/>
      <c r="K88" s="16">
        <f t="shared" si="0"/>
        <v>0</v>
      </c>
      <c r="M88" s="84"/>
      <c r="N88" s="5"/>
      <c r="O88" s="81"/>
      <c r="P88" s="5"/>
    </row>
    <row r="89" spans="2:16" ht="12.75">
      <c r="B89" s="135"/>
      <c r="C89" s="142"/>
      <c r="D89" s="116" t="s">
        <v>246</v>
      </c>
      <c r="E89" s="16">
        <v>366394</v>
      </c>
      <c r="F89" s="16"/>
      <c r="G89" s="16">
        <v>36639</v>
      </c>
      <c r="H89" s="16">
        <f t="shared" si="1"/>
        <v>329755</v>
      </c>
      <c r="I89" s="16">
        <v>457993</v>
      </c>
      <c r="J89" s="16">
        <v>91599</v>
      </c>
      <c r="K89" s="16">
        <f t="shared" si="0"/>
        <v>366394</v>
      </c>
      <c r="M89" s="84"/>
      <c r="N89" s="5"/>
      <c r="O89" s="81"/>
      <c r="P89" s="5"/>
    </row>
    <row r="90" spans="2:16" ht="12.75">
      <c r="B90" s="135"/>
      <c r="C90" s="142"/>
      <c r="D90" s="75"/>
      <c r="E90" s="75">
        <f aca="true" t="shared" si="2" ref="E90:K90">SUM(E83:E89)</f>
        <v>21755108</v>
      </c>
      <c r="F90" s="75">
        <f t="shared" si="2"/>
        <v>5942180</v>
      </c>
      <c r="G90" s="75">
        <f t="shared" si="2"/>
        <v>2435454</v>
      </c>
      <c r="H90" s="75">
        <f t="shared" si="2"/>
        <v>25261834</v>
      </c>
      <c r="I90" s="75">
        <f t="shared" si="2"/>
        <v>26161600</v>
      </c>
      <c r="J90" s="75">
        <f t="shared" si="2"/>
        <v>4406492</v>
      </c>
      <c r="K90" s="75">
        <f t="shared" si="2"/>
        <v>21755108</v>
      </c>
      <c r="M90" s="71"/>
      <c r="N90" s="71"/>
      <c r="O90" s="71"/>
      <c r="P90" s="71"/>
    </row>
    <row r="91" spans="2:11" ht="12" customHeight="1">
      <c r="B91" s="135"/>
      <c r="C91" s="136"/>
      <c r="D91" s="71"/>
      <c r="E91" s="5"/>
      <c r="F91" s="5"/>
      <c r="G91" s="5"/>
      <c r="H91" s="88"/>
      <c r="I91" s="5"/>
      <c r="J91" s="5"/>
      <c r="K91" s="94"/>
    </row>
    <row r="92" spans="2:11" ht="12.75">
      <c r="B92" s="112"/>
      <c r="C92" s="71" t="s">
        <v>175</v>
      </c>
      <c r="D92" s="83" t="s">
        <v>151</v>
      </c>
      <c r="E92" s="71"/>
      <c r="F92" s="71"/>
      <c r="G92" s="71"/>
      <c r="H92" s="71"/>
      <c r="I92" s="71">
        <f>I97+I119+I104+I106+I96</f>
        <v>93718306</v>
      </c>
      <c r="J92" s="71" t="s">
        <v>117</v>
      </c>
      <c r="K92" s="94"/>
    </row>
    <row r="93" spans="2:11" ht="12.75">
      <c r="B93" s="112"/>
      <c r="C93" s="71"/>
      <c r="D93" s="83"/>
      <c r="E93" s="71"/>
      <c r="F93" s="71"/>
      <c r="G93" s="71"/>
      <c r="H93" s="71"/>
      <c r="I93" s="71"/>
      <c r="J93" s="71"/>
      <c r="K93" s="94"/>
    </row>
    <row r="94" spans="2:11" ht="12.75">
      <c r="B94" s="93"/>
      <c r="C94" s="71"/>
      <c r="D94" s="83" t="s">
        <v>247</v>
      </c>
      <c r="E94" s="71"/>
      <c r="F94" s="71"/>
      <c r="G94" s="71"/>
      <c r="H94" s="71"/>
      <c r="I94" s="71">
        <f>I97</f>
        <v>9708060</v>
      </c>
      <c r="J94" s="71"/>
      <c r="K94" s="94"/>
    </row>
    <row r="95" spans="2:11" ht="12.75">
      <c r="B95" s="93"/>
      <c r="C95" s="5">
        <v>1</v>
      </c>
      <c r="D95" s="85" t="s">
        <v>248</v>
      </c>
      <c r="E95" s="84"/>
      <c r="F95" s="84"/>
      <c r="G95" s="71"/>
      <c r="H95" s="71"/>
      <c r="I95" s="84">
        <v>0</v>
      </c>
      <c r="J95" s="5"/>
      <c r="K95" s="94"/>
    </row>
    <row r="96" spans="2:11" ht="12.75">
      <c r="B96" s="93"/>
      <c r="C96" s="5">
        <v>2</v>
      </c>
      <c r="D96" s="85" t="s">
        <v>428</v>
      </c>
      <c r="E96" s="84"/>
      <c r="F96" s="84"/>
      <c r="G96" s="71"/>
      <c r="H96" s="71"/>
      <c r="I96" s="84">
        <v>10398434</v>
      </c>
      <c r="J96" s="5" t="s">
        <v>117</v>
      </c>
      <c r="K96" s="94"/>
    </row>
    <row r="97" spans="2:11" ht="12.75">
      <c r="B97" s="93"/>
      <c r="C97" s="5">
        <v>3</v>
      </c>
      <c r="D97" s="84" t="s">
        <v>161</v>
      </c>
      <c r="E97" s="84"/>
      <c r="F97" s="84"/>
      <c r="G97" s="5"/>
      <c r="H97" s="5"/>
      <c r="I97" s="5">
        <f>I98+I99+I101</f>
        <v>9708060</v>
      </c>
      <c r="J97" s="84" t="s">
        <v>117</v>
      </c>
      <c r="K97" s="94"/>
    </row>
    <row r="98" spans="2:11" ht="11.25" customHeight="1">
      <c r="B98" s="113"/>
      <c r="C98" s="88" t="s">
        <v>226</v>
      </c>
      <c r="D98" s="84" t="s">
        <v>160</v>
      </c>
      <c r="E98" s="84"/>
      <c r="F98" s="84"/>
      <c r="G98" s="82"/>
      <c r="H98" s="5"/>
      <c r="I98" s="5">
        <v>8874765</v>
      </c>
      <c r="J98" s="84" t="s">
        <v>117</v>
      </c>
      <c r="K98" s="94"/>
    </row>
    <row r="99" spans="2:11" ht="12.75">
      <c r="B99" s="113"/>
      <c r="C99" s="88" t="s">
        <v>227</v>
      </c>
      <c r="D99" s="85" t="s">
        <v>162</v>
      </c>
      <c r="E99" s="84"/>
      <c r="F99" s="84"/>
      <c r="G99" s="84"/>
      <c r="H99" s="5"/>
      <c r="I99" s="85">
        <f>I100</f>
        <v>622365</v>
      </c>
      <c r="J99" s="5" t="s">
        <v>117</v>
      </c>
      <c r="K99" s="94"/>
    </row>
    <row r="100" spans="2:11" ht="12.75">
      <c r="B100" s="93"/>
      <c r="C100" s="133">
        <v>1</v>
      </c>
      <c r="D100" s="81" t="s">
        <v>418</v>
      </c>
      <c r="E100" s="5"/>
      <c r="F100" s="5"/>
      <c r="G100" s="71"/>
      <c r="H100" s="84"/>
      <c r="I100" s="85">
        <v>622365</v>
      </c>
      <c r="J100" s="84" t="s">
        <v>117</v>
      </c>
      <c r="K100" s="94"/>
    </row>
    <row r="101" spans="2:11" ht="12.75">
      <c r="B101" s="113"/>
      <c r="C101" s="88" t="s">
        <v>233</v>
      </c>
      <c r="D101" s="84" t="s">
        <v>174</v>
      </c>
      <c r="E101" s="5"/>
      <c r="F101" s="5"/>
      <c r="G101" s="5"/>
      <c r="H101" s="5"/>
      <c r="I101" s="5">
        <f>I102+I103</f>
        <v>210930</v>
      </c>
      <c r="J101" s="5" t="s">
        <v>117</v>
      </c>
      <c r="K101" s="94"/>
    </row>
    <row r="102" spans="2:11" ht="12.75">
      <c r="B102" s="93"/>
      <c r="C102" s="133">
        <v>1</v>
      </c>
      <c r="D102" s="132" t="s">
        <v>145</v>
      </c>
      <c r="E102" s="5"/>
      <c r="F102" s="5"/>
      <c r="G102" s="5"/>
      <c r="H102" s="84"/>
      <c r="I102" s="5">
        <v>195544</v>
      </c>
      <c r="J102" s="84" t="s">
        <v>117</v>
      </c>
      <c r="K102" s="94"/>
    </row>
    <row r="103" spans="2:11" ht="12.75">
      <c r="B103" s="93"/>
      <c r="C103" s="133">
        <v>2</v>
      </c>
      <c r="D103" s="132" t="s">
        <v>146</v>
      </c>
      <c r="E103" s="5"/>
      <c r="F103" s="5"/>
      <c r="G103" s="5"/>
      <c r="H103" s="84"/>
      <c r="I103" s="81">
        <v>15386</v>
      </c>
      <c r="J103" s="84" t="s">
        <v>117</v>
      </c>
      <c r="K103" s="94"/>
    </row>
    <row r="104" spans="2:11" ht="12.75">
      <c r="B104" s="113"/>
      <c r="C104" s="88" t="s">
        <v>234</v>
      </c>
      <c r="D104" s="84" t="s">
        <v>163</v>
      </c>
      <c r="E104" s="5"/>
      <c r="F104" s="5"/>
      <c r="G104" s="5"/>
      <c r="H104" s="5"/>
      <c r="I104" s="81">
        <f>I105</f>
        <v>0</v>
      </c>
      <c r="J104" s="81" t="s">
        <v>117</v>
      </c>
      <c r="K104" s="94"/>
    </row>
    <row r="105" spans="2:11" ht="12.75">
      <c r="B105" s="93"/>
      <c r="C105" s="5">
        <v>1</v>
      </c>
      <c r="D105" s="84" t="s">
        <v>147</v>
      </c>
      <c r="E105" s="5"/>
      <c r="F105" s="5"/>
      <c r="G105" s="5"/>
      <c r="H105" s="84"/>
      <c r="I105" s="5">
        <v>0</v>
      </c>
      <c r="J105" s="84" t="s">
        <v>117</v>
      </c>
      <c r="K105" s="94"/>
    </row>
    <row r="106" spans="2:11" ht="12.75">
      <c r="B106" s="93"/>
      <c r="C106" s="5"/>
      <c r="D106" s="85" t="s">
        <v>384</v>
      </c>
      <c r="E106" s="5"/>
      <c r="F106" s="5"/>
      <c r="G106" s="5"/>
      <c r="H106" s="84"/>
      <c r="I106" s="81">
        <v>3396246</v>
      </c>
      <c r="J106" s="85" t="s">
        <v>117</v>
      </c>
      <c r="K106" s="94"/>
    </row>
    <row r="107" spans="2:11" ht="12.75">
      <c r="B107" s="93"/>
      <c r="C107" s="5"/>
      <c r="D107" s="85" t="s">
        <v>430</v>
      </c>
      <c r="E107" s="5"/>
      <c r="F107" s="5"/>
      <c r="G107" s="5"/>
      <c r="H107" s="84"/>
      <c r="I107" s="81">
        <v>0</v>
      </c>
      <c r="J107" s="85"/>
      <c r="K107" s="94"/>
    </row>
    <row r="108" spans="2:11" ht="12.75">
      <c r="B108" s="93"/>
      <c r="C108" s="5"/>
      <c r="D108" s="85"/>
      <c r="E108" s="5"/>
      <c r="F108" s="5"/>
      <c r="G108" s="5"/>
      <c r="H108" s="84"/>
      <c r="I108" s="5"/>
      <c r="J108" s="85"/>
      <c r="K108" s="94"/>
    </row>
    <row r="109" spans="2:11" ht="12" customHeight="1">
      <c r="B109" s="93"/>
      <c r="C109" s="5"/>
      <c r="D109" s="5"/>
      <c r="E109" s="5"/>
      <c r="F109" s="5"/>
      <c r="G109" s="71"/>
      <c r="H109" s="5"/>
      <c r="I109" s="84"/>
      <c r="J109" s="84"/>
      <c r="K109" s="94"/>
    </row>
    <row r="110" spans="2:11" ht="12.75" hidden="1">
      <c r="B110" s="93"/>
      <c r="C110" s="5"/>
      <c r="D110" s="5"/>
      <c r="E110" s="5"/>
      <c r="F110" s="5"/>
      <c r="G110" s="71"/>
      <c r="H110" s="5"/>
      <c r="I110" s="84"/>
      <c r="J110" s="84"/>
      <c r="K110" s="94"/>
    </row>
    <row r="111" spans="2:11" ht="12.75" hidden="1">
      <c r="B111" s="93"/>
      <c r="C111" s="5"/>
      <c r="D111" s="5"/>
      <c r="E111" s="5"/>
      <c r="F111" s="5"/>
      <c r="G111" s="71"/>
      <c r="H111" s="5"/>
      <c r="I111" s="71"/>
      <c r="J111" s="5"/>
      <c r="K111" s="94"/>
    </row>
    <row r="112" spans="2:11" ht="12.75">
      <c r="B112" s="112"/>
      <c r="C112" s="84" t="s">
        <v>237</v>
      </c>
      <c r="D112" s="85" t="s">
        <v>249</v>
      </c>
      <c r="E112" s="84"/>
      <c r="F112" s="84"/>
      <c r="G112" s="71"/>
      <c r="H112" s="5"/>
      <c r="I112" s="71">
        <v>0</v>
      </c>
      <c r="J112" s="5"/>
      <c r="K112" s="94"/>
    </row>
    <row r="113" spans="2:11" ht="12" customHeight="1">
      <c r="B113" s="112"/>
      <c r="C113" s="71"/>
      <c r="D113" s="83"/>
      <c r="E113" s="5"/>
      <c r="F113" s="5"/>
      <c r="G113" s="71"/>
      <c r="H113" s="5"/>
      <c r="I113" s="71"/>
      <c r="J113" s="5"/>
      <c r="K113" s="94"/>
    </row>
    <row r="114" spans="2:11" ht="12.75" hidden="1">
      <c r="B114" s="131"/>
      <c r="C114" s="194">
        <v>1</v>
      </c>
      <c r="D114" s="193" t="s">
        <v>250</v>
      </c>
      <c r="E114" s="193"/>
      <c r="F114" s="193"/>
      <c r="G114" s="193"/>
      <c r="H114" s="194"/>
      <c r="I114" s="194" t="s">
        <v>231</v>
      </c>
      <c r="J114" s="5"/>
      <c r="K114" s="94"/>
    </row>
    <row r="115" spans="2:11" ht="12.75" hidden="1">
      <c r="B115" s="131"/>
      <c r="C115" s="194">
        <v>2</v>
      </c>
      <c r="D115" s="193" t="s">
        <v>251</v>
      </c>
      <c r="E115" s="193"/>
      <c r="F115" s="193"/>
      <c r="G115" s="193"/>
      <c r="H115" s="194"/>
      <c r="I115" s="194" t="s">
        <v>231</v>
      </c>
      <c r="J115" s="5"/>
      <c r="K115" s="94"/>
    </row>
    <row r="116" spans="2:11" ht="12.75" hidden="1">
      <c r="B116" s="131"/>
      <c r="C116" s="194">
        <v>3</v>
      </c>
      <c r="D116" s="193" t="s">
        <v>252</v>
      </c>
      <c r="E116" s="193"/>
      <c r="F116" s="193"/>
      <c r="G116" s="193"/>
      <c r="H116" s="194"/>
      <c r="I116" s="194" t="s">
        <v>231</v>
      </c>
      <c r="J116" s="5"/>
      <c r="K116" s="94"/>
    </row>
    <row r="117" spans="2:11" ht="12.75" hidden="1">
      <c r="B117" s="131"/>
      <c r="C117" s="194">
        <v>4</v>
      </c>
      <c r="D117" s="193" t="s">
        <v>253</v>
      </c>
      <c r="E117" s="193"/>
      <c r="F117" s="193"/>
      <c r="G117" s="193"/>
      <c r="H117" s="194"/>
      <c r="I117" s="194" t="s">
        <v>231</v>
      </c>
      <c r="J117" s="5"/>
      <c r="K117" s="94"/>
    </row>
    <row r="118" spans="2:11" ht="12.75" hidden="1">
      <c r="B118" s="93"/>
      <c r="C118" s="5"/>
      <c r="D118" s="5"/>
      <c r="E118" s="5"/>
      <c r="F118" s="5"/>
      <c r="G118" s="71"/>
      <c r="H118" s="5"/>
      <c r="I118" s="71"/>
      <c r="J118" s="5"/>
      <c r="K118" s="94"/>
    </row>
    <row r="119" spans="2:11" ht="12.75">
      <c r="B119" s="135"/>
      <c r="C119" s="88" t="s">
        <v>254</v>
      </c>
      <c r="D119" s="84" t="s">
        <v>255</v>
      </c>
      <c r="E119" s="84"/>
      <c r="F119" s="84"/>
      <c r="G119" s="84"/>
      <c r="H119" s="84"/>
      <c r="I119" s="84">
        <f>I123+I126+I130+I129</f>
        <v>70215566</v>
      </c>
      <c r="J119" s="5"/>
      <c r="K119" s="94"/>
    </row>
    <row r="120" spans="2:11" ht="12.75">
      <c r="B120" s="135"/>
      <c r="C120" s="136"/>
      <c r="D120" s="71"/>
      <c r="E120" s="71"/>
      <c r="F120" s="71"/>
      <c r="G120" s="71"/>
      <c r="H120" s="5"/>
      <c r="I120" s="71"/>
      <c r="J120" s="5"/>
      <c r="K120" s="94"/>
    </row>
    <row r="121" spans="2:11" ht="12.75">
      <c r="B121" s="131"/>
      <c r="C121" s="88">
        <v>1</v>
      </c>
      <c r="D121" s="84" t="s">
        <v>256</v>
      </c>
      <c r="E121" s="84"/>
      <c r="F121" s="84"/>
      <c r="G121" s="84"/>
      <c r="H121" s="5"/>
      <c r="I121" s="71"/>
      <c r="J121" s="5"/>
      <c r="K121" s="94"/>
    </row>
    <row r="122" spans="2:11" ht="12.75">
      <c r="B122" s="131"/>
      <c r="C122" s="88">
        <v>2</v>
      </c>
      <c r="D122" s="85" t="s">
        <v>257</v>
      </c>
      <c r="E122" s="84"/>
      <c r="F122" s="84"/>
      <c r="G122" s="84"/>
      <c r="H122" s="5"/>
      <c r="I122" s="71"/>
      <c r="J122" s="5"/>
      <c r="K122" s="94"/>
    </row>
    <row r="123" spans="2:11" ht="12.75">
      <c r="B123" s="131"/>
      <c r="C123" s="88">
        <v>3</v>
      </c>
      <c r="D123" s="84" t="s">
        <v>89</v>
      </c>
      <c r="E123" s="84"/>
      <c r="F123" s="84"/>
      <c r="G123" s="84"/>
      <c r="H123" s="5"/>
      <c r="I123" s="84">
        <f>pasiv!D39</f>
        <v>28613001</v>
      </c>
      <c r="J123" s="84" t="s">
        <v>117</v>
      </c>
      <c r="K123" s="94"/>
    </row>
    <row r="124" spans="2:11" ht="12.75">
      <c r="B124" s="131"/>
      <c r="C124" s="88">
        <v>4</v>
      </c>
      <c r="D124" s="84" t="s">
        <v>90</v>
      </c>
      <c r="E124" s="84"/>
      <c r="F124" s="84"/>
      <c r="G124" s="84"/>
      <c r="H124" s="5"/>
      <c r="I124" s="71"/>
      <c r="J124" s="5"/>
      <c r="K124" s="94"/>
    </row>
    <row r="125" spans="2:11" ht="12.75">
      <c r="B125" s="131"/>
      <c r="C125" s="88">
        <v>5</v>
      </c>
      <c r="D125" s="84" t="s">
        <v>258</v>
      </c>
      <c r="E125" s="84"/>
      <c r="F125" s="84"/>
      <c r="G125" s="84"/>
      <c r="H125" s="5"/>
      <c r="I125" s="71"/>
      <c r="J125" s="5"/>
      <c r="K125" s="94"/>
    </row>
    <row r="126" spans="2:11" ht="12.75">
      <c r="B126" s="131"/>
      <c r="C126" s="88">
        <v>6</v>
      </c>
      <c r="D126" s="84" t="s">
        <v>259</v>
      </c>
      <c r="E126" s="84"/>
      <c r="F126" s="84"/>
      <c r="G126" s="84"/>
      <c r="H126" s="5"/>
      <c r="I126" s="84">
        <v>0</v>
      </c>
      <c r="J126" s="84" t="s">
        <v>117</v>
      </c>
      <c r="K126" s="94"/>
    </row>
    <row r="127" spans="2:11" ht="12.75">
      <c r="B127" s="131"/>
      <c r="C127" s="88">
        <v>7</v>
      </c>
      <c r="D127" s="84" t="s">
        <v>260</v>
      </c>
      <c r="E127" s="84"/>
      <c r="F127" s="84"/>
      <c r="G127" s="84"/>
      <c r="H127" s="5"/>
      <c r="I127" s="71"/>
      <c r="J127" s="5"/>
      <c r="K127" s="94"/>
    </row>
    <row r="128" spans="2:11" ht="12.75">
      <c r="B128" s="131"/>
      <c r="C128" s="88">
        <v>8</v>
      </c>
      <c r="D128" s="84" t="s">
        <v>261</v>
      </c>
      <c r="E128" s="84"/>
      <c r="F128" s="84"/>
      <c r="G128" s="84"/>
      <c r="H128" s="5"/>
      <c r="I128" s="71"/>
      <c r="J128" s="5"/>
      <c r="K128" s="94"/>
    </row>
    <row r="129" spans="2:11" ht="12.75">
      <c r="B129" s="131"/>
      <c r="C129" s="88">
        <v>9</v>
      </c>
      <c r="D129" s="84" t="s">
        <v>262</v>
      </c>
      <c r="E129" s="84"/>
      <c r="F129" s="84"/>
      <c r="G129" s="84"/>
      <c r="H129" s="5"/>
      <c r="I129" s="84">
        <f>pasiv!D45</f>
        <v>32502130</v>
      </c>
      <c r="J129" s="84" t="s">
        <v>117</v>
      </c>
      <c r="K129" s="94"/>
    </row>
    <row r="130" spans="2:11" ht="12.75">
      <c r="B130" s="93"/>
      <c r="C130" s="5">
        <v>10</v>
      </c>
      <c r="D130" s="84" t="s">
        <v>263</v>
      </c>
      <c r="E130" s="71"/>
      <c r="F130" s="71"/>
      <c r="G130" s="71"/>
      <c r="H130" s="5"/>
      <c r="I130" s="84">
        <f>pasiv!D46</f>
        <v>9100435</v>
      </c>
      <c r="J130" s="84" t="s">
        <v>117</v>
      </c>
      <c r="K130" s="94"/>
    </row>
    <row r="131" spans="2:11" ht="12.75">
      <c r="B131" s="93"/>
      <c r="C131" s="5"/>
      <c r="D131" s="5"/>
      <c r="E131" s="5"/>
      <c r="F131" s="5"/>
      <c r="G131" s="5"/>
      <c r="H131" s="5"/>
      <c r="I131" s="71"/>
      <c r="J131" s="5"/>
      <c r="K131" s="94"/>
    </row>
    <row r="132" spans="2:11" ht="12.75">
      <c r="B132" s="93"/>
      <c r="C132" s="5"/>
      <c r="D132" s="85"/>
      <c r="E132" s="5"/>
      <c r="F132" s="5"/>
      <c r="G132" s="5"/>
      <c r="H132" s="5"/>
      <c r="I132" s="81"/>
      <c r="J132" s="84"/>
      <c r="K132" s="94"/>
    </row>
    <row r="133" spans="2:11" ht="12.75">
      <c r="B133" s="93"/>
      <c r="C133" s="5"/>
      <c r="D133" s="85"/>
      <c r="E133" s="5"/>
      <c r="F133" s="5"/>
      <c r="G133" s="5"/>
      <c r="H133" s="71" t="s">
        <v>419</v>
      </c>
      <c r="I133" s="81"/>
      <c r="J133" s="84"/>
      <c r="K133" s="94"/>
    </row>
    <row r="134" spans="2:11" ht="12.75">
      <c r="B134" s="93"/>
      <c r="C134" s="5"/>
      <c r="D134" s="85"/>
      <c r="E134" s="5"/>
      <c r="F134" s="5"/>
      <c r="G134" s="5"/>
      <c r="H134" s="71" t="s">
        <v>406</v>
      </c>
      <c r="I134" s="81"/>
      <c r="J134" s="84"/>
      <c r="K134" s="94"/>
    </row>
    <row r="135" spans="2:11" ht="12.75">
      <c r="B135" s="93"/>
      <c r="C135" s="5"/>
      <c r="D135" s="85"/>
      <c r="E135" s="5"/>
      <c r="F135" s="5"/>
      <c r="G135" s="5"/>
      <c r="H135" s="5"/>
      <c r="I135" s="81"/>
      <c r="J135" s="84"/>
      <c r="K135" s="94"/>
    </row>
    <row r="136" spans="2:11" ht="12.75">
      <c r="B136" s="93"/>
      <c r="C136" s="5"/>
      <c r="D136" s="85"/>
      <c r="E136" s="5"/>
      <c r="F136" s="5"/>
      <c r="G136" s="5"/>
      <c r="H136" s="5"/>
      <c r="I136" s="81"/>
      <c r="J136" s="84"/>
      <c r="K136" s="94"/>
    </row>
    <row r="137" spans="2:11" ht="12.75">
      <c r="B137" s="93"/>
      <c r="C137" s="5"/>
      <c r="D137" s="85"/>
      <c r="E137" s="5"/>
      <c r="F137" s="5"/>
      <c r="G137" s="5"/>
      <c r="H137" s="5"/>
      <c r="I137" s="81"/>
      <c r="J137" s="84"/>
      <c r="K137" s="94"/>
    </row>
    <row r="138" spans="2:11" ht="12.75">
      <c r="B138" s="93"/>
      <c r="C138" s="85"/>
      <c r="D138" s="71"/>
      <c r="E138" s="71"/>
      <c r="F138" s="71"/>
      <c r="G138" s="71"/>
      <c r="H138" s="71"/>
      <c r="I138" s="71"/>
      <c r="J138" s="84"/>
      <c r="K138" s="94"/>
    </row>
    <row r="139" spans="2:11" ht="12.75">
      <c r="B139" s="93"/>
      <c r="C139" s="5"/>
      <c r="D139" s="5"/>
      <c r="E139" s="5"/>
      <c r="F139" s="5"/>
      <c r="G139" s="5"/>
      <c r="H139" s="5"/>
      <c r="I139" s="5"/>
      <c r="J139" s="5"/>
      <c r="K139" s="94"/>
    </row>
    <row r="140" spans="2:11" ht="12.75">
      <c r="B140" s="93"/>
      <c r="C140" s="5"/>
      <c r="D140" s="84"/>
      <c r="E140" s="5"/>
      <c r="F140" s="5"/>
      <c r="G140" s="5"/>
      <c r="H140" s="5"/>
      <c r="I140" s="5"/>
      <c r="J140" s="5"/>
      <c r="K140" s="94"/>
    </row>
  </sheetData>
  <sheetProtection/>
  <printOptions/>
  <pageMargins left="0.46" right="0.56" top="0.17" bottom="0.27" header="0.19" footer="0.2"/>
  <pageSetup horizontalDpi="600" verticalDpi="600" orientation="portrait" scale="94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N41" sqref="N4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35"/>
  <sheetViews>
    <sheetView view="pageBreakPreview" zoomScale="60" zoomScalePageLayoutView="0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8.421875" style="0" customWidth="1"/>
    <col min="3" max="3" width="20.57421875" style="0" customWidth="1"/>
    <col min="4" max="4" width="12.421875" style="0" customWidth="1"/>
    <col min="5" max="5" width="16.140625" style="0" customWidth="1"/>
    <col min="6" max="6" width="12.8515625" style="0" customWidth="1"/>
    <col min="7" max="7" width="12.28125" style="0" customWidth="1"/>
  </cols>
  <sheetData>
    <row r="2" spans="2:3" ht="12.75">
      <c r="B2" s="42" t="s">
        <v>431</v>
      </c>
      <c r="C2" s="42" t="s">
        <v>404</v>
      </c>
    </row>
    <row r="3" ht="12.75">
      <c r="C3" s="35"/>
    </row>
    <row r="4" ht="13.5" thickBot="1">
      <c r="B4" s="47" t="s">
        <v>448</v>
      </c>
    </row>
    <row r="5" spans="2:6" ht="12.75">
      <c r="B5" s="226" t="s">
        <v>6</v>
      </c>
      <c r="C5" s="227" t="s">
        <v>292</v>
      </c>
      <c r="D5" s="227" t="s">
        <v>293</v>
      </c>
      <c r="E5" s="227" t="s">
        <v>294</v>
      </c>
      <c r="F5" s="228" t="s">
        <v>236</v>
      </c>
    </row>
    <row r="6" spans="2:6" ht="13.5" thickBot="1">
      <c r="B6" s="229"/>
      <c r="C6" s="230"/>
      <c r="D6" s="230" t="s">
        <v>425</v>
      </c>
      <c r="E6" s="230"/>
      <c r="F6" s="231"/>
    </row>
    <row r="7" spans="2:6" ht="12.75">
      <c r="B7" s="232">
        <v>1</v>
      </c>
      <c r="C7" s="235" t="s">
        <v>458</v>
      </c>
      <c r="D7" s="163">
        <v>12.4</v>
      </c>
      <c r="E7" s="163" t="s">
        <v>435</v>
      </c>
      <c r="F7" s="164">
        <v>1822470</v>
      </c>
    </row>
    <row r="8" spans="2:6" ht="12.75">
      <c r="B8" s="159">
        <v>2</v>
      </c>
      <c r="C8" s="236" t="s">
        <v>458</v>
      </c>
      <c r="D8" s="198">
        <v>7.5</v>
      </c>
      <c r="E8" s="198" t="s">
        <v>459</v>
      </c>
      <c r="F8" s="165">
        <v>2308050</v>
      </c>
    </row>
    <row r="9" spans="2:6" ht="12.75">
      <c r="B9" s="237">
        <v>3</v>
      </c>
      <c r="C9" s="240" t="s">
        <v>458</v>
      </c>
      <c r="D9" s="198">
        <v>7.5</v>
      </c>
      <c r="E9" s="198" t="s">
        <v>460</v>
      </c>
      <c r="F9" s="165">
        <v>3100000</v>
      </c>
    </row>
    <row r="10" spans="2:6" ht="12.75">
      <c r="B10" s="159">
        <v>4</v>
      </c>
      <c r="C10" s="240" t="s">
        <v>458</v>
      </c>
      <c r="D10" s="198">
        <v>10</v>
      </c>
      <c r="E10" s="198" t="s">
        <v>433</v>
      </c>
      <c r="F10" s="165">
        <v>634275</v>
      </c>
    </row>
    <row r="11" spans="2:6" ht="12.75">
      <c r="B11" s="237">
        <v>5</v>
      </c>
      <c r="C11" s="240" t="s">
        <v>458</v>
      </c>
      <c r="D11" s="198">
        <v>10</v>
      </c>
      <c r="E11" s="198" t="s">
        <v>462</v>
      </c>
      <c r="F11" s="165">
        <v>1828000</v>
      </c>
    </row>
    <row r="12" spans="2:6" ht="12.75">
      <c r="B12" s="237">
        <v>7</v>
      </c>
      <c r="C12" s="240" t="s">
        <v>461</v>
      </c>
      <c r="D12" s="198">
        <v>10</v>
      </c>
      <c r="E12" s="198" t="s">
        <v>434</v>
      </c>
      <c r="F12" s="165">
        <v>280650</v>
      </c>
    </row>
    <row r="13" spans="2:6" ht="12.75">
      <c r="B13" s="159">
        <v>8</v>
      </c>
      <c r="C13" s="240" t="s">
        <v>461</v>
      </c>
      <c r="D13" s="198">
        <v>10</v>
      </c>
      <c r="E13" s="198" t="s">
        <v>432</v>
      </c>
      <c r="F13" s="165">
        <v>591990</v>
      </c>
    </row>
    <row r="14" spans="2:6" ht="12.75">
      <c r="B14" s="237">
        <v>9</v>
      </c>
      <c r="C14" s="240" t="s">
        <v>463</v>
      </c>
      <c r="D14" s="198"/>
      <c r="E14" s="198" t="s">
        <v>464</v>
      </c>
      <c r="F14" s="165">
        <v>600000</v>
      </c>
    </row>
    <row r="15" spans="2:6" ht="12.75">
      <c r="B15" s="159">
        <v>10</v>
      </c>
      <c r="C15" s="240" t="s">
        <v>465</v>
      </c>
      <c r="D15" s="198">
        <v>25</v>
      </c>
      <c r="E15" s="198" t="s">
        <v>466</v>
      </c>
      <c r="F15" s="165">
        <v>372772</v>
      </c>
    </row>
    <row r="16" spans="2:6" ht="12.75">
      <c r="B16" s="237">
        <v>11</v>
      </c>
      <c r="C16" s="240" t="s">
        <v>465</v>
      </c>
      <c r="D16" s="198">
        <v>26</v>
      </c>
      <c r="E16" s="198" t="s">
        <v>467</v>
      </c>
      <c r="F16" s="165">
        <v>1000000</v>
      </c>
    </row>
    <row r="17" spans="2:6" ht="12.75">
      <c r="B17" s="159">
        <v>12</v>
      </c>
      <c r="C17" s="240" t="s">
        <v>465</v>
      </c>
      <c r="D17" s="198"/>
      <c r="E17" s="198" t="s">
        <v>468</v>
      </c>
      <c r="F17" s="165">
        <v>1190000</v>
      </c>
    </row>
    <row r="18" spans="2:6" ht="12.75">
      <c r="B18" s="237">
        <v>13</v>
      </c>
      <c r="C18" s="240" t="s">
        <v>465</v>
      </c>
      <c r="D18" s="198">
        <v>25</v>
      </c>
      <c r="E18" s="198" t="s">
        <v>469</v>
      </c>
      <c r="F18" s="165">
        <v>716000</v>
      </c>
    </row>
    <row r="19" spans="2:6" ht="12.75">
      <c r="B19" s="159">
        <v>14</v>
      </c>
      <c r="C19" s="240" t="s">
        <v>465</v>
      </c>
      <c r="D19" s="198">
        <v>25</v>
      </c>
      <c r="E19" s="198" t="s">
        <v>426</v>
      </c>
      <c r="F19" s="165">
        <v>283500</v>
      </c>
    </row>
    <row r="20" spans="2:6" ht="12.75">
      <c r="B20" s="237">
        <v>15</v>
      </c>
      <c r="C20" s="240" t="s">
        <v>465</v>
      </c>
      <c r="D20" s="198">
        <v>25</v>
      </c>
      <c r="E20" s="198" t="s">
        <v>470</v>
      </c>
      <c r="F20" s="165">
        <v>812000</v>
      </c>
    </row>
    <row r="21" spans="2:6" ht="12.75">
      <c r="B21" s="159">
        <v>16</v>
      </c>
      <c r="C21" s="236" t="s">
        <v>424</v>
      </c>
      <c r="D21" s="198">
        <v>10</v>
      </c>
      <c r="E21" s="198" t="s">
        <v>436</v>
      </c>
      <c r="F21" s="165">
        <v>28038</v>
      </c>
    </row>
    <row r="22" spans="2:6" ht="12.75">
      <c r="B22" s="237">
        <v>17</v>
      </c>
      <c r="C22" s="236" t="s">
        <v>424</v>
      </c>
      <c r="D22" s="198"/>
      <c r="E22" s="198">
        <v>0</v>
      </c>
      <c r="F22" s="165">
        <v>624000</v>
      </c>
    </row>
    <row r="23" spans="2:6" ht="12.75">
      <c r="B23" s="159">
        <v>18</v>
      </c>
      <c r="C23" s="236" t="s">
        <v>471</v>
      </c>
      <c r="D23" s="198"/>
      <c r="E23" s="198"/>
      <c r="F23" s="165">
        <v>4233600</v>
      </c>
    </row>
    <row r="24" spans="2:6" ht="12.75">
      <c r="B24" s="237">
        <v>19</v>
      </c>
      <c r="C24" s="236" t="s">
        <v>423</v>
      </c>
      <c r="D24" s="198"/>
      <c r="E24" s="198"/>
      <c r="F24" s="165">
        <v>3940800</v>
      </c>
    </row>
    <row r="25" spans="2:6" ht="12.75">
      <c r="B25" s="159">
        <v>20</v>
      </c>
      <c r="C25" s="236" t="s">
        <v>423</v>
      </c>
      <c r="D25" s="198"/>
      <c r="E25" s="198"/>
      <c r="F25" s="165">
        <v>2800000</v>
      </c>
    </row>
    <row r="26" spans="2:6" ht="12.75">
      <c r="B26" s="237">
        <v>21</v>
      </c>
      <c r="C26" s="236" t="s">
        <v>472</v>
      </c>
      <c r="D26" s="198"/>
      <c r="E26" s="198"/>
      <c r="F26" s="165">
        <v>2569500</v>
      </c>
    </row>
    <row r="27" spans="2:6" ht="12.75">
      <c r="B27" s="159">
        <v>22</v>
      </c>
      <c r="C27" s="236" t="s">
        <v>473</v>
      </c>
      <c r="D27" s="198"/>
      <c r="E27" s="198"/>
      <c r="F27" s="165">
        <v>791860</v>
      </c>
    </row>
    <row r="28" spans="2:6" ht="12.75">
      <c r="B28" s="237">
        <v>23</v>
      </c>
      <c r="C28" s="236" t="s">
        <v>474</v>
      </c>
      <c r="D28" s="198"/>
      <c r="E28" s="198"/>
      <c r="F28" s="165">
        <v>2285000</v>
      </c>
    </row>
    <row r="29" spans="2:6" ht="12.75">
      <c r="B29" s="159">
        <v>24</v>
      </c>
      <c r="C29" s="236" t="s">
        <v>475</v>
      </c>
      <c r="D29" s="198"/>
      <c r="E29" s="198"/>
      <c r="F29" s="165">
        <v>1951000</v>
      </c>
    </row>
    <row r="30" spans="2:6" ht="13.5" thickBot="1">
      <c r="B30" s="237">
        <v>25</v>
      </c>
      <c r="C30" s="236" t="s">
        <v>476</v>
      </c>
      <c r="D30" s="198"/>
      <c r="E30" s="198"/>
      <c r="F30" s="165">
        <v>698300</v>
      </c>
    </row>
    <row r="31" spans="2:6" ht="13.5" thickBot="1">
      <c r="B31" s="243" t="s">
        <v>295</v>
      </c>
      <c r="C31" s="244"/>
      <c r="D31" s="233"/>
      <c r="E31" s="233"/>
      <c r="F31" s="234">
        <f>SUM(F7:F30)</f>
        <v>35461805</v>
      </c>
    </row>
    <row r="32" spans="2:6" ht="12.75">
      <c r="B32" s="82"/>
      <c r="C32" s="82"/>
      <c r="D32" s="5"/>
      <c r="E32" s="5"/>
      <c r="F32" s="5"/>
    </row>
    <row r="34" ht="12.75">
      <c r="E34" t="s">
        <v>477</v>
      </c>
    </row>
    <row r="35" ht="12.75">
      <c r="E35" t="s">
        <v>406</v>
      </c>
    </row>
  </sheetData>
  <sheetProtection/>
  <mergeCells count="1"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2014-07-16T14:28:14Z</cp:lastPrinted>
  <dcterms:created xsi:type="dcterms:W3CDTF">2009-01-28T17:50:48Z</dcterms:created>
  <dcterms:modified xsi:type="dcterms:W3CDTF">2014-07-16T14:31:21Z</dcterms:modified>
  <cp:category/>
  <cp:version/>
  <cp:contentType/>
  <cp:contentStatus/>
</cp:coreProperties>
</file>