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5132" windowHeight="8136" activeTab="1"/>
  </bookViews>
  <sheets>
    <sheet name="KAPAKU I BIL 2013" sheetId="1" r:id="rId1"/>
    <sheet name="AKTIVI 2013" sheetId="2" r:id="rId2"/>
    <sheet name="PASIVI 2013" sheetId="3" r:id="rId3"/>
    <sheet name="TE ARDHURAT 2013" sheetId="4" r:id="rId4"/>
    <sheet name="FLUKSI MET 1" sheetId="5" r:id="rId5"/>
    <sheet name="INVENTARI AKTIVEVE" sheetId="7" r:id="rId6"/>
    <sheet name="AMORTIZIMET 2013" sheetId="8" r:id="rId7"/>
    <sheet name="KAPITALI 2013" sheetId="17" r:id="rId8"/>
    <sheet name="KAPAKU I FUNDIT 2013" sheetId="9" r:id="rId9"/>
    <sheet name="Raport=2013= " sheetId="12" r:id="rId10"/>
    <sheet name="Fleta1" sheetId="15" r:id="rId11"/>
    <sheet name="Fleta2" sheetId="16" r:id="rId12"/>
  </sheets>
  <calcPr calcId="124519"/>
</workbook>
</file>

<file path=xl/calcChain.xml><?xml version="1.0" encoding="utf-8"?>
<calcChain xmlns="http://schemas.openxmlformats.org/spreadsheetml/2006/main">
  <c r="K12" i="3"/>
  <c r="J35"/>
  <c r="I242" i="12"/>
  <c r="I243" s="1"/>
  <c r="G228"/>
  <c r="I225"/>
  <c r="H225"/>
  <c r="I224"/>
  <c r="I223"/>
  <c r="I228" s="1"/>
  <c r="I217"/>
  <c r="I195"/>
  <c r="I167"/>
  <c r="I168"/>
  <c r="I156"/>
  <c r="I112"/>
  <c r="I100"/>
  <c r="H85"/>
  <c r="I85"/>
  <c r="G85"/>
  <c r="H12" i="17"/>
  <c r="I10" i="2"/>
  <c r="I245" i="12" l="1"/>
  <c r="F9" i="5"/>
  <c r="G22" i="3"/>
  <c r="H43"/>
  <c r="H31"/>
  <c r="H24"/>
  <c r="G11"/>
  <c r="G24"/>
  <c r="G31" s="1"/>
  <c r="B253" i="12"/>
  <c r="H245"/>
  <c r="H243"/>
  <c r="H242"/>
  <c r="F228"/>
  <c r="D228"/>
  <c r="F225"/>
  <c r="E225"/>
  <c r="F224"/>
  <c r="F223"/>
  <c r="H217"/>
  <c r="H195"/>
  <c r="I175"/>
  <c r="H175"/>
  <c r="H168"/>
  <c r="H156"/>
  <c r="I137"/>
  <c r="H137"/>
  <c r="F137"/>
  <c r="I136"/>
  <c r="H136"/>
  <c r="F136"/>
  <c r="H135"/>
  <c r="F135"/>
  <c r="E135"/>
  <c r="I132"/>
  <c r="I131"/>
  <c r="H131"/>
  <c r="F131"/>
  <c r="E131"/>
  <c r="I130"/>
  <c r="I129"/>
  <c r="I128"/>
  <c r="I127"/>
  <c r="H127"/>
  <c r="F127"/>
  <c r="E127"/>
  <c r="I126"/>
  <c r="I125"/>
  <c r="I124"/>
  <c r="H112"/>
  <c r="H100"/>
  <c r="I25" i="17"/>
  <c r="I24"/>
  <c r="H24"/>
  <c r="G24"/>
  <c r="F24"/>
  <c r="E24"/>
  <c r="D24"/>
  <c r="I21"/>
  <c r="I20"/>
  <c r="I19"/>
  <c r="I18"/>
  <c r="H18"/>
  <c r="I17"/>
  <c r="I16"/>
  <c r="H16"/>
  <c r="G16"/>
  <c r="F16"/>
  <c r="E16"/>
  <c r="D16"/>
  <c r="I15"/>
  <c r="I14"/>
  <c r="I13"/>
  <c r="I12"/>
  <c r="I11"/>
  <c r="H11"/>
  <c r="G11"/>
  <c r="D11"/>
  <c r="I10"/>
  <c r="I9"/>
  <c r="G27" i="8"/>
  <c r="G26"/>
  <c r="F26"/>
  <c r="E26"/>
  <c r="D26"/>
  <c r="C26"/>
  <c r="G25"/>
  <c r="G24"/>
  <c r="F24"/>
  <c r="E24"/>
  <c r="D24"/>
  <c r="C24"/>
  <c r="G23"/>
  <c r="G22"/>
  <c r="F22"/>
  <c r="E22"/>
  <c r="D22"/>
  <c r="C22"/>
  <c r="G21"/>
  <c r="G20"/>
  <c r="G19"/>
  <c r="G18"/>
  <c r="G17"/>
  <c r="F17"/>
  <c r="E17"/>
  <c r="D17"/>
  <c r="C17"/>
  <c r="G15"/>
  <c r="F15"/>
  <c r="D15"/>
  <c r="G14"/>
  <c r="G13"/>
  <c r="G12"/>
  <c r="F12"/>
  <c r="E12"/>
  <c r="D12"/>
  <c r="C12"/>
  <c r="G11"/>
  <c r="G10"/>
  <c r="F10"/>
  <c r="D10"/>
  <c r="G9"/>
  <c r="I33" i="7"/>
  <c r="N31"/>
  <c r="M31"/>
  <c r="H31"/>
  <c r="N30"/>
  <c r="M30"/>
  <c r="L30"/>
  <c r="K30"/>
  <c r="J30"/>
  <c r="I30"/>
  <c r="H30"/>
  <c r="G30"/>
  <c r="F30"/>
  <c r="E30"/>
  <c r="N29"/>
  <c r="M29"/>
  <c r="L29"/>
  <c r="K29"/>
  <c r="J29"/>
  <c r="I29"/>
  <c r="H29"/>
  <c r="G29"/>
  <c r="F29"/>
  <c r="E29"/>
  <c r="N28"/>
  <c r="M28"/>
  <c r="K28"/>
  <c r="J28"/>
  <c r="H28"/>
  <c r="N27"/>
  <c r="M27"/>
  <c r="L27"/>
  <c r="K27"/>
  <c r="J27"/>
  <c r="H27"/>
  <c r="N26"/>
  <c r="M26"/>
  <c r="L26"/>
  <c r="K26"/>
  <c r="J26"/>
  <c r="I26"/>
  <c r="H26"/>
  <c r="G26"/>
  <c r="F26"/>
  <c r="E26"/>
  <c r="N25"/>
  <c r="M25"/>
  <c r="L25"/>
  <c r="K25"/>
  <c r="J25"/>
  <c r="H25"/>
  <c r="N24"/>
  <c r="M24"/>
  <c r="L24"/>
  <c r="K24"/>
  <c r="J24"/>
  <c r="H24"/>
  <c r="N23"/>
  <c r="M23"/>
  <c r="L23"/>
  <c r="K23"/>
  <c r="J23"/>
  <c r="H23"/>
  <c r="N22"/>
  <c r="M22"/>
  <c r="L22"/>
  <c r="K22"/>
  <c r="J22"/>
  <c r="H22"/>
  <c r="N21"/>
  <c r="M21"/>
  <c r="L21"/>
  <c r="K21"/>
  <c r="J21"/>
  <c r="H21"/>
  <c r="N20"/>
  <c r="M20"/>
  <c r="L20"/>
  <c r="K20"/>
  <c r="J20"/>
  <c r="H20"/>
  <c r="N19"/>
  <c r="M19"/>
  <c r="L19"/>
  <c r="K19"/>
  <c r="J19"/>
  <c r="H19"/>
  <c r="N18"/>
  <c r="M18"/>
  <c r="L18"/>
  <c r="K18"/>
  <c r="J18"/>
  <c r="H18"/>
  <c r="N17"/>
  <c r="M17"/>
  <c r="L17"/>
  <c r="K17"/>
  <c r="J17"/>
  <c r="H17"/>
  <c r="N16"/>
  <c r="M16"/>
  <c r="L16"/>
  <c r="K16"/>
  <c r="J16"/>
  <c r="H16"/>
  <c r="N15"/>
  <c r="M15"/>
  <c r="L15"/>
  <c r="K15"/>
  <c r="J15"/>
  <c r="H15"/>
  <c r="N14"/>
  <c r="M14"/>
  <c r="L14"/>
  <c r="K14"/>
  <c r="J14"/>
  <c r="H14"/>
  <c r="N13"/>
  <c r="M13"/>
  <c r="L13"/>
  <c r="K13"/>
  <c r="J13"/>
  <c r="H13"/>
  <c r="N12"/>
  <c r="M12"/>
  <c r="L12"/>
  <c r="K12"/>
  <c r="J12"/>
  <c r="H12"/>
  <c r="N11"/>
  <c r="M11"/>
  <c r="L11"/>
  <c r="K11"/>
  <c r="J11"/>
  <c r="H11"/>
  <c r="N10"/>
  <c r="M10"/>
  <c r="L10"/>
  <c r="K10"/>
  <c r="J10"/>
  <c r="H10"/>
  <c r="N9"/>
  <c r="M9"/>
  <c r="L9"/>
  <c r="K9"/>
  <c r="J9"/>
  <c r="H9"/>
  <c r="N8"/>
  <c r="M8"/>
  <c r="L8"/>
  <c r="K8"/>
  <c r="J8"/>
  <c r="H8"/>
  <c r="N7"/>
  <c r="M7"/>
  <c r="L7"/>
  <c r="K7"/>
  <c r="J7"/>
  <c r="H7"/>
  <c r="N6"/>
  <c r="M6"/>
  <c r="L6"/>
  <c r="K6"/>
  <c r="J6"/>
  <c r="H6"/>
  <c r="N5"/>
  <c r="M5"/>
  <c r="L5"/>
  <c r="K5"/>
  <c r="J5"/>
  <c r="H5"/>
  <c r="G39" i="5"/>
  <c r="F39"/>
  <c r="G38"/>
  <c r="F38"/>
  <c r="G37"/>
  <c r="F37"/>
  <c r="F36"/>
  <c r="G35"/>
  <c r="F35"/>
  <c r="G34"/>
  <c r="F34"/>
  <c r="G28"/>
  <c r="F28"/>
  <c r="G21"/>
  <c r="F21"/>
  <c r="G18"/>
  <c r="F18"/>
  <c r="G7"/>
  <c r="F7"/>
  <c r="G38" i="4"/>
  <c r="F38"/>
  <c r="G37"/>
  <c r="F37"/>
  <c r="G36"/>
  <c r="F36"/>
  <c r="H35"/>
  <c r="G35"/>
  <c r="F35"/>
  <c r="H34"/>
  <c r="G34"/>
  <c r="F34"/>
  <c r="H33"/>
  <c r="G33"/>
  <c r="F33"/>
  <c r="H32"/>
  <c r="G32"/>
  <c r="F32"/>
  <c r="G31"/>
  <c r="F31"/>
  <c r="G30"/>
  <c r="F30"/>
  <c r="G21"/>
  <c r="F21"/>
  <c r="G20"/>
  <c r="F20"/>
  <c r="G15"/>
  <c r="F15"/>
  <c r="G10"/>
  <c r="G7"/>
  <c r="F7"/>
  <c r="H44" i="3"/>
  <c r="G43"/>
  <c r="H42"/>
  <c r="G42"/>
  <c r="G41"/>
  <c r="H32"/>
  <c r="G32"/>
  <c r="I31"/>
  <c r="H25"/>
  <c r="G25"/>
  <c r="I11"/>
  <c r="H11"/>
  <c r="H8"/>
  <c r="G8"/>
  <c r="H6"/>
  <c r="G6"/>
  <c r="G43" i="2"/>
  <c r="F43"/>
  <c r="G33"/>
  <c r="F33"/>
  <c r="G28"/>
  <c r="F28"/>
  <c r="F23"/>
  <c r="I22"/>
  <c r="I18"/>
  <c r="G18"/>
  <c r="G13"/>
  <c r="G10"/>
  <c r="F10"/>
  <c r="G6"/>
  <c r="F6"/>
</calcChain>
</file>

<file path=xl/sharedStrings.xml><?xml version="1.0" encoding="utf-8"?>
<sst xmlns="http://schemas.openxmlformats.org/spreadsheetml/2006/main" count="735" uniqueCount="567">
  <si>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</si>
  <si>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</si>
  <si>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</si>
  <si>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</si>
  <si>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</si>
  <si>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</si>
  <si>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</si>
  <si>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</si>
  <si>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</si>
  <si>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</si>
  <si>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</si>
  <si>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</si>
  <si>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</si>
  <si>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</si>
  <si>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</si>
  <si>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</si>
  <si>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</si>
  <si>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</si>
  <si>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</si>
  <si>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</si>
  <si>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</si>
  <si>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</si>
  <si>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</si>
  <si>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</si>
  <si>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</si>
  <si>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</si>
  <si>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</si>
  <si>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</si>
  <si>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</si>
  <si>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</si>
  <si>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Banka</t>
  </si>
  <si>
    <t>Arka</t>
  </si>
  <si>
    <t>Derivative dhe aktive te mbajtura per tregtim</t>
  </si>
  <si>
    <t>Aktive te tjera financiare afatshkurtra</t>
  </si>
  <si>
    <t>Kliente per mallra,produkte e sherbime</t>
  </si>
  <si>
    <t>Debitore,Kreditore te tjere</t>
  </si>
  <si>
    <t>Tatim mbi fitimin</t>
  </si>
  <si>
    <t>Tvsh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</si>
  <si>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</si>
  <si>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</si>
  <si>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</si>
  <si>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</si>
  <si>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</si>
  <si>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</si>
  <si>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</si>
  <si>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</si>
  <si>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</si>
  <si>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</si>
  <si>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</si>
  <si>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</si>
  <si>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</si>
  <si>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</si>
  <si>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</si>
  <si>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</si>
  <si>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Toka</t>
  </si>
  <si>
    <t>Ndertesa</t>
  </si>
  <si>
    <t>Makineri dhe paisje</t>
  </si>
  <si>
    <t>Mjete transporti</t>
  </si>
  <si>
    <t>Te tjera AAMateriale</t>
  </si>
  <si>
    <t>Ativet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</si>
  <si>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</si>
  <si>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</si>
  <si>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</si>
  <si>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</si>
  <si>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FIRMA PRIVATE</t>
  </si>
  <si>
    <t>PASIVET  DHE  KAPITALI</t>
  </si>
  <si>
    <t>P A S I V E T      A F A T S H K U R T R A</t>
  </si>
  <si>
    <t>Derivativet</t>
  </si>
  <si>
    <t>Huamarjet</t>
  </si>
  <si>
    <t>Overdraftet bankare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</si>
  <si>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</si>
  <si>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</si>
  <si>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</si>
  <si>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</si>
  <si>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</si>
  <si>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</si>
  <si>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</si>
  <si>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</si>
  <si>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</si>
  <si>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tjere(Humbje e vitit)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</si>
  <si>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</si>
  <si>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</si>
  <si>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</si>
  <si>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</si>
  <si>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</si>
  <si>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</si>
  <si>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</si>
  <si>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</si>
  <si>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</si>
  <si>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</si>
  <si>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</si>
  <si>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</si>
  <si>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</si>
  <si>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</si>
  <si>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</si>
  <si>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</si>
  <si>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</si>
  <si>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</si>
  <si>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</si>
  <si>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</si>
  <si>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</si>
  <si>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FIRMA  PRIVATE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</si>
  <si>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</si>
  <si>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</si>
  <si>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</si>
  <si>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</si>
  <si>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</si>
  <si>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</si>
  <si>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</si>
  <si>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</si>
  <si>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</si>
  <si>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</si>
  <si>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</si>
  <si>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</si>
  <si>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</si>
  <si>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</si>
  <si>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</si>
  <si>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</si>
  <si>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</si>
  <si>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</si>
  <si>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</si>
  <si>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</si>
  <si>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</si>
  <si>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</si>
  <si>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</si>
  <si>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</si>
  <si>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</si>
  <si>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A</t>
  </si>
  <si>
    <t>B</t>
  </si>
  <si>
    <t>C</t>
  </si>
  <si>
    <t>D</t>
  </si>
  <si>
    <t>Totali iShpenzimeve financiare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</si>
  <si>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</si>
  <si>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</si>
  <si>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</si>
  <si>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</si>
  <si>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</si>
  <si>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</si>
  <si>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</si>
  <si>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</si>
  <si>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</si>
  <si>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</si>
  <si>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</si>
  <si>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</si>
  <si>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</si>
  <si>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</si>
  <si>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</si>
  <si>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</si>
  <si>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</si>
  <si>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</si>
  <si>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</si>
  <si>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</si>
  <si>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</si>
  <si>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</si>
  <si>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</si>
  <si>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</si>
  <si>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</si>
  <si>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</si>
  <si>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</si>
  <si>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</si>
  <si>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</si>
  <si>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</si>
  <si>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</si>
  <si>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</si>
  <si>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</si>
  <si>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Emertimi</t>
  </si>
  <si>
    <t>Sasia</t>
  </si>
  <si>
    <t>Gjendje</t>
  </si>
  <si>
    <t>Shtesa</t>
  </si>
  <si>
    <t>Pakesime</t>
  </si>
  <si>
    <t>Amortizimi</t>
  </si>
  <si>
    <t>Vl.mbetur</t>
  </si>
  <si>
    <t>TOTALI</t>
  </si>
  <si>
    <t>AMORTIZI</t>
  </si>
  <si>
    <t>VLERA E MB</t>
  </si>
  <si>
    <t>BLER-PAKS</t>
  </si>
  <si>
    <t>AMORTI</t>
  </si>
  <si>
    <t xml:space="preserve"> I</t>
  </si>
  <si>
    <t>Shuma mak.paisje</t>
  </si>
  <si>
    <t xml:space="preserve"> II</t>
  </si>
  <si>
    <t>Shuma mj.transporti</t>
  </si>
  <si>
    <t xml:space="preserve">             TOTALI</t>
  </si>
  <si>
    <t>Administratori</t>
  </si>
  <si>
    <t>S H E N I M E T          S P J E G U E S E</t>
  </si>
  <si>
    <t>Sqarim:</t>
  </si>
  <si>
    <t>percaktuara ne SKK 2 dhe konkretisht paragrafeve 49-55.  Rradha e dhenies se spjegimeve duhet te jete :</t>
  </si>
  <si>
    <t>Totali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</si>
  <si>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</si>
  <si>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</si>
  <si>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a) Informacion i përgjithsëm dhe politikat kontabël</t>
  </si>
  <si>
    <t>b)Shënimet qe shpjegojnë zërat e ndryshëm të pasqyrave financiare</t>
  </si>
  <si>
    <t>c) Shënime të tjera shpjegeuse</t>
  </si>
  <si>
    <t>Vo,</t>
  </si>
  <si>
    <t>Shif  shenimet spjeguese bashkelidhur  Pasqyrave Financiare</t>
  </si>
  <si>
    <t>HARTUESI I PASQYRAVE FINACIARE</t>
  </si>
  <si>
    <t xml:space="preserve">PER  NJESINE EKONOMIKE </t>
  </si>
  <si>
    <t xml:space="preserve">DREJTUESI </t>
  </si>
  <si>
    <t>EKONOMISTI</t>
  </si>
  <si>
    <t xml:space="preserve">T o t a l i </t>
  </si>
  <si>
    <t>x</t>
  </si>
  <si>
    <t>Pozicioni I rregulluar</t>
  </si>
  <si>
    <t>Aksione te thesarit te riblera</t>
  </si>
  <si>
    <t>Gjendja dhe ndryshimet e AAM-ve, amortizimet dhe zhvleresimet</t>
  </si>
  <si>
    <t>Gjendjet dhe levizjet</t>
  </si>
  <si>
    <t>Aktivet te tjera afatgjata materiale</t>
  </si>
  <si>
    <t xml:space="preserve">Shtesat </t>
  </si>
  <si>
    <t xml:space="preserve">Pakesimet </t>
  </si>
  <si>
    <t xml:space="preserve">Amortizimi ushtrimit </t>
  </si>
  <si>
    <t>Amortizimi per daljet e AAM-ve</t>
  </si>
  <si>
    <t>FLORFARMA  SHPK</t>
  </si>
  <si>
    <t>NJES</t>
  </si>
  <si>
    <t>MATJE</t>
  </si>
  <si>
    <t>RAFTE FARMAC IE</t>
  </si>
  <si>
    <t>M2</t>
  </si>
  <si>
    <t>KOMODINA</t>
  </si>
  <si>
    <t>COP</t>
  </si>
  <si>
    <t>FRIGORIFER 400 LITRASH</t>
  </si>
  <si>
    <t>KARRIKE</t>
  </si>
  <si>
    <t>BIBLIOTEKE</t>
  </si>
  <si>
    <t>PAISJE  ZYRE</t>
  </si>
  <si>
    <t>HD DX2450. ATHLON64 2,6GHZ, 1GB DDR2, 160GB , DVD-RW</t>
  </si>
  <si>
    <t>Cope</t>
  </si>
  <si>
    <t>HP LCD 18.1"</t>
  </si>
  <si>
    <t>SAMSUNG FAX INKJET SF-370</t>
  </si>
  <si>
    <t>SAMSUNG ML-1640</t>
  </si>
  <si>
    <t>KALORIFER V 550920</t>
  </si>
  <si>
    <t>FRIGORIFER R 24</t>
  </si>
  <si>
    <t>KASE FISKALE</t>
  </si>
  <si>
    <t>PAISJE  BANJASH E ZYRE</t>
  </si>
  <si>
    <t xml:space="preserve">PUNIME  E MERMETIME </t>
  </si>
  <si>
    <t>KOMPJUTER</t>
  </si>
  <si>
    <t>STENDI STENDIMEGLIO JUNIOR</t>
  </si>
  <si>
    <t>STENDINO STENDIMEGLIO 60</t>
  </si>
  <si>
    <t>TELEVIZOR SAMSUNG</t>
  </si>
  <si>
    <t>" FLORFARMA " SHPK</t>
  </si>
  <si>
    <t>K21405001N</t>
  </si>
  <si>
    <t>16.04.2003</t>
  </si>
  <si>
    <t>TREGETI ( DEPO FARMACEUTIKE)</t>
  </si>
  <si>
    <t>SHITJE TE PERJASHTUARA</t>
  </si>
  <si>
    <t>FLORFARMA SHPK</t>
  </si>
  <si>
    <t xml:space="preserve">SHEFQET LUSHA </t>
  </si>
  <si>
    <t>Shenime per pasqyrat financiare</t>
  </si>
  <si>
    <t>(Te gjitha balancat jane ne leke)</t>
  </si>
  <si>
    <t>1. Informacione te Pergjithshme</t>
  </si>
  <si>
    <t>2.Permbledhja e politikave kontabel</t>
  </si>
  <si>
    <t>Baza e pergatitjes se pasqyrave financiare</t>
  </si>
  <si>
    <t xml:space="preserve">Pasqyrat  financiare jane pergatitur ne perputhje me ligjin shqiptar "Per Kontabilitetin dhe Pasqyrat </t>
  </si>
  <si>
    <t xml:space="preserve">Financiare" dhe me Standartet Kombetare te Kontabilitetit. Ato jane pergatitur mbi bazen e parimit te </t>
  </si>
  <si>
    <t xml:space="preserve">kostos historike, duke  e kombinuar me elemente te metodave te tjera dhe parimit te te drejtave te </t>
  </si>
  <si>
    <t>konstatuara. Ato paraqiten  ne monedhen vendase, Leke Shqiptar ("leke").</t>
  </si>
  <si>
    <t xml:space="preserve">Standartet Kombetare te Kontabilitetit  zbatohen per here te pare dhe aplikimi I tyre , sipas kerkesave </t>
  </si>
  <si>
    <t>e ri , ndryshime  te cilat spjegohen ne shenimet ne vazhdim.</t>
  </si>
  <si>
    <t>Parimet kontable me domethenese qe jane perdorur nga shoqeria, jane si me poshte:</t>
  </si>
  <si>
    <t xml:space="preserve">Njohja e te ardhurave dhe shpenzimeve </t>
  </si>
  <si>
    <t xml:space="preserve">Te ardhurat dhe shpenzimet njihen sipas kontabilitetit te te drejtave te konstatuara.Te ardhurat nga </t>
  </si>
  <si>
    <t xml:space="preserve">kryerja e sherbimeve  njihen ne vartesi te fazes, ne te cilen ndodhet kryerja e sherbimit ne daten e </t>
  </si>
  <si>
    <t>bilancit dhe t'ardhurat dhe shpenzimet qe lidhen  me sherbimn mund te perllogaritet me besueshmeri.</t>
  </si>
  <si>
    <t>Te ardhurat  vlersohen  me vleren e drejte te shumes se arketuar ose te arketueshme, duke marre para</t>
  </si>
  <si>
    <t xml:space="preserve">sysh shumen e skontove ose rabatet e ofruara.Shpenzimet njihen atehere kur  ato sigurohen prej te </t>
  </si>
  <si>
    <t>treteve dhe ne te njejtin ushtrim kontabel me te ardhurat e lidhura.</t>
  </si>
  <si>
    <t>Monedhat e huaja</t>
  </si>
  <si>
    <t xml:space="preserve">Transaksionet ne monedhe te huaj konvertohen ne leke, me kursin zyrtar te kembimit te Bankes ne </t>
  </si>
  <si>
    <t>daten e kryerjes se transaksionit.Ne cdo date bilanci, zerat monetare te bilancit te shprehur ne monedhe</t>
  </si>
  <si>
    <t xml:space="preserve">te huaj rivlersohen me kursin zyrtar te kembimit ne daten e bilancit.Zerat jomonetare, te shprehur ne </t>
  </si>
  <si>
    <t>monedhe te huaj , maten ne termat e kostos historike dhe nuk rivlersohen.Fitimi ose humbja e pa rea</t>
  </si>
  <si>
    <t>lizuar nga ndryshimi i kurseve  te kembimit njihet ne pasqyren e te ardhurave dhe shpenzimeve.</t>
  </si>
  <si>
    <t xml:space="preserve">euro </t>
  </si>
  <si>
    <t>Tatimin mbi fitimin</t>
  </si>
  <si>
    <t xml:space="preserve">Shpenzimet per tatimin mbi fitimin perfaqeson  shumen  e tatimit per tu paguar per vitin </t>
  </si>
  <si>
    <t xml:space="preserve">ushtrimor.Tatim fitimi i pagueshem per vitin aktual bazohet mbi fitimin e tatueshem I cili </t>
  </si>
  <si>
    <t>ndryshon  nga fitimi tregetar qe raportohet  ne pasqyren  e te ardhurave  dhe shpenzi</t>
  </si>
  <si>
    <t>meve,sepse korrektohet  nga shpenzimet e panjohura sipas ligjeslacionit fiskal.Norma</t>
  </si>
  <si>
    <t>Kerkesat per t'u arketuar</t>
  </si>
  <si>
    <t xml:space="preserve">Kerkesat per tu arketuar, te ardhurat e konstatuara dhe llogari te tjera afatshkurtera dhe  </t>
  </si>
  <si>
    <t>afatgjata,per t'u arketuar ne para rregjistrohen ne bilanc me kosto te amortizuar.Kostoja</t>
  </si>
  <si>
    <t>e amortizuar e kerkesave per t'u arketuar afatshkurtera, ne pergjithsi  eshte e barabarte</t>
  </si>
  <si>
    <t xml:space="preserve">me vleren e tyre nominale (minus provizionet e krijuara per renie ne vlere),keshtu qe </t>
  </si>
  <si>
    <t>kerkesat  afatshkrtera jane rregjistruar ne biulanc  me vleren e tyre te neto te realizue</t>
  </si>
  <si>
    <t>shme (e cila raportohet, per shembull ne nje fature,kontrate ose dekoment tjeter).</t>
  </si>
  <si>
    <t>Pasivet financiare</t>
  </si>
  <si>
    <t>Huat e marra ,furnitoret,shpenzimet e konstatuara dhe huamarrje te tjera afatshkurtera</t>
  </si>
  <si>
    <t>dhe afatgjata , per t'u shlyer  ne para, mbahen me koston e amortizuar ne bilanc.Kostoja</t>
  </si>
  <si>
    <t xml:space="preserve">e amortizuar e pasiveve  financiare afatshkurtera , ne pergjithesi eshtre e barabarte  me </t>
  </si>
  <si>
    <t xml:space="preserve">vleren  e tyre minimale,keshtu  qe pasivet financiare afatshkurtera mbahen ne bilanc  </t>
  </si>
  <si>
    <t xml:space="preserve">ne vleren e tyre neto te realizueshme (per shembull ,te raportuar ne nje fature,kontrate </t>
  </si>
  <si>
    <t>ose dekoment tjeter).</t>
  </si>
  <si>
    <t>Aktivet e qendrueshme  te trupezuara</t>
  </si>
  <si>
    <t>Aktivet afatgjata materiale (AAM-te) bazohen ne modelin e kostos.Ne bilanc, nje element I AAM-se</t>
  </si>
  <si>
    <t>paraqitet  me kosto minus amortizimin  e akumuluar dhe ndonje humbje te akumuluar nga zhvle</t>
  </si>
  <si>
    <t xml:space="preserve">rsimi.Ne se vlera kontabel e nje aktiviafatgjate material rritet ,si rezultat I rivlersimit ,kjo rritje  </t>
  </si>
  <si>
    <t>kreditohet drejtperdrejte  ne kapitalet e veta nen zerin  "teprice nga rivlersimi".Nese vlera kontabel</t>
  </si>
  <si>
    <t>e nje aktivi afatgjate material rritet ,si rezultat i rivlersimit,kjo rritje kreditohet drejteperdrejte ne kapi</t>
  </si>
  <si>
    <t xml:space="preserve">talet e veta nen zerin "teprice  nga rivlersimi".Ne se vlera kontabel e nje aktivi afatgjate  material </t>
  </si>
  <si>
    <t xml:space="preserve">zvogelohet,si rezultat i rivlersimit, ky rivlersim njihet si shpenzim  ne pasqyren e te ardhurave  dhe </t>
  </si>
  <si>
    <t>shpenzimeve .Amortizimi eshte llogaritur mbi bazen e metodes lineare per ndertesat dhe mbi bazen</t>
  </si>
  <si>
    <t>e vlres se mbetur  per pjesen tjeter te aktiveve te qendrueshme.Normat e perdorura jane ne ndertesa</t>
  </si>
  <si>
    <t>5% te vleres fillestare dhe per aktivet e tjera 20% te vleres se mbetur.</t>
  </si>
  <si>
    <t>Gjendjet e inventarit</t>
  </si>
  <si>
    <t xml:space="preserve">Vlersimi ne hyrje  i inventareve behet me cmimet e blerjes dhe ne rastet kur eshte e aplikueshme </t>
  </si>
  <si>
    <t xml:space="preserve">u shtohen kostot e shkaktuara per te sjelle inventaret ne kushte magazinimi.Gjendjet e inventarit </t>
  </si>
  <si>
    <t xml:space="preserve">ne pasqyrat financiare paraqiten me kostot e blerjeve te fundit te ushtrimit qe nga drejtimi eshte </t>
  </si>
  <si>
    <t>cmuar si vlera neto te realizueshme.</t>
  </si>
  <si>
    <t>3.Aktive monetare  (likujditete ne arke dhe banke)</t>
  </si>
  <si>
    <t>Kursi</t>
  </si>
  <si>
    <t>Emertimi I llogarise</t>
  </si>
  <si>
    <t>Monedha</t>
  </si>
  <si>
    <t>kembimit</t>
  </si>
  <si>
    <t>monedhes</t>
  </si>
  <si>
    <t>Ne leke</t>
  </si>
  <si>
    <t>Llogari bankare</t>
  </si>
  <si>
    <t>Euro</t>
  </si>
  <si>
    <t xml:space="preserve">A r k a </t>
  </si>
  <si>
    <t xml:space="preserve">bilet udhetime </t>
  </si>
  <si>
    <t>Shuma</t>
  </si>
  <si>
    <t xml:space="preserve">Gjendja e llogarive te likujditeteve te paraqitura  ne pasqyrat financiare  jane te njejta me te dhenat </t>
  </si>
  <si>
    <t>e kontabilitetit  rrjedhes dhe  dhe konfirmohen  me nxjerrjet e llogarive bankare dhe inventaret fizike</t>
  </si>
  <si>
    <t>te monedhave.Tepricat  e shprehura ne monedhe te huaj , jane perkthyer ne leke duke perdorur</t>
  </si>
  <si>
    <t>kursin e kembimit te fundit te ushtrimit  te bankes respektive.</t>
  </si>
  <si>
    <t>4.Aktive te tjera financiare afatshkurtera</t>
  </si>
  <si>
    <t>Kerkesat e arketueshme dhe aktive te tjera financiare,ne fillim  dhe ne fund te ushtrimit kontabel</t>
  </si>
  <si>
    <t>2008 deklarohen si vijon:</t>
  </si>
  <si>
    <t>Ushtrim i mbyllur</t>
  </si>
  <si>
    <t>Aktive te tjera financiare afatshkurtera</t>
  </si>
  <si>
    <t>( i ) Llogari / Kerkesa te arketueshme</t>
  </si>
  <si>
    <t>( ii ) Llogari / Kerkesa tatim fitimi I mbi paguar</t>
  </si>
  <si>
    <t>( iii ) Instrumenta te tjera borxhi  ( tvsh)</t>
  </si>
  <si>
    <t>( iv ) Investime te tjera financiare</t>
  </si>
  <si>
    <t>S h u m a :</t>
  </si>
  <si>
    <t xml:space="preserve">5.I n v e n t a r i </t>
  </si>
  <si>
    <t>Gjendja e inventarit ne fillim dhe ne fund te ushtrimit paraqitet:</t>
  </si>
  <si>
    <t>I n v e n t a r i</t>
  </si>
  <si>
    <t>( i  )  Lendet e para</t>
  </si>
  <si>
    <t>( ii ) Prodhim ne poces</t>
  </si>
  <si>
    <t>( iii ) Produkte te gatshme</t>
  </si>
  <si>
    <t>( iv ) Mallra per rishitje</t>
  </si>
  <si>
    <t xml:space="preserve">( v  ) Inventar I imet </t>
  </si>
  <si>
    <t>Vlerat e inventarit te paraqitura me siper perputhen me te dhenat e kontabilitetit dhe te inventa</t>
  </si>
  <si>
    <t xml:space="preserve">hyrjet e daljet jane tranzituar ne llogarine e rezultatit me menyren e inventarit te ndermjetem.Si </t>
  </si>
  <si>
    <t>politike kontabel ne percaktimin e kostos se invantarit eshte perdorur metoda "mesatare e ponde</t>
  </si>
  <si>
    <t>leke.</t>
  </si>
  <si>
    <t>6.Aktivet Afatgjata Materiale (AAM-te)</t>
  </si>
  <si>
    <t>Gjendja dhe levizja e aktiveve afatgjata materiale ne pasqyrat financiare paraqitet si vijon:</t>
  </si>
  <si>
    <t>Makineri</t>
  </si>
  <si>
    <t xml:space="preserve">Aktivet te </t>
  </si>
  <si>
    <t xml:space="preserve">         Gjendjet dhe levizjet</t>
  </si>
  <si>
    <t>Mjete</t>
  </si>
  <si>
    <t xml:space="preserve">dhe </t>
  </si>
  <si>
    <t>tjera afatgjata</t>
  </si>
  <si>
    <t>transport</t>
  </si>
  <si>
    <t>paisje</t>
  </si>
  <si>
    <t>materiale</t>
  </si>
  <si>
    <t>Shtesat</t>
  </si>
  <si>
    <t>Paksimet</t>
  </si>
  <si>
    <t>Amortizimi ushtrimit</t>
  </si>
  <si>
    <t>Amortizimi per daljet AAM</t>
  </si>
  <si>
    <t xml:space="preserve">Vlerat dhe klasifikimi ne grupe I AAM-ve te paraqitura ne bilanc dhe ne tabelen e mesiperme jane </t>
  </si>
  <si>
    <t xml:space="preserve">te perputhura me te dhenat e kontabilitetit dhe te inventarizimeve fizike qe shoqeria e ka kryer ne </t>
  </si>
  <si>
    <t xml:space="preserve">qeria ka zgjedhur modelin e kostos (SNK-5).Vlersimi fillestar ne momentin e marrjes ne inventar </t>
  </si>
  <si>
    <t>eshte bere me koston e marrjes dhe ne daten e mbylljes se bilancit paraqiten me koston e tyre</t>
  </si>
  <si>
    <t>minus amortizimin e akumuluar dhe ndonje humbje te akumuluar nga zhvlersimi.</t>
  </si>
  <si>
    <t xml:space="preserve">Drejtimi mendon se pergjithsisht per kete ushtrim kontabel,nuk ka shenja te renjes ne vlere te </t>
  </si>
  <si>
    <t>AAM-ve dhe nuk ka zhvlersime.</t>
  </si>
  <si>
    <t xml:space="preserve">Metodat dhe normat e amortizimit te AAM-ve te perdorura jane te njejta me ato qe perdoren per </t>
  </si>
  <si>
    <t>qellime fiskale (shih shenimin nr.2) Masa e llogaritur e amortizimit si shpenzim nuk i tejkalon kufijt</t>
  </si>
  <si>
    <t>e njohur per efekte fiskale.</t>
  </si>
  <si>
    <t>7.Detyrimet afatshkurtera-Huamarrjet</t>
  </si>
  <si>
    <t>vijon:</t>
  </si>
  <si>
    <t xml:space="preserve">H u a m a r r j e t </t>
  </si>
  <si>
    <t>(  i  ) Huate dhe obligacionet afatshkurtera</t>
  </si>
  <si>
    <t>( ii  ) Kthimet / ripagesat e huave afatgjata(leasing)</t>
  </si>
  <si>
    <t>( iii ) Bono te konvertueshme</t>
  </si>
  <si>
    <t>S h u m a:</t>
  </si>
  <si>
    <t>8.Detyrimet afatshkurtera-Huate dhe parapagimet</t>
  </si>
  <si>
    <t>Huamarrjet dhe parapagimet</t>
  </si>
  <si>
    <t>(  i  ) Te pagueshme ndaj furnitorve</t>
  </si>
  <si>
    <t>( ii  ) Te pagueshme ndaj punonjesve</t>
  </si>
  <si>
    <t>( iii ) Detyrime tatimore +sigurime shoqerore</t>
  </si>
  <si>
    <t>( iv ) Detyrime</t>
  </si>
  <si>
    <t>tapi</t>
  </si>
  <si>
    <t>9.Detyrime Afatgjata -Huate afatgjata</t>
  </si>
  <si>
    <t>Huate afatgjata  ne fillim dhe ne fund te ushtrimit kontabel 2008 paraqiten si vijon:</t>
  </si>
  <si>
    <t>Huate afatgjata</t>
  </si>
  <si>
    <t>( i  ) Hua, bono dhe detyrime nga qeraja financiare</t>
  </si>
  <si>
    <t>( ii ) Bonot e konvertueshme</t>
  </si>
  <si>
    <t xml:space="preserve">"Hua ,bono dhe detyrime nga qeraja financiare" perfaqesojne shumat qe shoqeria ka lidhur me </t>
  </si>
  <si>
    <t>10.Kapitalet e veta</t>
  </si>
  <si>
    <t>Kapitali i rregjistruar i shoqerise , i paraqitur ne bilanc, eshte i njejte me ate te percaktuar ne statu</t>
  </si>
  <si>
    <t>do te shperndahet ne vitet  ne vazhdim</t>
  </si>
  <si>
    <t>11.Fitimi (humbja) e vitit financiar</t>
  </si>
  <si>
    <t>a.) Te ardhurat</t>
  </si>
  <si>
    <t>Te ardhurat e realizuara gjate ushtrimit ,sipas segmenteve (kategorive) te biznesit paraqitet si</t>
  </si>
  <si>
    <t xml:space="preserve">T e   a r d h u r a t </t>
  </si>
  <si>
    <t>Te ardhura te tjera</t>
  </si>
  <si>
    <t>Te ardhurat nga shitja e produkteve dhe e sherbimeve te ndertimit jane vlersuar me vleren e drejte</t>
  </si>
  <si>
    <t>te shumes se arketuar ose te arketueshme,duke marre parasysh shumen e skontimeve ose  ra</t>
  </si>
  <si>
    <t xml:space="preserve">batet e ofruara, te zhveshura nga tvsh-ja.Njohja dhe vlersimi jane bazuar ne SNK-9.Paraqitja  ne </t>
  </si>
  <si>
    <t>pasqyrat financiare ehste bere sipas natyres se tyre.</t>
  </si>
  <si>
    <t>b.) Shpenzimet e veprimtarise kryesore</t>
  </si>
  <si>
    <t>Konsumi I materialeve ,mallrave,furniturave, punimeve e sherbimeve , te paraqitura ne dekomentat</t>
  </si>
  <si>
    <t>justifikues , jane rregjistruar me shumat e paguara ose te pagueshme .Kostoja e punesimit, paga</t>
  </si>
  <si>
    <t xml:space="preserve">dhe sigurime shoqerore, eshte pasqyruar saktesisht si shpenzim me vleren e realizuar dhe te </t>
  </si>
  <si>
    <t xml:space="preserve">dekomentuar. Taksat lokale dhe taksa e tatime te tjera  qe lidhen me biznesin jane llogaritur dhe </t>
  </si>
  <si>
    <t>pasqyren perkatese.</t>
  </si>
  <si>
    <t>c.) Te ardhurat dhe shpenzimet financiare</t>
  </si>
  <si>
    <t>Jane paraqitur si diference e te ardhurave me shpenzimet sipas kerkesave te standarteve.</t>
  </si>
  <si>
    <t>Te ardhurat nga interesat         767, 667(+)</t>
  </si>
  <si>
    <t>Shpenzimet per interesat        767, 668(-)</t>
  </si>
  <si>
    <t>Fitimet nga kursi kembimit      769,669(+)</t>
  </si>
  <si>
    <t>Humbjet nga kursi kembimit    769,670(-)</t>
  </si>
  <si>
    <t>Te ardhura dhe shpenzime te tjera financiare 768.668</t>
  </si>
  <si>
    <t>d.)Shpenzime personeli</t>
  </si>
  <si>
    <t>Numri mesatar I punonjesve dhe pagat sipas kategorive kryesore jane si me poshte:</t>
  </si>
  <si>
    <t xml:space="preserve">       Kategorite</t>
  </si>
  <si>
    <t>Numri</t>
  </si>
  <si>
    <t>Paga</t>
  </si>
  <si>
    <t>Sigurime</t>
  </si>
  <si>
    <t>mesatar</t>
  </si>
  <si>
    <t>Punedhensi</t>
  </si>
  <si>
    <t>Administrator,menaxher</t>
  </si>
  <si>
    <t>Specialist me arsim larte</t>
  </si>
  <si>
    <t>Teknike</t>
  </si>
  <si>
    <t>Punetor</t>
  </si>
  <si>
    <t>12.Shpenzimet e tatimit mbi fitimin</t>
  </si>
  <si>
    <t>FITIMI NETO PARA TATIMIT</t>
  </si>
  <si>
    <t>SHPENZIME TE PA ZBRITSHME</t>
  </si>
  <si>
    <t>Amortizimi tej normave fiskale</t>
  </si>
  <si>
    <t>Shpenzime pritje e dhurata tej kufirit tatimor</t>
  </si>
  <si>
    <t>Gjoba,penalitete, demshperblime</t>
  </si>
  <si>
    <t>Provizione qe nuk njihen</t>
  </si>
  <si>
    <t>Shpenzime pa dekomenta ose jo te rregullta</t>
  </si>
  <si>
    <t>Te tjera  (interesa bankare mbi 1: 4)</t>
  </si>
  <si>
    <t>PJESA E HUMBJES SE MBARTUR</t>
  </si>
  <si>
    <t>IV</t>
  </si>
  <si>
    <t>FITIMI(HUMBJA) TATIMORE (I+II+III)</t>
  </si>
  <si>
    <t>V</t>
  </si>
  <si>
    <t>Shpenzimi I tatim-fitimit  -10%</t>
  </si>
  <si>
    <t>VI</t>
  </si>
  <si>
    <t>FITIMI NETO I USHTRIMIT ( I - V )</t>
  </si>
  <si>
    <t>Tatim fitimi I ushtrimit  eshte I llogaritur mbi fitimin e tatueshem, I cili eshte rregulluar nga shpen</t>
  </si>
  <si>
    <t>zimet  e panjohura sipas ligjeslacionit fiskal,analizuar ne tabelen e mesiperme.</t>
  </si>
  <si>
    <t>13.Transaksione  te paleve te lidhura</t>
  </si>
  <si>
    <t>14.Ngjarjet pas dates se bilancit dhe vazhdimsia e shfrytezimit</t>
  </si>
  <si>
    <t>Asnje ngjarje  e rendesishme  nuk ka ndodhur pas dates se miratimit te pasqyrave financiare.</t>
  </si>
  <si>
    <t>eshte rritur shifra e afarizmit dhe ne te njejten kohe edhe fitimi tregetar me nje rentabilitet prej</t>
  </si>
  <si>
    <t>%</t>
  </si>
  <si>
    <t>15.Shifrat krahasuese</t>
  </si>
  <si>
    <t>prezantimit te pasqyrave financiare te vitit aktual,te cilat jane ndertuar sipas SNK-ve qe aplikohen</t>
  </si>
  <si>
    <t>per  here te pare dhe ne menyre  prospektive. (shih shenimin nr.2)</t>
  </si>
  <si>
    <t xml:space="preserve">DREJTUESI  I SUBJEKTIT </t>
  </si>
  <si>
    <t>"FLORFARMA " SHPK</t>
  </si>
  <si>
    <t xml:space="preserve">FLORFAMA   SHPK </t>
  </si>
  <si>
    <t xml:space="preserve"> e krijuar  me daten 29.09.1999me v gjykate 21934   me ortaket Z MITRO TODHE  80%</t>
  </si>
  <si>
    <t xml:space="preserve">FLORIAN TODHE    me  aksione  nga 10% sejcili ARJOLA TODHE </t>
  </si>
  <si>
    <t xml:space="preserve">DEPO FARMACEUTIKE </t>
  </si>
  <si>
    <t xml:space="preserve">ME </t>
  </si>
  <si>
    <t xml:space="preserve">21.000.000. lek </t>
  </si>
  <si>
    <t xml:space="preserve">ndare ne 21.000kuota  me vlere nominale 1000 leke/kuote. </t>
  </si>
  <si>
    <t>( pa  tvsh)</t>
  </si>
  <si>
    <t xml:space="preserve">HARTUESI I PASQYRAVE </t>
  </si>
  <si>
    <t xml:space="preserve">SHEFQET  LUSHA </t>
  </si>
  <si>
    <t xml:space="preserve">FLORIAN TODHE </t>
  </si>
  <si>
    <t>31.Dhjetor 2011</t>
  </si>
  <si>
    <t>SHITJE  ME TVSH  10%</t>
  </si>
  <si>
    <t>SHITJE ME TVSH    20%</t>
  </si>
  <si>
    <t>Huamarrje afat shkuatra private</t>
  </si>
  <si>
    <t xml:space="preserve"> FLORIAN TODHE</t>
  </si>
  <si>
    <t>Fitimi  fiskal</t>
  </si>
  <si>
    <t>Tatim fitim ne  % 10</t>
  </si>
  <si>
    <t>fitimi neto</t>
  </si>
  <si>
    <t>31.12.2012</t>
  </si>
  <si>
    <t>Vertetimi I kontrollit:</t>
  </si>
  <si>
    <t>PASQYRA  E NDRYSHIMEVE NE KAPITAL</t>
  </si>
  <si>
    <t>Në një pasqyre të pakonsoliduar</t>
  </si>
  <si>
    <t>Kapitali i rregjistruar(aksionar)</t>
  </si>
  <si>
    <t>Primi i aksionit</t>
  </si>
  <si>
    <t>Aksione te thesarit</t>
  </si>
  <si>
    <t xml:space="preserve">Rezerva ligjore statusore </t>
  </si>
  <si>
    <t>Fitimi pashpërndarë</t>
  </si>
  <si>
    <t>Efekti ndryshimeve ne politikat kontabël</t>
  </si>
  <si>
    <t>Fitimi neto për periudhën kontabël</t>
  </si>
  <si>
    <t>Dividentët e paguar</t>
  </si>
  <si>
    <t>Rritje e rezervës së kapitalit</t>
  </si>
  <si>
    <t>Emetimi I aksioneve</t>
  </si>
  <si>
    <t>Pozicioni më 31 Dhjetor 2011</t>
  </si>
  <si>
    <t>Emetim i kapitalit aksionar</t>
  </si>
  <si>
    <t>Pozicioni më 31 Dhjetor 2012</t>
  </si>
  <si>
    <t>ADMINISTRATORI</t>
  </si>
  <si>
    <t xml:space="preserve">FLORIAN   TODHE </t>
  </si>
  <si>
    <t xml:space="preserve">Nderhyrje kontrolli </t>
  </si>
  <si>
    <t>MJET TRANSPORTI LASING</t>
  </si>
  <si>
    <t xml:space="preserve">PRINTER </t>
  </si>
  <si>
    <t>Shpenzimet  te pa njohura (gjoba + detyrime kontrolli)</t>
  </si>
  <si>
    <t>Gjendja me 31.12.2012</t>
  </si>
  <si>
    <t>31.Dhjetor 2012</t>
  </si>
  <si>
    <t xml:space="preserve">      Ushtrimi  2012(000 leke)</t>
  </si>
  <si>
    <t>31 dhjetor 2011 jane si me poshte:</t>
  </si>
  <si>
    <t xml:space="preserve">dollari me kurs </t>
  </si>
  <si>
    <t>( v  ) Detyrime  ndaji llogarise ortakut</t>
  </si>
  <si>
    <t>Te ardhurat nga shitja e produkteve  me tvsh  10%</t>
  </si>
  <si>
    <t xml:space="preserve">Te ardhurat nga kryerja e sherbimeve ) me tvsh  20% </t>
  </si>
  <si>
    <t>Te ardhura financiare  nderyrje kontrolli</t>
  </si>
  <si>
    <t>Pasqyra   e   te   Ardhurave   dhe   Shpenzimeve     2013</t>
  </si>
  <si>
    <t xml:space="preserve">  Pasqyrat    Financiare    te    Vitit   2013</t>
  </si>
  <si>
    <t>1.01.2013</t>
  </si>
  <si>
    <t>31.12.2013</t>
  </si>
  <si>
    <t>VITIT2013</t>
  </si>
  <si>
    <t>HOTPOINT ARISTON LAVAS</t>
  </si>
  <si>
    <t>MOTORRCIKLETE</t>
  </si>
  <si>
    <t>Pasqyrat    Financiare    te    Vitit   2013</t>
  </si>
  <si>
    <t>01.01.2013</t>
  </si>
  <si>
    <t>10.03.2014</t>
  </si>
  <si>
    <t>Pasqyra   e   Fluksit   Monetar  -  Metoda  indirekte   2013</t>
  </si>
  <si>
    <t>Inventari i Aktiveve Afatgjata Materiale  2013</t>
  </si>
  <si>
    <t>VITI 2013</t>
  </si>
  <si>
    <t>Kosto e AAM-ve me 01.01.2013</t>
  </si>
  <si>
    <t>Kosto e AAM-ve 31.12.2013</t>
  </si>
  <si>
    <t>Amortizimi AAM-ve 01.01.2013</t>
  </si>
  <si>
    <t>Amortizimi i AAM-ve 31.12.2013</t>
  </si>
  <si>
    <t>Zhvleresimi AAM-ve 01.01.2013</t>
  </si>
  <si>
    <t>Zhvleresimi AAM-ve 31.12.2013</t>
  </si>
  <si>
    <t>Vlera neto e AAM-ve 01.01.2013</t>
  </si>
  <si>
    <t>Vlera neto e AAM-ve 31.12.2013</t>
  </si>
  <si>
    <t>Grantet dhe te ardhurat e shtyra(llogari ortaku)</t>
  </si>
  <si>
    <t xml:space="preserve">Huamarje te tjera afatgjata </t>
  </si>
  <si>
    <t>Shoqeria : "FLORFARMA "  sh.p.k,  TIRANE     2013</t>
  </si>
  <si>
    <t>Pozicioni më 31 Dhjetor 2013</t>
  </si>
  <si>
    <t>1deri 5</t>
  </si>
  <si>
    <t>Pasqyrat Financiare 2013</t>
  </si>
  <si>
    <t>Per vitin e mbyllur me 31 Dhjetor 2013</t>
  </si>
  <si>
    <t xml:space="preserve">Veprimtaria kryesore e shoqerise per ushtrimin 2013      </t>
  </si>
  <si>
    <t xml:space="preserve">kapital te  vitit 2013 30.12.2013  ne vleren </t>
  </si>
  <si>
    <t xml:space="preserve">Ne paraqitjen e pasqyrave financiarev te vitit 2013eshte zbatuar formati  i SKK-2 dhe  per rrjedhim </t>
  </si>
  <si>
    <t xml:space="preserve">Kurset e kembimit , te perdorura nga shoqeria per monedhat e huaja me kryesore  me 31.12.2013ane </t>
  </si>
  <si>
    <t>Gjendjet e mjeteve monetare ne banke dhe arke, ne leke dhe valute ,ne data 31 dhjetor 2013 dhe</t>
  </si>
  <si>
    <t>Gjendja me 31.12.2013</t>
  </si>
  <si>
    <t>31.Dhjetor 2013</t>
  </si>
  <si>
    <t xml:space="preserve">rizimeve  fizike e kryer ne fund te te ushtrimit  2013.Veprimet ekonomike qe lidhen me </t>
  </si>
  <si>
    <t>ruar". Vlera e inventareve te njohura si shpenzim gjate periudhes kontabel 2013 eshte 198.632.531</t>
  </si>
  <si>
    <t xml:space="preserve">       Kosto e AAM-ve me 31.12.2013</t>
  </si>
  <si>
    <t>B    Amortizimi AAM-ve me 01.01.2013</t>
  </si>
  <si>
    <t xml:space="preserve">      Amortizimi I AAM-ve me 31.12.2013</t>
  </si>
  <si>
    <t>C.  Zhvlersimi I AAM-ve me 01.01.2013</t>
  </si>
  <si>
    <t xml:space="preserve">      Zhvlersimi I AAM-ve me 31.12.2013</t>
  </si>
  <si>
    <t>D  Vlera neto e AAM-ve me 01.01.2013</t>
  </si>
  <si>
    <t xml:space="preserve">    Vlera neto e AAM-ve me 31.12.2013</t>
  </si>
  <si>
    <t>fund te muajt dhjetor 2013 Si politike kontabel  per kontabilizimin dhe spjegimin e AAM-ve,Sho</t>
  </si>
  <si>
    <t>Huat dhe parapagimet afatshkurtera ne fillim  dhe ne fund te ushtrimit kontabel 2013paraqiten si</t>
  </si>
  <si>
    <t>Shoqeria nuk ka marre hua afatshkurtera per vitet ushtrimore 2011-2013</t>
  </si>
  <si>
    <t xml:space="preserve">banken "Tirana Bank"me ____._____.2013 dhe sipas termave te kontrates  do te shlyhen deri ne </t>
  </si>
  <si>
    <t xml:space="preserve">vitin _____   .Principiali i qerase financiare  afatgjate me  31.12.2013  eshte 0leke. </t>
  </si>
  <si>
    <t>tin e shoqerise dhe vendimet e depozituara nr QKR. Me 31.12.2013  ai  eshte 21.000.000 leke, i</t>
  </si>
  <si>
    <t xml:space="preserve">pasqyruar ne llogarite e ushtrimit.Sipas natyres se tyre shpenzimet e ushtrimit 2013ane treguar </t>
  </si>
  <si>
    <t xml:space="preserve">      Ushtrimi  2013(000 leke)</t>
  </si>
  <si>
    <t>Shpenzimet e tatimit mbi fitimin per ushtrimin kontabel 2013 dhe 2011jane si vijon:</t>
  </si>
  <si>
    <t>Nga analiza e gjendjes  dhe performaces financiare te shoqerise,rezulton se ne ushtrimin 2013</t>
  </si>
  <si>
    <t>Shifrat krahasuese te deklaruara ne pasqyrat financiare 2013 jane riklasifikuar per tu pershtatur</t>
  </si>
  <si>
    <t>te SNK-ve, eshte bere ne menyre perspektive. Si pasoje  shifrat  e vitit 2012 nuk jane te krahasueshme</t>
  </si>
  <si>
    <t>me ato te vitit 2013, pasi jane zbatuar politika kontabel te ndryshme.</t>
  </si>
  <si>
    <t xml:space="preserve">zerat e pasqyrave financiare te periudhes krahasuese 2013 jane riklasifikuar ne pershtatje me formatin </t>
  </si>
  <si>
    <t>aktuale e tatimit mbi fitimin per ushtrimin 2013eshte 10 % nga 10 % qe ka qene  ne   vitin 2012</t>
  </si>
  <si>
    <t xml:space="preserve">140.2leke </t>
  </si>
  <si>
    <t xml:space="preserve">101.85 lek </t>
  </si>
  <si>
    <t>Tregues te tjer te ardhurash  e shpenzimesh</t>
  </si>
  <si>
    <t xml:space="preserve">Huate dhe parapagimet afatshkurtera ne fillim dhe ne fund te ushtrimit kontabel 2013 paraqiten </t>
  </si>
  <si>
    <t>A  Kosto e AAM-ve me 01.01.2013</t>
  </si>
  <si>
    <t xml:space="preserve">Gjate ushtrimit kontabel  2013   posti fitim  e ushtrimit eshte 9.262.883  leke, shume e cila </t>
  </si>
  <si>
    <t>Viti   2013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</si>
</sst>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#,##0.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8"/>
      <name val="Arial Narrow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2"/>
      <name val="Arial"/>
      <family val="2"/>
    </font>
    <font>
      <b/>
      <i/>
      <sz val="9"/>
      <name val="Arial"/>
      <family val="2"/>
    </font>
    <font>
      <b/>
      <i/>
      <sz val="26"/>
      <name val="Arial Narrow"/>
      <family val="2"/>
    </font>
    <font>
      <b/>
      <i/>
      <sz val="26"/>
      <name val="Arial"/>
      <family val="2"/>
    </font>
    <font>
      <b/>
      <i/>
      <sz val="14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color indexed="8"/>
      <name val="Arial"/>
      <family val="2"/>
    </font>
    <font>
      <b/>
      <sz val="10"/>
      <color indexed="56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i/>
      <sz val="14"/>
      <name val="Arial"/>
      <family val="2"/>
    </font>
    <font>
      <i/>
      <sz val="14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10"/>
      <name val="Arial Narrow"/>
      <family val="2"/>
    </font>
    <font>
      <b/>
      <i/>
      <sz val="11"/>
      <color theme="1"/>
      <name val="Calibri"/>
      <family val="2"/>
      <scheme val="minor"/>
    </font>
    <font>
      <i/>
      <sz val="9"/>
      <name val="Arial"/>
      <family val="2"/>
    </font>
    <font>
      <sz val="9"/>
      <name val="Arial Narrow"/>
      <family val="2"/>
    </font>
    <font>
      <b/>
      <i/>
      <sz val="9"/>
      <name val="Arial Narrow"/>
      <family val="2"/>
    </font>
    <font>
      <sz val="10"/>
      <color theme="1"/>
      <name val="Calibri"/>
      <family val="2"/>
      <scheme val="minor"/>
    </font>
    <font>
      <b/>
      <u/>
      <sz val="10"/>
      <name val="Arial Narrow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name val="Arial Narrow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26" applyNumberFormat="0" applyFill="0" applyAlignment="0" applyProtection="0"/>
    <xf numFmtId="43" fontId="47" fillId="0" borderId="0" applyFont="0" applyFill="0" applyBorder="0" applyAlignment="0" applyProtection="0"/>
  </cellStyleXfs>
  <cellXfs count="49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5" fillId="0" borderId="0" xfId="0" applyFont="1" applyBorder="1"/>
    <xf numFmtId="0" fontId="2" fillId="0" borderId="4" xfId="0" applyFont="1" applyBorder="1"/>
    <xf numFmtId="0" fontId="2" fillId="0" borderId="0" xfId="0" applyFont="1" applyBorder="1"/>
    <xf numFmtId="0" fontId="6" fillId="0" borderId="0" xfId="0" applyFont="1" applyBorder="1"/>
    <xf numFmtId="0" fontId="2" fillId="0" borderId="6" xfId="0" applyFont="1" applyBorder="1"/>
    <xf numFmtId="0" fontId="7" fillId="0" borderId="4" xfId="0" applyFont="1" applyBorder="1"/>
    <xf numFmtId="0" fontId="7" fillId="0" borderId="0" xfId="0" applyFont="1" applyBorder="1"/>
    <xf numFmtId="0" fontId="3" fillId="0" borderId="8" xfId="0" applyFont="1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6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right" vertical="center"/>
    </xf>
    <xf numFmtId="165" fontId="10" fillId="0" borderId="9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3" fontId="6" fillId="0" borderId="8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15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/>
    <xf numFmtId="3" fontId="6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/>
    <xf numFmtId="3" fontId="0" fillId="0" borderId="0" xfId="0" applyNumberFormat="1"/>
    <xf numFmtId="0" fontId="13" fillId="0" borderId="0" xfId="0" applyFont="1"/>
    <xf numFmtId="0" fontId="17" fillId="0" borderId="0" xfId="0" applyFont="1"/>
    <xf numFmtId="0" fontId="6" fillId="0" borderId="0" xfId="0" applyFont="1"/>
    <xf numFmtId="0" fontId="0" fillId="0" borderId="8" xfId="0" applyBorder="1" applyAlignment="1">
      <alignment horizontal="center"/>
    </xf>
    <xf numFmtId="3" fontId="0" fillId="0" borderId="8" xfId="0" applyNumberFormat="1" applyBorder="1"/>
    <xf numFmtId="0" fontId="1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1" fillId="0" borderId="0" xfId="0" applyFont="1"/>
    <xf numFmtId="0" fontId="21" fillId="0" borderId="4" xfId="0" applyFont="1" applyBorder="1"/>
    <xf numFmtId="0" fontId="22" fillId="0" borderId="16" xfId="0" applyFont="1" applyBorder="1" applyAlignment="1">
      <alignment horizontal="center"/>
    </xf>
    <xf numFmtId="0" fontId="21" fillId="0" borderId="17" xfId="0" applyFont="1" applyBorder="1"/>
    <xf numFmtId="0" fontId="21" fillId="0" borderId="6" xfId="0" applyFont="1" applyBorder="1"/>
    <xf numFmtId="0" fontId="21" fillId="0" borderId="18" xfId="0" applyFont="1" applyBorder="1"/>
    <xf numFmtId="0" fontId="21" fillId="0" borderId="19" xfId="0" applyFont="1" applyBorder="1"/>
    <xf numFmtId="0" fontId="21" fillId="0" borderId="18" xfId="0" applyFont="1" applyFill="1" applyBorder="1"/>
    <xf numFmtId="0" fontId="21" fillId="0" borderId="20" xfId="0" applyFont="1" applyBorder="1"/>
    <xf numFmtId="0" fontId="21" fillId="0" borderId="21" xfId="0" applyFont="1" applyBorder="1"/>
    <xf numFmtId="0" fontId="10" fillId="0" borderId="4" xfId="0" applyFont="1" applyBorder="1"/>
    <xf numFmtId="0" fontId="10" fillId="0" borderId="0" xfId="0" applyFont="1" applyBorder="1"/>
    <xf numFmtId="0" fontId="10" fillId="0" borderId="6" xfId="0" applyFont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21" fillId="0" borderId="0" xfId="0" applyFont="1" applyBorder="1"/>
    <xf numFmtId="0" fontId="15" fillId="0" borderId="0" xfId="0" applyFont="1" applyBorder="1"/>
    <xf numFmtId="0" fontId="21" fillId="0" borderId="0" xfId="0" applyFont="1" applyBorder="1" applyAlignment="1"/>
    <xf numFmtId="0" fontId="24" fillId="0" borderId="0" xfId="0" applyFont="1" applyBorder="1"/>
    <xf numFmtId="0" fontId="6" fillId="0" borderId="8" xfId="0" applyFont="1" applyBorder="1"/>
    <xf numFmtId="0" fontId="21" fillId="0" borderId="22" xfId="0" applyFont="1" applyBorder="1"/>
    <xf numFmtId="0" fontId="21" fillId="0" borderId="22" xfId="0" applyFont="1" applyBorder="1" applyAlignment="1"/>
    <xf numFmtId="0" fontId="21" fillId="0" borderId="0" xfId="0" applyFont="1" applyFill="1" applyBorder="1"/>
    <xf numFmtId="0" fontId="21" fillId="0" borderId="23" xfId="0" applyFont="1" applyBorder="1"/>
    <xf numFmtId="0" fontId="21" fillId="0" borderId="0" xfId="0" applyFont="1" applyBorder="1" applyAlignment="1">
      <alignment horizontal="center"/>
    </xf>
    <xf numFmtId="0" fontId="23" fillId="0" borderId="0" xfId="0" applyFont="1" applyBorder="1"/>
    <xf numFmtId="0" fontId="4" fillId="0" borderId="0" xfId="0" applyFont="1" applyBorder="1"/>
    <xf numFmtId="0" fontId="3" fillId="0" borderId="6" xfId="0" applyFont="1" applyBorder="1"/>
    <xf numFmtId="0" fontId="3" fillId="0" borderId="0" xfId="0" applyFont="1"/>
    <xf numFmtId="0" fontId="7" fillId="0" borderId="6" xfId="0" applyFont="1" applyBorder="1"/>
    <xf numFmtId="0" fontId="7" fillId="0" borderId="0" xfId="0" applyFont="1"/>
    <xf numFmtId="0" fontId="3" fillId="0" borderId="9" xfId="0" applyFont="1" applyBorder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/>
    <xf numFmtId="0" fontId="19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9" fillId="0" borderId="8" xfId="0" applyFont="1" applyBorder="1"/>
    <xf numFmtId="0" fontId="3" fillId="0" borderId="8" xfId="0" applyFont="1" applyFill="1" applyBorder="1"/>
    <xf numFmtId="0" fontId="5" fillId="0" borderId="8" xfId="0" applyFont="1" applyFill="1" applyBorder="1"/>
    <xf numFmtId="0" fontId="3" fillId="0" borderId="24" xfId="0" applyFont="1" applyBorder="1"/>
    <xf numFmtId="0" fontId="3" fillId="0" borderId="14" xfId="0" applyFont="1" applyBorder="1"/>
    <xf numFmtId="0" fontId="3" fillId="0" borderId="25" xfId="0" applyFont="1" applyBorder="1"/>
    <xf numFmtId="0" fontId="29" fillId="0" borderId="0" xfId="0" applyFont="1"/>
    <xf numFmtId="0" fontId="20" fillId="0" borderId="0" xfId="0" applyFont="1"/>
    <xf numFmtId="0" fontId="30" fillId="0" borderId="0" xfId="0" applyFont="1"/>
    <xf numFmtId="0" fontId="31" fillId="6" borderId="0" xfId="0" applyFont="1" applyFill="1"/>
    <xf numFmtId="0" fontId="32" fillId="6" borderId="0" xfId="0" applyFont="1" applyFill="1"/>
    <xf numFmtId="0" fontId="30" fillId="6" borderId="0" xfId="0" applyFont="1" applyFill="1"/>
    <xf numFmtId="0" fontId="2" fillId="7" borderId="0" xfId="0" applyFont="1" applyFill="1"/>
    <xf numFmtId="0" fontId="30" fillId="7" borderId="0" xfId="0" applyFont="1" applyFill="1"/>
    <xf numFmtId="0" fontId="0" fillId="7" borderId="0" xfId="0" applyFill="1"/>
    <xf numFmtId="0" fontId="32" fillId="0" borderId="5" xfId="0" applyFont="1" applyBorder="1"/>
    <xf numFmtId="0" fontId="30" fillId="0" borderId="5" xfId="0" applyFont="1" applyBorder="1"/>
    <xf numFmtId="0" fontId="32" fillId="0" borderId="0" xfId="0" applyFont="1"/>
    <xf numFmtId="0" fontId="33" fillId="0" borderId="0" xfId="0" applyFont="1"/>
    <xf numFmtId="0" fontId="25" fillId="3" borderId="1" xfId="0" applyFont="1" applyFill="1" applyBorder="1"/>
    <xf numFmtId="0" fontId="25" fillId="3" borderId="3" xfId="0" applyFont="1" applyFill="1" applyBorder="1"/>
    <xf numFmtId="0" fontId="25" fillId="3" borderId="9" xfId="0" applyFont="1" applyFill="1" applyBorder="1"/>
    <xf numFmtId="0" fontId="25" fillId="3" borderId="10" xfId="0" applyFont="1" applyFill="1" applyBorder="1"/>
    <xf numFmtId="0" fontId="6" fillId="3" borderId="5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0" borderId="8" xfId="0" applyFont="1" applyBorder="1" applyAlignment="1">
      <alignment horizontal="center"/>
    </xf>
    <xf numFmtId="0" fontId="34" fillId="3" borderId="13" xfId="0" applyFont="1" applyFill="1" applyBorder="1" applyAlignment="1">
      <alignment horizontal="center"/>
    </xf>
    <xf numFmtId="0" fontId="34" fillId="3" borderId="14" xfId="0" applyFont="1" applyFill="1" applyBorder="1" applyAlignment="1">
      <alignment horizontal="center"/>
    </xf>
    <xf numFmtId="0" fontId="6" fillId="3" borderId="7" xfId="0" applyFont="1" applyFill="1" applyBorder="1"/>
    <xf numFmtId="0" fontId="30" fillId="3" borderId="9" xfId="0" applyFont="1" applyFill="1" applyBorder="1"/>
    <xf numFmtId="0" fontId="30" fillId="3" borderId="10" xfId="0" applyFont="1" applyFill="1" applyBorder="1"/>
    <xf numFmtId="0" fontId="2" fillId="3" borderId="0" xfId="0" applyFont="1" applyFill="1" applyBorder="1"/>
    <xf numFmtId="0" fontId="35" fillId="0" borderId="0" xfId="0" applyFont="1"/>
    <xf numFmtId="0" fontId="35" fillId="3" borderId="0" xfId="0" applyFont="1" applyFill="1" applyBorder="1"/>
    <xf numFmtId="0" fontId="32" fillId="3" borderId="9" xfId="0" applyFont="1" applyFill="1" applyBorder="1"/>
    <xf numFmtId="0" fontId="32" fillId="3" borderId="10" xfId="0" applyFont="1" applyFill="1" applyBorder="1"/>
    <xf numFmtId="0" fontId="6" fillId="3" borderId="8" xfId="0" applyFont="1" applyFill="1" applyBorder="1" applyAlignment="1">
      <alignment horizontal="center"/>
    </xf>
    <xf numFmtId="166" fontId="10" fillId="0" borderId="8" xfId="0" applyNumberFormat="1" applyFont="1" applyBorder="1" applyAlignment="1">
      <alignment horizontal="right" vertical="center"/>
    </xf>
    <xf numFmtId="0" fontId="36" fillId="0" borderId="0" xfId="0" applyFont="1" applyAlignment="1">
      <alignment horizontal="left"/>
    </xf>
    <xf numFmtId="1" fontId="0" fillId="0" borderId="0" xfId="0" applyNumberFormat="1"/>
    <xf numFmtId="0" fontId="39" fillId="8" borderId="10" xfId="0" applyFont="1" applyFill="1" applyBorder="1"/>
    <xf numFmtId="0" fontId="39" fillId="8" borderId="3" xfId="0" applyFont="1" applyFill="1" applyBorder="1"/>
    <xf numFmtId="0" fontId="39" fillId="8" borderId="3" xfId="0" applyFont="1" applyFill="1" applyBorder="1" applyAlignment="1">
      <alignment horizontal="center"/>
    </xf>
    <xf numFmtId="0" fontId="39" fillId="8" borderId="0" xfId="0" applyFont="1" applyFill="1" applyBorder="1"/>
    <xf numFmtId="0" fontId="39" fillId="8" borderId="6" xfId="0" applyFont="1" applyFill="1" applyBorder="1"/>
    <xf numFmtId="0" fontId="39" fillId="8" borderId="0" xfId="0" applyFont="1" applyFill="1" applyBorder="1" applyAlignment="1">
      <alignment horizontal="center"/>
    </xf>
    <xf numFmtId="0" fontId="39" fillId="8" borderId="9" xfId="0" applyFont="1" applyFill="1" applyBorder="1"/>
    <xf numFmtId="0" fontId="39" fillId="8" borderId="7" xfId="0" applyNumberFormat="1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0" fontId="39" fillId="8" borderId="7" xfId="0" applyFont="1" applyFill="1" applyBorder="1"/>
    <xf numFmtId="0" fontId="39" fillId="8" borderId="4" xfId="0" applyFont="1" applyFill="1" applyBorder="1"/>
    <xf numFmtId="0" fontId="9" fillId="8" borderId="9" xfId="0" applyFont="1" applyFill="1" applyBorder="1"/>
    <xf numFmtId="0" fontId="41" fillId="8" borderId="7" xfId="0" applyFont="1" applyFill="1" applyBorder="1" applyAlignment="1">
      <alignment horizontal="center"/>
    </xf>
    <xf numFmtId="0" fontId="9" fillId="8" borderId="10" xfId="0" applyFont="1" applyFill="1" applyBorder="1"/>
    <xf numFmtId="0" fontId="39" fillId="0" borderId="9" xfId="0" applyFont="1" applyBorder="1"/>
    <xf numFmtId="0" fontId="39" fillId="0" borderId="7" xfId="0" applyFont="1" applyBorder="1"/>
    <xf numFmtId="0" fontId="39" fillId="0" borderId="10" xfId="0" applyFont="1" applyBorder="1"/>
    <xf numFmtId="0" fontId="16" fillId="0" borderId="4" xfId="0" applyFont="1" applyBorder="1"/>
    <xf numFmtId="0" fontId="16" fillId="0" borderId="0" xfId="0" applyFont="1" applyBorder="1"/>
    <xf numFmtId="0" fontId="16" fillId="0" borderId="6" xfId="0" applyFont="1" applyBorder="1"/>
    <xf numFmtId="0" fontId="39" fillId="0" borderId="10" xfId="0" applyFont="1" applyBorder="1" applyAlignment="1">
      <alignment horizontal="center"/>
    </xf>
    <xf numFmtId="0" fontId="39" fillId="0" borderId="4" xfId="0" applyFont="1" applyBorder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3" fontId="2" fillId="8" borderId="3" xfId="0" applyNumberFormat="1" applyFont="1" applyFill="1" applyBorder="1" applyAlignment="1">
      <alignment horizontal="center" vertical="center"/>
    </xf>
    <xf numFmtId="3" fontId="2" fillId="8" borderId="12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 vertical="center"/>
    </xf>
    <xf numFmtId="0" fontId="9" fillId="8" borderId="2" xfId="0" applyFont="1" applyFill="1" applyBorder="1"/>
    <xf numFmtId="1" fontId="16" fillId="8" borderId="8" xfId="3" applyNumberFormat="1" applyFont="1" applyFill="1" applyBorder="1"/>
    <xf numFmtId="3" fontId="9" fillId="8" borderId="3" xfId="0" applyNumberFormat="1" applyFont="1" applyFill="1" applyBorder="1" applyAlignment="1">
      <alignment horizontal="center" vertical="center"/>
    </xf>
    <xf numFmtId="3" fontId="9" fillId="8" borderId="12" xfId="0" applyNumberFormat="1" applyFont="1" applyFill="1" applyBorder="1" applyAlignment="1">
      <alignment horizontal="center" vertical="center"/>
    </xf>
    <xf numFmtId="3" fontId="9" fillId="8" borderId="14" xfId="0" applyNumberFormat="1" applyFont="1" applyFill="1" applyBorder="1" applyAlignment="1">
      <alignment horizontal="center" vertical="center"/>
    </xf>
    <xf numFmtId="3" fontId="16" fillId="8" borderId="3" xfId="0" applyNumberFormat="1" applyFont="1" applyFill="1" applyBorder="1" applyAlignment="1">
      <alignment horizontal="center" vertical="center"/>
    </xf>
    <xf numFmtId="3" fontId="16" fillId="8" borderId="12" xfId="0" applyNumberFormat="1" applyFont="1" applyFill="1" applyBorder="1" applyAlignment="1">
      <alignment horizontal="center" vertical="center"/>
    </xf>
    <xf numFmtId="3" fontId="16" fillId="8" borderId="14" xfId="0" applyNumberFormat="1" applyFont="1" applyFill="1" applyBorder="1" applyAlignment="1">
      <alignment horizontal="center" vertical="center"/>
    </xf>
    <xf numFmtId="0" fontId="43" fillId="8" borderId="13" xfId="0" applyFont="1" applyFill="1" applyBorder="1"/>
    <xf numFmtId="0" fontId="43" fillId="8" borderId="14" xfId="0" applyFont="1" applyFill="1" applyBorder="1"/>
    <xf numFmtId="0" fontId="18" fillId="8" borderId="9" xfId="0" applyFont="1" applyFill="1" applyBorder="1" applyAlignment="1">
      <alignment horizontal="left"/>
    </xf>
    <xf numFmtId="0" fontId="6" fillId="8" borderId="7" xfId="0" applyFont="1" applyFill="1" applyBorder="1"/>
    <xf numFmtId="0" fontId="0" fillId="8" borderId="10" xfId="0" applyFill="1" applyBorder="1"/>
    <xf numFmtId="0" fontId="44" fillId="8" borderId="13" xfId="0" applyFont="1" applyFill="1" applyBorder="1" applyAlignment="1">
      <alignment horizontal="center"/>
    </xf>
    <xf numFmtId="3" fontId="44" fillId="8" borderId="13" xfId="0" applyNumberFormat="1" applyFont="1" applyFill="1" applyBorder="1"/>
    <xf numFmtId="21" fontId="44" fillId="8" borderId="14" xfId="0" applyNumberFormat="1" applyFont="1" applyFill="1" applyBorder="1" applyAlignment="1">
      <alignment horizontal="center"/>
    </xf>
    <xf numFmtId="22" fontId="44" fillId="8" borderId="14" xfId="0" applyNumberFormat="1" applyFont="1" applyFill="1" applyBorder="1" applyAlignment="1">
      <alignment horizontal="center"/>
    </xf>
    <xf numFmtId="0" fontId="44" fillId="8" borderId="14" xfId="0" applyFont="1" applyFill="1" applyBorder="1" applyAlignment="1">
      <alignment horizontal="center"/>
    </xf>
    <xf numFmtId="46" fontId="44" fillId="8" borderId="14" xfId="0" applyNumberFormat="1" applyFont="1" applyFill="1" applyBorder="1" applyAlignment="1">
      <alignment horizontal="center"/>
    </xf>
    <xf numFmtId="3" fontId="44" fillId="8" borderId="14" xfId="0" applyNumberFormat="1" applyFont="1" applyFill="1" applyBorder="1"/>
    <xf numFmtId="0" fontId="45" fillId="0" borderId="0" xfId="0" applyFont="1"/>
    <xf numFmtId="0" fontId="16" fillId="4" borderId="0" xfId="0" applyFont="1" applyFill="1"/>
    <xf numFmtId="0" fontId="45" fillId="0" borderId="0" xfId="0" applyFont="1" applyFill="1"/>
    <xf numFmtId="0" fontId="16" fillId="0" borderId="0" xfId="0" applyFont="1" applyFill="1"/>
    <xf numFmtId="0" fontId="45" fillId="9" borderId="27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45" fillId="0" borderId="28" xfId="0" applyFont="1" applyBorder="1"/>
    <xf numFmtId="0" fontId="45" fillId="0" borderId="29" xfId="0" applyFont="1" applyBorder="1"/>
    <xf numFmtId="164" fontId="6" fillId="0" borderId="30" xfId="5" applyNumberFormat="1" applyFont="1" applyBorder="1" applyAlignment="1">
      <alignment horizontal="center"/>
    </xf>
    <xf numFmtId="0" fontId="45" fillId="0" borderId="31" xfId="0" applyFont="1" applyBorder="1"/>
    <xf numFmtId="0" fontId="45" fillId="0" borderId="32" xfId="0" applyFont="1" applyBorder="1"/>
    <xf numFmtId="0" fontId="6" fillId="0" borderId="30" xfId="0" applyFont="1" applyBorder="1"/>
    <xf numFmtId="0" fontId="45" fillId="10" borderId="0" xfId="0" applyFont="1" applyFill="1"/>
    <xf numFmtId="164" fontId="6" fillId="0" borderId="33" xfId="5" applyNumberFormat="1" applyFont="1" applyBorder="1" applyAlignment="1">
      <alignment horizontal="center"/>
    </xf>
    <xf numFmtId="0" fontId="45" fillId="0" borderId="30" xfId="0" applyFont="1" applyBorder="1"/>
    <xf numFmtId="0" fontId="45" fillId="0" borderId="34" xfId="0" applyFont="1" applyBorder="1"/>
    <xf numFmtId="0" fontId="45" fillId="0" borderId="35" xfId="0" applyFont="1" applyBorder="1"/>
    <xf numFmtId="164" fontId="6" fillId="0" borderId="35" xfId="5" applyNumberFormat="1" applyFont="1" applyBorder="1" applyAlignment="1">
      <alignment horizontal="center"/>
    </xf>
    <xf numFmtId="164" fontId="6" fillId="0" borderId="36" xfId="5" applyNumberFormat="1" applyFont="1" applyBorder="1" applyAlignment="1">
      <alignment horizontal="center"/>
    </xf>
    <xf numFmtId="0" fontId="45" fillId="0" borderId="37" xfId="0" applyFont="1" applyBorder="1"/>
    <xf numFmtId="0" fontId="6" fillId="0" borderId="38" xfId="0" applyFont="1" applyBorder="1"/>
    <xf numFmtId="164" fontId="6" fillId="0" borderId="38" xfId="5" applyNumberFormat="1" applyFont="1" applyBorder="1" applyAlignment="1">
      <alignment horizontal="center"/>
    </xf>
    <xf numFmtId="164" fontId="6" fillId="0" borderId="13" xfId="5" applyNumberFormat="1" applyFont="1" applyBorder="1" applyAlignment="1">
      <alignment horizontal="center"/>
    </xf>
    <xf numFmtId="0" fontId="48" fillId="0" borderId="0" xfId="0" applyFont="1"/>
    <xf numFmtId="0" fontId="39" fillId="0" borderId="10" xfId="0" applyFont="1" applyBorder="1" applyAlignment="1">
      <alignment horizontal="left" vertical="center"/>
    </xf>
    <xf numFmtId="3" fontId="16" fillId="0" borderId="13" xfId="0" applyNumberFormat="1" applyFont="1" applyBorder="1" applyAlignment="1">
      <alignment horizontal="right" vertical="center"/>
    </xf>
    <xf numFmtId="3" fontId="16" fillId="0" borderId="8" xfId="0" applyNumberFormat="1" applyFont="1" applyBorder="1" applyAlignment="1">
      <alignment horizontal="right" vertical="center"/>
    </xf>
    <xf numFmtId="0" fontId="16" fillId="11" borderId="8" xfId="0" applyFont="1" applyFill="1" applyBorder="1" applyAlignment="1">
      <alignment vertical="center"/>
    </xf>
    <xf numFmtId="3" fontId="16" fillId="11" borderId="8" xfId="0" applyNumberFormat="1" applyFont="1" applyFill="1" applyBorder="1" applyAlignment="1">
      <alignment vertical="center"/>
    </xf>
    <xf numFmtId="0" fontId="2" fillId="0" borderId="8" xfId="0" applyFont="1" applyBorder="1"/>
    <xf numFmtId="0" fontId="10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7" fillId="0" borderId="8" xfId="0" applyFont="1" applyFill="1" applyBorder="1"/>
    <xf numFmtId="0" fontId="27" fillId="0" borderId="8" xfId="0" applyFont="1" applyBorder="1"/>
    <xf numFmtId="0" fontId="28" fillId="0" borderId="8" xfId="0" applyFont="1" applyFill="1" applyBorder="1" applyAlignment="1">
      <alignment horizontal="center"/>
    </xf>
    <xf numFmtId="0" fontId="28" fillId="0" borderId="8" xfId="0" applyFont="1" applyFill="1" applyBorder="1"/>
    <xf numFmtId="164" fontId="28" fillId="0" borderId="8" xfId="1" applyNumberFormat="1" applyFont="1" applyFill="1" applyBorder="1"/>
    <xf numFmtId="37" fontId="28" fillId="0" borderId="8" xfId="0" applyNumberFormat="1" applyFont="1" applyFill="1" applyBorder="1"/>
    <xf numFmtId="0" fontId="28" fillId="5" borderId="8" xfId="0" applyFont="1" applyFill="1" applyBorder="1" applyAlignment="1">
      <alignment horizontal="center"/>
    </xf>
    <xf numFmtId="0" fontId="27" fillId="5" borderId="8" xfId="0" applyFont="1" applyFill="1" applyBorder="1"/>
    <xf numFmtId="164" fontId="28" fillId="5" borderId="8" xfId="1" applyNumberFormat="1" applyFont="1" applyFill="1" applyBorder="1"/>
    <xf numFmtId="164" fontId="28" fillId="2" borderId="8" xfId="1" applyNumberFormat="1" applyFont="1" applyFill="1" applyBorder="1"/>
    <xf numFmtId="37" fontId="28" fillId="2" borderId="8" xfId="0" applyNumberFormat="1" applyFont="1" applyFill="1" applyBorder="1"/>
    <xf numFmtId="164" fontId="27" fillId="0" borderId="8" xfId="1" applyNumberFormat="1" applyFont="1" applyFill="1" applyBorder="1"/>
    <xf numFmtId="0" fontId="28" fillId="5" borderId="8" xfId="0" applyFont="1" applyFill="1" applyBorder="1"/>
    <xf numFmtId="0" fontId="49" fillId="0" borderId="0" xfId="0" applyFont="1"/>
    <xf numFmtId="0" fontId="50" fillId="0" borderId="0" xfId="0" applyFont="1"/>
    <xf numFmtId="3" fontId="51" fillId="11" borderId="8" xfId="0" applyNumberFormat="1" applyFont="1" applyFill="1" applyBorder="1"/>
    <xf numFmtId="0" fontId="39" fillId="0" borderId="7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0" fillId="0" borderId="10" xfId="0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3" fontId="2" fillId="8" borderId="8" xfId="0" applyNumberFormat="1" applyFont="1" applyFill="1" applyBorder="1" applyAlignment="1">
      <alignment horizontal="center" vertical="center"/>
    </xf>
    <xf numFmtId="0" fontId="52" fillId="11" borderId="9" xfId="0" applyFont="1" applyFill="1" applyBorder="1"/>
    <xf numFmtId="0" fontId="52" fillId="11" borderId="7" xfId="0" applyFont="1" applyFill="1" applyBorder="1"/>
    <xf numFmtId="0" fontId="52" fillId="11" borderId="10" xfId="0" applyFont="1" applyFill="1" applyBorder="1"/>
    <xf numFmtId="0" fontId="16" fillId="11" borderId="7" xfId="0" applyFont="1" applyFill="1" applyBorder="1"/>
    <xf numFmtId="0" fontId="43" fillId="8" borderId="13" xfId="0" applyFont="1" applyFill="1" applyBorder="1" applyAlignment="1">
      <alignment horizontal="center" vertical="center"/>
    </xf>
    <xf numFmtId="0" fontId="43" fillId="8" borderId="14" xfId="0" applyFont="1" applyFill="1" applyBorder="1" applyAlignment="1">
      <alignment horizontal="center" vertical="center"/>
    </xf>
    <xf numFmtId="3" fontId="2" fillId="0" borderId="8" xfId="2" applyNumberFormat="1" applyFont="1" applyBorder="1"/>
    <xf numFmtId="0" fontId="19" fillId="0" borderId="8" xfId="0" applyFont="1" applyFill="1" applyBorder="1"/>
    <xf numFmtId="0" fontId="19" fillId="0" borderId="11" xfId="0" applyFont="1" applyBorder="1"/>
    <xf numFmtId="0" fontId="19" fillId="0" borderId="9" xfId="0" applyFont="1" applyBorder="1"/>
    <xf numFmtId="0" fontId="19" fillId="0" borderId="14" xfId="0" applyFont="1" applyBorder="1"/>
    <xf numFmtId="0" fontId="19" fillId="0" borderId="24" xfId="0" applyFont="1" applyBorder="1"/>
    <xf numFmtId="0" fontId="6" fillId="0" borderId="7" xfId="0" applyFont="1" applyBorder="1" applyAlignment="1">
      <alignment horizontal="left" vertical="center"/>
    </xf>
    <xf numFmtId="0" fontId="6" fillId="12" borderId="8" xfId="0" applyFont="1" applyFill="1" applyBorder="1" applyAlignment="1">
      <alignment vertical="center"/>
    </xf>
    <xf numFmtId="0" fontId="25" fillId="12" borderId="8" xfId="0" applyFont="1" applyFill="1" applyBorder="1" applyAlignment="1">
      <alignment vertical="center"/>
    </xf>
    <xf numFmtId="0" fontId="6" fillId="12" borderId="8" xfId="0" applyFont="1" applyFill="1" applyBorder="1" applyAlignment="1">
      <alignment horizontal="center" vertical="center"/>
    </xf>
    <xf numFmtId="3" fontId="6" fillId="12" borderId="8" xfId="2" applyNumberFormat="1" applyFont="1" applyFill="1" applyBorder="1" applyAlignment="1">
      <alignment vertical="center"/>
    </xf>
    <xf numFmtId="3" fontId="36" fillId="12" borderId="8" xfId="0" applyNumberFormat="1" applyFont="1" applyFill="1" applyBorder="1"/>
    <xf numFmtId="3" fontId="6" fillId="12" borderId="8" xfId="2" applyNumberFormat="1" applyFont="1" applyFill="1" applyBorder="1"/>
    <xf numFmtId="3" fontId="6" fillId="12" borderId="8" xfId="0" applyNumberFormat="1" applyFont="1" applyFill="1" applyBorder="1"/>
    <xf numFmtId="3" fontId="53" fillId="0" borderId="0" xfId="0" applyNumberFormat="1" applyFont="1"/>
    <xf numFmtId="0" fontId="39" fillId="5" borderId="8" xfId="0" applyFont="1" applyFill="1" applyBorder="1" applyAlignment="1">
      <alignment horizontal="center"/>
    </xf>
    <xf numFmtId="0" fontId="39" fillId="5" borderId="8" xfId="0" applyFont="1" applyFill="1" applyBorder="1"/>
    <xf numFmtId="37" fontId="39" fillId="5" borderId="8" xfId="0" applyNumberFormat="1" applyFont="1" applyFill="1" applyBorder="1"/>
    <xf numFmtId="0" fontId="39" fillId="12" borderId="8" xfId="0" applyFont="1" applyFill="1" applyBorder="1" applyAlignment="1">
      <alignment horizontal="center"/>
    </xf>
    <xf numFmtId="0" fontId="39" fillId="12" borderId="8" xfId="0" applyFont="1" applyFill="1" applyBorder="1"/>
    <xf numFmtId="37" fontId="39" fillId="12" borderId="8" xfId="0" applyNumberFormat="1" applyFont="1" applyFill="1" applyBorder="1"/>
    <xf numFmtId="0" fontId="54" fillId="12" borderId="8" xfId="0" applyFont="1" applyFill="1" applyBorder="1" applyAlignment="1">
      <alignment horizontal="center"/>
    </xf>
    <xf numFmtId="0" fontId="54" fillId="12" borderId="8" xfId="0" applyFont="1" applyFill="1" applyBorder="1"/>
    <xf numFmtId="164" fontId="54" fillId="12" borderId="8" xfId="1" applyNumberFormat="1" applyFont="1" applyFill="1" applyBorder="1" applyAlignment="1">
      <alignment horizontal="right"/>
    </xf>
    <xf numFmtId="164" fontId="54" fillId="12" borderId="8" xfId="1" applyNumberFormat="1" applyFont="1" applyFill="1" applyBorder="1"/>
    <xf numFmtId="37" fontId="54" fillId="12" borderId="8" xfId="0" applyNumberFormat="1" applyFont="1" applyFill="1" applyBorder="1"/>
    <xf numFmtId="0" fontId="55" fillId="3" borderId="9" xfId="0" applyFont="1" applyFill="1" applyBorder="1"/>
    <xf numFmtId="0" fontId="55" fillId="3" borderId="7" xfId="0" applyFont="1" applyFill="1" applyBorder="1"/>
    <xf numFmtId="0" fontId="55" fillId="3" borderId="10" xfId="0" applyFont="1" applyFill="1" applyBorder="1"/>
    <xf numFmtId="0" fontId="56" fillId="11" borderId="9" xfId="0" applyFont="1" applyFill="1" applyBorder="1"/>
    <xf numFmtId="0" fontId="56" fillId="11" borderId="7" xfId="0" applyFont="1" applyFill="1" applyBorder="1"/>
    <xf numFmtId="0" fontId="56" fillId="11" borderId="10" xfId="0" applyFont="1" applyFill="1" applyBorder="1"/>
    <xf numFmtId="0" fontId="57" fillId="0" borderId="0" xfId="0" applyFont="1"/>
    <xf numFmtId="0" fontId="58" fillId="0" borderId="0" xfId="0" applyFont="1"/>
    <xf numFmtId="9" fontId="30" fillId="0" borderId="0" xfId="0" applyNumberFormat="1" applyFont="1"/>
    <xf numFmtId="0" fontId="57" fillId="3" borderId="9" xfId="0" applyFont="1" applyFill="1" applyBorder="1"/>
    <xf numFmtId="0" fontId="57" fillId="3" borderId="10" xfId="0" applyFont="1" applyFill="1" applyBorder="1"/>
    <xf numFmtId="0" fontId="57" fillId="0" borderId="8" xfId="0" applyFont="1" applyBorder="1"/>
    <xf numFmtId="0" fontId="57" fillId="0" borderId="8" xfId="0" applyFont="1" applyBorder="1" applyAlignment="1">
      <alignment horizontal="center"/>
    </xf>
    <xf numFmtId="3" fontId="57" fillId="0" borderId="8" xfId="0" applyNumberFormat="1" applyFont="1" applyBorder="1"/>
    <xf numFmtId="0" fontId="30" fillId="0" borderId="8" xfId="0" applyFont="1" applyBorder="1" applyAlignment="1">
      <alignment horizontal="center"/>
    </xf>
    <xf numFmtId="0" fontId="57" fillId="3" borderId="1" xfId="0" applyFont="1" applyFill="1" applyBorder="1"/>
    <xf numFmtId="0" fontId="57" fillId="3" borderId="3" xfId="0" applyFont="1" applyFill="1" applyBorder="1"/>
    <xf numFmtId="0" fontId="57" fillId="3" borderId="2" xfId="0" applyFont="1" applyFill="1" applyBorder="1"/>
    <xf numFmtId="0" fontId="57" fillId="3" borderId="11" xfId="0" applyFont="1" applyFill="1" applyBorder="1"/>
    <xf numFmtId="0" fontId="57" fillId="3" borderId="12" xfId="0" applyFont="1" applyFill="1" applyBorder="1"/>
    <xf numFmtId="0" fontId="57" fillId="3" borderId="7" xfId="0" applyFont="1" applyFill="1" applyBorder="1"/>
    <xf numFmtId="0" fontId="57" fillId="3" borderId="5" xfId="0" applyFont="1" applyFill="1" applyBorder="1"/>
    <xf numFmtId="0" fontId="59" fillId="11" borderId="9" xfId="0" applyFont="1" applyFill="1" applyBorder="1"/>
    <xf numFmtId="0" fontId="59" fillId="11" borderId="7" xfId="0" applyFont="1" applyFill="1" applyBorder="1"/>
    <xf numFmtId="0" fontId="59" fillId="11" borderId="10" xfId="0" applyFont="1" applyFill="1" applyBorder="1"/>
    <xf numFmtId="3" fontId="59" fillId="11" borderId="8" xfId="0" applyNumberFormat="1" applyFont="1" applyFill="1" applyBorder="1"/>
    <xf numFmtId="3" fontId="57" fillId="3" borderId="8" xfId="0" applyNumberFormat="1" applyFont="1" applyFill="1" applyBorder="1"/>
    <xf numFmtId="3" fontId="57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0" fontId="57" fillId="3" borderId="8" xfId="0" applyFont="1" applyFill="1" applyBorder="1" applyAlignment="1">
      <alignment horizontal="center"/>
    </xf>
    <xf numFmtId="3" fontId="60" fillId="11" borderId="8" xfId="0" applyNumberFormat="1" applyFont="1" applyFill="1" applyBorder="1"/>
    <xf numFmtId="0" fontId="57" fillId="3" borderId="8" xfId="0" applyFont="1" applyFill="1" applyBorder="1"/>
    <xf numFmtId="43" fontId="57" fillId="0" borderId="0" xfId="1" applyFont="1"/>
    <xf numFmtId="0" fontId="25" fillId="3" borderId="2" xfId="0" applyFont="1" applyFill="1" applyBorder="1"/>
    <xf numFmtId="0" fontId="25" fillId="3" borderId="1" xfId="0" applyFont="1" applyFill="1" applyBorder="1" applyAlignment="1">
      <alignment horizontal="center"/>
    </xf>
    <xf numFmtId="0" fontId="25" fillId="3" borderId="13" xfId="0" applyFont="1" applyFill="1" applyBorder="1" applyAlignment="1">
      <alignment horizontal="center"/>
    </xf>
    <xf numFmtId="0" fontId="25" fillId="3" borderId="4" xfId="0" applyFont="1" applyFill="1" applyBorder="1"/>
    <xf numFmtId="0" fontId="25" fillId="3" borderId="0" xfId="0" applyFont="1" applyFill="1" applyBorder="1"/>
    <xf numFmtId="0" fontId="25" fillId="3" borderId="4" xfId="0" applyFont="1" applyFill="1" applyBorder="1" applyAlignment="1">
      <alignment horizontal="center"/>
    </xf>
    <xf numFmtId="0" fontId="25" fillId="3" borderId="11" xfId="0" applyFont="1" applyFill="1" applyBorder="1"/>
    <xf numFmtId="0" fontId="25" fillId="3" borderId="5" xfId="0" applyFont="1" applyFill="1" applyBorder="1"/>
    <xf numFmtId="0" fontId="25" fillId="3" borderId="11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6" fillId="11" borderId="9" xfId="0" applyFont="1" applyFill="1" applyBorder="1"/>
    <xf numFmtId="0" fontId="57" fillId="11" borderId="7" xfId="0" applyFont="1" applyFill="1" applyBorder="1"/>
    <xf numFmtId="0" fontId="57" fillId="11" borderId="10" xfId="0" applyFont="1" applyFill="1" applyBorder="1"/>
    <xf numFmtId="0" fontId="2" fillId="11" borderId="7" xfId="0" applyFont="1" applyFill="1" applyBorder="1"/>
    <xf numFmtId="0" fontId="2" fillId="11" borderId="10" xfId="0" applyFont="1" applyFill="1" applyBorder="1"/>
    <xf numFmtId="0" fontId="58" fillId="11" borderId="9" xfId="0" applyFont="1" applyFill="1" applyBorder="1"/>
    <xf numFmtId="0" fontId="30" fillId="11" borderId="7" xfId="0" applyFont="1" applyFill="1" applyBorder="1"/>
    <xf numFmtId="0" fontId="30" fillId="11" borderId="10" xfId="0" applyFont="1" applyFill="1" applyBorder="1"/>
    <xf numFmtId="0" fontId="58" fillId="11" borderId="0" xfId="0" applyFont="1" applyFill="1"/>
    <xf numFmtId="0" fontId="30" fillId="11" borderId="0" xfId="0" applyFont="1" applyFill="1"/>
    <xf numFmtId="0" fontId="61" fillId="3" borderId="1" xfId="0" applyFont="1" applyFill="1" applyBorder="1"/>
    <xf numFmtId="0" fontId="61" fillId="3" borderId="2" xfId="0" applyFont="1" applyFill="1" applyBorder="1"/>
    <xf numFmtId="0" fontId="61" fillId="3" borderId="3" xfId="0" applyFont="1" applyFill="1" applyBorder="1"/>
    <xf numFmtId="0" fontId="61" fillId="3" borderId="11" xfId="0" applyFont="1" applyFill="1" applyBorder="1"/>
    <xf numFmtId="0" fontId="61" fillId="3" borderId="12" xfId="0" applyFont="1" applyFill="1" applyBorder="1"/>
    <xf numFmtId="0" fontId="44" fillId="3" borderId="1" xfId="0" applyFont="1" applyFill="1" applyBorder="1"/>
    <xf numFmtId="0" fontId="44" fillId="3" borderId="2" xfId="0" applyFont="1" applyFill="1" applyBorder="1"/>
    <xf numFmtId="0" fontId="44" fillId="3" borderId="3" xfId="0" applyFont="1" applyFill="1" applyBorder="1"/>
    <xf numFmtId="0" fontId="44" fillId="3" borderId="4" xfId="0" applyFont="1" applyFill="1" applyBorder="1"/>
    <xf numFmtId="0" fontId="44" fillId="3" borderId="0" xfId="0" applyFont="1" applyFill="1" applyBorder="1"/>
    <xf numFmtId="0" fontId="44" fillId="3" borderId="6" xfId="0" applyFont="1" applyFill="1" applyBorder="1"/>
    <xf numFmtId="0" fontId="44" fillId="3" borderId="11" xfId="0" applyFont="1" applyFill="1" applyBorder="1"/>
    <xf numFmtId="0" fontId="44" fillId="3" borderId="5" xfId="0" applyFont="1" applyFill="1" applyBorder="1"/>
    <xf numFmtId="0" fontId="44" fillId="3" borderId="12" xfId="0" applyFont="1" applyFill="1" applyBorder="1"/>
    <xf numFmtId="0" fontId="62" fillId="3" borderId="13" xfId="0" applyFont="1" applyFill="1" applyBorder="1" applyAlignment="1">
      <alignment horizontal="center"/>
    </xf>
    <xf numFmtId="0" fontId="62" fillId="3" borderId="15" xfId="0" applyFont="1" applyFill="1" applyBorder="1" applyAlignment="1">
      <alignment horizontal="center"/>
    </xf>
    <xf numFmtId="0" fontId="62" fillId="3" borderId="14" xfId="0" applyFont="1" applyFill="1" applyBorder="1" applyAlignment="1">
      <alignment horizontal="center"/>
    </xf>
    <xf numFmtId="0" fontId="61" fillId="3" borderId="5" xfId="0" applyFont="1" applyFill="1" applyBorder="1"/>
    <xf numFmtId="0" fontId="62" fillId="3" borderId="1" xfId="0" applyFont="1" applyFill="1" applyBorder="1"/>
    <xf numFmtId="0" fontId="62" fillId="3" borderId="3" xfId="0" applyFont="1" applyFill="1" applyBorder="1"/>
    <xf numFmtId="0" fontId="62" fillId="3" borderId="9" xfId="0" applyFont="1" applyFill="1" applyBorder="1"/>
    <xf numFmtId="0" fontId="62" fillId="3" borderId="7" xfId="0" applyFont="1" applyFill="1" applyBorder="1"/>
    <xf numFmtId="0" fontId="62" fillId="3" borderId="10" xfId="0" applyFont="1" applyFill="1" applyBorder="1"/>
    <xf numFmtId="0" fontId="62" fillId="3" borderId="6" xfId="0" applyFont="1" applyFill="1" applyBorder="1"/>
    <xf numFmtId="0" fontId="63" fillId="3" borderId="13" xfId="0" applyFont="1" applyFill="1" applyBorder="1" applyAlignment="1">
      <alignment horizontal="center"/>
    </xf>
    <xf numFmtId="0" fontId="62" fillId="3" borderId="11" xfId="0" applyFont="1" applyFill="1" applyBorder="1"/>
    <xf numFmtId="0" fontId="62" fillId="3" borderId="12" xfId="0" applyFont="1" applyFill="1" applyBorder="1"/>
    <xf numFmtId="0" fontId="63" fillId="3" borderId="14" xfId="0" applyFont="1" applyFill="1" applyBorder="1" applyAlignment="1">
      <alignment horizontal="center"/>
    </xf>
    <xf numFmtId="3" fontId="64" fillId="3" borderId="8" xfId="0" applyNumberFormat="1" applyFont="1" applyFill="1" applyBorder="1"/>
    <xf numFmtId="3" fontId="65" fillId="11" borderId="8" xfId="0" applyNumberFormat="1" applyFont="1" applyFill="1" applyBorder="1"/>
    <xf numFmtId="0" fontId="39" fillId="0" borderId="1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8" fillId="8" borderId="9" xfId="0" applyFont="1" applyFill="1" applyBorder="1" applyAlignment="1">
      <alignment horizontal="center"/>
    </xf>
    <xf numFmtId="0" fontId="38" fillId="8" borderId="7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39" fillId="8" borderId="9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10" xfId="0" applyFont="1" applyFill="1" applyBorder="1" applyAlignment="1">
      <alignment horizontal="center"/>
    </xf>
    <xf numFmtId="0" fontId="40" fillId="8" borderId="9" xfId="0" applyFont="1" applyFill="1" applyBorder="1" applyAlignment="1">
      <alignment horizontal="center"/>
    </xf>
    <xf numFmtId="0" fontId="40" fillId="8" borderId="7" xfId="0" applyFont="1" applyFill="1" applyBorder="1" applyAlignment="1">
      <alignment horizontal="center"/>
    </xf>
    <xf numFmtId="0" fontId="40" fillId="8" borderId="10" xfId="0" applyFont="1" applyFill="1" applyBorder="1" applyAlignment="1">
      <alignment horizontal="center"/>
    </xf>
    <xf numFmtId="46" fontId="39" fillId="0" borderId="9" xfId="0" applyNumberFormat="1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21" fontId="39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/>
    </xf>
    <xf numFmtId="3" fontId="38" fillId="0" borderId="0" xfId="0" applyNumberFormat="1" applyFont="1" applyAlignment="1">
      <alignment horizontal="center" vertical="center"/>
    </xf>
    <xf numFmtId="0" fontId="16" fillId="8" borderId="13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3" fillId="8" borderId="13" xfId="0" applyFont="1" applyFill="1" applyBorder="1" applyAlignment="1">
      <alignment horizontal="center" vertical="center"/>
    </xf>
    <xf numFmtId="0" fontId="43" fillId="8" borderId="14" xfId="0" applyFont="1" applyFill="1" applyBorder="1" applyAlignment="1">
      <alignment horizontal="center" vertical="center"/>
    </xf>
    <xf numFmtId="0" fontId="44" fillId="8" borderId="13" xfId="0" applyFont="1" applyFill="1" applyBorder="1" applyAlignment="1">
      <alignment horizontal="center" vertical="center"/>
    </xf>
    <xf numFmtId="0" fontId="44" fillId="8" borderId="14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49" fontId="46" fillId="4" borderId="0" xfId="4" applyNumberFormat="1" applyFont="1" applyFill="1" applyBorder="1" applyAlignment="1">
      <alignment horizontal="left"/>
    </xf>
    <xf numFmtId="0" fontId="46" fillId="4" borderId="0" xfId="4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/>
    </xf>
  </cellXfs>
  <cellStyles count="6">
    <cellStyle name="Comma 7" xfId="5"/>
    <cellStyle name="Comma_21.Aktivet Afatgjata Materiale  09" xfId="2"/>
    <cellStyle name="Kokëzimi 3" xfId="4" builtinId="18"/>
    <cellStyle name="Normal" xfId="0" builtinId="0"/>
    <cellStyle name="Përqindje" xfId="3" builtinId="5"/>
    <cellStyle name="Presj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e Office-it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opLeftCell="A18" workbookViewId="0">
      <selection sqref="A1:K41"/>
    </sheetView>
  </sheetViews>
  <sheetFormatPr defaultRowHeight="14.4"/>
  <cols>
    <col min="1" max="1" width="4" customWidth="1"/>
    <col min="3" max="3" width="7.88671875" customWidth="1"/>
    <col min="7" max="7" width="6.44140625" customWidth="1"/>
    <col min="8" max="8" width="7" customWidth="1"/>
  </cols>
  <sheetData>
    <row r="1" spans="1:13">
      <c r="A1" s="2"/>
      <c r="B1" s="3"/>
      <c r="C1" s="3"/>
      <c r="D1" s="3"/>
      <c r="E1" s="3"/>
      <c r="F1" s="3"/>
      <c r="G1" s="3"/>
      <c r="H1" s="3"/>
      <c r="I1" s="3"/>
      <c r="J1" s="3"/>
      <c r="K1" s="4"/>
      <c r="L1" s="9"/>
      <c r="M1" s="1"/>
    </row>
    <row r="2" spans="1:13" ht="15.6">
      <c r="A2" s="5"/>
      <c r="B2" s="187" t="s">
        <v>0</v>
      </c>
      <c r="C2" s="190"/>
      <c r="D2" s="181"/>
      <c r="E2" s="411" t="s">
        <v>234</v>
      </c>
      <c r="F2" s="412"/>
      <c r="G2" s="412"/>
      <c r="H2" s="412"/>
      <c r="I2" s="181"/>
      <c r="J2" s="182"/>
      <c r="K2" s="128"/>
      <c r="L2" s="6"/>
      <c r="M2" s="129"/>
    </row>
    <row r="3" spans="1:13" ht="15.6">
      <c r="A3" s="5"/>
      <c r="B3" s="187" t="s">
        <v>1</v>
      </c>
      <c r="C3" s="190"/>
      <c r="D3" s="181"/>
      <c r="E3" s="413" t="s">
        <v>235</v>
      </c>
      <c r="F3" s="414"/>
      <c r="G3" s="183"/>
      <c r="H3" s="184"/>
      <c r="I3" s="184"/>
      <c r="J3" s="185"/>
      <c r="K3" s="128"/>
      <c r="L3" s="6"/>
      <c r="M3" s="129"/>
    </row>
    <row r="4" spans="1:13">
      <c r="A4" s="5"/>
      <c r="B4" s="187" t="s">
        <v>2</v>
      </c>
      <c r="C4" s="190"/>
      <c r="D4" s="181"/>
      <c r="E4" s="415"/>
      <c r="F4" s="416"/>
      <c r="G4" s="416"/>
      <c r="H4" s="416"/>
      <c r="I4" s="417"/>
      <c r="J4" s="185"/>
      <c r="K4" s="128"/>
      <c r="L4" s="6"/>
      <c r="M4" s="129"/>
    </row>
    <row r="5" spans="1:13">
      <c r="A5" s="5"/>
      <c r="B5" s="191"/>
      <c r="C5" s="184"/>
      <c r="D5" s="184"/>
      <c r="E5" s="184"/>
      <c r="F5" s="184"/>
      <c r="G5" s="186"/>
      <c r="H5" s="186"/>
      <c r="I5" s="184"/>
      <c r="J5" s="185"/>
      <c r="K5" s="128"/>
      <c r="L5" s="6"/>
      <c r="M5" s="129"/>
    </row>
    <row r="6" spans="1:13">
      <c r="A6" s="5"/>
      <c r="B6" s="187" t="s">
        <v>3</v>
      </c>
      <c r="C6" s="190"/>
      <c r="D6" s="181"/>
      <c r="E6" s="187" t="s">
        <v>236</v>
      </c>
      <c r="F6" s="188"/>
      <c r="G6" s="181"/>
      <c r="H6" s="184"/>
      <c r="I6" s="184"/>
      <c r="J6" s="185"/>
      <c r="K6" s="128"/>
      <c r="L6" s="6"/>
      <c r="M6" s="129"/>
    </row>
    <row r="7" spans="1:13">
      <c r="A7" s="5"/>
      <c r="B7" s="187" t="s">
        <v>4</v>
      </c>
      <c r="C7" s="190"/>
      <c r="D7" s="181"/>
      <c r="E7" s="187">
        <v>21934</v>
      </c>
      <c r="F7" s="189"/>
      <c r="G7" s="184"/>
      <c r="H7" s="184"/>
      <c r="I7" s="184"/>
      <c r="J7" s="185"/>
      <c r="K7" s="128"/>
      <c r="L7" s="6"/>
      <c r="M7" s="129"/>
    </row>
    <row r="8" spans="1:13">
      <c r="A8" s="5"/>
      <c r="B8" s="191"/>
      <c r="C8" s="184"/>
      <c r="D8" s="184"/>
      <c r="E8" s="184"/>
      <c r="F8" s="184"/>
      <c r="G8" s="184"/>
      <c r="H8" s="184"/>
      <c r="I8" s="184"/>
      <c r="J8" s="185"/>
      <c r="K8" s="128"/>
      <c r="L8" s="6"/>
      <c r="M8" s="129"/>
    </row>
    <row r="9" spans="1:13" ht="15.6">
      <c r="A9" s="5"/>
      <c r="B9" s="187" t="s">
        <v>5</v>
      </c>
      <c r="C9" s="190"/>
      <c r="D9" s="181"/>
      <c r="E9" s="411" t="s">
        <v>237</v>
      </c>
      <c r="F9" s="412"/>
      <c r="G9" s="412"/>
      <c r="H9" s="412"/>
      <c r="I9" s="412"/>
      <c r="J9" s="181"/>
      <c r="K9" s="128"/>
      <c r="L9" s="6"/>
      <c r="M9" s="129"/>
    </row>
    <row r="10" spans="1:13">
      <c r="A10" s="5"/>
      <c r="B10" s="6"/>
      <c r="C10" s="6"/>
      <c r="D10" s="6"/>
      <c r="E10" s="7"/>
      <c r="F10" s="7"/>
      <c r="G10" s="7"/>
      <c r="H10" s="7"/>
      <c r="I10" s="7"/>
      <c r="J10" s="7"/>
      <c r="K10" s="128"/>
      <c r="L10" s="6"/>
      <c r="M10" s="129"/>
    </row>
    <row r="11" spans="1:13">
      <c r="A11" s="5"/>
      <c r="B11" s="6"/>
      <c r="C11" s="6"/>
      <c r="D11" s="6"/>
      <c r="E11" s="7"/>
      <c r="F11" s="7"/>
      <c r="G11" s="7"/>
      <c r="H11" s="7"/>
      <c r="I11" s="7"/>
      <c r="J11" s="7"/>
      <c r="K11" s="128"/>
      <c r="L11" s="6"/>
      <c r="M11" s="129"/>
    </row>
    <row r="12" spans="1:13">
      <c r="A12" s="8"/>
      <c r="B12" s="9"/>
      <c r="C12" s="9"/>
      <c r="D12" s="9"/>
      <c r="E12" s="10"/>
      <c r="F12" s="10"/>
      <c r="G12" s="10"/>
      <c r="H12" s="10"/>
      <c r="I12" s="10"/>
      <c r="J12" s="10"/>
      <c r="K12" s="11"/>
      <c r="L12" s="9"/>
      <c r="M12" s="1"/>
    </row>
    <row r="13" spans="1:13">
      <c r="A13" s="8"/>
      <c r="B13" s="9"/>
      <c r="C13" s="9"/>
      <c r="D13" s="9"/>
      <c r="E13" s="9"/>
      <c r="F13" s="9"/>
      <c r="G13" s="9"/>
      <c r="H13" s="9"/>
      <c r="I13" s="9"/>
      <c r="J13" s="9"/>
      <c r="K13" s="11"/>
      <c r="L13" s="9"/>
      <c r="M13" s="1"/>
    </row>
    <row r="14" spans="1:13">
      <c r="A14" s="8"/>
      <c r="B14" s="9"/>
      <c r="C14" s="9"/>
      <c r="D14" s="9"/>
      <c r="E14" s="9"/>
      <c r="F14" s="9"/>
      <c r="G14" s="9"/>
      <c r="H14" s="9"/>
      <c r="I14" s="9"/>
      <c r="J14" s="9"/>
      <c r="K14" s="11"/>
      <c r="L14" s="9"/>
      <c r="M14" s="1"/>
    </row>
    <row r="15" spans="1:13">
      <c r="A15" s="8"/>
      <c r="B15" s="9"/>
      <c r="C15" s="9"/>
      <c r="D15" s="9"/>
      <c r="E15" s="9"/>
      <c r="F15" s="9"/>
      <c r="G15" s="9"/>
      <c r="H15" s="9"/>
      <c r="I15" s="9"/>
      <c r="J15" s="9"/>
      <c r="K15" s="11"/>
      <c r="L15" s="9"/>
      <c r="M15" s="1"/>
    </row>
    <row r="16" spans="1:13">
      <c r="A16" s="8"/>
      <c r="B16" s="9"/>
      <c r="C16" s="9"/>
      <c r="D16" s="9"/>
      <c r="E16" s="9"/>
      <c r="F16" s="9"/>
      <c r="G16" s="9"/>
      <c r="H16" s="9"/>
      <c r="I16" s="9"/>
      <c r="J16" s="9"/>
      <c r="K16" s="11"/>
      <c r="L16" s="9"/>
      <c r="M16" s="1"/>
    </row>
    <row r="17" spans="1:13">
      <c r="A17" s="8"/>
      <c r="B17" s="9"/>
      <c r="C17" s="9"/>
      <c r="D17" s="9"/>
      <c r="E17" s="9"/>
      <c r="F17" s="9"/>
      <c r="G17" s="9"/>
      <c r="H17" s="9"/>
      <c r="I17" s="9"/>
      <c r="J17" s="9"/>
      <c r="K17" s="11"/>
      <c r="L17" s="9"/>
      <c r="M17" s="1"/>
    </row>
    <row r="18" spans="1:13" ht="32.4">
      <c r="A18" s="418" t="s">
        <v>6</v>
      </c>
      <c r="B18" s="419"/>
      <c r="C18" s="419"/>
      <c r="D18" s="419"/>
      <c r="E18" s="419"/>
      <c r="F18" s="419"/>
      <c r="G18" s="419"/>
      <c r="H18" s="419"/>
      <c r="I18" s="419"/>
      <c r="J18" s="420"/>
      <c r="K18" s="11"/>
      <c r="L18" s="9"/>
      <c r="M18" s="1"/>
    </row>
    <row r="19" spans="1:13">
      <c r="A19" s="8"/>
      <c r="B19" s="408" t="s">
        <v>7</v>
      </c>
      <c r="C19" s="409"/>
      <c r="D19" s="409"/>
      <c r="E19" s="409"/>
      <c r="F19" s="409"/>
      <c r="G19" s="409"/>
      <c r="H19" s="409"/>
      <c r="I19" s="410"/>
      <c r="J19" s="9"/>
      <c r="K19" s="11"/>
      <c r="L19" s="9"/>
      <c r="M19" s="1"/>
    </row>
    <row r="20" spans="1:13">
      <c r="A20" s="8"/>
      <c r="B20" s="423" t="s">
        <v>8</v>
      </c>
      <c r="C20" s="424"/>
      <c r="D20" s="424"/>
      <c r="E20" s="424"/>
      <c r="F20" s="424"/>
      <c r="G20" s="424"/>
      <c r="H20" s="424"/>
      <c r="I20" s="425"/>
      <c r="J20" s="9"/>
      <c r="K20" s="11"/>
      <c r="L20" s="9"/>
      <c r="M20" s="1"/>
    </row>
    <row r="21" spans="1:13">
      <c r="A21" s="8"/>
      <c r="B21" s="9"/>
      <c r="C21" s="9"/>
      <c r="D21" s="9"/>
      <c r="E21" s="9"/>
      <c r="F21" s="9"/>
      <c r="G21" s="9"/>
      <c r="H21" s="9"/>
      <c r="I21" s="9"/>
      <c r="J21" s="9"/>
      <c r="K21" s="11"/>
      <c r="L21" s="9"/>
      <c r="M21" s="1"/>
    </row>
    <row r="22" spans="1:13">
      <c r="A22" s="8"/>
      <c r="B22" s="9"/>
      <c r="C22" s="9"/>
      <c r="D22" s="9"/>
      <c r="E22" s="9"/>
      <c r="F22" s="9"/>
      <c r="G22" s="9"/>
      <c r="H22" s="9"/>
      <c r="I22" s="9"/>
      <c r="J22" s="9"/>
      <c r="K22" s="11"/>
      <c r="L22" s="9"/>
      <c r="M22" s="1"/>
    </row>
    <row r="23" spans="1:13" ht="32.4">
      <c r="A23" s="8"/>
      <c r="B23" s="9"/>
      <c r="C23" s="9"/>
      <c r="D23" s="192"/>
      <c r="E23" s="193" t="s">
        <v>566</v>
      </c>
      <c r="F23" s="194"/>
      <c r="G23" s="9"/>
      <c r="H23" s="9"/>
      <c r="I23" s="9"/>
      <c r="J23" s="9"/>
      <c r="K23" s="11"/>
      <c r="L23" s="9"/>
      <c r="M23" s="1"/>
    </row>
    <row r="24" spans="1:13">
      <c r="A24" s="8"/>
      <c r="B24" s="9"/>
      <c r="C24" s="9"/>
      <c r="D24" s="9"/>
      <c r="E24" s="9"/>
      <c r="F24" s="9"/>
      <c r="G24" s="9"/>
      <c r="H24" s="9"/>
      <c r="I24" s="9"/>
      <c r="J24" s="9"/>
      <c r="K24" s="11"/>
      <c r="L24" s="9"/>
      <c r="M24" s="1"/>
    </row>
    <row r="25" spans="1:13">
      <c r="A25" s="8"/>
      <c r="B25" s="9"/>
      <c r="C25" s="9"/>
      <c r="D25" s="9"/>
      <c r="E25" s="9"/>
      <c r="F25" s="9"/>
      <c r="G25" s="9"/>
      <c r="H25" s="9"/>
      <c r="I25" s="9"/>
      <c r="J25" s="9"/>
      <c r="K25" s="11"/>
      <c r="L25" s="9"/>
      <c r="M25" s="1"/>
    </row>
    <row r="26" spans="1:13">
      <c r="A26" s="8"/>
      <c r="B26" s="9"/>
      <c r="C26" s="9"/>
      <c r="D26" s="9"/>
      <c r="E26" s="9"/>
      <c r="F26" s="9"/>
      <c r="G26" s="9"/>
      <c r="H26" s="9"/>
      <c r="I26" s="9"/>
      <c r="J26" s="9"/>
      <c r="K26" s="11"/>
      <c r="L26" s="9"/>
      <c r="M26" s="1"/>
    </row>
    <row r="27" spans="1:13">
      <c r="A27" s="8"/>
      <c r="B27" s="9"/>
      <c r="C27" s="9"/>
      <c r="D27" s="9"/>
      <c r="E27" s="9"/>
      <c r="F27" s="9"/>
      <c r="G27" s="9"/>
      <c r="H27" s="9"/>
      <c r="I27" s="9"/>
      <c r="J27" s="9"/>
      <c r="K27" s="11"/>
      <c r="L27" s="9"/>
      <c r="M27" s="1"/>
    </row>
    <row r="28" spans="1:13">
      <c r="A28" s="8"/>
      <c r="B28" s="9"/>
      <c r="C28" s="9"/>
      <c r="D28" s="9"/>
      <c r="E28" s="9"/>
      <c r="F28" s="9"/>
      <c r="G28" s="9"/>
      <c r="H28" s="9"/>
      <c r="I28" s="9"/>
      <c r="J28" s="9"/>
      <c r="K28" s="11"/>
      <c r="L28" s="9"/>
      <c r="M28" s="1"/>
    </row>
    <row r="29" spans="1:13">
      <c r="A29" s="8"/>
      <c r="B29" s="9"/>
      <c r="C29" s="9"/>
      <c r="D29" s="9"/>
      <c r="E29" s="9"/>
      <c r="F29" s="9"/>
      <c r="G29" s="9"/>
      <c r="H29" s="9"/>
      <c r="I29" s="9"/>
      <c r="J29" s="9"/>
      <c r="K29" s="11"/>
      <c r="L29" s="9"/>
      <c r="M29" s="1"/>
    </row>
    <row r="30" spans="1:13">
      <c r="A30" s="8"/>
      <c r="B30" s="9"/>
      <c r="C30" s="9"/>
      <c r="D30" s="9"/>
      <c r="E30" s="9"/>
      <c r="F30" s="9"/>
      <c r="G30" s="9"/>
      <c r="H30" s="9"/>
      <c r="I30" s="9"/>
      <c r="J30" s="9"/>
      <c r="K30" s="11"/>
      <c r="L30" s="9"/>
      <c r="M30" s="1"/>
    </row>
    <row r="31" spans="1:13">
      <c r="A31" s="8"/>
      <c r="B31" s="9"/>
      <c r="C31" s="9"/>
      <c r="D31" s="9"/>
      <c r="E31" s="9"/>
      <c r="F31" s="9"/>
      <c r="G31" s="9"/>
      <c r="H31" s="9"/>
      <c r="I31" s="9"/>
      <c r="J31" s="9"/>
      <c r="K31" s="11"/>
      <c r="L31" s="9"/>
      <c r="M31" s="1"/>
    </row>
    <row r="32" spans="1:13">
      <c r="A32" s="5"/>
      <c r="B32" s="195" t="s">
        <v>9</v>
      </c>
      <c r="C32" s="196"/>
      <c r="D32" s="196"/>
      <c r="E32" s="196"/>
      <c r="F32" s="197"/>
      <c r="G32" s="426" t="s">
        <v>10</v>
      </c>
      <c r="H32" s="422"/>
      <c r="I32" s="6"/>
      <c r="J32" s="6"/>
      <c r="K32" s="128"/>
      <c r="L32" s="6"/>
      <c r="M32" s="129"/>
    </row>
    <row r="33" spans="1:13">
      <c r="A33" s="5"/>
      <c r="B33" s="195" t="s">
        <v>11</v>
      </c>
      <c r="C33" s="196"/>
      <c r="D33" s="196"/>
      <c r="E33" s="196"/>
      <c r="F33" s="197"/>
      <c r="G33" s="426" t="s">
        <v>12</v>
      </c>
      <c r="H33" s="422"/>
      <c r="I33" s="6"/>
      <c r="J33" s="6"/>
      <c r="K33" s="128"/>
      <c r="L33" s="6"/>
      <c r="M33" s="129"/>
    </row>
    <row r="34" spans="1:13">
      <c r="A34" s="5"/>
      <c r="B34" s="195" t="s">
        <v>13</v>
      </c>
      <c r="C34" s="196"/>
      <c r="D34" s="196"/>
      <c r="E34" s="196"/>
      <c r="F34" s="197"/>
      <c r="G34" s="426" t="s">
        <v>14</v>
      </c>
      <c r="H34" s="422"/>
      <c r="I34" s="6"/>
      <c r="J34" s="6"/>
      <c r="K34" s="128"/>
      <c r="L34" s="6"/>
      <c r="M34" s="129"/>
    </row>
    <row r="35" spans="1:13">
      <c r="A35" s="5"/>
      <c r="B35" s="195" t="s">
        <v>15</v>
      </c>
      <c r="C35" s="196"/>
      <c r="D35" s="196"/>
      <c r="E35" s="196"/>
      <c r="F35" s="197"/>
      <c r="G35" s="426" t="s">
        <v>12</v>
      </c>
      <c r="H35" s="422"/>
      <c r="I35" s="6"/>
      <c r="J35" s="6"/>
      <c r="K35" s="128"/>
      <c r="L35" s="6"/>
      <c r="M35" s="129"/>
    </row>
    <row r="36" spans="1:13">
      <c r="A36" s="8"/>
      <c r="B36" s="198"/>
      <c r="C36" s="199"/>
      <c r="D36" s="199"/>
      <c r="E36" s="199"/>
      <c r="F36" s="199"/>
      <c r="G36" s="199"/>
      <c r="H36" s="200"/>
      <c r="I36" s="9"/>
      <c r="J36" s="9"/>
      <c r="K36" s="11"/>
      <c r="L36" s="9"/>
      <c r="M36" s="1"/>
    </row>
    <row r="37" spans="1:13" ht="15.6">
      <c r="A37" s="12"/>
      <c r="B37" s="195" t="s">
        <v>16</v>
      </c>
      <c r="C37" s="196"/>
      <c r="D37" s="196"/>
      <c r="E37" s="196"/>
      <c r="F37" s="201" t="s">
        <v>17</v>
      </c>
      <c r="G37" s="427" t="s">
        <v>509</v>
      </c>
      <c r="H37" s="422"/>
      <c r="I37" s="13"/>
      <c r="J37" s="13"/>
      <c r="K37" s="130"/>
      <c r="L37" s="13"/>
      <c r="M37" s="131"/>
    </row>
    <row r="38" spans="1:13" ht="15.6">
      <c r="A38" s="12"/>
      <c r="B38" s="195"/>
      <c r="C38" s="196"/>
      <c r="D38" s="196"/>
      <c r="E38" s="196"/>
      <c r="F38" s="201" t="s">
        <v>18</v>
      </c>
      <c r="G38" s="421" t="s">
        <v>504</v>
      </c>
      <c r="H38" s="422"/>
      <c r="I38" s="13"/>
      <c r="J38" s="13"/>
      <c r="K38" s="130"/>
      <c r="L38" s="13"/>
      <c r="M38" s="131"/>
    </row>
    <row r="39" spans="1:13" ht="15.6">
      <c r="A39" s="12"/>
      <c r="B39" s="202"/>
      <c r="C39" s="203"/>
      <c r="D39" s="203"/>
      <c r="E39" s="203"/>
      <c r="F39" s="204"/>
      <c r="G39" s="204"/>
      <c r="H39" s="205"/>
      <c r="I39" s="13"/>
      <c r="J39" s="13"/>
      <c r="K39" s="130"/>
      <c r="L39" s="13"/>
      <c r="M39" s="131"/>
    </row>
    <row r="40" spans="1:13" ht="15.6">
      <c r="A40" s="12"/>
      <c r="B40" s="195" t="s">
        <v>19</v>
      </c>
      <c r="C40" s="196"/>
      <c r="D40" s="196"/>
      <c r="E40" s="206"/>
      <c r="F40" s="197"/>
      <c r="G40" s="195" t="s">
        <v>510</v>
      </c>
      <c r="H40" s="197"/>
      <c r="I40" s="13"/>
      <c r="J40" s="13"/>
      <c r="K40" s="130"/>
      <c r="L40" s="13"/>
      <c r="M40" s="131"/>
    </row>
    <row r="41" spans="1:13">
      <c r="A41" s="8"/>
      <c r="B41" s="9"/>
      <c r="C41" s="9"/>
      <c r="D41" s="9"/>
      <c r="E41" s="9"/>
      <c r="F41" s="9"/>
      <c r="G41" s="9"/>
      <c r="H41" s="9"/>
      <c r="I41" s="9"/>
      <c r="J41" s="9"/>
      <c r="K41" s="11"/>
      <c r="L41" s="9"/>
      <c r="M41" s="1"/>
    </row>
    <row r="42" spans="1:13">
      <c r="A42" s="8"/>
      <c r="B42" s="9"/>
      <c r="C42" s="9"/>
      <c r="D42" s="9"/>
      <c r="E42" s="9"/>
      <c r="F42" s="9"/>
      <c r="G42" s="9"/>
      <c r="H42" s="9"/>
      <c r="I42" s="9"/>
      <c r="J42" s="9"/>
      <c r="K42" s="11"/>
      <c r="L42" s="1"/>
      <c r="M42" s="1"/>
    </row>
    <row r="43" spans="1:13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5"/>
    </row>
  </sheetData>
  <mergeCells count="13">
    <mergeCell ref="G38:H38"/>
    <mergeCell ref="B20:I20"/>
    <mergeCell ref="G32:H32"/>
    <mergeCell ref="G33:H33"/>
    <mergeCell ref="G34:H34"/>
    <mergeCell ref="G35:H35"/>
    <mergeCell ref="G37:H37"/>
    <mergeCell ref="B19:I19"/>
    <mergeCell ref="E2:H2"/>
    <mergeCell ref="E3:F3"/>
    <mergeCell ref="E4:I4"/>
    <mergeCell ref="E9:I9"/>
    <mergeCell ref="A18:J1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63"/>
  <sheetViews>
    <sheetView topLeftCell="A221" workbookViewId="0">
      <selection sqref="A1:J260"/>
    </sheetView>
  </sheetViews>
  <sheetFormatPr defaultRowHeight="14.4"/>
  <cols>
    <col min="1" max="1" width="4" customWidth="1"/>
    <col min="6" max="6" width="9.109375" customWidth="1"/>
    <col min="8" max="8" width="13.5546875" customWidth="1"/>
    <col min="9" max="9" width="12.5546875" customWidth="1"/>
  </cols>
  <sheetData>
    <row r="1" spans="1:11">
      <c r="A1" s="148"/>
      <c r="B1" s="149" t="s">
        <v>449</v>
      </c>
      <c r="C1" s="150"/>
      <c r="D1" s="151"/>
      <c r="E1" s="151"/>
      <c r="F1" s="151"/>
      <c r="G1" s="151"/>
      <c r="H1" s="152" t="s">
        <v>527</v>
      </c>
      <c r="I1" s="153"/>
      <c r="J1" s="154">
        <v>1</v>
      </c>
      <c r="K1" s="179">
        <v>1</v>
      </c>
    </row>
    <row r="2" spans="1:11">
      <c r="A2" s="148"/>
      <c r="B2" s="157" t="s">
        <v>241</v>
      </c>
      <c r="C2" s="157"/>
      <c r="D2" s="157"/>
      <c r="E2" s="148"/>
      <c r="F2" s="148"/>
      <c r="G2" s="148"/>
      <c r="H2" s="148"/>
      <c r="I2" s="148"/>
      <c r="J2" s="331"/>
      <c r="K2" s="179"/>
    </row>
    <row r="3" spans="1:11">
      <c r="A3" s="148"/>
      <c r="B3" s="157" t="s">
        <v>528</v>
      </c>
      <c r="C3" s="157"/>
      <c r="D3" s="157"/>
      <c r="E3" s="148"/>
      <c r="F3" s="148"/>
      <c r="G3" s="148"/>
      <c r="H3" s="148"/>
      <c r="I3" s="148"/>
      <c r="J3" s="331"/>
      <c r="K3" s="179"/>
    </row>
    <row r="4" spans="1:11">
      <c r="A4" s="148"/>
      <c r="B4" s="155" t="s">
        <v>242</v>
      </c>
      <c r="C4" s="155"/>
      <c r="D4" s="155"/>
      <c r="E4" s="156"/>
      <c r="F4" s="156"/>
      <c r="G4" s="156"/>
      <c r="H4" s="156"/>
      <c r="I4" s="156"/>
      <c r="J4" s="331"/>
      <c r="K4" s="179"/>
    </row>
    <row r="5" spans="1:11">
      <c r="A5" s="148"/>
      <c r="B5" s="332" t="s">
        <v>243</v>
      </c>
      <c r="C5" s="148"/>
      <c r="D5" s="148"/>
      <c r="E5" s="148"/>
      <c r="F5" s="148"/>
      <c r="G5" s="148"/>
      <c r="H5" s="148"/>
      <c r="I5" s="148"/>
      <c r="J5" s="331"/>
      <c r="K5" s="179"/>
    </row>
    <row r="6" spans="1:11">
      <c r="A6" s="148"/>
      <c r="B6" s="148" t="s">
        <v>450</v>
      </c>
      <c r="C6" s="148"/>
      <c r="D6" s="148" t="s">
        <v>451</v>
      </c>
      <c r="E6" s="148"/>
      <c r="F6" s="148"/>
      <c r="G6" s="148"/>
      <c r="H6" s="148"/>
      <c r="I6" s="148"/>
      <c r="J6" s="331"/>
      <c r="K6" s="179"/>
    </row>
    <row r="7" spans="1:11">
      <c r="A7" s="148"/>
      <c r="B7" s="148" t="s">
        <v>452</v>
      </c>
      <c r="C7" s="148"/>
      <c r="D7" s="148"/>
      <c r="E7" s="148"/>
      <c r="F7" s="148"/>
      <c r="G7" s="148"/>
      <c r="H7" s="333">
        <v>0.1</v>
      </c>
      <c r="I7" s="148"/>
      <c r="J7" s="331"/>
      <c r="K7" s="179"/>
    </row>
    <row r="8" spans="1:11">
      <c r="A8" s="148"/>
      <c r="B8" s="148" t="s">
        <v>529</v>
      </c>
      <c r="C8" s="148"/>
      <c r="D8" s="148"/>
      <c r="E8" s="148"/>
      <c r="F8" s="148"/>
      <c r="G8" s="157" t="s">
        <v>453</v>
      </c>
      <c r="H8" s="157"/>
      <c r="I8" s="157"/>
      <c r="J8" s="331"/>
      <c r="K8" s="179"/>
    </row>
    <row r="9" spans="1:11">
      <c r="A9" s="148"/>
      <c r="B9" s="148" t="s">
        <v>454</v>
      </c>
      <c r="C9" s="148" t="s">
        <v>530</v>
      </c>
      <c r="D9" s="148"/>
      <c r="E9" s="148"/>
      <c r="F9" s="148"/>
      <c r="G9" s="148" t="s">
        <v>455</v>
      </c>
      <c r="H9" s="148"/>
      <c r="I9" s="148"/>
      <c r="J9" s="331"/>
      <c r="K9" s="179"/>
    </row>
    <row r="10" spans="1:11">
      <c r="A10" s="148"/>
      <c r="B10" s="376" t="s">
        <v>244</v>
      </c>
      <c r="C10" s="377"/>
      <c r="D10" s="377"/>
      <c r="E10" s="377"/>
      <c r="F10" s="148"/>
      <c r="G10" s="148"/>
      <c r="H10" s="148"/>
      <c r="I10" s="148"/>
      <c r="J10" s="331"/>
      <c r="K10" s="179"/>
    </row>
    <row r="11" spans="1:11">
      <c r="A11" s="148"/>
      <c r="B11" s="332" t="s">
        <v>245</v>
      </c>
      <c r="C11" s="148"/>
      <c r="D11" s="148"/>
      <c r="E11" s="148"/>
      <c r="F11" s="148"/>
      <c r="G11" s="148"/>
      <c r="H11" s="148"/>
      <c r="I11" s="148"/>
      <c r="J11" s="331"/>
      <c r="K11" s="179"/>
    </row>
    <row r="12" spans="1:11">
      <c r="A12" s="148"/>
      <c r="B12" s="148" t="s">
        <v>246</v>
      </c>
      <c r="C12" s="148"/>
      <c r="D12" s="148"/>
      <c r="E12" s="148"/>
      <c r="F12" s="148"/>
      <c r="G12" s="148"/>
      <c r="H12" s="148"/>
      <c r="I12" s="148"/>
      <c r="J12" s="331"/>
      <c r="K12" s="179"/>
    </row>
    <row r="13" spans="1:11">
      <c r="A13" s="148"/>
      <c r="B13" s="148" t="s">
        <v>247</v>
      </c>
      <c r="C13" s="148"/>
      <c r="D13" s="148"/>
      <c r="E13" s="148"/>
      <c r="F13" s="148"/>
      <c r="G13" s="148"/>
      <c r="H13" s="148"/>
      <c r="I13" s="148"/>
      <c r="J13" s="331"/>
      <c r="K13" s="179"/>
    </row>
    <row r="14" spans="1:11">
      <c r="A14" s="148"/>
      <c r="B14" s="148" t="s">
        <v>248</v>
      </c>
      <c r="C14" s="148"/>
      <c r="D14" s="148"/>
      <c r="E14" s="148"/>
      <c r="F14" s="148"/>
      <c r="G14" s="148"/>
      <c r="H14" s="148"/>
      <c r="I14" s="148"/>
      <c r="J14" s="331"/>
      <c r="K14" s="179"/>
    </row>
    <row r="15" spans="1:11">
      <c r="A15" s="148"/>
      <c r="B15" s="148" t="s">
        <v>249</v>
      </c>
      <c r="C15" s="148"/>
      <c r="D15" s="148"/>
      <c r="E15" s="148"/>
      <c r="F15" s="148"/>
      <c r="G15" s="148"/>
      <c r="H15" s="148"/>
      <c r="I15" s="148"/>
      <c r="J15" s="331"/>
      <c r="K15" s="179"/>
    </row>
    <row r="16" spans="1:11">
      <c r="A16" s="148"/>
      <c r="B16" s="157" t="s">
        <v>250</v>
      </c>
      <c r="C16" s="157"/>
      <c r="D16" s="157"/>
      <c r="E16" s="157"/>
      <c r="F16" s="157"/>
      <c r="G16" s="157"/>
      <c r="H16" s="157"/>
      <c r="I16" s="157"/>
      <c r="J16" s="331"/>
      <c r="K16" s="179"/>
    </row>
    <row r="17" spans="1:11">
      <c r="A17" s="148"/>
      <c r="B17" s="157" t="s">
        <v>556</v>
      </c>
      <c r="C17" s="157"/>
      <c r="D17" s="157"/>
      <c r="E17" s="157"/>
      <c r="F17" s="157"/>
      <c r="G17" s="157"/>
      <c r="H17" s="157"/>
      <c r="I17" s="157"/>
      <c r="J17" s="331"/>
      <c r="K17" s="179"/>
    </row>
    <row r="18" spans="1:11">
      <c r="A18" s="148"/>
      <c r="B18" s="157" t="s">
        <v>557</v>
      </c>
      <c r="C18" s="157"/>
      <c r="D18" s="157"/>
      <c r="E18" s="157"/>
      <c r="F18" s="157"/>
      <c r="G18" s="157"/>
      <c r="H18" s="157"/>
      <c r="I18" s="157"/>
      <c r="J18" s="331"/>
      <c r="K18" s="179"/>
    </row>
    <row r="19" spans="1:11">
      <c r="A19" s="148"/>
      <c r="B19" s="148" t="s">
        <v>531</v>
      </c>
      <c r="C19" s="148"/>
      <c r="D19" s="148"/>
      <c r="E19" s="148"/>
      <c r="F19" s="148"/>
      <c r="G19" s="148"/>
      <c r="H19" s="148"/>
      <c r="I19" s="148"/>
      <c r="J19" s="331"/>
      <c r="K19" s="179"/>
    </row>
    <row r="20" spans="1:11">
      <c r="A20" s="148"/>
      <c r="B20" s="148" t="s">
        <v>558</v>
      </c>
      <c r="C20" s="148"/>
      <c r="D20" s="148"/>
      <c r="E20" s="148"/>
      <c r="F20" s="148"/>
      <c r="G20" s="148"/>
      <c r="H20" s="148"/>
      <c r="I20" s="148"/>
      <c r="J20" s="331"/>
      <c r="K20" s="179"/>
    </row>
    <row r="21" spans="1:11">
      <c r="A21" s="148"/>
      <c r="B21" s="148" t="s">
        <v>251</v>
      </c>
      <c r="C21" s="148"/>
      <c r="D21" s="148"/>
      <c r="E21" s="148"/>
      <c r="F21" s="148"/>
      <c r="G21" s="148"/>
      <c r="H21" s="148"/>
      <c r="I21" s="148"/>
      <c r="J21" s="331"/>
      <c r="K21" s="179"/>
    </row>
    <row r="22" spans="1:11">
      <c r="A22" s="148"/>
      <c r="B22" s="332" t="s">
        <v>252</v>
      </c>
      <c r="C22" s="148"/>
      <c r="D22" s="148"/>
      <c r="E22" s="148"/>
      <c r="F22" s="148"/>
      <c r="G22" s="148"/>
      <c r="H22" s="148"/>
      <c r="I22" s="148"/>
      <c r="J22" s="331"/>
      <c r="K22" s="179"/>
    </row>
    <row r="23" spans="1:11">
      <c r="A23" s="148"/>
      <c r="B23" s="157" t="s">
        <v>253</v>
      </c>
      <c r="C23" s="148"/>
      <c r="D23" s="148"/>
      <c r="E23" s="148"/>
      <c r="F23" s="148"/>
      <c r="G23" s="148"/>
      <c r="H23" s="148"/>
      <c r="I23" s="148"/>
      <c r="J23" s="331"/>
      <c r="K23" s="179"/>
    </row>
    <row r="24" spans="1:11">
      <c r="A24" s="148"/>
      <c r="B24" s="148" t="s">
        <v>254</v>
      </c>
      <c r="C24" s="148"/>
      <c r="D24" s="148"/>
      <c r="E24" s="148"/>
      <c r="F24" s="148"/>
      <c r="G24" s="148"/>
      <c r="H24" s="148"/>
      <c r="I24" s="148"/>
      <c r="J24" s="331"/>
      <c r="K24" s="179"/>
    </row>
    <row r="25" spans="1:11">
      <c r="A25" s="148"/>
      <c r="B25" s="148" t="s">
        <v>255</v>
      </c>
      <c r="C25" s="148"/>
      <c r="D25" s="148"/>
      <c r="E25" s="148"/>
      <c r="F25" s="148"/>
      <c r="G25" s="148"/>
      <c r="H25" s="148"/>
      <c r="I25" s="148"/>
      <c r="J25" s="331"/>
      <c r="K25" s="179"/>
    </row>
    <row r="26" spans="1:11">
      <c r="A26" s="148"/>
      <c r="B26" s="148" t="s">
        <v>256</v>
      </c>
      <c r="C26" s="148"/>
      <c r="D26" s="148"/>
      <c r="E26" s="148"/>
      <c r="F26" s="148"/>
      <c r="G26" s="148"/>
      <c r="H26" s="148"/>
      <c r="I26" s="148"/>
      <c r="J26" s="331"/>
      <c r="K26" s="179"/>
    </row>
    <row r="27" spans="1:11">
      <c r="A27" s="148"/>
      <c r="B27" s="148" t="s">
        <v>257</v>
      </c>
      <c r="C27" s="148"/>
      <c r="D27" s="148"/>
      <c r="E27" s="148"/>
      <c r="F27" s="148"/>
      <c r="G27" s="148"/>
      <c r="H27" s="148"/>
      <c r="I27" s="148"/>
      <c r="J27" s="331"/>
      <c r="K27" s="179"/>
    </row>
    <row r="28" spans="1:11">
      <c r="A28" s="148"/>
      <c r="B28" s="148" t="s">
        <v>258</v>
      </c>
      <c r="C28" s="148"/>
      <c r="D28" s="148"/>
      <c r="E28" s="148"/>
      <c r="F28" s="148"/>
      <c r="G28" s="148"/>
      <c r="H28" s="148"/>
      <c r="I28" s="148"/>
      <c r="J28" s="331"/>
      <c r="K28" s="179"/>
    </row>
    <row r="29" spans="1:11">
      <c r="A29" s="148"/>
      <c r="B29" s="148" t="s">
        <v>259</v>
      </c>
      <c r="C29" s="148"/>
      <c r="D29" s="148"/>
      <c r="E29" s="148"/>
      <c r="F29" s="148"/>
      <c r="G29" s="148"/>
      <c r="H29" s="148"/>
      <c r="I29" s="148"/>
      <c r="J29" s="331"/>
      <c r="K29" s="179"/>
    </row>
    <row r="30" spans="1:11">
      <c r="A30" s="148"/>
      <c r="B30" s="373" t="s">
        <v>260</v>
      </c>
      <c r="C30" s="374"/>
      <c r="D30" s="374"/>
      <c r="E30" s="375"/>
      <c r="F30" s="148"/>
      <c r="G30" s="148"/>
      <c r="H30" s="148"/>
      <c r="I30" s="148"/>
      <c r="J30" s="331"/>
      <c r="K30" s="179"/>
    </row>
    <row r="31" spans="1:11">
      <c r="A31" s="148"/>
      <c r="B31" s="148" t="s">
        <v>261</v>
      </c>
      <c r="C31" s="148"/>
      <c r="D31" s="148"/>
      <c r="E31" s="148"/>
      <c r="F31" s="148"/>
      <c r="G31" s="148"/>
      <c r="H31" s="148"/>
      <c r="I31" s="148"/>
      <c r="J31" s="331"/>
      <c r="K31" s="179"/>
    </row>
    <row r="32" spans="1:11">
      <c r="A32" s="148"/>
      <c r="B32" s="148" t="s">
        <v>262</v>
      </c>
      <c r="C32" s="148"/>
      <c r="D32" s="148"/>
      <c r="E32" s="148"/>
      <c r="F32" s="148"/>
      <c r="G32" s="148"/>
      <c r="H32" s="148"/>
      <c r="I32" s="148"/>
      <c r="J32" s="331"/>
      <c r="K32" s="179"/>
    </row>
    <row r="33" spans="1:11">
      <c r="A33" s="148"/>
      <c r="B33" s="148" t="s">
        <v>263</v>
      </c>
      <c r="C33" s="148"/>
      <c r="D33" s="148"/>
      <c r="E33" s="148"/>
      <c r="F33" s="148"/>
      <c r="G33" s="148"/>
      <c r="H33" s="148"/>
      <c r="I33" s="148"/>
      <c r="J33" s="331"/>
      <c r="K33" s="179"/>
    </row>
    <row r="34" spans="1:11">
      <c r="A34" s="148"/>
      <c r="B34" s="148" t="s">
        <v>264</v>
      </c>
      <c r="C34" s="148"/>
      <c r="D34" s="148"/>
      <c r="E34" s="148"/>
      <c r="F34" s="148"/>
      <c r="G34" s="148"/>
      <c r="H34" s="148"/>
      <c r="I34" s="148"/>
      <c r="J34" s="331"/>
      <c r="K34" s="179"/>
    </row>
    <row r="35" spans="1:11">
      <c r="A35" s="148"/>
      <c r="B35" s="148" t="s">
        <v>265</v>
      </c>
      <c r="C35" s="148"/>
      <c r="D35" s="148"/>
      <c r="E35" s="148"/>
      <c r="F35" s="148"/>
      <c r="G35" s="148"/>
      <c r="H35" s="148"/>
      <c r="I35" s="148"/>
      <c r="J35" s="331"/>
      <c r="K35" s="179"/>
    </row>
    <row r="36" spans="1:11">
      <c r="A36" s="148"/>
      <c r="B36" s="148" t="s">
        <v>532</v>
      </c>
      <c r="C36" s="148"/>
      <c r="D36" s="148"/>
      <c r="E36" s="148"/>
      <c r="F36" s="148"/>
      <c r="G36" s="148"/>
      <c r="H36" s="148"/>
      <c r="I36" s="148"/>
      <c r="J36" s="331"/>
      <c r="K36" s="179"/>
    </row>
    <row r="37" spans="1:11">
      <c r="A37" s="148"/>
      <c r="B37" s="293" t="s">
        <v>266</v>
      </c>
      <c r="C37" s="294" t="s">
        <v>560</v>
      </c>
      <c r="D37" s="294"/>
      <c r="E37" s="294" t="s">
        <v>496</v>
      </c>
      <c r="F37" s="294"/>
      <c r="G37" s="294" t="s">
        <v>561</v>
      </c>
      <c r="H37" s="295"/>
      <c r="I37" s="148"/>
      <c r="J37" s="331"/>
      <c r="K37" s="179"/>
    </row>
    <row r="38" spans="1:11">
      <c r="B38" s="157" t="s">
        <v>267</v>
      </c>
      <c r="C38" s="331"/>
      <c r="D38" s="331"/>
      <c r="E38" s="331"/>
      <c r="F38" s="331"/>
      <c r="G38" s="331"/>
      <c r="H38" s="331"/>
      <c r="I38" s="331"/>
      <c r="J38" s="331"/>
      <c r="K38" s="179"/>
    </row>
    <row r="39" spans="1:11">
      <c r="A39" s="158"/>
      <c r="B39" s="1" t="s">
        <v>268</v>
      </c>
      <c r="C39" s="1"/>
      <c r="D39" s="1"/>
      <c r="E39" s="1"/>
      <c r="F39" s="1"/>
      <c r="G39" s="1"/>
      <c r="H39" s="1"/>
      <c r="I39" s="1"/>
      <c r="J39" s="331"/>
      <c r="K39" s="179"/>
    </row>
    <row r="40" spans="1:11">
      <c r="A40" s="158"/>
      <c r="B40" s="1" t="s">
        <v>269</v>
      </c>
      <c r="C40" s="1"/>
      <c r="D40" s="1"/>
      <c r="E40" s="1"/>
      <c r="F40" s="1"/>
      <c r="G40" s="1"/>
      <c r="H40" s="1"/>
      <c r="I40" s="1"/>
      <c r="J40" s="331"/>
      <c r="K40" s="179"/>
    </row>
    <row r="41" spans="1:11">
      <c r="A41" s="158"/>
      <c r="B41" s="1" t="s">
        <v>270</v>
      </c>
      <c r="C41" s="1"/>
      <c r="D41" s="1"/>
      <c r="E41" s="1"/>
      <c r="F41" s="1"/>
      <c r="G41" s="1"/>
      <c r="H41" s="1"/>
      <c r="I41" s="1"/>
      <c r="J41" s="331"/>
      <c r="K41" s="179"/>
    </row>
    <row r="42" spans="1:11">
      <c r="A42" s="158"/>
      <c r="B42" s="1" t="s">
        <v>271</v>
      </c>
      <c r="C42" s="1"/>
      <c r="D42" s="1"/>
      <c r="E42" s="1"/>
      <c r="F42" s="1"/>
      <c r="G42" s="1"/>
      <c r="H42" s="1"/>
      <c r="I42" s="1"/>
      <c r="J42" s="331"/>
      <c r="K42" s="179"/>
    </row>
    <row r="43" spans="1:11">
      <c r="A43" s="158"/>
      <c r="B43" s="1" t="s">
        <v>559</v>
      </c>
      <c r="C43" s="1"/>
      <c r="D43" s="1"/>
      <c r="E43" s="1"/>
      <c r="F43" s="1"/>
      <c r="G43" s="1"/>
      <c r="H43" s="1"/>
      <c r="I43" s="1"/>
      <c r="J43" s="331"/>
      <c r="K43" s="179"/>
    </row>
    <row r="44" spans="1:11">
      <c r="A44" s="158"/>
      <c r="B44" s="368" t="s">
        <v>272</v>
      </c>
      <c r="C44" s="371"/>
      <c r="D44" s="371"/>
      <c r="E44" s="372"/>
      <c r="F44" s="1"/>
      <c r="G44" s="1"/>
      <c r="H44" s="1"/>
      <c r="I44" s="1"/>
      <c r="J44" s="331"/>
      <c r="K44" s="179"/>
    </row>
    <row r="45" spans="1:11">
      <c r="A45" s="158"/>
      <c r="B45" s="1" t="s">
        <v>273</v>
      </c>
      <c r="C45" s="1"/>
      <c r="D45" s="1"/>
      <c r="E45" s="1"/>
      <c r="F45" s="1"/>
      <c r="G45" s="1"/>
      <c r="H45" s="1"/>
      <c r="I45" s="1"/>
      <c r="J45" s="331"/>
      <c r="K45" s="179"/>
    </row>
    <row r="46" spans="1:11">
      <c r="A46" s="158"/>
      <c r="B46" s="1" t="s">
        <v>274</v>
      </c>
      <c r="C46" s="1"/>
      <c r="D46" s="1"/>
      <c r="E46" s="1"/>
      <c r="F46" s="1"/>
      <c r="G46" s="1"/>
      <c r="H46" s="1"/>
      <c r="I46" s="1"/>
      <c r="J46" s="331"/>
      <c r="K46" s="179"/>
    </row>
    <row r="47" spans="1:11">
      <c r="A47" s="158"/>
      <c r="B47" s="1" t="s">
        <v>275</v>
      </c>
      <c r="C47" s="1"/>
      <c r="D47" s="1"/>
      <c r="E47" s="1"/>
      <c r="F47" s="1"/>
      <c r="G47" s="1"/>
      <c r="H47" s="1"/>
      <c r="I47" s="1"/>
      <c r="J47" s="331"/>
      <c r="K47" s="179"/>
    </row>
    <row r="48" spans="1:11">
      <c r="A48" s="158"/>
      <c r="B48" s="1" t="s">
        <v>276</v>
      </c>
      <c r="C48" s="1"/>
      <c r="D48" s="1"/>
      <c r="E48" s="1"/>
      <c r="F48" s="1"/>
      <c r="G48" s="1"/>
      <c r="H48" s="1"/>
      <c r="I48" s="1"/>
      <c r="J48" s="331"/>
      <c r="K48" s="179"/>
    </row>
    <row r="49" spans="1:11">
      <c r="A49" s="158"/>
      <c r="B49" s="1" t="s">
        <v>277</v>
      </c>
      <c r="C49" s="1"/>
      <c r="D49" s="1"/>
      <c r="E49" s="1"/>
      <c r="F49" s="1"/>
      <c r="G49" s="1"/>
      <c r="H49" s="1"/>
      <c r="I49" s="1"/>
      <c r="J49" s="331"/>
      <c r="K49" s="179"/>
    </row>
    <row r="50" spans="1:11">
      <c r="A50" s="158"/>
      <c r="B50" s="1" t="s">
        <v>278</v>
      </c>
      <c r="C50" s="1"/>
      <c r="D50" s="1"/>
      <c r="E50" s="1"/>
      <c r="F50" s="1"/>
      <c r="G50" s="1"/>
      <c r="H50" s="1"/>
      <c r="I50" s="1"/>
      <c r="J50" s="331"/>
      <c r="K50" s="179"/>
    </row>
    <row r="51" spans="1:11">
      <c r="A51" s="158"/>
      <c r="B51" s="92" t="s">
        <v>279</v>
      </c>
      <c r="C51" s="1"/>
      <c r="D51" s="1"/>
      <c r="E51" s="1"/>
      <c r="F51" s="1"/>
      <c r="G51" s="1"/>
      <c r="H51" s="1"/>
      <c r="I51" s="1"/>
      <c r="J51" s="331"/>
      <c r="K51" s="179"/>
    </row>
    <row r="52" spans="1:11">
      <c r="A52" s="158"/>
      <c r="B52" s="1" t="s">
        <v>280</v>
      </c>
      <c r="C52" s="1"/>
      <c r="D52" s="1"/>
      <c r="E52" s="1"/>
      <c r="F52" s="1"/>
      <c r="G52" s="1"/>
      <c r="H52" s="1"/>
      <c r="I52" s="1"/>
      <c r="J52" s="331"/>
      <c r="K52" s="179"/>
    </row>
    <row r="53" spans="1:11">
      <c r="A53" s="158"/>
      <c r="B53" s="149" t="s">
        <v>449</v>
      </c>
      <c r="C53" s="150"/>
      <c r="D53" s="151"/>
      <c r="E53" s="151"/>
      <c r="F53" s="151"/>
      <c r="G53" s="151"/>
      <c r="H53" s="152" t="s">
        <v>527</v>
      </c>
      <c r="I53" s="153"/>
      <c r="J53" s="154">
        <v>2</v>
      </c>
      <c r="K53" s="179"/>
    </row>
    <row r="54" spans="1:11">
      <c r="A54" s="158"/>
      <c r="B54" s="1" t="s">
        <v>281</v>
      </c>
      <c r="C54" s="1"/>
      <c r="D54" s="1"/>
      <c r="E54" s="1"/>
      <c r="F54" s="1"/>
      <c r="G54" s="1"/>
      <c r="H54" s="1"/>
      <c r="I54" s="1"/>
      <c r="J54" s="331"/>
      <c r="K54" s="179"/>
    </row>
    <row r="55" spans="1:11">
      <c r="A55" s="158"/>
      <c r="B55" s="1" t="s">
        <v>282</v>
      </c>
      <c r="C55" s="1"/>
      <c r="D55" s="1"/>
      <c r="E55" s="1"/>
      <c r="F55" s="1"/>
      <c r="G55" s="1"/>
      <c r="H55" s="1"/>
      <c r="I55" s="1"/>
      <c r="J55" s="331"/>
      <c r="K55" s="179"/>
    </row>
    <row r="56" spans="1:11">
      <c r="A56" s="158"/>
      <c r="B56" s="1" t="s">
        <v>283</v>
      </c>
      <c r="C56" s="1"/>
      <c r="D56" s="1"/>
      <c r="E56" s="1"/>
      <c r="F56" s="1"/>
      <c r="G56" s="1"/>
      <c r="H56" s="1"/>
      <c r="I56" s="1"/>
      <c r="J56" s="331"/>
      <c r="K56" s="179"/>
    </row>
    <row r="57" spans="1:11">
      <c r="A57" s="158"/>
      <c r="B57" s="1" t="s">
        <v>284</v>
      </c>
      <c r="C57" s="1"/>
      <c r="D57" s="1"/>
      <c r="E57" s="1"/>
      <c r="F57" s="1"/>
      <c r="G57" s="1"/>
      <c r="H57" s="1"/>
      <c r="I57" s="1"/>
      <c r="J57" s="331"/>
      <c r="K57" s="179"/>
    </row>
    <row r="58" spans="1:11">
      <c r="B58" s="1" t="s">
        <v>285</v>
      </c>
      <c r="C58" s="1"/>
      <c r="D58" s="1"/>
      <c r="E58" s="1"/>
      <c r="F58" s="1"/>
      <c r="G58" s="1"/>
      <c r="H58" s="1"/>
      <c r="I58" s="1"/>
      <c r="J58" s="331"/>
      <c r="K58" s="179"/>
    </row>
    <row r="59" spans="1:11">
      <c r="B59" s="368" t="s">
        <v>286</v>
      </c>
      <c r="C59" s="369"/>
      <c r="D59" s="369"/>
      <c r="E59" s="370"/>
      <c r="F59" s="331"/>
      <c r="G59" s="331"/>
      <c r="H59" s="331"/>
      <c r="I59" s="331"/>
      <c r="J59" s="331"/>
      <c r="K59" s="179"/>
    </row>
    <row r="60" spans="1:11">
      <c r="B60" s="331" t="s">
        <v>287</v>
      </c>
      <c r="C60" s="331"/>
      <c r="D60" s="331"/>
      <c r="E60" s="331"/>
      <c r="F60" s="331"/>
      <c r="G60" s="331"/>
      <c r="H60" s="331"/>
      <c r="I60" s="331"/>
      <c r="J60" s="331"/>
      <c r="K60" s="179"/>
    </row>
    <row r="61" spans="1:11">
      <c r="B61" s="331" t="s">
        <v>288</v>
      </c>
      <c r="C61" s="331"/>
      <c r="D61" s="331"/>
      <c r="E61" s="331"/>
      <c r="F61" s="331"/>
      <c r="G61" s="331"/>
      <c r="H61" s="331"/>
      <c r="I61" s="331"/>
      <c r="J61" s="331"/>
      <c r="K61" s="179"/>
    </row>
    <row r="62" spans="1:11">
      <c r="B62" s="331" t="s">
        <v>289</v>
      </c>
      <c r="C62" s="331"/>
      <c r="D62" s="331"/>
      <c r="E62" s="331"/>
      <c r="F62" s="331"/>
      <c r="G62" s="331"/>
      <c r="H62" s="331"/>
      <c r="I62" s="331"/>
      <c r="J62" s="331"/>
      <c r="K62" s="179"/>
    </row>
    <row r="63" spans="1:11">
      <c r="B63" s="331" t="s">
        <v>290</v>
      </c>
      <c r="C63" s="331"/>
      <c r="D63" s="331"/>
      <c r="E63" s="331"/>
      <c r="F63" s="331"/>
      <c r="G63" s="331"/>
      <c r="H63" s="331"/>
      <c r="I63" s="331"/>
      <c r="J63" s="331"/>
      <c r="K63" s="179"/>
    </row>
    <row r="64" spans="1:11">
      <c r="B64" s="331" t="s">
        <v>291</v>
      </c>
      <c r="C64" s="331"/>
      <c r="D64" s="331"/>
      <c r="E64" s="331"/>
      <c r="F64" s="331"/>
      <c r="G64" s="331"/>
      <c r="H64" s="331"/>
      <c r="I64" s="331"/>
      <c r="J64" s="331"/>
      <c r="K64" s="179"/>
    </row>
    <row r="65" spans="2:11">
      <c r="B65" s="331" t="s">
        <v>292</v>
      </c>
      <c r="C65" s="331"/>
      <c r="D65" s="331"/>
      <c r="E65" s="331"/>
      <c r="F65" s="331"/>
      <c r="G65" s="331"/>
      <c r="H65" s="331"/>
      <c r="I65" s="331"/>
      <c r="J65" s="331"/>
      <c r="K65" s="179"/>
    </row>
    <row r="66" spans="2:11">
      <c r="B66" s="331" t="s">
        <v>293</v>
      </c>
      <c r="C66" s="331"/>
      <c r="D66" s="331"/>
      <c r="E66" s="331"/>
      <c r="F66" s="331"/>
      <c r="G66" s="331"/>
      <c r="H66" s="331"/>
      <c r="I66" s="331"/>
      <c r="J66" s="331"/>
      <c r="K66" s="179"/>
    </row>
    <row r="67" spans="2:11">
      <c r="B67" s="331" t="s">
        <v>294</v>
      </c>
      <c r="C67" s="331"/>
      <c r="D67" s="331"/>
      <c r="E67" s="331"/>
      <c r="F67" s="331"/>
      <c r="G67" s="331"/>
      <c r="H67" s="331"/>
      <c r="I67" s="331"/>
      <c r="J67" s="331"/>
      <c r="K67" s="179"/>
    </row>
    <row r="68" spans="2:11">
      <c r="B68" s="331" t="s">
        <v>295</v>
      </c>
      <c r="C68" s="331"/>
      <c r="D68" s="331"/>
      <c r="E68" s="331"/>
      <c r="F68" s="331"/>
      <c r="G68" s="331"/>
      <c r="H68" s="331"/>
      <c r="I68" s="331"/>
      <c r="J68" s="331"/>
      <c r="K68" s="179"/>
    </row>
    <row r="69" spans="2:11">
      <c r="B69" s="331" t="s">
        <v>296</v>
      </c>
      <c r="C69" s="331"/>
      <c r="D69" s="331"/>
      <c r="E69" s="331"/>
      <c r="F69" s="331"/>
      <c r="G69" s="331"/>
      <c r="H69" s="331"/>
      <c r="I69" s="331"/>
      <c r="J69" s="331"/>
      <c r="K69" s="179"/>
    </row>
    <row r="70" spans="2:11">
      <c r="B70" s="368" t="s">
        <v>297</v>
      </c>
      <c r="C70" s="369"/>
      <c r="D70" s="369"/>
      <c r="E70" s="370"/>
      <c r="F70" s="331"/>
      <c r="G70" s="331"/>
      <c r="H70" s="331"/>
      <c r="I70" s="331"/>
      <c r="J70" s="331"/>
      <c r="K70" s="179"/>
    </row>
    <row r="71" spans="2:11">
      <c r="B71" s="331" t="s">
        <v>298</v>
      </c>
      <c r="C71" s="331"/>
      <c r="D71" s="331"/>
      <c r="E71" s="331"/>
      <c r="F71" s="331"/>
      <c r="G71" s="331"/>
      <c r="H71" s="331"/>
      <c r="I71" s="331"/>
      <c r="J71" s="331"/>
      <c r="K71" s="179"/>
    </row>
    <row r="72" spans="2:11">
      <c r="B72" s="331" t="s">
        <v>299</v>
      </c>
      <c r="C72" s="331"/>
      <c r="D72" s="331"/>
      <c r="E72" s="331"/>
      <c r="F72" s="331"/>
      <c r="G72" s="331"/>
      <c r="H72" s="331"/>
      <c r="I72" s="331"/>
      <c r="J72" s="331"/>
      <c r="K72" s="179"/>
    </row>
    <row r="73" spans="2:11">
      <c r="B73" s="331" t="s">
        <v>300</v>
      </c>
      <c r="C73" s="331"/>
      <c r="D73" s="331"/>
      <c r="E73" s="331"/>
      <c r="F73" s="331"/>
      <c r="G73" s="331"/>
      <c r="H73" s="331"/>
      <c r="I73" s="331"/>
      <c r="J73" s="331"/>
      <c r="K73" s="179"/>
    </row>
    <row r="74" spans="2:11">
      <c r="B74" s="331" t="s">
        <v>301</v>
      </c>
      <c r="C74" s="331"/>
      <c r="D74" s="331"/>
      <c r="E74" s="331"/>
      <c r="F74" s="331"/>
      <c r="G74" s="331"/>
      <c r="H74" s="331"/>
      <c r="I74" s="331"/>
      <c r="J74" s="331"/>
      <c r="K74" s="179"/>
    </row>
    <row r="75" spans="2:11">
      <c r="B75" s="173" t="s">
        <v>302</v>
      </c>
      <c r="C75" s="331"/>
      <c r="D75" s="331"/>
      <c r="E75" s="331"/>
      <c r="F75" s="331"/>
      <c r="G75" s="331"/>
      <c r="H75" s="331"/>
      <c r="I75" s="331"/>
      <c r="J75" s="331"/>
      <c r="K75" s="179"/>
    </row>
    <row r="76" spans="2:11">
      <c r="B76" s="331" t="s">
        <v>533</v>
      </c>
      <c r="C76" s="331"/>
      <c r="D76" s="331"/>
      <c r="E76" s="331"/>
      <c r="F76" s="331"/>
      <c r="G76" s="331"/>
      <c r="H76" s="331"/>
      <c r="I76" s="331"/>
      <c r="J76" s="331"/>
      <c r="K76" s="179"/>
    </row>
    <row r="77" spans="2:11">
      <c r="B77" s="331" t="s">
        <v>495</v>
      </c>
      <c r="C77" s="331"/>
      <c r="D77" s="331"/>
      <c r="E77" s="331"/>
      <c r="F77" s="331"/>
      <c r="G77" s="331"/>
      <c r="H77" s="331"/>
      <c r="I77" s="331"/>
      <c r="J77" s="331"/>
      <c r="K77" s="179"/>
    </row>
    <row r="78" spans="2:11">
      <c r="B78" s="159"/>
      <c r="C78" s="358"/>
      <c r="D78" s="359"/>
      <c r="E78" s="360" t="s">
        <v>303</v>
      </c>
      <c r="F78" s="159" t="s">
        <v>534</v>
      </c>
      <c r="G78" s="160"/>
      <c r="H78" s="161" t="s">
        <v>492</v>
      </c>
      <c r="I78" s="162"/>
      <c r="J78" s="331"/>
      <c r="K78" s="179"/>
    </row>
    <row r="79" spans="2:11">
      <c r="B79" s="361" t="s">
        <v>304</v>
      </c>
      <c r="C79" s="362"/>
      <c r="D79" s="363" t="s">
        <v>305</v>
      </c>
      <c r="E79" s="363" t="s">
        <v>306</v>
      </c>
      <c r="F79" s="359" t="s">
        <v>166</v>
      </c>
      <c r="G79" s="360"/>
      <c r="H79" s="359" t="s">
        <v>166</v>
      </c>
      <c r="I79" s="360"/>
      <c r="J79" s="331"/>
      <c r="K79" s="179"/>
    </row>
    <row r="80" spans="2:11">
      <c r="B80" s="364"/>
      <c r="C80" s="365"/>
      <c r="D80" s="364"/>
      <c r="E80" s="364"/>
      <c r="F80" s="366" t="s">
        <v>307</v>
      </c>
      <c r="G80" s="367" t="s">
        <v>308</v>
      </c>
      <c r="H80" s="366" t="s">
        <v>307</v>
      </c>
      <c r="I80" s="367" t="s">
        <v>308</v>
      </c>
      <c r="J80" s="331"/>
      <c r="K80" s="179"/>
    </row>
    <row r="81" spans="2:11">
      <c r="B81" s="334" t="s">
        <v>309</v>
      </c>
      <c r="C81" s="335"/>
      <c r="D81" s="336" t="s">
        <v>14</v>
      </c>
      <c r="E81" s="337">
        <v>1</v>
      </c>
      <c r="F81" s="336"/>
      <c r="G81" s="338">
        <v>3830501</v>
      </c>
      <c r="H81" s="336">
        <v>0</v>
      </c>
      <c r="I81" s="338">
        <v>6208864</v>
      </c>
      <c r="J81" s="331"/>
      <c r="K81" s="179"/>
    </row>
    <row r="82" spans="2:11">
      <c r="B82" s="334"/>
      <c r="C82" s="335"/>
      <c r="D82" s="336" t="s">
        <v>310</v>
      </c>
      <c r="E82" s="339"/>
      <c r="F82" s="336"/>
      <c r="G82" s="338"/>
      <c r="H82" s="336">
        <v>0</v>
      </c>
      <c r="I82" s="338"/>
      <c r="J82" s="331"/>
      <c r="K82" s="179"/>
    </row>
    <row r="83" spans="2:11">
      <c r="B83" s="334" t="s">
        <v>311</v>
      </c>
      <c r="C83" s="335"/>
      <c r="D83" s="336" t="s">
        <v>14</v>
      </c>
      <c r="E83" s="339">
        <v>1</v>
      </c>
      <c r="F83" s="336"/>
      <c r="G83" s="338"/>
      <c r="H83" s="336">
        <v>0</v>
      </c>
      <c r="I83" s="338"/>
      <c r="J83" s="331"/>
      <c r="K83" s="179"/>
    </row>
    <row r="84" spans="2:11">
      <c r="B84" s="340" t="s">
        <v>312</v>
      </c>
      <c r="C84" s="341"/>
      <c r="D84" s="336" t="s">
        <v>14</v>
      </c>
      <c r="E84" s="339"/>
      <c r="F84" s="336"/>
      <c r="G84" s="338"/>
      <c r="H84" s="336"/>
      <c r="I84" s="338"/>
      <c r="J84" s="331"/>
      <c r="K84" s="179"/>
    </row>
    <row r="85" spans="2:11">
      <c r="B85" s="164"/>
      <c r="C85" s="165" t="s">
        <v>313</v>
      </c>
      <c r="D85" s="120"/>
      <c r="E85" s="166" t="s">
        <v>199</v>
      </c>
      <c r="F85" s="166" t="s">
        <v>199</v>
      </c>
      <c r="G85" s="65">
        <f>SUM(G81:G84)</f>
        <v>3830501</v>
      </c>
      <c r="H85" s="65">
        <f t="shared" ref="H85:I85" si="0">SUM(H81:H84)</f>
        <v>0</v>
      </c>
      <c r="I85" s="65">
        <f t="shared" si="0"/>
        <v>6208864</v>
      </c>
      <c r="J85" s="331"/>
      <c r="K85" s="179"/>
    </row>
    <row r="86" spans="2:11">
      <c r="B86" s="331" t="s">
        <v>314</v>
      </c>
      <c r="C86" s="331"/>
      <c r="D86" s="331"/>
      <c r="E86" s="331"/>
      <c r="F86" s="331"/>
      <c r="G86" s="331"/>
      <c r="H86" s="331"/>
      <c r="I86" s="331"/>
      <c r="J86" s="331"/>
      <c r="K86" s="179"/>
    </row>
    <row r="87" spans="2:11">
      <c r="B87" s="331" t="s">
        <v>315</v>
      </c>
      <c r="C87" s="331"/>
      <c r="D87" s="331"/>
      <c r="E87" s="331"/>
      <c r="F87" s="331"/>
      <c r="G87" s="331"/>
      <c r="H87" s="331"/>
      <c r="I87" s="331"/>
      <c r="J87" s="331"/>
      <c r="K87" s="179"/>
    </row>
    <row r="88" spans="2:11">
      <c r="B88" s="331" t="s">
        <v>316</v>
      </c>
      <c r="C88" s="331"/>
      <c r="D88" s="331"/>
      <c r="E88" s="331"/>
      <c r="F88" s="331"/>
      <c r="G88" s="331"/>
      <c r="H88" s="331"/>
      <c r="I88" s="331"/>
      <c r="J88" s="331"/>
      <c r="K88" s="179"/>
    </row>
    <row r="89" spans="2:11">
      <c r="B89" s="331" t="s">
        <v>317</v>
      </c>
      <c r="C89" s="331"/>
      <c r="D89" s="331"/>
      <c r="E89" s="331"/>
      <c r="F89" s="331"/>
      <c r="G89" s="331"/>
      <c r="H89" s="331"/>
      <c r="I89" s="331"/>
      <c r="J89" s="331"/>
      <c r="K89" s="179"/>
    </row>
    <row r="90" spans="2:11">
      <c r="B90" s="173" t="s">
        <v>318</v>
      </c>
      <c r="C90" s="331"/>
      <c r="D90" s="331"/>
      <c r="E90" s="331"/>
      <c r="F90" s="331"/>
      <c r="G90" s="331"/>
      <c r="H90" s="331"/>
      <c r="I90" s="331"/>
      <c r="J90" s="331"/>
      <c r="K90" s="179"/>
    </row>
    <row r="91" spans="2:11">
      <c r="B91" s="331" t="s">
        <v>319</v>
      </c>
      <c r="C91" s="331"/>
      <c r="D91" s="331"/>
      <c r="E91" s="331"/>
      <c r="F91" s="331"/>
      <c r="G91" s="331"/>
      <c r="H91" s="331"/>
      <c r="I91" s="331"/>
      <c r="J91" s="331"/>
      <c r="K91" s="179"/>
    </row>
    <row r="92" spans="2:11">
      <c r="B92" s="331" t="s">
        <v>320</v>
      </c>
      <c r="C92" s="331"/>
      <c r="D92" s="331"/>
      <c r="E92" s="331"/>
      <c r="F92" s="331"/>
      <c r="G92" s="331"/>
      <c r="H92" s="331"/>
      <c r="I92" s="331"/>
      <c r="J92" s="331"/>
      <c r="K92" s="179"/>
    </row>
    <row r="93" spans="2:11">
      <c r="B93" s="378"/>
      <c r="C93" s="379"/>
      <c r="D93" s="379"/>
      <c r="E93" s="379"/>
      <c r="F93" s="379"/>
      <c r="G93" s="380"/>
      <c r="H93" s="167" t="s">
        <v>321</v>
      </c>
      <c r="I93" s="167" t="s">
        <v>321</v>
      </c>
      <c r="J93" s="331"/>
      <c r="K93" s="179"/>
    </row>
    <row r="94" spans="2:11">
      <c r="B94" s="381"/>
      <c r="C94" s="365" t="s">
        <v>322</v>
      </c>
      <c r="D94" s="365"/>
      <c r="E94" s="365"/>
      <c r="F94" s="365"/>
      <c r="G94" s="382"/>
      <c r="H94" s="168" t="s">
        <v>535</v>
      </c>
      <c r="I94" s="168" t="s">
        <v>535</v>
      </c>
      <c r="J94" s="331"/>
      <c r="K94" s="179"/>
    </row>
    <row r="95" spans="2:11">
      <c r="B95" s="334" t="s">
        <v>323</v>
      </c>
      <c r="C95" s="345"/>
      <c r="D95" s="345"/>
      <c r="E95" s="345"/>
      <c r="F95" s="345"/>
      <c r="G95" s="335"/>
      <c r="H95" s="338">
        <v>175148668</v>
      </c>
      <c r="I95" s="338">
        <v>144494685</v>
      </c>
      <c r="J95" s="331"/>
      <c r="K95" s="179"/>
    </row>
    <row r="96" spans="2:11">
      <c r="B96" s="334" t="s">
        <v>324</v>
      </c>
      <c r="C96" s="345"/>
      <c r="D96" s="345"/>
      <c r="E96" s="345"/>
      <c r="F96" s="345"/>
      <c r="G96" s="335"/>
      <c r="H96" s="338">
        <v>413526</v>
      </c>
      <c r="I96" s="338">
        <v>452859</v>
      </c>
      <c r="J96" s="331"/>
      <c r="K96" s="179"/>
    </row>
    <row r="97" spans="2:11">
      <c r="B97" s="334" t="s">
        <v>325</v>
      </c>
      <c r="C97" s="345"/>
      <c r="D97" s="345"/>
      <c r="E97" s="345"/>
      <c r="F97" s="345"/>
      <c r="G97" s="335"/>
      <c r="H97" s="338">
        <v>1854292</v>
      </c>
      <c r="I97" s="338">
        <v>3783746</v>
      </c>
      <c r="J97" s="331"/>
      <c r="K97" s="179"/>
    </row>
    <row r="98" spans="2:11">
      <c r="B98" s="334" t="s">
        <v>326</v>
      </c>
      <c r="C98" s="345"/>
      <c r="D98" s="345"/>
      <c r="E98" s="345"/>
      <c r="F98" s="345"/>
      <c r="G98" s="335"/>
      <c r="H98" s="338"/>
      <c r="I98" s="338"/>
      <c r="J98" s="331"/>
      <c r="K98" s="179"/>
    </row>
    <row r="99" spans="2:11">
      <c r="B99" s="334"/>
      <c r="C99" s="345"/>
      <c r="D99" s="345"/>
      <c r="E99" s="345"/>
      <c r="F99" s="345"/>
      <c r="G99" s="335"/>
      <c r="H99" s="338"/>
      <c r="I99" s="338"/>
      <c r="J99" s="331"/>
      <c r="K99" s="179"/>
    </row>
    <row r="100" spans="2:11">
      <c r="B100" s="164"/>
      <c r="C100" s="169" t="s">
        <v>327</v>
      </c>
      <c r="D100" s="169"/>
      <c r="E100" s="169"/>
      <c r="F100" s="169"/>
      <c r="G100" s="165"/>
      <c r="H100" s="65">
        <f>SUM(H95:H99)</f>
        <v>177416486</v>
      </c>
      <c r="I100" s="65">
        <f>SUM(I95:I99)</f>
        <v>148731290</v>
      </c>
      <c r="J100" s="331"/>
      <c r="K100" s="179"/>
    </row>
    <row r="101" spans="2:11">
      <c r="B101" s="173" t="s">
        <v>328</v>
      </c>
      <c r="C101" s="331"/>
      <c r="D101" s="331"/>
      <c r="E101" s="331"/>
      <c r="F101" s="331"/>
      <c r="G101" s="331"/>
      <c r="H101" s="331"/>
      <c r="I101" s="331"/>
      <c r="J101" s="331"/>
      <c r="K101" s="179"/>
    </row>
    <row r="102" spans="2:11">
      <c r="B102" s="331" t="s">
        <v>329</v>
      </c>
      <c r="C102" s="331"/>
      <c r="D102" s="331"/>
      <c r="E102" s="331"/>
      <c r="F102" s="331"/>
      <c r="G102" s="331"/>
      <c r="H102" s="331"/>
      <c r="I102" s="331"/>
      <c r="J102" s="331"/>
      <c r="K102" s="179"/>
    </row>
    <row r="103" spans="2:11">
      <c r="B103" s="340"/>
      <c r="C103" s="342"/>
      <c r="D103" s="342"/>
      <c r="E103" s="342"/>
      <c r="F103" s="342"/>
      <c r="G103" s="341"/>
      <c r="H103" s="167" t="s">
        <v>321</v>
      </c>
      <c r="I103" s="167" t="s">
        <v>321</v>
      </c>
      <c r="J103" s="331"/>
      <c r="K103" s="179"/>
    </row>
    <row r="104" spans="2:11">
      <c r="B104" s="343"/>
      <c r="C104" s="346"/>
      <c r="D104" s="163" t="s">
        <v>330</v>
      </c>
      <c r="E104" s="163"/>
      <c r="F104" s="346"/>
      <c r="G104" s="344"/>
      <c r="H104" s="168" t="s">
        <v>535</v>
      </c>
      <c r="I104" s="168" t="s">
        <v>493</v>
      </c>
      <c r="J104" s="331"/>
      <c r="K104" s="179"/>
    </row>
    <row r="105" spans="2:11">
      <c r="B105" s="149" t="s">
        <v>449</v>
      </c>
      <c r="C105" s="150"/>
      <c r="D105" s="151"/>
      <c r="E105" s="151"/>
      <c r="F105" s="151"/>
      <c r="G105" s="151"/>
      <c r="H105" s="152" t="s">
        <v>527</v>
      </c>
      <c r="I105" s="153"/>
      <c r="J105" s="154">
        <v>3</v>
      </c>
      <c r="K105" s="179"/>
    </row>
    <row r="106" spans="2:11">
      <c r="B106" s="334" t="s">
        <v>331</v>
      </c>
      <c r="C106" s="345"/>
      <c r="D106" s="345"/>
      <c r="E106" s="345"/>
      <c r="F106" s="345"/>
      <c r="G106" s="335"/>
      <c r="H106" s="338">
        <v>0</v>
      </c>
      <c r="I106" s="338">
        <v>0</v>
      </c>
      <c r="J106" s="331"/>
      <c r="K106" s="179"/>
    </row>
    <row r="107" spans="2:11">
      <c r="B107" s="334" t="s">
        <v>332</v>
      </c>
      <c r="C107" s="345"/>
      <c r="D107" s="345"/>
      <c r="E107" s="345"/>
      <c r="F107" s="345"/>
      <c r="G107" s="335"/>
      <c r="H107" s="338">
        <v>0</v>
      </c>
      <c r="I107" s="338">
        <v>0</v>
      </c>
      <c r="J107" s="331"/>
      <c r="K107" s="179"/>
    </row>
    <row r="108" spans="2:11">
      <c r="B108" s="334" t="s">
        <v>333</v>
      </c>
      <c r="C108" s="345"/>
      <c r="D108" s="345"/>
      <c r="E108" s="345"/>
      <c r="F108" s="345"/>
      <c r="G108" s="335"/>
      <c r="H108" s="338">
        <v>0</v>
      </c>
      <c r="I108" s="338">
        <v>0</v>
      </c>
      <c r="J108" s="331"/>
      <c r="K108" s="179"/>
    </row>
    <row r="109" spans="2:11">
      <c r="B109" s="334" t="s">
        <v>334</v>
      </c>
      <c r="C109" s="345"/>
      <c r="D109" s="345"/>
      <c r="E109" s="345"/>
      <c r="F109" s="345"/>
      <c r="G109" s="335"/>
      <c r="H109" s="338">
        <v>233854790</v>
      </c>
      <c r="I109" s="338">
        <v>230104711</v>
      </c>
      <c r="J109" s="331"/>
      <c r="K109" s="179"/>
    </row>
    <row r="110" spans="2:11">
      <c r="B110" s="334" t="s">
        <v>335</v>
      </c>
      <c r="C110" s="345"/>
      <c r="D110" s="345"/>
      <c r="E110" s="345"/>
      <c r="F110" s="345"/>
      <c r="G110" s="335"/>
      <c r="H110" s="338">
        <v>975038</v>
      </c>
      <c r="I110" s="338">
        <v>975038</v>
      </c>
      <c r="J110" s="331"/>
      <c r="K110" s="179"/>
    </row>
    <row r="111" spans="2:11">
      <c r="B111" s="334"/>
      <c r="C111" s="345"/>
      <c r="D111" s="345"/>
      <c r="E111" s="345"/>
      <c r="F111" s="345"/>
      <c r="G111" s="335"/>
      <c r="H111" s="338"/>
      <c r="I111" s="338"/>
      <c r="J111" s="331"/>
      <c r="K111" s="179"/>
    </row>
    <row r="112" spans="2:11">
      <c r="B112" s="164"/>
      <c r="C112" s="169" t="s">
        <v>327</v>
      </c>
      <c r="D112" s="169"/>
      <c r="E112" s="169"/>
      <c r="F112" s="169"/>
      <c r="G112" s="165"/>
      <c r="H112" s="65">
        <f>SUM(H106:H111)</f>
        <v>234829828</v>
      </c>
      <c r="I112" s="65">
        <f>SUM(I106:I111)</f>
        <v>231079749</v>
      </c>
      <c r="J112" s="331"/>
      <c r="K112" s="179"/>
    </row>
    <row r="113" spans="2:11">
      <c r="B113" s="331" t="s">
        <v>336</v>
      </c>
      <c r="C113" s="331"/>
      <c r="D113" s="331"/>
      <c r="E113" s="331"/>
      <c r="F113" s="331"/>
      <c r="G113" s="331"/>
      <c r="H113" s="331"/>
      <c r="I113" s="331"/>
      <c r="J113" s="331"/>
      <c r="K113" s="179"/>
    </row>
    <row r="114" spans="2:11">
      <c r="B114" s="331" t="s">
        <v>536</v>
      </c>
      <c r="C114" s="331"/>
      <c r="D114" s="331"/>
      <c r="E114" s="331"/>
      <c r="F114" s="331"/>
      <c r="G114" s="331"/>
      <c r="H114" s="331"/>
      <c r="I114" s="331"/>
      <c r="J114" s="331"/>
      <c r="K114" s="179"/>
    </row>
    <row r="115" spans="2:11">
      <c r="B115" s="331" t="s">
        <v>337</v>
      </c>
      <c r="C115" s="331"/>
      <c r="D115" s="331"/>
      <c r="E115" s="331"/>
      <c r="F115" s="331"/>
      <c r="G115" s="331"/>
      <c r="H115" s="331"/>
      <c r="I115" s="331"/>
      <c r="J115" s="331"/>
      <c r="K115" s="179"/>
    </row>
    <row r="116" spans="2:11">
      <c r="B116" s="331" t="s">
        <v>338</v>
      </c>
      <c r="C116" s="331"/>
      <c r="D116" s="331"/>
      <c r="E116" s="331"/>
      <c r="F116" s="331"/>
      <c r="G116" s="331"/>
      <c r="H116" s="331"/>
      <c r="I116" s="331"/>
      <c r="J116" s="331"/>
      <c r="K116" s="179"/>
    </row>
    <row r="117" spans="2:11">
      <c r="B117" s="347" t="s">
        <v>537</v>
      </c>
      <c r="C117" s="348"/>
      <c r="D117" s="348"/>
      <c r="E117" s="348"/>
      <c r="F117" s="348"/>
      <c r="G117" s="348"/>
      <c r="H117" s="348"/>
      <c r="I117" s="296"/>
      <c r="J117" s="349"/>
      <c r="K117" s="179"/>
    </row>
    <row r="118" spans="2:11">
      <c r="B118" s="331" t="s">
        <v>339</v>
      </c>
      <c r="C118" s="331"/>
      <c r="D118" s="331"/>
      <c r="E118" s="331"/>
      <c r="F118" s="331"/>
      <c r="G118" s="331"/>
      <c r="H118" s="331"/>
      <c r="I118" s="331"/>
      <c r="J118" s="331"/>
      <c r="K118" s="179"/>
    </row>
    <row r="119" spans="2:11">
      <c r="B119" s="173" t="s">
        <v>340</v>
      </c>
      <c r="C119" s="331"/>
      <c r="D119" s="331"/>
      <c r="E119" s="331"/>
      <c r="F119" s="331"/>
      <c r="G119" s="331"/>
      <c r="H119" s="331"/>
      <c r="I119" s="331"/>
      <c r="J119" s="331"/>
      <c r="K119" s="179"/>
    </row>
    <row r="120" spans="2:11">
      <c r="B120" s="331" t="s">
        <v>341</v>
      </c>
      <c r="C120" s="331"/>
      <c r="D120" s="331"/>
      <c r="E120" s="331"/>
      <c r="F120" s="331"/>
      <c r="G120" s="331"/>
      <c r="H120" s="331"/>
      <c r="I120" s="331"/>
      <c r="J120" s="331"/>
      <c r="K120" s="179"/>
    </row>
    <row r="121" spans="2:11">
      <c r="B121" s="383"/>
      <c r="C121" s="384"/>
      <c r="D121" s="385"/>
      <c r="E121" s="392"/>
      <c r="F121" s="392"/>
      <c r="G121" s="392" t="s">
        <v>342</v>
      </c>
      <c r="H121" s="392" t="s">
        <v>343</v>
      </c>
      <c r="I121" s="392"/>
      <c r="J121" s="331"/>
      <c r="K121" s="179"/>
    </row>
    <row r="122" spans="2:11">
      <c r="B122" s="386" t="s">
        <v>344</v>
      </c>
      <c r="C122" s="387"/>
      <c r="D122" s="388"/>
      <c r="E122" s="393" t="s">
        <v>54</v>
      </c>
      <c r="F122" s="393" t="s">
        <v>345</v>
      </c>
      <c r="G122" s="393" t="s">
        <v>346</v>
      </c>
      <c r="H122" s="393" t="s">
        <v>347</v>
      </c>
      <c r="I122" s="393" t="s">
        <v>198</v>
      </c>
      <c r="J122" s="331"/>
      <c r="K122" s="179"/>
    </row>
    <row r="123" spans="2:11">
      <c r="B123" s="389"/>
      <c r="C123" s="390"/>
      <c r="D123" s="391"/>
      <c r="E123" s="394"/>
      <c r="F123" s="394" t="s">
        <v>348</v>
      </c>
      <c r="G123" s="394" t="s">
        <v>349</v>
      </c>
      <c r="H123" s="394" t="s">
        <v>350</v>
      </c>
      <c r="I123" s="394"/>
      <c r="J123" s="331"/>
      <c r="K123" s="179"/>
    </row>
    <row r="124" spans="2:11">
      <c r="B124" s="293" t="s">
        <v>564</v>
      </c>
      <c r="C124" s="294"/>
      <c r="D124" s="295"/>
      <c r="E124" s="350"/>
      <c r="F124" s="350">
        <v>547354</v>
      </c>
      <c r="G124" s="350"/>
      <c r="H124" s="350">
        <v>1597847</v>
      </c>
      <c r="I124" s="350">
        <f>E124+F124+G124+H124</f>
        <v>2145201</v>
      </c>
      <c r="J124" s="331"/>
      <c r="K124" s="179"/>
    </row>
    <row r="125" spans="2:11">
      <c r="B125" s="325"/>
      <c r="C125" s="326" t="s">
        <v>351</v>
      </c>
      <c r="D125" s="327"/>
      <c r="E125" s="406"/>
      <c r="F125" s="351">
        <v>867040</v>
      </c>
      <c r="G125" s="351"/>
      <c r="H125" s="351">
        <v>598616</v>
      </c>
      <c r="I125" s="351">
        <f>E125+F125+G125+H125</f>
        <v>1465656</v>
      </c>
      <c r="J125" s="331"/>
      <c r="K125" s="179"/>
    </row>
    <row r="126" spans="2:11">
      <c r="B126" s="325"/>
      <c r="C126" s="326" t="s">
        <v>352</v>
      </c>
      <c r="D126" s="327"/>
      <c r="E126" s="406"/>
      <c r="F126" s="351"/>
      <c r="G126" s="351"/>
      <c r="H126" s="351"/>
      <c r="I126" s="351">
        <f>E126+F126+G126+H126</f>
        <v>0</v>
      </c>
      <c r="J126" s="331"/>
      <c r="K126" s="179"/>
    </row>
    <row r="127" spans="2:11">
      <c r="B127" s="325" t="s">
        <v>538</v>
      </c>
      <c r="C127" s="326"/>
      <c r="D127" s="327"/>
      <c r="E127" s="406">
        <f>E124+E125-E126</f>
        <v>0</v>
      </c>
      <c r="F127" s="351">
        <f>F124+F125-F126</f>
        <v>1414394</v>
      </c>
      <c r="G127" s="351"/>
      <c r="H127" s="351">
        <f>H124+H125-H126</f>
        <v>2196463</v>
      </c>
      <c r="I127" s="351">
        <f>I124+I125-I126</f>
        <v>3610857</v>
      </c>
      <c r="J127" s="331"/>
      <c r="K127" s="179"/>
    </row>
    <row r="128" spans="2:11">
      <c r="B128" s="325" t="s">
        <v>539</v>
      </c>
      <c r="C128" s="326"/>
      <c r="D128" s="327"/>
      <c r="E128" s="406"/>
      <c r="F128" s="351">
        <v>0</v>
      </c>
      <c r="G128" s="351"/>
      <c r="H128" s="351">
        <v>425214</v>
      </c>
      <c r="I128" s="351">
        <f>F128+G128+H128</f>
        <v>425214</v>
      </c>
      <c r="J128" s="331"/>
      <c r="K128" s="179"/>
    </row>
    <row r="129" spans="2:11">
      <c r="B129" s="325"/>
      <c r="C129" s="326" t="s">
        <v>353</v>
      </c>
      <c r="D129" s="327"/>
      <c r="E129" s="406"/>
      <c r="F129" s="351">
        <v>137139</v>
      </c>
      <c r="G129" s="351"/>
      <c r="H129" s="351">
        <v>177125</v>
      </c>
      <c r="I129" s="351">
        <f t="shared" ref="I129:I132" si="1">F129+G129+H129</f>
        <v>314264</v>
      </c>
      <c r="J129" s="331"/>
      <c r="K129" s="179"/>
    </row>
    <row r="130" spans="2:11">
      <c r="B130" s="325"/>
      <c r="C130" s="326" t="s">
        <v>354</v>
      </c>
      <c r="D130" s="327"/>
      <c r="E130" s="406"/>
      <c r="F130" s="351"/>
      <c r="G130" s="351"/>
      <c r="H130" s="351"/>
      <c r="I130" s="351">
        <f t="shared" si="1"/>
        <v>0</v>
      </c>
      <c r="J130" s="331"/>
      <c r="K130" s="179"/>
    </row>
    <row r="131" spans="2:11">
      <c r="B131" s="325" t="s">
        <v>540</v>
      </c>
      <c r="C131" s="326"/>
      <c r="D131" s="327"/>
      <c r="E131" s="406">
        <f>E128+E129-E130</f>
        <v>0</v>
      </c>
      <c r="F131" s="351">
        <f>F128+F129</f>
        <v>137139</v>
      </c>
      <c r="G131" s="351"/>
      <c r="H131" s="351">
        <f t="shared" ref="H131" si="2">H128+H129</f>
        <v>602339</v>
      </c>
      <c r="I131" s="351">
        <f t="shared" ref="I131" si="3">I128+I129</f>
        <v>739478</v>
      </c>
      <c r="J131" s="331"/>
      <c r="K131" s="179"/>
    </row>
    <row r="132" spans="2:11">
      <c r="B132" s="325" t="s">
        <v>541</v>
      </c>
      <c r="C132" s="326"/>
      <c r="D132" s="327"/>
      <c r="E132" s="406"/>
      <c r="F132" s="351"/>
      <c r="G132" s="351"/>
      <c r="H132" s="351"/>
      <c r="I132" s="351">
        <f t="shared" si="1"/>
        <v>0</v>
      </c>
      <c r="J132" s="331"/>
      <c r="K132" s="179"/>
    </row>
    <row r="133" spans="2:11">
      <c r="B133" s="325"/>
      <c r="C133" s="326" t="s">
        <v>351</v>
      </c>
      <c r="D133" s="327"/>
      <c r="E133" s="406"/>
      <c r="F133" s="351"/>
      <c r="G133" s="351"/>
      <c r="H133" s="351"/>
      <c r="I133" s="351">
        <v>0</v>
      </c>
      <c r="J133" s="331"/>
      <c r="K133" s="179"/>
    </row>
    <row r="134" spans="2:11">
      <c r="B134" s="325"/>
      <c r="C134" s="326" t="s">
        <v>352</v>
      </c>
      <c r="D134" s="327"/>
      <c r="E134" s="406"/>
      <c r="F134" s="351"/>
      <c r="G134" s="351"/>
      <c r="H134" s="351"/>
      <c r="I134" s="351">
        <v>0</v>
      </c>
      <c r="J134" s="331"/>
      <c r="K134" s="179"/>
    </row>
    <row r="135" spans="2:11">
      <c r="B135" s="325" t="s">
        <v>542</v>
      </c>
      <c r="C135" s="326"/>
      <c r="D135" s="327"/>
      <c r="E135" s="406">
        <f>E132+E133-E134</f>
        <v>0</v>
      </c>
      <c r="F135" s="351">
        <f>F132+F133-F134</f>
        <v>0</v>
      </c>
      <c r="G135" s="351"/>
      <c r="H135" s="351">
        <f>H132+H133-H134</f>
        <v>0</v>
      </c>
      <c r="I135" s="351">
        <v>0</v>
      </c>
      <c r="J135" s="331"/>
      <c r="K135" s="179"/>
    </row>
    <row r="136" spans="2:11">
      <c r="B136" s="328" t="s">
        <v>543</v>
      </c>
      <c r="C136" s="329"/>
      <c r="D136" s="330"/>
      <c r="E136" s="407"/>
      <c r="F136" s="350">
        <f>F124-F128</f>
        <v>547354</v>
      </c>
      <c r="G136" s="350"/>
      <c r="H136" s="350">
        <f t="shared" ref="H136" si="4">H124-H128</f>
        <v>1172633</v>
      </c>
      <c r="I136" s="350">
        <f>I124-I128</f>
        <v>1719987</v>
      </c>
      <c r="J136" s="331"/>
      <c r="K136" s="179"/>
    </row>
    <row r="137" spans="2:11">
      <c r="B137" s="328" t="s">
        <v>544</v>
      </c>
      <c r="C137" s="329"/>
      <c r="D137" s="330"/>
      <c r="E137" s="407"/>
      <c r="F137" s="350">
        <f>F127-F131</f>
        <v>1277255</v>
      </c>
      <c r="G137" s="350"/>
      <c r="H137" s="350">
        <f t="shared" ref="H137" si="5">H127-H131</f>
        <v>1594124</v>
      </c>
      <c r="I137" s="350">
        <f>I127-I131</f>
        <v>2871379</v>
      </c>
      <c r="J137" s="331"/>
      <c r="K137" s="179"/>
    </row>
    <row r="138" spans="2:11">
      <c r="B138" s="331" t="s">
        <v>355</v>
      </c>
      <c r="C138" s="331"/>
      <c r="D138" s="331"/>
      <c r="E138" s="331"/>
      <c r="F138" s="331"/>
      <c r="G138" s="331"/>
      <c r="H138" s="331"/>
      <c r="I138" s="331"/>
      <c r="J138" s="331"/>
      <c r="K138" s="179"/>
    </row>
    <row r="139" spans="2:11">
      <c r="B139" s="172" t="s">
        <v>356</v>
      </c>
      <c r="C139" s="331"/>
      <c r="D139" s="331"/>
      <c r="E139" s="331"/>
      <c r="F139" s="331"/>
      <c r="G139" s="331"/>
      <c r="H139" s="331"/>
      <c r="I139" s="331"/>
      <c r="J139" s="331"/>
      <c r="K139" s="179"/>
    </row>
    <row r="140" spans="2:11">
      <c r="B140" s="331" t="s">
        <v>545</v>
      </c>
      <c r="C140" s="331"/>
      <c r="D140" s="331"/>
      <c r="E140" s="331"/>
      <c r="F140" s="331"/>
      <c r="G140" s="331"/>
      <c r="H140" s="331"/>
      <c r="I140" s="331"/>
      <c r="J140" s="331"/>
      <c r="K140" s="179"/>
    </row>
    <row r="141" spans="2:11">
      <c r="B141" s="331" t="s">
        <v>357</v>
      </c>
      <c r="C141" s="331"/>
      <c r="D141" s="331"/>
      <c r="E141" s="331"/>
      <c r="F141" s="331"/>
      <c r="G141" s="331"/>
      <c r="H141" s="331"/>
      <c r="I141" s="331"/>
      <c r="J141" s="331"/>
      <c r="K141" s="179"/>
    </row>
    <row r="142" spans="2:11">
      <c r="B142" s="331" t="s">
        <v>358</v>
      </c>
      <c r="C142" s="331"/>
      <c r="D142" s="331"/>
      <c r="E142" s="331"/>
      <c r="F142" s="331"/>
      <c r="G142" s="331"/>
      <c r="H142" s="331"/>
      <c r="I142" s="331"/>
      <c r="J142" s="331"/>
      <c r="K142" s="179"/>
    </row>
    <row r="143" spans="2:11">
      <c r="B143" s="331" t="s">
        <v>359</v>
      </c>
      <c r="C143" s="331"/>
      <c r="D143" s="331"/>
      <c r="E143" s="331"/>
      <c r="F143" s="331"/>
      <c r="G143" s="331"/>
      <c r="H143" s="331"/>
      <c r="I143" s="331"/>
      <c r="J143" s="331"/>
      <c r="K143" s="179"/>
    </row>
    <row r="144" spans="2:11">
      <c r="B144" s="331" t="s">
        <v>360</v>
      </c>
      <c r="C144" s="331"/>
      <c r="D144" s="331"/>
      <c r="E144" s="331"/>
      <c r="F144" s="331"/>
      <c r="G144" s="331"/>
      <c r="H144" s="331"/>
      <c r="I144" s="331"/>
      <c r="J144" s="331"/>
      <c r="K144" s="179"/>
    </row>
    <row r="145" spans="2:11">
      <c r="B145" s="331" t="s">
        <v>361</v>
      </c>
      <c r="C145" s="331"/>
      <c r="D145" s="331"/>
      <c r="E145" s="331"/>
      <c r="F145" s="331"/>
      <c r="G145" s="331"/>
      <c r="H145" s="331"/>
      <c r="I145" s="331"/>
      <c r="J145" s="331"/>
      <c r="K145" s="179"/>
    </row>
    <row r="146" spans="2:11">
      <c r="B146" s="331" t="s">
        <v>362</v>
      </c>
      <c r="C146" s="331"/>
      <c r="D146" s="331"/>
      <c r="E146" s="331"/>
      <c r="F146" s="331"/>
      <c r="G146" s="331"/>
      <c r="H146" s="331"/>
      <c r="I146" s="331"/>
      <c r="J146" s="331"/>
      <c r="K146" s="179"/>
    </row>
    <row r="147" spans="2:11">
      <c r="B147" s="331" t="s">
        <v>363</v>
      </c>
      <c r="C147" s="331"/>
      <c r="D147" s="331"/>
      <c r="E147" s="331"/>
      <c r="F147" s="331"/>
      <c r="G147" s="331"/>
      <c r="H147" s="331"/>
      <c r="I147" s="331"/>
      <c r="J147" s="331"/>
      <c r="K147" s="179"/>
    </row>
    <row r="148" spans="2:11">
      <c r="B148" s="331" t="s">
        <v>364</v>
      </c>
      <c r="C148" s="331"/>
      <c r="D148" s="331"/>
      <c r="E148" s="331"/>
      <c r="F148" s="331"/>
      <c r="G148" s="331"/>
      <c r="H148" s="331"/>
      <c r="I148" s="331"/>
      <c r="J148" s="331"/>
      <c r="K148" s="179"/>
    </row>
    <row r="149" spans="2:11">
      <c r="B149" s="173" t="s">
        <v>365</v>
      </c>
      <c r="C149" s="331"/>
      <c r="D149" s="331"/>
      <c r="E149" s="331"/>
      <c r="F149" s="331"/>
      <c r="G149" s="331"/>
      <c r="H149" s="331"/>
      <c r="I149" s="331"/>
      <c r="J149" s="331"/>
      <c r="K149" s="179"/>
    </row>
    <row r="150" spans="2:11">
      <c r="B150" s="331" t="s">
        <v>546</v>
      </c>
      <c r="C150" s="331"/>
      <c r="D150" s="331"/>
      <c r="E150" s="331"/>
      <c r="F150" s="331"/>
      <c r="G150" s="331"/>
      <c r="H150" s="331"/>
      <c r="I150" s="331"/>
      <c r="J150" s="331" t="s">
        <v>366</v>
      </c>
      <c r="K150" s="179"/>
    </row>
    <row r="151" spans="2:11">
      <c r="B151" s="378"/>
      <c r="C151" s="379"/>
      <c r="D151" s="379"/>
      <c r="E151" s="379"/>
      <c r="F151" s="379"/>
      <c r="G151" s="380"/>
      <c r="H151" s="167" t="s">
        <v>321</v>
      </c>
      <c r="I151" s="167" t="s">
        <v>321</v>
      </c>
      <c r="J151" s="331"/>
      <c r="K151" s="179"/>
    </row>
    <row r="152" spans="2:11">
      <c r="B152" s="381"/>
      <c r="C152" s="365" t="s">
        <v>367</v>
      </c>
      <c r="D152" s="365"/>
      <c r="E152" s="395"/>
      <c r="F152" s="395"/>
      <c r="G152" s="382"/>
      <c r="H152" s="168" t="s">
        <v>535</v>
      </c>
      <c r="I152" s="168" t="s">
        <v>493</v>
      </c>
      <c r="J152" s="331"/>
      <c r="K152" s="179"/>
    </row>
    <row r="153" spans="2:11">
      <c r="B153" s="334" t="s">
        <v>368</v>
      </c>
      <c r="C153" s="345"/>
      <c r="D153" s="345"/>
      <c r="E153" s="345"/>
      <c r="F153" s="345"/>
      <c r="G153" s="335"/>
      <c r="H153" s="336">
        <v>0</v>
      </c>
      <c r="I153" s="336">
        <v>0</v>
      </c>
      <c r="J153" s="331"/>
      <c r="K153" s="179"/>
    </row>
    <row r="154" spans="2:11">
      <c r="B154" s="334" t="s">
        <v>369</v>
      </c>
      <c r="C154" s="345"/>
      <c r="D154" s="345"/>
      <c r="E154" s="345"/>
      <c r="F154" s="345"/>
      <c r="G154" s="335"/>
      <c r="H154" s="336">
        <v>2500000</v>
      </c>
      <c r="I154" s="336">
        <v>2500000</v>
      </c>
      <c r="J154" s="331"/>
      <c r="K154" s="179"/>
    </row>
    <row r="155" spans="2:11">
      <c r="B155" s="334" t="s">
        <v>370</v>
      </c>
      <c r="C155" s="345"/>
      <c r="D155" s="345"/>
      <c r="E155" s="345"/>
      <c r="F155" s="345"/>
      <c r="G155" s="335"/>
      <c r="H155" s="336">
        <v>0</v>
      </c>
      <c r="I155" s="336">
        <v>0</v>
      </c>
      <c r="J155" s="331"/>
      <c r="K155" s="179"/>
    </row>
    <row r="156" spans="2:11">
      <c r="B156" s="164"/>
      <c r="C156" s="169" t="s">
        <v>371</v>
      </c>
      <c r="D156" s="169"/>
      <c r="E156" s="169"/>
      <c r="F156" s="169"/>
      <c r="G156" s="165"/>
      <c r="H156" s="120">
        <f>SUM(H153:H155)</f>
        <v>2500000</v>
      </c>
      <c r="I156" s="120">
        <f>SUM(I153:I155)</f>
        <v>2500000</v>
      </c>
      <c r="J156" s="331"/>
      <c r="K156" s="179"/>
    </row>
    <row r="157" spans="2:11">
      <c r="B157" s="149" t="s">
        <v>449</v>
      </c>
      <c r="C157" s="150"/>
      <c r="D157" s="151"/>
      <c r="E157" s="151"/>
      <c r="F157" s="151"/>
      <c r="G157" s="151"/>
      <c r="H157" s="152" t="s">
        <v>527</v>
      </c>
      <c r="I157" s="153"/>
      <c r="J157" s="154">
        <v>4</v>
      </c>
      <c r="K157" s="179"/>
    </row>
    <row r="158" spans="2:11">
      <c r="B158" s="331" t="s">
        <v>547</v>
      </c>
      <c r="C158" s="331"/>
      <c r="D158" s="331"/>
      <c r="E158" s="331"/>
      <c r="F158" s="331"/>
      <c r="G158" s="331"/>
      <c r="H158" s="331"/>
      <c r="I158" s="331"/>
      <c r="J158" s="331"/>
      <c r="K158" s="179"/>
    </row>
    <row r="159" spans="2:11">
      <c r="B159" s="173" t="s">
        <v>372</v>
      </c>
      <c r="C159" s="331"/>
      <c r="D159" s="331"/>
      <c r="E159" s="331"/>
      <c r="F159" s="331"/>
      <c r="G159" s="331"/>
      <c r="H159" s="331"/>
      <c r="I159" s="331"/>
      <c r="J159" s="331"/>
      <c r="K159" s="179"/>
    </row>
    <row r="160" spans="2:11">
      <c r="B160" s="331" t="s">
        <v>563</v>
      </c>
      <c r="C160" s="331"/>
      <c r="D160" s="331"/>
      <c r="E160" s="331"/>
      <c r="F160" s="331"/>
      <c r="G160" s="331"/>
      <c r="H160" s="331"/>
      <c r="I160" s="331"/>
      <c r="J160" s="331"/>
      <c r="K160" s="179"/>
    </row>
    <row r="161" spans="2:11">
      <c r="B161" s="378"/>
      <c r="C161" s="379"/>
      <c r="D161" s="379"/>
      <c r="E161" s="379"/>
      <c r="F161" s="379"/>
      <c r="G161" s="380"/>
      <c r="H161" s="167" t="s">
        <v>321</v>
      </c>
      <c r="I161" s="167" t="s">
        <v>321</v>
      </c>
      <c r="J161" s="331"/>
      <c r="K161" s="179"/>
    </row>
    <row r="162" spans="2:11">
      <c r="B162" s="381"/>
      <c r="C162" s="365" t="s">
        <v>373</v>
      </c>
      <c r="D162" s="365"/>
      <c r="E162" s="365"/>
      <c r="F162" s="395"/>
      <c r="G162" s="382"/>
      <c r="H162" s="168" t="s">
        <v>535</v>
      </c>
      <c r="I162" s="168" t="s">
        <v>461</v>
      </c>
      <c r="J162" s="331"/>
      <c r="K162" s="179"/>
    </row>
    <row r="163" spans="2:11">
      <c r="B163" s="334" t="s">
        <v>374</v>
      </c>
      <c r="C163" s="345"/>
      <c r="D163" s="345"/>
      <c r="E163" s="345"/>
      <c r="F163" s="345"/>
      <c r="G163" s="335"/>
      <c r="H163" s="338">
        <v>277049997</v>
      </c>
      <c r="I163" s="338">
        <v>216900893</v>
      </c>
      <c r="J163" s="331"/>
      <c r="K163" s="179"/>
    </row>
    <row r="164" spans="2:11">
      <c r="B164" s="334" t="s">
        <v>375</v>
      </c>
      <c r="C164" s="345"/>
      <c r="D164" s="345"/>
      <c r="E164" s="345"/>
      <c r="F164" s="345"/>
      <c r="G164" s="335"/>
      <c r="H164" s="338">
        <v>392130</v>
      </c>
      <c r="I164" s="338">
        <v>217475</v>
      </c>
      <c r="J164" s="331"/>
      <c r="K164" s="179"/>
    </row>
    <row r="165" spans="2:11">
      <c r="B165" s="334" t="s">
        <v>376</v>
      </c>
      <c r="C165" s="345"/>
      <c r="D165" s="345"/>
      <c r="E165" s="345"/>
      <c r="F165" s="345"/>
      <c r="G165" s="335"/>
      <c r="H165" s="338">
        <v>109404</v>
      </c>
      <c r="I165" s="338">
        <v>60676</v>
      </c>
      <c r="J165" s="331"/>
      <c r="K165" s="179"/>
    </row>
    <row r="166" spans="2:11">
      <c r="B166" s="334" t="s">
        <v>377</v>
      </c>
      <c r="C166" s="345"/>
      <c r="D166" s="345" t="s">
        <v>378</v>
      </c>
      <c r="E166" s="345"/>
      <c r="F166" s="345"/>
      <c r="G166" s="335"/>
      <c r="H166" s="338">
        <v>2013</v>
      </c>
      <c r="I166" s="338">
        <v>20748</v>
      </c>
      <c r="J166" s="331"/>
      <c r="K166" s="179"/>
    </row>
    <row r="167" spans="2:11">
      <c r="B167" s="334" t="s">
        <v>497</v>
      </c>
      <c r="C167" s="345"/>
      <c r="D167" s="345"/>
      <c r="E167" s="345"/>
      <c r="F167" s="345"/>
      <c r="G167" s="335"/>
      <c r="H167" s="338">
        <v>79107396</v>
      </c>
      <c r="I167" s="338">
        <f>63516624+54017103</f>
        <v>117533727</v>
      </c>
      <c r="J167" s="331"/>
      <c r="K167" s="179"/>
    </row>
    <row r="168" spans="2:11">
      <c r="B168" s="164"/>
      <c r="C168" s="169" t="s">
        <v>371</v>
      </c>
      <c r="D168" s="169"/>
      <c r="E168" s="169"/>
      <c r="F168" s="169"/>
      <c r="G168" s="165"/>
      <c r="H168" s="65">
        <f>SUM(H163:H167)</f>
        <v>356660940</v>
      </c>
      <c r="I168" s="65">
        <f>SUM(I163:I167)</f>
        <v>334733519</v>
      </c>
      <c r="J168" s="331"/>
      <c r="K168" s="179"/>
    </row>
    <row r="169" spans="2:11">
      <c r="B169" s="173" t="s">
        <v>379</v>
      </c>
      <c r="C169" s="331"/>
      <c r="D169" s="331"/>
      <c r="E169" s="331"/>
      <c r="F169" s="331"/>
      <c r="G169" s="331"/>
      <c r="H169" s="331"/>
      <c r="I169" s="331"/>
      <c r="J169" s="331"/>
      <c r="K169" s="179"/>
    </row>
    <row r="170" spans="2:11">
      <c r="B170" s="331" t="s">
        <v>380</v>
      </c>
      <c r="C170" s="331"/>
      <c r="D170" s="331"/>
      <c r="E170" s="331"/>
      <c r="F170" s="331"/>
      <c r="G170" s="331"/>
      <c r="H170" s="331"/>
      <c r="I170" s="331"/>
      <c r="J170" s="331"/>
      <c r="K170" s="179"/>
    </row>
    <row r="171" spans="2:11">
      <c r="B171" s="378"/>
      <c r="C171" s="379"/>
      <c r="D171" s="379"/>
      <c r="E171" s="379"/>
      <c r="F171" s="379"/>
      <c r="G171" s="380"/>
      <c r="H171" s="167" t="s">
        <v>321</v>
      </c>
      <c r="I171" s="167" t="s">
        <v>321</v>
      </c>
      <c r="J171" s="331"/>
      <c r="K171" s="179"/>
    </row>
    <row r="172" spans="2:11">
      <c r="B172" s="381"/>
      <c r="C172" s="365" t="s">
        <v>381</v>
      </c>
      <c r="D172" s="365"/>
      <c r="E172" s="395"/>
      <c r="F172" s="395"/>
      <c r="G172" s="382"/>
      <c r="H172" s="168" t="s">
        <v>535</v>
      </c>
      <c r="I172" s="168" t="s">
        <v>535</v>
      </c>
      <c r="J172" s="331"/>
      <c r="K172" s="179"/>
    </row>
    <row r="173" spans="2:11">
      <c r="B173" s="334" t="s">
        <v>382</v>
      </c>
      <c r="C173" s="345"/>
      <c r="D173" s="345"/>
      <c r="E173" s="345"/>
      <c r="F173" s="345"/>
      <c r="G173" s="335"/>
      <c r="H173" s="338">
        <v>0</v>
      </c>
      <c r="I173" s="338">
        <v>0</v>
      </c>
      <c r="J173" s="331"/>
      <c r="K173" s="179"/>
    </row>
    <row r="174" spans="2:11">
      <c r="B174" s="334" t="s">
        <v>383</v>
      </c>
      <c r="C174" s="345"/>
      <c r="D174" s="345"/>
      <c r="E174" s="345"/>
      <c r="F174" s="345"/>
      <c r="G174" s="335"/>
      <c r="H174" s="338">
        <v>0</v>
      </c>
      <c r="I174" s="338">
        <v>0</v>
      </c>
      <c r="J174" s="331"/>
      <c r="K174" s="179"/>
    </row>
    <row r="175" spans="2:11">
      <c r="B175" s="164"/>
      <c r="C175" s="169" t="s">
        <v>327</v>
      </c>
      <c r="D175" s="169"/>
      <c r="E175" s="169"/>
      <c r="F175" s="169"/>
      <c r="G175" s="165"/>
      <c r="H175" s="65">
        <f>SUM(H173:H174)</f>
        <v>0</v>
      </c>
      <c r="I175" s="65">
        <f>SUM(I173:I174)</f>
        <v>0</v>
      </c>
      <c r="J175" s="331"/>
      <c r="K175" s="179"/>
    </row>
    <row r="176" spans="2:11">
      <c r="B176" s="331" t="s">
        <v>384</v>
      </c>
      <c r="C176" s="331"/>
      <c r="D176" s="331"/>
      <c r="E176" s="331"/>
      <c r="F176" s="331"/>
      <c r="G176" s="331"/>
      <c r="H176" s="331"/>
      <c r="I176" s="331"/>
      <c r="J176" s="331"/>
      <c r="K176" s="179"/>
    </row>
    <row r="177" spans="2:11">
      <c r="B177" s="331" t="s">
        <v>548</v>
      </c>
      <c r="C177" s="331"/>
      <c r="D177" s="331"/>
      <c r="E177" s="331"/>
      <c r="F177" s="331"/>
      <c r="G177" s="331"/>
      <c r="H177" s="331"/>
      <c r="I177" s="331"/>
      <c r="J177" s="331"/>
      <c r="K177" s="179"/>
    </row>
    <row r="178" spans="2:11">
      <c r="B178" s="331" t="s">
        <v>549</v>
      </c>
      <c r="C178" s="331"/>
      <c r="D178" s="331"/>
      <c r="E178" s="331"/>
      <c r="F178" s="331"/>
      <c r="G178" s="331"/>
      <c r="H178" s="331"/>
      <c r="I178" s="331"/>
      <c r="J178" s="331"/>
      <c r="K178" s="179"/>
    </row>
    <row r="179" spans="2:11">
      <c r="B179" s="173" t="s">
        <v>385</v>
      </c>
      <c r="C179" s="331"/>
      <c r="D179" s="331"/>
      <c r="E179" s="331"/>
      <c r="F179" s="331"/>
      <c r="G179" s="331"/>
      <c r="H179" s="331"/>
      <c r="I179" s="331"/>
      <c r="J179" s="331"/>
      <c r="K179" s="179"/>
    </row>
    <row r="180" spans="2:11">
      <c r="B180" s="331" t="s">
        <v>386</v>
      </c>
      <c r="C180" s="331"/>
      <c r="D180" s="331"/>
      <c r="E180" s="331"/>
      <c r="F180" s="331"/>
      <c r="G180" s="331"/>
      <c r="H180" s="331"/>
      <c r="I180" s="331"/>
      <c r="J180" s="331"/>
      <c r="K180" s="179"/>
    </row>
    <row r="181" spans="2:11">
      <c r="B181" s="331" t="s">
        <v>550</v>
      </c>
      <c r="C181" s="331"/>
      <c r="D181" s="331"/>
      <c r="E181" s="331"/>
      <c r="F181" s="331"/>
      <c r="G181" s="331"/>
      <c r="H181" s="331"/>
      <c r="I181" s="331"/>
      <c r="J181" s="331"/>
      <c r="K181" s="179"/>
    </row>
    <row r="182" spans="2:11">
      <c r="B182" s="331" t="s">
        <v>456</v>
      </c>
      <c r="C182" s="331"/>
      <c r="D182" s="331"/>
      <c r="E182" s="331"/>
      <c r="F182" s="331"/>
      <c r="G182" s="331"/>
      <c r="H182" s="331"/>
      <c r="I182" s="331"/>
      <c r="J182" s="331"/>
      <c r="K182" s="179"/>
    </row>
    <row r="183" spans="2:11">
      <c r="B183" s="347" t="s">
        <v>565</v>
      </c>
      <c r="C183" s="348"/>
      <c r="D183" s="348"/>
      <c r="E183" s="348"/>
      <c r="F183" s="348"/>
      <c r="G183" s="348"/>
      <c r="H183" s="348"/>
      <c r="I183" s="349"/>
      <c r="J183" s="331"/>
      <c r="K183" s="179"/>
    </row>
    <row r="184" spans="2:11">
      <c r="B184" s="331" t="s">
        <v>387</v>
      </c>
      <c r="C184" s="331"/>
      <c r="D184" s="331"/>
      <c r="E184" s="331"/>
      <c r="F184" s="331"/>
      <c r="G184" s="331"/>
      <c r="H184" s="331"/>
      <c r="I184" s="331"/>
      <c r="J184" s="331"/>
      <c r="K184" s="179"/>
    </row>
    <row r="185" spans="2:11">
      <c r="B185" s="173" t="s">
        <v>388</v>
      </c>
      <c r="C185" s="331"/>
      <c r="D185" s="331"/>
      <c r="E185" s="331"/>
      <c r="F185" s="331"/>
      <c r="G185" s="331"/>
      <c r="H185" s="331"/>
      <c r="I185" s="331"/>
      <c r="J185" s="331"/>
      <c r="K185" s="179"/>
    </row>
    <row r="186" spans="2:11">
      <c r="B186" s="173" t="s">
        <v>389</v>
      </c>
      <c r="C186" s="331"/>
      <c r="D186" s="331"/>
      <c r="E186" s="331"/>
      <c r="F186" s="331"/>
      <c r="G186" s="331"/>
      <c r="H186" s="331"/>
      <c r="I186" s="331"/>
      <c r="J186" s="331"/>
      <c r="K186" s="179"/>
    </row>
    <row r="187" spans="2:11">
      <c r="B187" s="331" t="s">
        <v>390</v>
      </c>
      <c r="C187" s="331"/>
      <c r="D187" s="331"/>
      <c r="E187" s="331"/>
      <c r="F187" s="331"/>
      <c r="G187" s="331"/>
      <c r="H187" s="331"/>
      <c r="I187" s="331"/>
      <c r="J187" s="331"/>
      <c r="K187" s="179"/>
    </row>
    <row r="188" spans="2:11">
      <c r="B188" s="331" t="s">
        <v>366</v>
      </c>
      <c r="C188" s="331"/>
      <c r="D188" s="331"/>
      <c r="E188" s="331"/>
      <c r="F188" s="331"/>
      <c r="G188" s="331"/>
      <c r="H188" s="331"/>
      <c r="I188" s="331"/>
      <c r="J188" s="331"/>
      <c r="K188" s="179"/>
    </row>
    <row r="189" spans="2:11">
      <c r="B189" s="378"/>
      <c r="C189" s="379"/>
      <c r="D189" s="379"/>
      <c r="E189" s="379"/>
      <c r="F189" s="379"/>
      <c r="G189" s="380"/>
      <c r="H189" s="167" t="s">
        <v>321</v>
      </c>
      <c r="I189" s="167" t="s">
        <v>321</v>
      </c>
      <c r="J189" s="331"/>
      <c r="K189" s="179"/>
    </row>
    <row r="190" spans="2:11">
      <c r="B190" s="381"/>
      <c r="C190" s="365" t="s">
        <v>391</v>
      </c>
      <c r="D190" s="365"/>
      <c r="E190" s="395"/>
      <c r="F190" s="395"/>
      <c r="G190" s="382"/>
      <c r="H190" s="168" t="s">
        <v>535</v>
      </c>
      <c r="I190" s="168" t="s">
        <v>493</v>
      </c>
      <c r="J190" s="331"/>
      <c r="K190" s="179"/>
    </row>
    <row r="191" spans="2:11">
      <c r="B191" s="334" t="s">
        <v>498</v>
      </c>
      <c r="C191" s="345"/>
      <c r="D191" s="345"/>
      <c r="E191" s="345"/>
      <c r="F191" s="345"/>
      <c r="G191" s="335"/>
      <c r="H191" s="338">
        <v>169245438</v>
      </c>
      <c r="I191" s="338">
        <v>157640923</v>
      </c>
      <c r="J191" s="331"/>
      <c r="K191" s="179"/>
    </row>
    <row r="192" spans="2:11">
      <c r="B192" s="334" t="s">
        <v>499</v>
      </c>
      <c r="C192" s="345"/>
      <c r="D192" s="345"/>
      <c r="E192" s="345"/>
      <c r="F192" s="345"/>
      <c r="G192" s="335"/>
      <c r="H192" s="338">
        <v>39386598</v>
      </c>
      <c r="I192" s="338">
        <v>52697655</v>
      </c>
      <c r="J192" s="331"/>
      <c r="K192" s="179"/>
    </row>
    <row r="193" spans="2:11">
      <c r="B193" s="334" t="s">
        <v>392</v>
      </c>
      <c r="C193" s="345"/>
      <c r="D193" s="345" t="s">
        <v>457</v>
      </c>
      <c r="E193" s="345"/>
      <c r="F193" s="345"/>
      <c r="G193" s="335"/>
      <c r="H193" s="338">
        <v>0</v>
      </c>
      <c r="I193" s="338">
        <v>2768042</v>
      </c>
      <c r="J193" s="331"/>
      <c r="K193" s="179"/>
    </row>
    <row r="194" spans="2:11">
      <c r="B194" s="334" t="s">
        <v>500</v>
      </c>
      <c r="C194" s="345"/>
      <c r="D194" s="345"/>
      <c r="E194" s="345"/>
      <c r="F194" s="345"/>
      <c r="G194" s="335"/>
      <c r="H194" s="338">
        <v>0</v>
      </c>
      <c r="I194" s="338">
        <v>25190</v>
      </c>
      <c r="J194" s="331"/>
      <c r="K194" s="179"/>
    </row>
    <row r="195" spans="2:11">
      <c r="B195" s="164"/>
      <c r="C195" s="169" t="s">
        <v>327</v>
      </c>
      <c r="D195" s="169"/>
      <c r="E195" s="169"/>
      <c r="F195" s="169"/>
      <c r="G195" s="165"/>
      <c r="H195" s="65">
        <f>SUM(H191:H194)</f>
        <v>208632036</v>
      </c>
      <c r="I195" s="65">
        <f>SUM(I191:I194)</f>
        <v>213131810</v>
      </c>
      <c r="J195" s="331"/>
      <c r="K195" s="179"/>
    </row>
    <row r="196" spans="2:11">
      <c r="B196" s="331" t="s">
        <v>393</v>
      </c>
      <c r="C196" s="331"/>
      <c r="D196" s="331"/>
      <c r="E196" s="331"/>
      <c r="F196" s="331"/>
      <c r="G196" s="331"/>
      <c r="H196" s="331"/>
      <c r="I196" s="331"/>
      <c r="J196" s="331"/>
      <c r="K196" s="179"/>
    </row>
    <row r="197" spans="2:11">
      <c r="B197" s="331" t="s">
        <v>394</v>
      </c>
      <c r="C197" s="331"/>
      <c r="D197" s="331"/>
      <c r="E197" s="331"/>
      <c r="F197" s="331"/>
      <c r="G197" s="331"/>
      <c r="H197" s="331"/>
      <c r="I197" s="331"/>
      <c r="J197" s="331"/>
      <c r="K197" s="179"/>
    </row>
    <row r="198" spans="2:11">
      <c r="B198" s="331" t="s">
        <v>395</v>
      </c>
      <c r="C198" s="331"/>
      <c r="D198" s="331"/>
      <c r="E198" s="331"/>
      <c r="F198" s="331"/>
      <c r="G198" s="331"/>
      <c r="H198" s="331"/>
      <c r="I198" s="331"/>
      <c r="J198" s="331"/>
      <c r="K198" s="179"/>
    </row>
    <row r="199" spans="2:11">
      <c r="B199" s="331" t="s">
        <v>396</v>
      </c>
      <c r="C199" s="331"/>
      <c r="D199" s="331"/>
      <c r="E199" s="331"/>
      <c r="F199" s="331"/>
      <c r="G199" s="331"/>
      <c r="H199" s="331"/>
      <c r="I199" s="331"/>
      <c r="J199" s="331"/>
      <c r="K199" s="179"/>
    </row>
    <row r="200" spans="2:11">
      <c r="B200" s="173" t="s">
        <v>397</v>
      </c>
      <c r="C200" s="331"/>
      <c r="D200" s="331"/>
      <c r="E200" s="331"/>
      <c r="F200" s="331"/>
      <c r="G200" s="331"/>
      <c r="H200" s="331"/>
      <c r="I200" s="331"/>
      <c r="J200" s="331"/>
      <c r="K200" s="179"/>
    </row>
    <row r="201" spans="2:11">
      <c r="B201" s="331" t="s">
        <v>398</v>
      </c>
      <c r="C201" s="331"/>
      <c r="D201" s="331"/>
      <c r="E201" s="331"/>
      <c r="F201" s="331"/>
      <c r="G201" s="331"/>
      <c r="H201" s="331"/>
      <c r="I201" s="331"/>
      <c r="J201" s="331"/>
      <c r="K201" s="179"/>
    </row>
    <row r="202" spans="2:11">
      <c r="B202" s="331" t="s">
        <v>399</v>
      </c>
      <c r="C202" s="331"/>
      <c r="D202" s="331"/>
      <c r="E202" s="331"/>
      <c r="F202" s="331"/>
      <c r="G202" s="331"/>
      <c r="H202" s="331"/>
      <c r="I202" s="331"/>
      <c r="J202" s="331"/>
      <c r="K202" s="179"/>
    </row>
    <row r="203" spans="2:11">
      <c r="B203" s="331" t="s">
        <v>400</v>
      </c>
      <c r="C203" s="331"/>
      <c r="D203" s="331"/>
      <c r="E203" s="331"/>
      <c r="F203" s="331"/>
      <c r="G203" s="331"/>
      <c r="H203" s="331"/>
      <c r="I203" s="331"/>
      <c r="J203" s="331"/>
      <c r="K203" s="179"/>
    </row>
    <row r="204" spans="2:11">
      <c r="B204" s="331" t="s">
        <v>401</v>
      </c>
      <c r="C204" s="331"/>
      <c r="D204" s="331"/>
      <c r="E204" s="331"/>
      <c r="F204" s="331"/>
      <c r="G204" s="331"/>
      <c r="H204" s="331"/>
      <c r="I204" s="331"/>
      <c r="J204" s="331"/>
      <c r="K204" s="179"/>
    </row>
    <row r="205" spans="2:11">
      <c r="B205" s="331" t="s">
        <v>551</v>
      </c>
      <c r="C205" s="331"/>
      <c r="D205" s="331"/>
      <c r="E205" s="331"/>
      <c r="F205" s="331"/>
      <c r="G205" s="331"/>
      <c r="H205" s="331"/>
      <c r="I205" s="331"/>
      <c r="J205" s="331"/>
      <c r="K205" s="179"/>
    </row>
    <row r="206" spans="2:11">
      <c r="B206" s="331" t="s">
        <v>402</v>
      </c>
      <c r="C206" s="331"/>
      <c r="D206" s="331"/>
      <c r="E206" s="331"/>
      <c r="F206" s="331"/>
      <c r="G206" s="331"/>
      <c r="H206" s="331"/>
      <c r="I206" s="331"/>
      <c r="J206" s="331"/>
      <c r="K206" s="179"/>
    </row>
    <row r="207" spans="2:11">
      <c r="B207" s="173" t="s">
        <v>403</v>
      </c>
      <c r="C207" s="331"/>
      <c r="D207" s="331"/>
      <c r="E207" s="331"/>
      <c r="F207" s="331"/>
      <c r="G207" s="331"/>
      <c r="H207" s="331"/>
      <c r="I207" s="331"/>
      <c r="J207" s="331"/>
      <c r="K207" s="179"/>
    </row>
    <row r="208" spans="2:11">
      <c r="B208" s="331" t="s">
        <v>404</v>
      </c>
      <c r="C208" s="331"/>
      <c r="D208" s="331"/>
      <c r="E208" s="331"/>
      <c r="F208" s="331"/>
      <c r="G208" s="331"/>
      <c r="H208" s="331"/>
      <c r="I208" s="331"/>
      <c r="J208" s="331"/>
      <c r="K208" s="179"/>
    </row>
    <row r="209" spans="2:11">
      <c r="B209" s="149" t="s">
        <v>449</v>
      </c>
      <c r="C209" s="150"/>
      <c r="D209" s="151"/>
      <c r="E209" s="151"/>
      <c r="F209" s="151"/>
      <c r="G209" s="151"/>
      <c r="H209" s="152" t="s">
        <v>527</v>
      </c>
      <c r="I209" s="153"/>
      <c r="J209" s="154">
        <v>5</v>
      </c>
      <c r="K209" s="179"/>
    </row>
    <row r="210" spans="2:11">
      <c r="B210" s="378"/>
      <c r="C210" s="379"/>
      <c r="D210" s="379"/>
      <c r="E210" s="379"/>
      <c r="F210" s="379"/>
      <c r="G210" s="380"/>
      <c r="H210" s="167" t="s">
        <v>321</v>
      </c>
      <c r="I210" s="167" t="s">
        <v>321</v>
      </c>
      <c r="J210" s="331"/>
      <c r="K210" s="179"/>
    </row>
    <row r="211" spans="2:11">
      <c r="B211" s="381"/>
      <c r="C211" s="365" t="s">
        <v>562</v>
      </c>
      <c r="D211" s="365"/>
      <c r="E211" s="395"/>
      <c r="F211" s="395"/>
      <c r="G211" s="382"/>
      <c r="H211" s="168" t="s">
        <v>535</v>
      </c>
      <c r="I211" s="168" t="s">
        <v>493</v>
      </c>
      <c r="J211" s="331"/>
      <c r="K211" s="179"/>
    </row>
    <row r="212" spans="2:11">
      <c r="B212" s="334" t="s">
        <v>405</v>
      </c>
      <c r="C212" s="345"/>
      <c r="D212" s="345"/>
      <c r="E212" s="345"/>
      <c r="F212" s="345"/>
      <c r="G212" s="335"/>
      <c r="H212" s="338">
        <v>0</v>
      </c>
      <c r="I212" s="338">
        <v>0</v>
      </c>
      <c r="J212" s="331"/>
      <c r="K212" s="179"/>
    </row>
    <row r="213" spans="2:11">
      <c r="B213" s="334" t="s">
        <v>406</v>
      </c>
      <c r="C213" s="345"/>
      <c r="D213" s="345"/>
      <c r="E213" s="345"/>
      <c r="F213" s="345"/>
      <c r="G213" s="335"/>
      <c r="H213" s="338">
        <v>60067</v>
      </c>
      <c r="I213" s="338">
        <v>96748</v>
      </c>
      <c r="J213" s="331"/>
      <c r="K213" s="179"/>
    </row>
    <row r="214" spans="2:11">
      <c r="B214" s="334" t="s">
        <v>407</v>
      </c>
      <c r="C214" s="345"/>
      <c r="D214" s="345"/>
      <c r="E214" s="345"/>
      <c r="F214" s="345"/>
      <c r="G214" s="335"/>
      <c r="H214" s="338">
        <v>0</v>
      </c>
      <c r="I214" s="338">
        <v>0</v>
      </c>
      <c r="J214" s="331"/>
      <c r="K214" s="179"/>
    </row>
    <row r="215" spans="2:11">
      <c r="B215" s="334" t="s">
        <v>408</v>
      </c>
      <c r="C215" s="345"/>
      <c r="D215" s="345"/>
      <c r="E215" s="345"/>
      <c r="F215" s="345"/>
      <c r="G215" s="335"/>
      <c r="H215" s="338">
        <v>0</v>
      </c>
      <c r="I215" s="338">
        <v>0</v>
      </c>
      <c r="J215" s="331"/>
      <c r="K215" s="179"/>
    </row>
    <row r="216" spans="2:11">
      <c r="B216" s="334" t="s">
        <v>409</v>
      </c>
      <c r="C216" s="345"/>
      <c r="D216" s="345"/>
      <c r="E216" s="345"/>
      <c r="F216" s="345"/>
      <c r="G216" s="335"/>
      <c r="H216" s="338">
        <v>0</v>
      </c>
      <c r="I216" s="338">
        <v>0</v>
      </c>
      <c r="J216" s="331"/>
      <c r="K216" s="179"/>
    </row>
    <row r="217" spans="2:11">
      <c r="B217" s="164"/>
      <c r="C217" s="169" t="s">
        <v>327</v>
      </c>
      <c r="D217" s="169"/>
      <c r="E217" s="169"/>
      <c r="F217" s="169"/>
      <c r="G217" s="165"/>
      <c r="H217" s="65">
        <f>SUM(H212:H216)</f>
        <v>60067</v>
      </c>
      <c r="I217" s="65">
        <f>SUM(I212:I216)</f>
        <v>96748</v>
      </c>
      <c r="J217" s="331"/>
      <c r="K217" s="179"/>
    </row>
    <row r="218" spans="2:11">
      <c r="B218" s="174" t="s">
        <v>410</v>
      </c>
      <c r="C218" s="331"/>
      <c r="D218" s="331"/>
      <c r="E218" s="331"/>
      <c r="F218" s="331"/>
      <c r="G218" s="331"/>
      <c r="H218" s="331"/>
      <c r="I218" s="331"/>
      <c r="J218" s="331"/>
      <c r="K218" s="179"/>
    </row>
    <row r="219" spans="2:11">
      <c r="B219" s="331" t="s">
        <v>411</v>
      </c>
      <c r="C219" s="331"/>
      <c r="D219" s="331"/>
      <c r="E219" s="331"/>
      <c r="F219" s="331"/>
      <c r="G219" s="331"/>
      <c r="H219" s="331"/>
      <c r="I219" s="331"/>
      <c r="J219" s="331"/>
      <c r="K219" s="179"/>
    </row>
    <row r="220" spans="2:11">
      <c r="B220" s="396"/>
      <c r="C220" s="397"/>
      <c r="D220" s="398" t="s">
        <v>552</v>
      </c>
      <c r="E220" s="399"/>
      <c r="F220" s="400"/>
      <c r="G220" s="398" t="s">
        <v>494</v>
      </c>
      <c r="H220" s="399"/>
      <c r="I220" s="400"/>
      <c r="J220" s="331"/>
      <c r="K220" s="179"/>
    </row>
    <row r="221" spans="2:11">
      <c r="B221" s="386" t="s">
        <v>412</v>
      </c>
      <c r="C221" s="401"/>
      <c r="D221" s="402" t="s">
        <v>413</v>
      </c>
      <c r="E221" s="402" t="s">
        <v>414</v>
      </c>
      <c r="F221" s="402" t="s">
        <v>415</v>
      </c>
      <c r="G221" s="402" t="s">
        <v>413</v>
      </c>
      <c r="H221" s="402" t="s">
        <v>414</v>
      </c>
      <c r="I221" s="402" t="s">
        <v>415</v>
      </c>
      <c r="J221" s="331"/>
      <c r="K221" s="179"/>
    </row>
    <row r="222" spans="2:11">
      <c r="B222" s="403"/>
      <c r="C222" s="404"/>
      <c r="D222" s="405" t="s">
        <v>416</v>
      </c>
      <c r="E222" s="405"/>
      <c r="F222" s="405" t="s">
        <v>417</v>
      </c>
      <c r="G222" s="405" t="s">
        <v>416</v>
      </c>
      <c r="H222" s="405"/>
      <c r="I222" s="405" t="s">
        <v>417</v>
      </c>
      <c r="J222" s="331"/>
      <c r="K222" s="179"/>
    </row>
    <row r="223" spans="2:11">
      <c r="B223" s="170" t="s">
        <v>418</v>
      </c>
      <c r="C223" s="171"/>
      <c r="D223" s="352">
        <v>1</v>
      </c>
      <c r="E223" s="338">
        <v>1075</v>
      </c>
      <c r="F223" s="338">
        <f>E223*16.7%</f>
        <v>179.52499999999998</v>
      </c>
      <c r="G223" s="352">
        <v>1</v>
      </c>
      <c r="H223" s="338">
        <v>1075</v>
      </c>
      <c r="I223" s="338">
        <f>H223*16.7%</f>
        <v>179.52499999999998</v>
      </c>
      <c r="J223" s="331"/>
      <c r="K223" s="179"/>
    </row>
    <row r="224" spans="2:11">
      <c r="B224" s="170" t="s">
        <v>419</v>
      </c>
      <c r="C224" s="171"/>
      <c r="D224" s="352">
        <v>0</v>
      </c>
      <c r="E224" s="338">
        <v>0</v>
      </c>
      <c r="F224" s="338">
        <f t="shared" ref="F224:F225" si="6">E224*16.7%</f>
        <v>0</v>
      </c>
      <c r="G224" s="352">
        <v>0</v>
      </c>
      <c r="H224" s="338">
        <v>0</v>
      </c>
      <c r="I224" s="338">
        <f t="shared" ref="I224:I225" si="7">H224*16.7%</f>
        <v>0</v>
      </c>
      <c r="J224" s="331"/>
      <c r="K224" s="179"/>
    </row>
    <row r="225" spans="2:11">
      <c r="B225" s="170" t="s">
        <v>420</v>
      </c>
      <c r="C225" s="171"/>
      <c r="D225" s="352">
        <v>9</v>
      </c>
      <c r="E225" s="338">
        <f>E228-E223</f>
        <v>2776</v>
      </c>
      <c r="F225" s="338">
        <f t="shared" si="6"/>
        <v>463.59199999999993</v>
      </c>
      <c r="G225" s="352">
        <v>4</v>
      </c>
      <c r="H225" s="338">
        <f>H228-H223</f>
        <v>1562</v>
      </c>
      <c r="I225" s="338">
        <f t="shared" si="7"/>
        <v>260.85399999999998</v>
      </c>
      <c r="J225" s="331"/>
      <c r="K225" s="179"/>
    </row>
    <row r="226" spans="2:11">
      <c r="B226" s="170" t="s">
        <v>421</v>
      </c>
      <c r="C226" s="171"/>
      <c r="D226" s="352"/>
      <c r="E226" s="338"/>
      <c r="F226" s="338"/>
      <c r="G226" s="352"/>
      <c r="H226" s="338"/>
      <c r="I226" s="338"/>
      <c r="J226" s="331"/>
      <c r="K226" s="179"/>
    </row>
    <row r="227" spans="2:11">
      <c r="B227" s="170"/>
      <c r="C227" s="171"/>
      <c r="D227" s="338"/>
      <c r="E227" s="338"/>
      <c r="F227" s="338"/>
      <c r="G227" s="338"/>
      <c r="H227" s="338"/>
      <c r="I227" s="338"/>
      <c r="J227" s="331"/>
      <c r="K227" s="179"/>
    </row>
    <row r="228" spans="2:11">
      <c r="B228" s="175" t="s">
        <v>327</v>
      </c>
      <c r="C228" s="176"/>
      <c r="D228" s="353">
        <f t="shared" ref="D228" si="8">SUM(D223:D227)</f>
        <v>10</v>
      </c>
      <c r="E228" s="65">
        <v>3851</v>
      </c>
      <c r="F228" s="65">
        <f>SUM(F223:F227)</f>
        <v>643.11699999999996</v>
      </c>
      <c r="G228" s="353">
        <f t="shared" ref="G228" si="9">SUM(G223:G227)</f>
        <v>5</v>
      </c>
      <c r="H228" s="65">
        <v>2637</v>
      </c>
      <c r="I228" s="65">
        <f>SUM(I223:I227)</f>
        <v>440.37899999999996</v>
      </c>
      <c r="J228" s="331"/>
      <c r="K228" s="179"/>
    </row>
    <row r="229" spans="2:11">
      <c r="B229" s="173" t="s">
        <v>422</v>
      </c>
      <c r="C229" s="331"/>
      <c r="D229" s="331"/>
      <c r="E229" s="331"/>
      <c r="F229" s="331"/>
      <c r="G229" s="331"/>
      <c r="H229" s="331"/>
      <c r="I229" s="331"/>
      <c r="J229" s="331"/>
      <c r="K229" s="179"/>
    </row>
    <row r="230" spans="2:11">
      <c r="B230" s="331" t="s">
        <v>553</v>
      </c>
      <c r="C230" s="331"/>
      <c r="D230" s="331"/>
      <c r="E230" s="331"/>
      <c r="F230" s="331"/>
      <c r="G230" s="331"/>
      <c r="H230" s="331"/>
      <c r="I230" s="331"/>
      <c r="J230" s="331"/>
      <c r="K230" s="179"/>
    </row>
    <row r="231" spans="2:11">
      <c r="B231" s="340"/>
      <c r="C231" s="342"/>
      <c r="D231" s="342"/>
      <c r="E231" s="342"/>
      <c r="F231" s="342"/>
      <c r="G231" s="341"/>
      <c r="H231" s="167" t="s">
        <v>321</v>
      </c>
      <c r="I231" s="167" t="s">
        <v>321</v>
      </c>
      <c r="J231" s="331"/>
      <c r="K231" s="179"/>
    </row>
    <row r="232" spans="2:11">
      <c r="B232" s="343"/>
      <c r="C232" s="365" t="s">
        <v>562</v>
      </c>
      <c r="D232" s="365"/>
      <c r="E232" s="395"/>
      <c r="F232" s="395"/>
      <c r="G232" s="382"/>
      <c r="H232" s="168" t="s">
        <v>535</v>
      </c>
      <c r="I232" s="168" t="s">
        <v>493</v>
      </c>
      <c r="J232" s="331"/>
      <c r="K232" s="179"/>
    </row>
    <row r="233" spans="2:11">
      <c r="B233" s="354" t="s">
        <v>26</v>
      </c>
      <c r="C233" s="345" t="s">
        <v>423</v>
      </c>
      <c r="D233" s="345"/>
      <c r="E233" s="345"/>
      <c r="F233" s="345"/>
      <c r="G233" s="335"/>
      <c r="H233" s="338">
        <v>10292092</v>
      </c>
      <c r="I233" s="338">
        <v>4233353</v>
      </c>
      <c r="J233" s="331"/>
      <c r="K233" s="179"/>
    </row>
    <row r="234" spans="2:11">
      <c r="B234" s="354" t="s">
        <v>50</v>
      </c>
      <c r="C234" s="345" t="s">
        <v>424</v>
      </c>
      <c r="D234" s="345"/>
      <c r="E234" s="345"/>
      <c r="F234" s="345"/>
      <c r="G234" s="335"/>
      <c r="H234" s="355">
        <v>0</v>
      </c>
      <c r="I234" s="355">
        <v>4150480</v>
      </c>
      <c r="J234" s="331"/>
      <c r="K234" s="179"/>
    </row>
    <row r="235" spans="2:11">
      <c r="B235" s="356">
        <v>1</v>
      </c>
      <c r="C235" s="345" t="s">
        <v>425</v>
      </c>
      <c r="D235" s="345"/>
      <c r="E235" s="345"/>
      <c r="F235" s="345"/>
      <c r="G235" s="335"/>
      <c r="H235" s="338"/>
      <c r="I235" s="338"/>
      <c r="J235" s="331"/>
      <c r="K235" s="179"/>
    </row>
    <row r="236" spans="2:11">
      <c r="B236" s="356">
        <v>2</v>
      </c>
      <c r="C236" s="345" t="s">
        <v>426</v>
      </c>
      <c r="D236" s="345"/>
      <c r="E236" s="345"/>
      <c r="F236" s="345"/>
      <c r="G236" s="335"/>
      <c r="H236" s="338"/>
      <c r="I236" s="338"/>
      <c r="J236" s="331"/>
      <c r="K236" s="179"/>
    </row>
    <row r="237" spans="2:11">
      <c r="B237" s="356">
        <v>3</v>
      </c>
      <c r="C237" s="345" t="s">
        <v>427</v>
      </c>
      <c r="D237" s="345"/>
      <c r="E237" s="345"/>
      <c r="F237" s="345"/>
      <c r="G237" s="335"/>
      <c r="H237" s="338"/>
      <c r="I237" s="338"/>
      <c r="J237" s="331"/>
      <c r="K237" s="179"/>
    </row>
    <row r="238" spans="2:11">
      <c r="B238" s="356">
        <v>4</v>
      </c>
      <c r="C238" s="345" t="s">
        <v>428</v>
      </c>
      <c r="D238" s="345"/>
      <c r="E238" s="345"/>
      <c r="F238" s="345"/>
      <c r="G238" s="335"/>
      <c r="H238" s="338"/>
      <c r="I238" s="338"/>
      <c r="J238" s="331"/>
      <c r="K238" s="179"/>
    </row>
    <row r="239" spans="2:11">
      <c r="B239" s="356">
        <v>5</v>
      </c>
      <c r="C239" s="345" t="s">
        <v>429</v>
      </c>
      <c r="D239" s="345"/>
      <c r="E239" s="345"/>
      <c r="F239" s="345"/>
      <c r="G239" s="335"/>
      <c r="H239" s="338"/>
      <c r="I239" s="338"/>
      <c r="J239" s="331"/>
      <c r="K239" s="179"/>
    </row>
    <row r="240" spans="2:11">
      <c r="B240" s="356">
        <v>6</v>
      </c>
      <c r="C240" s="345" t="s">
        <v>430</v>
      </c>
      <c r="D240" s="345"/>
      <c r="E240" s="345"/>
      <c r="F240" s="345"/>
      <c r="G240" s="335"/>
      <c r="H240" s="338"/>
      <c r="I240" s="338"/>
      <c r="J240" s="331"/>
      <c r="K240" s="179"/>
    </row>
    <row r="241" spans="2:11">
      <c r="B241" s="354" t="s">
        <v>88</v>
      </c>
      <c r="C241" s="345" t="s">
        <v>431</v>
      </c>
      <c r="D241" s="345"/>
      <c r="E241" s="345"/>
      <c r="F241" s="345"/>
      <c r="G241" s="335"/>
      <c r="H241" s="338"/>
      <c r="I241" s="338"/>
      <c r="J241" s="331"/>
      <c r="K241" s="179"/>
    </row>
    <row r="242" spans="2:11">
      <c r="B242" s="354" t="s">
        <v>432</v>
      </c>
      <c r="C242" s="345" t="s">
        <v>433</v>
      </c>
      <c r="D242" s="345"/>
      <c r="E242" s="345"/>
      <c r="F242" s="345"/>
      <c r="G242" s="335"/>
      <c r="H242" s="338">
        <f>H233+H234+H241</f>
        <v>10292092</v>
      </c>
      <c r="I242" s="338">
        <f>I233+I234+I241</f>
        <v>8383833</v>
      </c>
      <c r="J242" s="331"/>
      <c r="K242" s="179"/>
    </row>
    <row r="243" spans="2:11">
      <c r="B243" s="354" t="s">
        <v>434</v>
      </c>
      <c r="C243" s="345" t="s">
        <v>435</v>
      </c>
      <c r="D243" s="345"/>
      <c r="E243" s="345"/>
      <c r="F243" s="345"/>
      <c r="G243" s="335"/>
      <c r="H243" s="338">
        <f>H242*10%</f>
        <v>1029209.2000000001</v>
      </c>
      <c r="I243" s="338">
        <f>I242*10%</f>
        <v>838383.3</v>
      </c>
      <c r="J243" s="331"/>
      <c r="K243" s="179"/>
    </row>
    <row r="244" spans="2:11">
      <c r="B244" s="354"/>
      <c r="C244" s="345"/>
      <c r="D244" s="345"/>
      <c r="E244" s="345"/>
      <c r="F244" s="345"/>
      <c r="G244" s="335"/>
      <c r="H244" s="338"/>
      <c r="I244" s="338"/>
      <c r="J244" s="331"/>
      <c r="K244" s="179"/>
    </row>
    <row r="245" spans="2:11">
      <c r="B245" s="177" t="s">
        <v>436</v>
      </c>
      <c r="C245" s="169" t="s">
        <v>437</v>
      </c>
      <c r="D245" s="169"/>
      <c r="E245" s="169"/>
      <c r="F245" s="169"/>
      <c r="G245" s="165"/>
      <c r="H245" s="65">
        <f>H242-H243</f>
        <v>9262882.8000000007</v>
      </c>
      <c r="I245" s="65">
        <f>I242-I243</f>
        <v>7545449.7000000002</v>
      </c>
      <c r="J245" s="331"/>
      <c r="K245" s="179"/>
    </row>
    <row r="246" spans="2:11">
      <c r="B246" s="331" t="s">
        <v>438</v>
      </c>
      <c r="C246" s="331"/>
      <c r="D246" s="331"/>
      <c r="E246" s="331"/>
      <c r="F246" s="331"/>
      <c r="G246" s="331"/>
      <c r="H246" s="331"/>
      <c r="I246" s="331"/>
      <c r="J246" s="331"/>
      <c r="K246" s="179"/>
    </row>
    <row r="247" spans="2:11">
      <c r="B247" s="331" t="s">
        <v>439</v>
      </c>
      <c r="C247" s="331"/>
      <c r="D247" s="331"/>
      <c r="E247" s="331"/>
      <c r="F247" s="331"/>
      <c r="G247" s="331"/>
      <c r="H247" s="331"/>
      <c r="I247" s="331"/>
      <c r="J247" s="331"/>
      <c r="K247" s="179"/>
    </row>
    <row r="248" spans="2:11">
      <c r="B248" s="173" t="s">
        <v>440</v>
      </c>
      <c r="C248" s="331"/>
      <c r="D248" s="331"/>
      <c r="E248" s="331"/>
      <c r="F248" s="331"/>
      <c r="G248" s="331"/>
      <c r="H248" s="331"/>
      <c r="I248" s="331"/>
      <c r="J248" s="331"/>
      <c r="K248" s="179"/>
    </row>
    <row r="249" spans="2:11">
      <c r="B249" s="173" t="s">
        <v>441</v>
      </c>
      <c r="C249" s="331"/>
      <c r="D249" s="331"/>
      <c r="E249" s="331"/>
      <c r="F249" s="331"/>
      <c r="G249" s="331"/>
      <c r="H249" s="331"/>
      <c r="I249" s="331"/>
      <c r="J249" s="331"/>
      <c r="K249" s="179"/>
    </row>
    <row r="250" spans="2:11">
      <c r="B250" s="331" t="s">
        <v>442</v>
      </c>
      <c r="C250" s="331"/>
      <c r="D250" s="331"/>
      <c r="E250" s="331"/>
      <c r="F250" s="331"/>
      <c r="G250" s="331"/>
      <c r="H250" s="331"/>
      <c r="I250" s="331"/>
      <c r="J250" s="331"/>
      <c r="K250" s="179"/>
    </row>
    <row r="251" spans="2:11">
      <c r="B251" s="331" t="s">
        <v>554</v>
      </c>
      <c r="C251" s="331"/>
      <c r="D251" s="331"/>
      <c r="E251" s="331"/>
      <c r="F251" s="331"/>
      <c r="G251" s="331"/>
      <c r="H251" s="331"/>
      <c r="I251" s="331"/>
      <c r="J251" s="331"/>
      <c r="K251" s="179"/>
    </row>
    <row r="252" spans="2:11">
      <c r="B252" s="331" t="s">
        <v>443</v>
      </c>
      <c r="C252" s="331"/>
      <c r="D252" s="331"/>
      <c r="E252" s="331"/>
      <c r="F252" s="331"/>
      <c r="G252" s="331"/>
      <c r="H252" s="331"/>
      <c r="I252" s="331"/>
      <c r="J252" s="331"/>
      <c r="K252" s="179"/>
    </row>
    <row r="253" spans="2:11">
      <c r="B253" s="357">
        <f>H242/H195%</f>
        <v>4.9331311707086059</v>
      </c>
      <c r="C253" s="331" t="s">
        <v>444</v>
      </c>
      <c r="D253" s="331"/>
      <c r="E253" s="331"/>
      <c r="F253" s="331"/>
      <c r="G253" s="331"/>
      <c r="H253" s="331"/>
      <c r="I253" s="331"/>
      <c r="J253" s="331"/>
      <c r="K253" s="179"/>
    </row>
    <row r="254" spans="2:11">
      <c r="B254" s="173" t="s">
        <v>445</v>
      </c>
      <c r="C254" s="331"/>
      <c r="D254" s="331"/>
      <c r="E254" s="331"/>
      <c r="F254" s="331"/>
      <c r="G254" s="331"/>
      <c r="H254" s="331"/>
      <c r="I254" s="331"/>
      <c r="J254" s="331"/>
      <c r="K254" s="179"/>
    </row>
    <row r="255" spans="2:11">
      <c r="B255" s="331" t="s">
        <v>555</v>
      </c>
      <c r="C255" s="331"/>
      <c r="D255" s="331"/>
      <c r="E255" s="331"/>
      <c r="F255" s="331"/>
      <c r="G255" s="331"/>
      <c r="H255" s="331"/>
      <c r="I255" s="331"/>
      <c r="J255" s="331"/>
      <c r="K255" s="179"/>
    </row>
    <row r="256" spans="2:11">
      <c r="B256" s="331" t="s">
        <v>446</v>
      </c>
      <c r="C256" s="331"/>
      <c r="D256" s="331"/>
      <c r="E256" s="331"/>
      <c r="F256" s="331"/>
      <c r="G256" s="331"/>
      <c r="H256" s="331"/>
      <c r="I256" s="331"/>
      <c r="J256" s="331"/>
      <c r="K256" s="179"/>
    </row>
    <row r="257" spans="2:11">
      <c r="B257" s="331" t="s">
        <v>447</v>
      </c>
      <c r="C257" s="331"/>
      <c r="D257" s="331"/>
      <c r="E257" s="331"/>
      <c r="F257" s="331"/>
      <c r="G257" s="331"/>
      <c r="H257" s="331"/>
      <c r="I257" s="331"/>
      <c r="J257" s="331"/>
      <c r="K257" s="179"/>
    </row>
    <row r="258" spans="2:11">
      <c r="B258" s="331" t="s">
        <v>458</v>
      </c>
      <c r="C258" s="331"/>
      <c r="D258" s="331"/>
      <c r="E258" s="331"/>
      <c r="F258" s="331"/>
      <c r="G258" s="331" t="s">
        <v>448</v>
      </c>
      <c r="H258" s="331"/>
      <c r="I258" s="331"/>
      <c r="J258" s="331"/>
      <c r="K258" s="179"/>
    </row>
    <row r="259" spans="2:11">
      <c r="B259" s="331" t="s">
        <v>459</v>
      </c>
      <c r="C259" s="331"/>
      <c r="D259" s="331"/>
      <c r="E259" s="331"/>
      <c r="F259" s="331"/>
      <c r="G259" s="331" t="s">
        <v>460</v>
      </c>
      <c r="H259" s="331"/>
      <c r="I259" s="331"/>
      <c r="J259" s="331"/>
      <c r="K259" s="179"/>
    </row>
    <row r="260" spans="2:11">
      <c r="B260" s="150" t="s">
        <v>449</v>
      </c>
      <c r="C260" s="150"/>
      <c r="D260" s="151"/>
      <c r="E260" s="151"/>
      <c r="F260" s="151"/>
      <c r="G260" s="151"/>
      <c r="H260" s="152" t="s">
        <v>527</v>
      </c>
      <c r="I260" s="153"/>
      <c r="J260" s="331" t="s">
        <v>526</v>
      </c>
    </row>
    <row r="261" spans="2:11">
      <c r="B261" s="331"/>
      <c r="C261" s="331"/>
      <c r="D261" s="331"/>
      <c r="E261" s="331"/>
      <c r="F261" s="331"/>
      <c r="G261" s="331"/>
      <c r="H261" s="331"/>
      <c r="I261" s="331"/>
      <c r="J261" s="331"/>
    </row>
    <row r="262" spans="2:11">
      <c r="B262" s="331"/>
      <c r="C262" s="331"/>
      <c r="D262" s="331"/>
      <c r="E262" s="331"/>
      <c r="F262" s="331"/>
      <c r="G262" s="331"/>
      <c r="H262" s="331"/>
      <c r="I262" s="331"/>
      <c r="J262" s="331"/>
    </row>
    <row r="263" spans="2:11">
      <c r="B263" s="331"/>
      <c r="C263" s="331"/>
      <c r="D263" s="331"/>
      <c r="E263" s="331"/>
      <c r="F263" s="331"/>
      <c r="G263" s="331"/>
      <c r="H263" s="331"/>
      <c r="I263" s="331"/>
      <c r="J263" s="331"/>
    </row>
  </sheetData>
  <pageMargins left="0.38" right="0.45" top="0.23" bottom="0.16" header="0.17" footer="0.14000000000000001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tabSelected="1" workbookViewId="0">
      <selection sqref="A1:G46"/>
    </sheetView>
  </sheetViews>
  <sheetFormatPr defaultRowHeight="14.4"/>
  <cols>
    <col min="1" max="1" width="6.5546875" customWidth="1"/>
    <col min="2" max="2" width="7.33203125" customWidth="1"/>
    <col min="4" max="4" width="32.5546875" customWidth="1"/>
    <col min="5" max="5" width="6.88671875" customWidth="1"/>
    <col min="6" max="6" width="11.44140625" customWidth="1"/>
    <col min="7" max="8" width="10.88671875" customWidth="1"/>
    <col min="9" max="9" width="10.109375" bestFit="1" customWidth="1"/>
  </cols>
  <sheetData>
    <row r="1" spans="1:9" ht="15.6">
      <c r="A1" s="431" t="s">
        <v>502</v>
      </c>
      <c r="B1" s="431"/>
      <c r="C1" s="431"/>
      <c r="D1" s="431"/>
      <c r="E1" s="431"/>
      <c r="F1" s="431"/>
      <c r="G1" s="431"/>
      <c r="H1" s="288"/>
    </row>
    <row r="2" spans="1:9" ht="15.6">
      <c r="A2" s="207"/>
      <c r="B2" s="208" t="s">
        <v>64</v>
      </c>
      <c r="C2" s="208"/>
      <c r="D2" s="208" t="s">
        <v>239</v>
      </c>
      <c r="E2" s="208"/>
      <c r="F2" s="209">
        <v>2013</v>
      </c>
      <c r="G2" s="209">
        <v>2012</v>
      </c>
      <c r="H2" s="289"/>
    </row>
    <row r="3" spans="1:9">
      <c r="A3" s="432" t="s">
        <v>20</v>
      </c>
      <c r="B3" s="434" t="s">
        <v>21</v>
      </c>
      <c r="C3" s="435"/>
      <c r="D3" s="436"/>
      <c r="E3" s="432" t="s">
        <v>22</v>
      </c>
      <c r="F3" s="210" t="s">
        <v>23</v>
      </c>
      <c r="G3" s="292" t="s">
        <v>23</v>
      </c>
      <c r="H3" s="290"/>
    </row>
    <row r="4" spans="1:9">
      <c r="A4" s="433"/>
      <c r="B4" s="437"/>
      <c r="C4" s="438"/>
      <c r="D4" s="439"/>
      <c r="E4" s="433"/>
      <c r="F4" s="211" t="s">
        <v>24</v>
      </c>
      <c r="G4" s="292" t="s">
        <v>25</v>
      </c>
      <c r="H4" s="290"/>
    </row>
    <row r="5" spans="1:9">
      <c r="A5" s="19" t="s">
        <v>26</v>
      </c>
      <c r="B5" s="428" t="s">
        <v>27</v>
      </c>
      <c r="C5" s="429"/>
      <c r="D5" s="430"/>
      <c r="E5" s="20"/>
      <c r="F5" s="21"/>
      <c r="G5" s="21"/>
      <c r="H5" s="291"/>
    </row>
    <row r="6" spans="1:9">
      <c r="A6" s="22"/>
      <c r="B6" s="23">
        <v>1</v>
      </c>
      <c r="C6" s="24" t="s">
        <v>28</v>
      </c>
      <c r="D6" s="25"/>
      <c r="E6" s="26"/>
      <c r="F6" s="21">
        <f>F7+F8</f>
        <v>3830501</v>
      </c>
      <c r="G6" s="21">
        <f>G7+G8</f>
        <v>6208864</v>
      </c>
      <c r="H6" s="285"/>
    </row>
    <row r="7" spans="1:9">
      <c r="A7" s="22"/>
      <c r="B7" s="23"/>
      <c r="C7" s="27" t="s">
        <v>29</v>
      </c>
      <c r="D7" s="28" t="s">
        <v>30</v>
      </c>
      <c r="E7" s="26"/>
      <c r="F7" s="29">
        <v>3830501</v>
      </c>
      <c r="G7" s="29">
        <v>6208864</v>
      </c>
      <c r="H7" s="286"/>
    </row>
    <row r="8" spans="1:9">
      <c r="A8" s="22"/>
      <c r="B8" s="23"/>
      <c r="C8" s="27" t="s">
        <v>29</v>
      </c>
      <c r="D8" s="28" t="s">
        <v>31</v>
      </c>
      <c r="E8" s="26"/>
      <c r="F8" s="29"/>
      <c r="G8" s="29"/>
      <c r="H8" s="286"/>
    </row>
    <row r="9" spans="1:9">
      <c r="A9" s="22"/>
      <c r="B9" s="23">
        <v>2</v>
      </c>
      <c r="C9" s="24" t="s">
        <v>32</v>
      </c>
      <c r="D9" s="25"/>
      <c r="E9" s="26"/>
      <c r="F9" s="21"/>
      <c r="G9" s="21"/>
      <c r="H9" s="285"/>
    </row>
    <row r="10" spans="1:9">
      <c r="A10" s="22"/>
      <c r="B10" s="23">
        <v>3</v>
      </c>
      <c r="C10" s="24" t="s">
        <v>33</v>
      </c>
      <c r="D10" s="25"/>
      <c r="E10" s="26"/>
      <c r="F10" s="21">
        <f>F11+F12+F13+F14+F15+F16+F17</f>
        <v>177416486</v>
      </c>
      <c r="G10" s="21">
        <f>G11+G12+G13+G14+G15+G16+G17</f>
        <v>148731290</v>
      </c>
      <c r="H10" s="285"/>
      <c r="I10" s="89">
        <f>F10-G10</f>
        <v>28685196</v>
      </c>
    </row>
    <row r="11" spans="1:9">
      <c r="A11" s="22"/>
      <c r="B11" s="30"/>
      <c r="C11" s="27" t="s">
        <v>29</v>
      </c>
      <c r="D11" s="28" t="s">
        <v>34</v>
      </c>
      <c r="E11" s="26"/>
      <c r="F11" s="29">
        <v>175148668</v>
      </c>
      <c r="G11" s="29">
        <v>144494685</v>
      </c>
      <c r="H11" s="286"/>
    </row>
    <row r="12" spans="1:9">
      <c r="A12" s="22"/>
      <c r="B12" s="30"/>
      <c r="C12" s="27" t="s">
        <v>29</v>
      </c>
      <c r="D12" s="28" t="s">
        <v>35</v>
      </c>
      <c r="E12" s="26"/>
      <c r="F12" s="29"/>
      <c r="G12" s="29"/>
      <c r="H12" s="286"/>
    </row>
    <row r="13" spans="1:9">
      <c r="A13" s="22"/>
      <c r="B13" s="30"/>
      <c r="C13" s="27" t="s">
        <v>29</v>
      </c>
      <c r="D13" s="28" t="s">
        <v>36</v>
      </c>
      <c r="E13" s="26"/>
      <c r="F13" s="29">
        <v>413526</v>
      </c>
      <c r="G13" s="29">
        <f>260686+192173</f>
        <v>452859</v>
      </c>
      <c r="H13" s="286"/>
    </row>
    <row r="14" spans="1:9">
      <c r="A14" s="22"/>
      <c r="B14" s="30"/>
      <c r="C14" s="27" t="s">
        <v>29</v>
      </c>
      <c r="D14" s="28" t="s">
        <v>37</v>
      </c>
      <c r="E14" s="26"/>
      <c r="F14" s="29">
        <v>1854292</v>
      </c>
      <c r="G14" s="29">
        <v>3783746</v>
      </c>
      <c r="H14" s="286"/>
    </row>
    <row r="15" spans="1:9">
      <c r="A15" s="22"/>
      <c r="B15" s="30"/>
      <c r="C15" s="27" t="s">
        <v>29</v>
      </c>
      <c r="D15" s="28" t="s">
        <v>38</v>
      </c>
      <c r="E15" s="26"/>
      <c r="F15" s="29"/>
      <c r="G15" s="29"/>
      <c r="H15" s="286"/>
    </row>
    <row r="16" spans="1:9">
      <c r="A16" s="22"/>
      <c r="B16" s="30"/>
      <c r="C16" s="27" t="s">
        <v>29</v>
      </c>
      <c r="D16" s="28"/>
      <c r="E16" s="26"/>
      <c r="F16" s="29"/>
      <c r="G16" s="29"/>
      <c r="H16" s="286"/>
    </row>
    <row r="17" spans="1:9">
      <c r="A17" s="22"/>
      <c r="B17" s="30"/>
      <c r="C17" s="27" t="s">
        <v>29</v>
      </c>
      <c r="D17" s="28"/>
      <c r="E17" s="26"/>
      <c r="F17" s="29"/>
      <c r="G17" s="29"/>
      <c r="H17" s="286"/>
    </row>
    <row r="18" spans="1:9">
      <c r="A18" s="22"/>
      <c r="B18" s="23">
        <v>4</v>
      </c>
      <c r="C18" s="24" t="s">
        <v>39</v>
      </c>
      <c r="D18" s="25"/>
      <c r="E18" s="26"/>
      <c r="F18" s="21">
        <v>234829828</v>
      </c>
      <c r="G18" s="21">
        <f>G19+G20+G21+G22+G23+G24</f>
        <v>231079749</v>
      </c>
      <c r="H18" s="285"/>
      <c r="I18" s="89">
        <f>F18-G18</f>
        <v>3750079</v>
      </c>
    </row>
    <row r="19" spans="1:9">
      <c r="A19" s="22"/>
      <c r="B19" s="30"/>
      <c r="C19" s="27" t="s">
        <v>29</v>
      </c>
      <c r="D19" s="28" t="s">
        <v>40</v>
      </c>
      <c r="E19" s="26"/>
      <c r="F19" s="29"/>
      <c r="G19" s="29"/>
      <c r="H19" s="286"/>
    </row>
    <row r="20" spans="1:9">
      <c r="A20" s="22"/>
      <c r="B20" s="30"/>
      <c r="C20" s="27" t="s">
        <v>29</v>
      </c>
      <c r="D20" s="28" t="s">
        <v>41</v>
      </c>
      <c r="E20" s="26"/>
      <c r="F20" s="29">
        <v>975038</v>
      </c>
      <c r="G20" s="29">
        <v>975038</v>
      </c>
      <c r="H20" s="286"/>
      <c r="I20" s="287">
        <v>231079749</v>
      </c>
    </row>
    <row r="21" spans="1:9">
      <c r="A21" s="22"/>
      <c r="B21" s="30"/>
      <c r="C21" s="27" t="s">
        <v>29</v>
      </c>
      <c r="D21" s="28" t="s">
        <v>42</v>
      </c>
      <c r="E21" s="26"/>
      <c r="F21" s="29"/>
      <c r="G21" s="29"/>
      <c r="H21" s="286"/>
      <c r="I21" s="287">
        <v>975038</v>
      </c>
    </row>
    <row r="22" spans="1:9">
      <c r="A22" s="22"/>
      <c r="B22" s="30"/>
      <c r="C22" s="27" t="s">
        <v>29</v>
      </c>
      <c r="D22" s="28" t="s">
        <v>43</v>
      </c>
      <c r="E22" s="26"/>
      <c r="F22" s="29"/>
      <c r="G22" s="29"/>
      <c r="H22" s="286"/>
      <c r="I22" s="287">
        <f>I20-I21</f>
        <v>230104711</v>
      </c>
    </row>
    <row r="23" spans="1:9">
      <c r="A23" s="22"/>
      <c r="B23" s="30"/>
      <c r="C23" s="27" t="s">
        <v>29</v>
      </c>
      <c r="D23" s="28" t="s">
        <v>44</v>
      </c>
      <c r="E23" s="26"/>
      <c r="F23" s="29">
        <f>F18-F20</f>
        <v>233854790</v>
      </c>
      <c r="G23" s="29">
        <v>230104711</v>
      </c>
      <c r="H23" s="286"/>
    </row>
    <row r="24" spans="1:9">
      <c r="A24" s="22"/>
      <c r="B24" s="30"/>
      <c r="C24" s="27" t="s">
        <v>29</v>
      </c>
      <c r="D24" s="28" t="s">
        <v>45</v>
      </c>
      <c r="E24" s="26"/>
      <c r="F24" s="29"/>
      <c r="G24" s="29"/>
      <c r="H24" s="286"/>
    </row>
    <row r="25" spans="1:9">
      <c r="A25" s="22"/>
      <c r="B25" s="30"/>
      <c r="C25" s="27" t="s">
        <v>29</v>
      </c>
      <c r="D25" s="28"/>
      <c r="E25" s="26"/>
      <c r="F25" s="29"/>
      <c r="G25" s="29"/>
      <c r="H25" s="286"/>
    </row>
    <row r="26" spans="1:9">
      <c r="A26" s="22"/>
      <c r="B26" s="23">
        <v>5</v>
      </c>
      <c r="C26" s="24" t="s">
        <v>46</v>
      </c>
      <c r="D26" s="25"/>
      <c r="E26" s="26"/>
      <c r="F26" s="21"/>
      <c r="G26" s="21"/>
      <c r="H26" s="285"/>
    </row>
    <row r="27" spans="1:9">
      <c r="A27" s="22"/>
      <c r="B27" s="23">
        <v>6</v>
      </c>
      <c r="C27" s="24" t="s">
        <v>47</v>
      </c>
      <c r="D27" s="25"/>
      <c r="E27" s="26"/>
      <c r="F27" s="21"/>
      <c r="G27" s="21"/>
      <c r="H27" s="285"/>
    </row>
    <row r="28" spans="1:9">
      <c r="A28" s="22"/>
      <c r="B28" s="23">
        <v>7</v>
      </c>
      <c r="C28" s="24" t="s">
        <v>48</v>
      </c>
      <c r="D28" s="25"/>
      <c r="E28" s="26"/>
      <c r="F28" s="21">
        <f>F29+F30</f>
        <v>0</v>
      </c>
      <c r="G28" s="21">
        <f>G29+G30</f>
        <v>0</v>
      </c>
      <c r="H28" s="285"/>
    </row>
    <row r="29" spans="1:9">
      <c r="A29" s="22"/>
      <c r="B29" s="23"/>
      <c r="C29" s="27" t="s">
        <v>29</v>
      </c>
      <c r="D29" s="25" t="s">
        <v>49</v>
      </c>
      <c r="E29" s="26"/>
      <c r="F29" s="29">
        <v>0</v>
      </c>
      <c r="G29" s="29">
        <v>0</v>
      </c>
      <c r="H29" s="286"/>
    </row>
    <row r="30" spans="1:9">
      <c r="A30" s="22"/>
      <c r="B30" s="23"/>
      <c r="C30" s="27" t="s">
        <v>29</v>
      </c>
      <c r="D30" s="25"/>
      <c r="E30" s="26"/>
      <c r="F30" s="29"/>
      <c r="G30" s="29"/>
      <c r="H30" s="286"/>
    </row>
    <row r="31" spans="1:9">
      <c r="A31" s="31" t="s">
        <v>50</v>
      </c>
      <c r="B31" s="428" t="s">
        <v>51</v>
      </c>
      <c r="C31" s="429"/>
      <c r="D31" s="430"/>
      <c r="E31" s="26"/>
      <c r="F31" s="21"/>
      <c r="G31" s="21"/>
      <c r="H31" s="285"/>
    </row>
    <row r="32" spans="1:9">
      <c r="A32" s="22"/>
      <c r="B32" s="23">
        <v>1</v>
      </c>
      <c r="C32" s="24" t="s">
        <v>52</v>
      </c>
      <c r="D32" s="25"/>
      <c r="E32" s="26"/>
      <c r="F32" s="21"/>
      <c r="G32" s="21"/>
      <c r="H32" s="285"/>
    </row>
    <row r="33" spans="1:8">
      <c r="A33" s="22"/>
      <c r="B33" s="23">
        <v>2</v>
      </c>
      <c r="C33" s="24" t="s">
        <v>53</v>
      </c>
      <c r="D33" s="32"/>
      <c r="E33" s="26"/>
      <c r="F33" s="21">
        <f>F34+F35+F36+F37+F38</f>
        <v>2871379</v>
      </c>
      <c r="G33" s="21">
        <f>G34+G35+G36+G37+G38</f>
        <v>1719987</v>
      </c>
      <c r="H33" s="285"/>
    </row>
    <row r="34" spans="1:8">
      <c r="A34" s="22"/>
      <c r="B34" s="30"/>
      <c r="C34" s="27" t="s">
        <v>29</v>
      </c>
      <c r="D34" s="28" t="s">
        <v>54</v>
      </c>
      <c r="E34" s="26"/>
      <c r="F34" s="29"/>
      <c r="G34" s="29"/>
      <c r="H34" s="286"/>
    </row>
    <row r="35" spans="1:8">
      <c r="A35" s="22"/>
      <c r="B35" s="30"/>
      <c r="C35" s="27" t="s">
        <v>29</v>
      </c>
      <c r="D35" s="28" t="s">
        <v>55</v>
      </c>
      <c r="E35" s="26"/>
      <c r="F35" s="29"/>
      <c r="G35" s="29"/>
      <c r="H35" s="286"/>
    </row>
    <row r="36" spans="1:8">
      <c r="A36" s="22"/>
      <c r="B36" s="30"/>
      <c r="C36" s="27" t="s">
        <v>29</v>
      </c>
      <c r="D36" s="28" t="s">
        <v>56</v>
      </c>
      <c r="E36" s="26"/>
      <c r="F36" s="29"/>
      <c r="G36" s="29"/>
      <c r="H36" s="286"/>
    </row>
    <row r="37" spans="1:8">
      <c r="A37" s="22"/>
      <c r="B37" s="30"/>
      <c r="C37" s="27" t="s">
        <v>29</v>
      </c>
      <c r="D37" s="28" t="s">
        <v>57</v>
      </c>
      <c r="E37" s="26"/>
      <c r="F37" s="29">
        <v>1277255</v>
      </c>
      <c r="G37" s="29">
        <v>547354</v>
      </c>
      <c r="H37" s="286"/>
    </row>
    <row r="38" spans="1:8">
      <c r="A38" s="22"/>
      <c r="B38" s="30"/>
      <c r="C38" s="27" t="s">
        <v>29</v>
      </c>
      <c r="D38" s="28" t="s">
        <v>58</v>
      </c>
      <c r="E38" s="26"/>
      <c r="F38" s="29">
        <v>1594124</v>
      </c>
      <c r="G38" s="29">
        <v>1172633</v>
      </c>
      <c r="H38" s="286"/>
    </row>
    <row r="39" spans="1:8">
      <c r="A39" s="22"/>
      <c r="B39" s="23">
        <v>3</v>
      </c>
      <c r="C39" s="24" t="s">
        <v>59</v>
      </c>
      <c r="D39" s="25"/>
      <c r="E39" s="26"/>
      <c r="F39" s="21"/>
      <c r="G39" s="21"/>
      <c r="H39" s="285"/>
    </row>
    <row r="40" spans="1:8">
      <c r="A40" s="22"/>
      <c r="B40" s="23">
        <v>4</v>
      </c>
      <c r="C40" s="24" t="s">
        <v>60</v>
      </c>
      <c r="D40" s="25"/>
      <c r="E40" s="26"/>
      <c r="F40" s="21"/>
      <c r="G40" s="21"/>
      <c r="H40" s="285"/>
    </row>
    <row r="41" spans="1:8">
      <c r="A41" s="22"/>
      <c r="B41" s="23">
        <v>5</v>
      </c>
      <c r="C41" s="24" t="s">
        <v>61</v>
      </c>
      <c r="D41" s="25"/>
      <c r="E41" s="26"/>
      <c r="F41" s="21"/>
      <c r="G41" s="21"/>
      <c r="H41" s="285"/>
    </row>
    <row r="42" spans="1:8">
      <c r="A42" s="22"/>
      <c r="B42" s="23">
        <v>6</v>
      </c>
      <c r="C42" s="24" t="s">
        <v>62</v>
      </c>
      <c r="D42" s="25"/>
      <c r="E42" s="26"/>
      <c r="F42" s="21"/>
      <c r="G42" s="21"/>
      <c r="H42" s="285"/>
    </row>
    <row r="43" spans="1:8">
      <c r="A43" s="26"/>
      <c r="B43" s="428" t="s">
        <v>63</v>
      </c>
      <c r="C43" s="429"/>
      <c r="D43" s="430"/>
      <c r="E43" s="26"/>
      <c r="F43" s="21">
        <f>F42+F41+F40+F39+F33+F31+F28+F27+F26+F18+F10+F6</f>
        <v>418948194</v>
      </c>
      <c r="G43" s="21">
        <f>G42+G41+G40+G39+G33+G31+G28+G27+G26+G18+G10+G6</f>
        <v>387739890</v>
      </c>
      <c r="H43" s="285"/>
    </row>
  </sheetData>
  <mergeCells count="7">
    <mergeCell ref="B43:D43"/>
    <mergeCell ref="A1:G1"/>
    <mergeCell ref="A3:A4"/>
    <mergeCell ref="B3:D4"/>
    <mergeCell ref="E3:E4"/>
    <mergeCell ref="B5:D5"/>
    <mergeCell ref="B31:D3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5"/>
  <sheetViews>
    <sheetView workbookViewId="0">
      <selection activeCell="J15" sqref="J15"/>
    </sheetView>
  </sheetViews>
  <sheetFormatPr defaultRowHeight="14.4"/>
  <cols>
    <col min="1" max="1" width="1.88671875" customWidth="1"/>
    <col min="2" max="2" width="4.88671875" customWidth="1"/>
    <col min="3" max="3" width="6.33203125" customWidth="1"/>
    <col min="4" max="4" width="7.44140625" customWidth="1"/>
    <col min="5" max="5" width="39.33203125" customWidth="1"/>
    <col min="6" max="6" width="5.6640625" customWidth="1"/>
    <col min="7" max="7" width="12.33203125" customWidth="1"/>
    <col min="8" max="8" width="11.109375" customWidth="1"/>
    <col min="9" max="9" width="10.109375" bestFit="1" customWidth="1"/>
    <col min="10" max="10" width="9.88671875" bestFit="1" customWidth="1"/>
    <col min="11" max="11" width="10.88671875" bestFit="1" customWidth="1"/>
  </cols>
  <sheetData>
    <row r="1" spans="1:11" ht="17.399999999999999">
      <c r="A1" s="33"/>
      <c r="B1" s="34" t="s">
        <v>101</v>
      </c>
      <c r="C1" s="35"/>
      <c r="D1" s="35"/>
      <c r="E1" s="36"/>
      <c r="F1" s="33"/>
      <c r="G1" s="37"/>
      <c r="H1" s="37"/>
    </row>
    <row r="2" spans="1:11" ht="15.6">
      <c r="A2" s="33"/>
      <c r="B2" s="431" t="s">
        <v>508</v>
      </c>
      <c r="C2" s="431"/>
      <c r="D2" s="431"/>
      <c r="E2" s="431"/>
      <c r="F2" s="431"/>
      <c r="G2" s="431"/>
      <c r="H2" s="431"/>
    </row>
    <row r="3" spans="1:11" ht="15.6">
      <c r="A3" s="38"/>
      <c r="B3" s="212"/>
      <c r="C3" s="213"/>
      <c r="D3" s="213"/>
      <c r="E3" s="214" t="s">
        <v>239</v>
      </c>
      <c r="F3" s="215"/>
      <c r="G3" s="216">
        <v>2013</v>
      </c>
      <c r="H3" s="216">
        <v>2012</v>
      </c>
    </row>
    <row r="4" spans="1:11">
      <c r="A4" s="33"/>
      <c r="B4" s="443" t="s">
        <v>20</v>
      </c>
      <c r="C4" s="445" t="s">
        <v>65</v>
      </c>
      <c r="D4" s="446"/>
      <c r="E4" s="447"/>
      <c r="F4" s="443" t="s">
        <v>22</v>
      </c>
      <c r="G4" s="217" t="s">
        <v>23</v>
      </c>
      <c r="H4" s="217" t="s">
        <v>23</v>
      </c>
    </row>
    <row r="5" spans="1:11">
      <c r="A5" s="33"/>
      <c r="B5" s="444"/>
      <c r="C5" s="448"/>
      <c r="D5" s="449"/>
      <c r="E5" s="450"/>
      <c r="F5" s="444"/>
      <c r="G5" s="218" t="s">
        <v>24</v>
      </c>
      <c r="H5" s="219" t="s">
        <v>25</v>
      </c>
    </row>
    <row r="6" spans="1:11">
      <c r="A6" s="33"/>
      <c r="B6" s="39" t="s">
        <v>26</v>
      </c>
      <c r="C6" s="440" t="s">
        <v>66</v>
      </c>
      <c r="D6" s="441"/>
      <c r="E6" s="442"/>
      <c r="F6" s="40"/>
      <c r="G6" s="21">
        <f>G7+G8+G11+G22+G23</f>
        <v>359178940</v>
      </c>
      <c r="H6" s="21">
        <f>H7+H8+H11+H22+H23</f>
        <v>337233519</v>
      </c>
    </row>
    <row r="7" spans="1:11">
      <c r="A7" s="33"/>
      <c r="B7" s="41"/>
      <c r="C7" s="42">
        <v>1</v>
      </c>
      <c r="D7" s="43" t="s">
        <v>67</v>
      </c>
      <c r="E7" s="44"/>
      <c r="F7" s="40"/>
      <c r="G7" s="21">
        <v>0</v>
      </c>
      <c r="H7" s="21">
        <v>0</v>
      </c>
    </row>
    <row r="8" spans="1:11">
      <c r="A8" s="33"/>
      <c r="B8" s="41"/>
      <c r="C8" s="42">
        <v>2</v>
      </c>
      <c r="D8" s="43" t="s">
        <v>68</v>
      </c>
      <c r="E8" s="44"/>
      <c r="F8" s="40"/>
      <c r="G8" s="21">
        <f>SUM(G9:G10)</f>
        <v>2500000</v>
      </c>
      <c r="H8" s="21">
        <f>SUM(H9:H10)</f>
        <v>2500000</v>
      </c>
    </row>
    <row r="9" spans="1:11">
      <c r="A9" s="33"/>
      <c r="B9" s="41"/>
      <c r="C9" s="45"/>
      <c r="D9" s="46" t="s">
        <v>29</v>
      </c>
      <c r="E9" s="47" t="s">
        <v>69</v>
      </c>
      <c r="F9" s="40"/>
      <c r="G9" s="48"/>
      <c r="H9" s="48"/>
    </row>
    <row r="10" spans="1:11">
      <c r="A10" s="33"/>
      <c r="B10" s="41"/>
      <c r="C10" s="45"/>
      <c r="D10" s="46" t="s">
        <v>29</v>
      </c>
      <c r="E10" s="28" t="s">
        <v>464</v>
      </c>
      <c r="F10" s="40"/>
      <c r="G10" s="48">
        <v>2500000</v>
      </c>
      <c r="H10" s="48">
        <v>2500000</v>
      </c>
    </row>
    <row r="11" spans="1:11">
      <c r="A11" s="33"/>
      <c r="B11" s="41"/>
      <c r="C11" s="42">
        <v>3</v>
      </c>
      <c r="D11" s="43" t="s">
        <v>70</v>
      </c>
      <c r="E11" s="44"/>
      <c r="F11" s="40"/>
      <c r="G11" s="21">
        <f>SUM(G12:G21)</f>
        <v>277571544</v>
      </c>
      <c r="H11" s="21">
        <f>SUM(H12:H21)</f>
        <v>271216895</v>
      </c>
      <c r="I11" s="89">
        <f>G11-H11</f>
        <v>6354649</v>
      </c>
    </row>
    <row r="12" spans="1:11">
      <c r="A12" s="33"/>
      <c r="B12" s="41"/>
      <c r="C12" s="45"/>
      <c r="D12" s="46" t="s">
        <v>29</v>
      </c>
      <c r="E12" s="47" t="s">
        <v>71</v>
      </c>
      <c r="F12" s="40"/>
      <c r="G12" s="48">
        <v>277049997</v>
      </c>
      <c r="H12" s="48">
        <v>216900893</v>
      </c>
      <c r="J12">
        <v>39000000</v>
      </c>
      <c r="K12" s="89">
        <f>G12-J12</f>
        <v>238049997</v>
      </c>
    </row>
    <row r="13" spans="1:11">
      <c r="A13" s="33"/>
      <c r="B13" s="41"/>
      <c r="C13" s="45"/>
      <c r="D13" s="46" t="s">
        <v>29</v>
      </c>
      <c r="E13" s="47" t="s">
        <v>72</v>
      </c>
      <c r="F13" s="40"/>
      <c r="G13" s="48">
        <v>392130</v>
      </c>
      <c r="H13" s="48">
        <v>217475</v>
      </c>
    </row>
    <row r="14" spans="1:11">
      <c r="A14" s="33"/>
      <c r="B14" s="41"/>
      <c r="C14" s="45"/>
      <c r="D14" s="46" t="s">
        <v>29</v>
      </c>
      <c r="E14" s="47" t="s">
        <v>73</v>
      </c>
      <c r="F14" s="40"/>
      <c r="G14" s="48">
        <v>109404</v>
      </c>
      <c r="H14" s="48">
        <v>60676</v>
      </c>
    </row>
    <row r="15" spans="1:11">
      <c r="A15" s="33"/>
      <c r="B15" s="41"/>
      <c r="C15" s="45"/>
      <c r="D15" s="46" t="s">
        <v>29</v>
      </c>
      <c r="E15" s="47" t="s">
        <v>74</v>
      </c>
      <c r="F15" s="40"/>
      <c r="G15" s="48">
        <v>20013</v>
      </c>
      <c r="H15" s="48">
        <v>20748</v>
      </c>
    </row>
    <row r="16" spans="1:11">
      <c r="A16" s="33"/>
      <c r="B16" s="41"/>
      <c r="C16" s="45"/>
      <c r="D16" s="46" t="s">
        <v>29</v>
      </c>
      <c r="E16" s="47" t="s">
        <v>75</v>
      </c>
      <c r="F16" s="40"/>
      <c r="G16" s="48">
        <v>0</v>
      </c>
      <c r="H16" s="48">
        <v>0</v>
      </c>
    </row>
    <row r="17" spans="1:9">
      <c r="A17" s="33"/>
      <c r="B17" s="41"/>
      <c r="C17" s="45"/>
      <c r="D17" s="46" t="s">
        <v>29</v>
      </c>
      <c r="E17" s="47" t="s">
        <v>76</v>
      </c>
      <c r="F17" s="40"/>
      <c r="G17" s="48"/>
      <c r="H17" s="48"/>
    </row>
    <row r="18" spans="1:9">
      <c r="A18" s="33"/>
      <c r="B18" s="41"/>
      <c r="C18" s="45"/>
      <c r="D18" s="46" t="s">
        <v>29</v>
      </c>
      <c r="E18" s="47" t="s">
        <v>77</v>
      </c>
      <c r="F18" s="40"/>
      <c r="G18" s="48"/>
      <c r="H18" s="48"/>
    </row>
    <row r="19" spans="1:9">
      <c r="A19" s="33"/>
      <c r="B19" s="41"/>
      <c r="C19" s="45"/>
      <c r="D19" s="46" t="s">
        <v>29</v>
      </c>
      <c r="E19" s="47" t="s">
        <v>38</v>
      </c>
      <c r="F19" s="40"/>
      <c r="G19" s="48">
        <v>0</v>
      </c>
      <c r="H19" s="48">
        <v>54017103</v>
      </c>
    </row>
    <row r="20" spans="1:9">
      <c r="A20" s="33"/>
      <c r="B20" s="41"/>
      <c r="C20" s="45"/>
      <c r="D20" s="46" t="s">
        <v>29</v>
      </c>
      <c r="E20" s="47" t="s">
        <v>78</v>
      </c>
      <c r="F20" s="40"/>
      <c r="G20" s="48"/>
      <c r="H20" s="48"/>
    </row>
    <row r="21" spans="1:9">
      <c r="A21" s="33"/>
      <c r="B21" s="41"/>
      <c r="C21" s="45"/>
      <c r="D21" s="46" t="s">
        <v>29</v>
      </c>
      <c r="E21" s="47" t="s">
        <v>79</v>
      </c>
      <c r="F21" s="40"/>
      <c r="G21" s="48"/>
      <c r="H21" s="48"/>
    </row>
    <row r="22" spans="1:9">
      <c r="A22" s="33"/>
      <c r="B22" s="41"/>
      <c r="C22" s="42">
        <v>4</v>
      </c>
      <c r="D22" s="305" t="s">
        <v>522</v>
      </c>
      <c r="E22" s="44"/>
      <c r="F22" s="40"/>
      <c r="G22" s="21">
        <f>63516624+15590772</f>
        <v>79107396</v>
      </c>
      <c r="H22" s="21">
        <v>63516624</v>
      </c>
    </row>
    <row r="23" spans="1:9">
      <c r="A23" s="33"/>
      <c r="B23" s="41"/>
      <c r="C23" s="42">
        <v>5</v>
      </c>
      <c r="D23" s="43" t="s">
        <v>81</v>
      </c>
      <c r="E23" s="44"/>
      <c r="F23" s="40"/>
      <c r="G23" s="21">
        <v>0</v>
      </c>
      <c r="H23" s="21">
        <v>0</v>
      </c>
    </row>
    <row r="24" spans="1:9">
      <c r="A24" s="33"/>
      <c r="B24" s="39" t="s">
        <v>50</v>
      </c>
      <c r="C24" s="440" t="s">
        <v>82</v>
      </c>
      <c r="D24" s="441"/>
      <c r="E24" s="442"/>
      <c r="F24" s="40"/>
      <c r="G24" s="21">
        <f>G23+G22+G11+G8</f>
        <v>359178940</v>
      </c>
      <c r="H24" s="21">
        <f>H23+H22+H11+H8</f>
        <v>337233519</v>
      </c>
    </row>
    <row r="25" spans="1:9">
      <c r="A25" s="33"/>
      <c r="B25" s="41"/>
      <c r="C25" s="42">
        <v>1</v>
      </c>
      <c r="D25" s="43" t="s">
        <v>83</v>
      </c>
      <c r="E25" s="49"/>
      <c r="F25" s="40"/>
      <c r="G25" s="21">
        <f>SUM(G26:G27)</f>
        <v>0</v>
      </c>
      <c r="H25" s="21">
        <f>SUM(H26:H27)</f>
        <v>0</v>
      </c>
    </row>
    <row r="26" spans="1:9">
      <c r="A26" s="33"/>
      <c r="B26" s="41"/>
      <c r="C26" s="45"/>
      <c r="D26" s="46" t="s">
        <v>29</v>
      </c>
      <c r="E26" s="47" t="s">
        <v>84</v>
      </c>
      <c r="F26" s="40"/>
      <c r="G26" s="48"/>
      <c r="H26" s="48"/>
    </row>
    <row r="27" spans="1:9">
      <c r="A27" s="33"/>
      <c r="B27" s="41"/>
      <c r="C27" s="45"/>
      <c r="D27" s="46" t="s">
        <v>29</v>
      </c>
      <c r="E27" s="47" t="s">
        <v>85</v>
      </c>
      <c r="F27" s="40"/>
      <c r="G27" s="48"/>
      <c r="H27" s="48"/>
    </row>
    <row r="28" spans="1:9">
      <c r="A28" s="33"/>
      <c r="B28" s="41"/>
      <c r="C28" s="42">
        <v>2</v>
      </c>
      <c r="D28" s="305" t="s">
        <v>523</v>
      </c>
      <c r="E28" s="44"/>
      <c r="F28" s="40"/>
      <c r="G28" s="21">
        <v>0</v>
      </c>
      <c r="H28" s="21">
        <v>0</v>
      </c>
    </row>
    <row r="29" spans="1:9">
      <c r="A29" s="33"/>
      <c r="B29" s="41"/>
      <c r="C29" s="42">
        <v>3</v>
      </c>
      <c r="D29" s="43" t="s">
        <v>80</v>
      </c>
      <c r="E29" s="44"/>
      <c r="F29" s="40"/>
      <c r="G29" s="21"/>
      <c r="H29" s="21"/>
    </row>
    <row r="30" spans="1:9">
      <c r="A30" s="33"/>
      <c r="B30" s="41"/>
      <c r="C30" s="42">
        <v>4</v>
      </c>
      <c r="D30" s="43" t="s">
        <v>86</v>
      </c>
      <c r="E30" s="44"/>
      <c r="F30" s="40"/>
      <c r="G30" s="21">
        <v>0</v>
      </c>
      <c r="H30" s="21">
        <v>0</v>
      </c>
    </row>
    <row r="31" spans="1:9">
      <c r="A31" s="33"/>
      <c r="B31" s="41"/>
      <c r="C31" s="440" t="s">
        <v>87</v>
      </c>
      <c r="D31" s="441"/>
      <c r="E31" s="442"/>
      <c r="F31" s="40"/>
      <c r="G31" s="21">
        <f>G24+G28+G29+G30</f>
        <v>359178940</v>
      </c>
      <c r="H31" s="21">
        <f>H24+H28+H29+H30</f>
        <v>337233519</v>
      </c>
      <c r="I31" s="89">
        <f>G31-H31</f>
        <v>21945421</v>
      </c>
    </row>
    <row r="32" spans="1:9">
      <c r="A32" s="33"/>
      <c r="B32" s="39" t="s">
        <v>88</v>
      </c>
      <c r="C32" s="440" t="s">
        <v>89</v>
      </c>
      <c r="D32" s="441"/>
      <c r="E32" s="442"/>
      <c r="F32" s="40"/>
      <c r="G32" s="21">
        <f>SUM(G33:G42)</f>
        <v>59769253.5</v>
      </c>
      <c r="H32" s="21">
        <f>SUM(H33:H42)</f>
        <v>50506370.700000003</v>
      </c>
    </row>
    <row r="33" spans="1:10">
      <c r="A33" s="33"/>
      <c r="B33" s="41"/>
      <c r="C33" s="42">
        <v>1</v>
      </c>
      <c r="D33" s="43" t="s">
        <v>90</v>
      </c>
      <c r="E33" s="44"/>
      <c r="F33" s="40"/>
      <c r="G33" s="48"/>
      <c r="H33" s="48"/>
    </row>
    <row r="34" spans="1:10">
      <c r="A34" s="33"/>
      <c r="B34" s="41"/>
      <c r="C34" s="50">
        <v>2</v>
      </c>
      <c r="D34" s="43" t="s">
        <v>91</v>
      </c>
      <c r="E34" s="44"/>
      <c r="F34" s="40"/>
      <c r="G34" s="48"/>
      <c r="H34" s="48"/>
    </row>
    <row r="35" spans="1:10">
      <c r="A35" s="33"/>
      <c r="B35" s="41"/>
      <c r="C35" s="42">
        <v>3</v>
      </c>
      <c r="D35" s="43" t="s">
        <v>92</v>
      </c>
      <c r="E35" s="44"/>
      <c r="F35" s="40"/>
      <c r="G35" s="48">
        <v>21000000</v>
      </c>
      <c r="H35" s="48">
        <v>21000000</v>
      </c>
      <c r="J35" s="89">
        <f>G35+G41</f>
        <v>50141632.700000003</v>
      </c>
    </row>
    <row r="36" spans="1:10">
      <c r="A36" s="33"/>
      <c r="B36" s="41"/>
      <c r="C36" s="50">
        <v>4</v>
      </c>
      <c r="D36" s="43" t="s">
        <v>93</v>
      </c>
      <c r="E36" s="44"/>
      <c r="F36" s="40"/>
      <c r="G36" s="48"/>
      <c r="H36" s="48"/>
    </row>
    <row r="37" spans="1:10">
      <c r="A37" s="33"/>
      <c r="B37" s="41"/>
      <c r="C37" s="42">
        <v>5</v>
      </c>
      <c r="D37" s="43" t="s">
        <v>94</v>
      </c>
      <c r="E37" s="44"/>
      <c r="F37" s="40"/>
      <c r="G37" s="48"/>
      <c r="H37" s="48"/>
    </row>
    <row r="38" spans="1:10">
      <c r="A38" s="33"/>
      <c r="B38" s="41"/>
      <c r="C38" s="50">
        <v>6</v>
      </c>
      <c r="D38" s="43" t="s">
        <v>95</v>
      </c>
      <c r="E38" s="44"/>
      <c r="F38" s="40"/>
      <c r="G38" s="48"/>
      <c r="H38" s="48"/>
    </row>
    <row r="39" spans="1:10">
      <c r="A39" s="33"/>
      <c r="B39" s="41"/>
      <c r="C39" s="42">
        <v>7</v>
      </c>
      <c r="D39" s="43" t="s">
        <v>96</v>
      </c>
      <c r="E39" s="44"/>
      <c r="F39" s="40"/>
      <c r="G39" s="48">
        <v>364738</v>
      </c>
      <c r="H39" s="48">
        <v>364738</v>
      </c>
    </row>
    <row r="40" spans="1:10">
      <c r="A40" s="33"/>
      <c r="B40" s="41"/>
      <c r="C40" s="50">
        <v>8</v>
      </c>
      <c r="D40" s="43" t="s">
        <v>97</v>
      </c>
      <c r="E40" s="44"/>
      <c r="F40" s="40"/>
      <c r="G40" s="48"/>
      <c r="H40" s="48"/>
    </row>
    <row r="41" spans="1:10">
      <c r="A41" s="33"/>
      <c r="B41" s="41"/>
      <c r="C41" s="42">
        <v>9</v>
      </c>
      <c r="D41" s="43" t="s">
        <v>98</v>
      </c>
      <c r="E41" s="44"/>
      <c r="F41" s="40"/>
      <c r="G41" s="48">
        <f>H41+H42</f>
        <v>29141632.699999999</v>
      </c>
      <c r="H41" s="48">
        <v>25331615</v>
      </c>
    </row>
    <row r="42" spans="1:10">
      <c r="A42" s="33"/>
      <c r="B42" s="41"/>
      <c r="C42" s="50">
        <v>10</v>
      </c>
      <c r="D42" s="43" t="s">
        <v>99</v>
      </c>
      <c r="E42" s="44"/>
      <c r="F42" s="40"/>
      <c r="G42" s="48">
        <f>'TE ARDHURAT 2013'!F38</f>
        <v>9262882.8000000007</v>
      </c>
      <c r="H42" s="48">
        <f>'TE ARDHURAT 2013'!G38</f>
        <v>3810017.7</v>
      </c>
    </row>
    <row r="43" spans="1:10">
      <c r="A43" s="33"/>
      <c r="B43" s="41"/>
      <c r="C43" s="440" t="s">
        <v>100</v>
      </c>
      <c r="D43" s="441"/>
      <c r="E43" s="442"/>
      <c r="F43" s="40"/>
      <c r="G43" s="21">
        <f>G31+G32</f>
        <v>418948193.5</v>
      </c>
      <c r="H43" s="21">
        <f>H31+H32</f>
        <v>387739889.69999999</v>
      </c>
    </row>
    <row r="44" spans="1:10">
      <c r="A44" s="33"/>
      <c r="B44" s="51"/>
      <c r="C44" s="51"/>
      <c r="D44" s="52"/>
      <c r="E44" s="223" t="s">
        <v>470</v>
      </c>
      <c r="F44" s="53"/>
      <c r="G44" s="48"/>
      <c r="H44" s="48">
        <f>'AKTIVI 2013'!G43-'PASIVI 2013'!H43</f>
        <v>0.30000001192092896</v>
      </c>
    </row>
    <row r="45" spans="1:10">
      <c r="A45" s="33"/>
      <c r="B45" s="51"/>
      <c r="C45" s="51"/>
      <c r="D45" s="52"/>
      <c r="E45" s="224"/>
      <c r="F45" s="53"/>
      <c r="G45" s="54"/>
      <c r="H45" s="54"/>
    </row>
  </sheetData>
  <mergeCells count="9">
    <mergeCell ref="C31:E31"/>
    <mergeCell ref="C32:E32"/>
    <mergeCell ref="C43:E43"/>
    <mergeCell ref="B2:H2"/>
    <mergeCell ref="B4:B5"/>
    <mergeCell ref="C4:E5"/>
    <mergeCell ref="F4:F5"/>
    <mergeCell ref="C6:E6"/>
    <mergeCell ref="C24:E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40"/>
  <sheetViews>
    <sheetView workbookViewId="0">
      <selection sqref="A1:G40"/>
    </sheetView>
  </sheetViews>
  <sheetFormatPr defaultRowHeight="14.4"/>
  <cols>
    <col min="1" max="1" width="1.6640625" customWidth="1"/>
    <col min="2" max="2" width="6.44140625" customWidth="1"/>
    <col min="5" max="5" width="36.109375" customWidth="1"/>
    <col min="6" max="6" width="13.88671875" customWidth="1"/>
    <col min="7" max="7" width="13.5546875" customWidth="1"/>
    <col min="8" max="8" width="10.109375" bestFit="1" customWidth="1"/>
  </cols>
  <sheetData>
    <row r="2" spans="1:7" ht="17.399999999999999">
      <c r="A2" s="33"/>
      <c r="B2" s="454" t="s">
        <v>501</v>
      </c>
      <c r="C2" s="454"/>
      <c r="D2" s="454"/>
      <c r="E2" s="454"/>
      <c r="F2" s="454"/>
      <c r="G2" s="454"/>
    </row>
    <row r="3" spans="1:7" ht="15.6">
      <c r="A3" s="33"/>
      <c r="B3" s="455" t="s">
        <v>102</v>
      </c>
      <c r="C3" s="455"/>
      <c r="D3" s="455"/>
      <c r="E3" s="455"/>
      <c r="F3" s="455"/>
      <c r="G3" s="455"/>
    </row>
    <row r="4" spans="1:7" ht="15.6">
      <c r="A4" s="38"/>
      <c r="B4" s="212"/>
      <c r="C4" s="213"/>
      <c r="D4" s="213"/>
      <c r="E4" s="214" t="s">
        <v>239</v>
      </c>
      <c r="F4" s="216">
        <v>2013</v>
      </c>
      <c r="G4" s="216">
        <v>2012</v>
      </c>
    </row>
    <row r="5" spans="1:7">
      <c r="A5" s="33"/>
      <c r="B5" s="456" t="s">
        <v>20</v>
      </c>
      <c r="C5" s="458" t="s">
        <v>103</v>
      </c>
      <c r="D5" s="459"/>
      <c r="E5" s="460"/>
      <c r="F5" s="220" t="s">
        <v>23</v>
      </c>
      <c r="G5" s="220" t="s">
        <v>23</v>
      </c>
    </row>
    <row r="6" spans="1:7">
      <c r="A6" s="33"/>
      <c r="B6" s="457"/>
      <c r="C6" s="461"/>
      <c r="D6" s="462"/>
      <c r="E6" s="463"/>
      <c r="F6" s="221" t="s">
        <v>24</v>
      </c>
      <c r="G6" s="222" t="s">
        <v>25</v>
      </c>
    </row>
    <row r="7" spans="1:7">
      <c r="A7" s="33"/>
      <c r="B7" s="41">
        <v>1</v>
      </c>
      <c r="C7" s="451" t="s">
        <v>104</v>
      </c>
      <c r="D7" s="452"/>
      <c r="E7" s="453"/>
      <c r="F7" s="60">
        <f>F8+F9+F10+F11+F12</f>
        <v>208632036</v>
      </c>
      <c r="G7" s="60">
        <f>G8+G9+G10+G11+G12</f>
        <v>213131810</v>
      </c>
    </row>
    <row r="8" spans="1:7">
      <c r="A8" s="33"/>
      <c r="B8" s="41" t="s">
        <v>127</v>
      </c>
      <c r="C8" s="451" t="s">
        <v>105</v>
      </c>
      <c r="D8" s="452"/>
      <c r="E8" s="453"/>
      <c r="F8" s="55"/>
      <c r="G8" s="55"/>
    </row>
    <row r="9" spans="1:7">
      <c r="A9" s="33"/>
      <c r="B9" s="56" t="s">
        <v>128</v>
      </c>
      <c r="C9" s="59"/>
      <c r="D9" s="62"/>
      <c r="E9" s="259" t="s">
        <v>462</v>
      </c>
      <c r="F9" s="57">
        <v>169245438</v>
      </c>
      <c r="G9" s="57">
        <v>157640923</v>
      </c>
    </row>
    <row r="10" spans="1:7">
      <c r="A10" s="33"/>
      <c r="B10" s="56" t="s">
        <v>129</v>
      </c>
      <c r="C10" s="59"/>
      <c r="D10" s="62"/>
      <c r="E10" s="259" t="s">
        <v>463</v>
      </c>
      <c r="F10" s="57">
        <v>39386598</v>
      </c>
      <c r="G10" s="57">
        <f>52722845-25190</f>
        <v>52697655</v>
      </c>
    </row>
    <row r="11" spans="1:7">
      <c r="A11" s="33"/>
      <c r="B11" s="56" t="s">
        <v>130</v>
      </c>
      <c r="C11" s="59"/>
      <c r="D11" s="62"/>
      <c r="E11" s="259" t="s">
        <v>238</v>
      </c>
      <c r="F11" s="57">
        <v>0</v>
      </c>
      <c r="G11" s="57">
        <v>2768042</v>
      </c>
    </row>
    <row r="12" spans="1:7">
      <c r="A12" s="33"/>
      <c r="B12" s="56"/>
      <c r="C12" s="59"/>
      <c r="D12" s="62"/>
      <c r="E12" s="259" t="s">
        <v>488</v>
      </c>
      <c r="F12" s="57">
        <v>0</v>
      </c>
      <c r="G12" s="57">
        <v>25190</v>
      </c>
    </row>
    <row r="13" spans="1:7">
      <c r="A13" s="33"/>
      <c r="B13" s="56">
        <v>2</v>
      </c>
      <c r="C13" s="451" t="s">
        <v>106</v>
      </c>
      <c r="D13" s="452"/>
      <c r="E13" s="453"/>
      <c r="F13" s="57"/>
      <c r="G13" s="57"/>
    </row>
    <row r="14" spans="1:7">
      <c r="A14" s="33"/>
      <c r="B14" s="139">
        <v>3</v>
      </c>
      <c r="C14" s="464" t="s">
        <v>107</v>
      </c>
      <c r="D14" s="465"/>
      <c r="E14" s="466"/>
      <c r="F14" s="260">
        <v>185054989</v>
      </c>
      <c r="G14" s="260">
        <v>198632531</v>
      </c>
    </row>
    <row r="15" spans="1:7">
      <c r="A15" s="33"/>
      <c r="B15" s="139">
        <v>4</v>
      </c>
      <c r="C15" s="467" t="s">
        <v>108</v>
      </c>
      <c r="D15" s="468"/>
      <c r="E15" s="469"/>
      <c r="F15" s="58">
        <f>SUM(F16:F17)</f>
        <v>4493508</v>
      </c>
      <c r="G15" s="58">
        <f>SUM(G16:G17)</f>
        <v>3077650</v>
      </c>
    </row>
    <row r="16" spans="1:7">
      <c r="A16" s="33"/>
      <c r="B16" s="56"/>
      <c r="C16" s="59"/>
      <c r="D16" s="470" t="s">
        <v>109</v>
      </c>
      <c r="E16" s="471"/>
      <c r="F16" s="57">
        <v>3850478</v>
      </c>
      <c r="G16" s="57">
        <v>2637232</v>
      </c>
    </row>
    <row r="17" spans="1:8">
      <c r="A17" s="33"/>
      <c r="B17" s="56"/>
      <c r="C17" s="59"/>
      <c r="D17" s="470" t="s">
        <v>110</v>
      </c>
      <c r="E17" s="471"/>
      <c r="F17" s="57">
        <v>643030</v>
      </c>
      <c r="G17" s="57">
        <v>440418</v>
      </c>
    </row>
    <row r="18" spans="1:8">
      <c r="A18" s="33"/>
      <c r="B18" s="39">
        <v>5</v>
      </c>
      <c r="C18" s="467" t="s">
        <v>111</v>
      </c>
      <c r="D18" s="468"/>
      <c r="E18" s="469"/>
      <c r="F18" s="60">
        <v>314264</v>
      </c>
      <c r="G18" s="60">
        <v>0</v>
      </c>
    </row>
    <row r="19" spans="1:8">
      <c r="A19" s="33"/>
      <c r="B19" s="39">
        <v>6</v>
      </c>
      <c r="C19" s="467" t="s">
        <v>112</v>
      </c>
      <c r="D19" s="468"/>
      <c r="E19" s="469"/>
      <c r="F19" s="60">
        <v>8417116</v>
      </c>
      <c r="G19" s="60">
        <v>7091528</v>
      </c>
    </row>
    <row r="20" spans="1:8">
      <c r="A20" s="33"/>
      <c r="B20" s="41">
        <v>7</v>
      </c>
      <c r="C20" s="472" t="s">
        <v>113</v>
      </c>
      <c r="D20" s="473"/>
      <c r="E20" s="474"/>
      <c r="F20" s="261">
        <f>F19+F18+F15+F14</f>
        <v>198279877</v>
      </c>
      <c r="G20" s="261">
        <f>G19+G18+G15+G14</f>
        <v>208801709</v>
      </c>
    </row>
    <row r="21" spans="1:8">
      <c r="A21" s="33"/>
      <c r="B21" s="41">
        <v>8</v>
      </c>
      <c r="C21" s="467" t="s">
        <v>114</v>
      </c>
      <c r="D21" s="468"/>
      <c r="E21" s="469"/>
      <c r="F21" s="60">
        <f>F7-F20</f>
        <v>10352159</v>
      </c>
      <c r="G21" s="60">
        <f>G7-G20</f>
        <v>4330101</v>
      </c>
    </row>
    <row r="22" spans="1:8">
      <c r="A22" s="33"/>
      <c r="B22" s="41">
        <v>9</v>
      </c>
      <c r="C22" s="451" t="s">
        <v>115</v>
      </c>
      <c r="D22" s="452"/>
      <c r="E22" s="453"/>
      <c r="F22" s="55">
        <v>0</v>
      </c>
      <c r="G22" s="55">
        <v>0</v>
      </c>
    </row>
    <row r="23" spans="1:8">
      <c r="A23" s="33"/>
      <c r="B23" s="41">
        <v>10</v>
      </c>
      <c r="C23" s="451" t="s">
        <v>116</v>
      </c>
      <c r="D23" s="452"/>
      <c r="E23" s="453"/>
      <c r="F23" s="55">
        <v>0</v>
      </c>
      <c r="G23" s="55">
        <v>0</v>
      </c>
    </row>
    <row r="24" spans="1:8">
      <c r="A24" s="33"/>
      <c r="B24" s="41">
        <v>11</v>
      </c>
      <c r="C24" s="451" t="s">
        <v>117</v>
      </c>
      <c r="D24" s="452"/>
      <c r="E24" s="453"/>
      <c r="F24" s="55"/>
      <c r="G24" s="55"/>
    </row>
    <row r="25" spans="1:8">
      <c r="A25" s="33"/>
      <c r="B25" s="41"/>
      <c r="C25" s="61">
        <v>121</v>
      </c>
      <c r="D25" s="470" t="s">
        <v>118</v>
      </c>
      <c r="E25" s="471"/>
      <c r="F25" s="55"/>
      <c r="G25" s="55"/>
    </row>
    <row r="26" spans="1:8">
      <c r="A26" s="33"/>
      <c r="B26" s="41"/>
      <c r="C26" s="59">
        <v>122</v>
      </c>
      <c r="D26" s="470" t="s">
        <v>119</v>
      </c>
      <c r="E26" s="471"/>
      <c r="F26" s="55"/>
      <c r="G26" s="55"/>
    </row>
    <row r="27" spans="1:8">
      <c r="A27" s="33"/>
      <c r="B27" s="41"/>
      <c r="C27" s="59">
        <v>123</v>
      </c>
      <c r="D27" s="470" t="s">
        <v>120</v>
      </c>
      <c r="E27" s="471"/>
      <c r="F27" s="55"/>
      <c r="G27" s="55"/>
    </row>
    <row r="28" spans="1:8">
      <c r="A28" s="33"/>
      <c r="B28" s="41"/>
      <c r="C28" s="59">
        <v>124</v>
      </c>
      <c r="D28" s="470" t="s">
        <v>121</v>
      </c>
      <c r="E28" s="471"/>
      <c r="F28" s="55">
        <v>60067</v>
      </c>
      <c r="G28" s="55">
        <v>96748</v>
      </c>
    </row>
    <row r="29" spans="1:8">
      <c r="A29" s="33"/>
      <c r="B29" s="41"/>
      <c r="C29" s="59"/>
      <c r="D29" s="284" t="s">
        <v>491</v>
      </c>
      <c r="E29" s="259"/>
      <c r="F29" s="55">
        <v>0</v>
      </c>
      <c r="G29" s="55">
        <v>-4150480</v>
      </c>
    </row>
    <row r="30" spans="1:8">
      <c r="A30" s="33"/>
      <c r="B30" s="41">
        <v>12</v>
      </c>
      <c r="C30" s="467" t="s">
        <v>122</v>
      </c>
      <c r="D30" s="468"/>
      <c r="E30" s="469"/>
      <c r="F30" s="60">
        <f>F22+F23+F24+F25+F26+F27+F28+F29</f>
        <v>60067</v>
      </c>
      <c r="G30" s="60">
        <f>G22+G23+G24+G25+G26+G27+G28+G29</f>
        <v>-4053732</v>
      </c>
    </row>
    <row r="31" spans="1:8">
      <c r="A31" s="33"/>
      <c r="B31" s="41" t="s">
        <v>127</v>
      </c>
      <c r="C31" s="63" t="s">
        <v>131</v>
      </c>
      <c r="D31" s="43"/>
      <c r="E31" s="64"/>
      <c r="F31" s="60">
        <f>F30+F20</f>
        <v>198339944</v>
      </c>
      <c r="G31" s="60">
        <f>G30+G20</f>
        <v>204747977</v>
      </c>
    </row>
    <row r="32" spans="1:8">
      <c r="A32" s="33"/>
      <c r="B32" s="41">
        <v>13</v>
      </c>
      <c r="C32" s="467" t="s">
        <v>123</v>
      </c>
      <c r="D32" s="468"/>
      <c r="E32" s="469"/>
      <c r="F32" s="60">
        <f>F7-F31</f>
        <v>10292092</v>
      </c>
      <c r="G32" s="60">
        <f>G7-G31</f>
        <v>8383833</v>
      </c>
      <c r="H32" s="89">
        <f>F29+F32</f>
        <v>10292092</v>
      </c>
    </row>
    <row r="33" spans="1:8">
      <c r="A33" s="33"/>
      <c r="B33" s="41">
        <v>14</v>
      </c>
      <c r="C33" s="451" t="s">
        <v>124</v>
      </c>
      <c r="D33" s="452"/>
      <c r="E33" s="453"/>
      <c r="F33" s="55">
        <f>F32*10%</f>
        <v>1029209.2000000001</v>
      </c>
      <c r="G33" s="55">
        <f>G32*10%</f>
        <v>838383.3</v>
      </c>
      <c r="H33" s="180">
        <f>H32*10%</f>
        <v>1029209.2000000001</v>
      </c>
    </row>
    <row r="34" spans="1:8">
      <c r="A34" s="33"/>
      <c r="B34" s="41">
        <v>15</v>
      </c>
      <c r="C34" s="467" t="s">
        <v>125</v>
      </c>
      <c r="D34" s="468"/>
      <c r="E34" s="469"/>
      <c r="F34" s="60">
        <f>F32-F33</f>
        <v>9262882.8000000007</v>
      </c>
      <c r="G34" s="60">
        <f>G32-G33</f>
        <v>7545449.7000000002</v>
      </c>
      <c r="H34" s="89">
        <f>H32-H33</f>
        <v>9262882.8000000007</v>
      </c>
    </row>
    <row r="35" spans="1:8">
      <c r="A35" s="33"/>
      <c r="B35" s="41">
        <v>16</v>
      </c>
      <c r="C35" s="451" t="s">
        <v>126</v>
      </c>
      <c r="D35" s="452"/>
      <c r="E35" s="453"/>
      <c r="F35" s="178">
        <f>F32/F7</f>
        <v>4.9331311707086059E-2</v>
      </c>
      <c r="G35" s="178">
        <f>G32/G7</f>
        <v>3.9336375926240195E-2</v>
      </c>
      <c r="H35" s="89">
        <f>F34-H34</f>
        <v>0</v>
      </c>
    </row>
    <row r="36" spans="1:8">
      <c r="A36" s="33"/>
      <c r="B36" s="51"/>
      <c r="C36" s="51"/>
      <c r="D36" s="51"/>
      <c r="E36" s="262" t="s">
        <v>466</v>
      </c>
      <c r="F36" s="263">
        <f>F21-F28</f>
        <v>10292092</v>
      </c>
      <c r="G36" s="263">
        <f>G21-G28</f>
        <v>4233353</v>
      </c>
    </row>
    <row r="37" spans="1:8">
      <c r="A37" s="33"/>
      <c r="B37" s="51"/>
      <c r="C37" s="51"/>
      <c r="D37" s="51"/>
      <c r="E37" s="26" t="s">
        <v>467</v>
      </c>
      <c r="F37" s="48">
        <f>F36*10%</f>
        <v>1029209.2000000001</v>
      </c>
      <c r="G37" s="48">
        <f>G36*10%</f>
        <v>423335.30000000005</v>
      </c>
    </row>
    <row r="38" spans="1:8">
      <c r="A38" s="33"/>
      <c r="B38" s="51"/>
      <c r="C38" s="51"/>
      <c r="D38" s="51"/>
      <c r="E38" s="262" t="s">
        <v>468</v>
      </c>
      <c r="F38" s="263">
        <f>F36-F37</f>
        <v>9262882.8000000007</v>
      </c>
      <c r="G38" s="263">
        <f>G36-G37</f>
        <v>3810017.7</v>
      </c>
    </row>
    <row r="39" spans="1:8">
      <c r="A39" s="33"/>
      <c r="B39" s="51"/>
      <c r="C39" s="51"/>
      <c r="D39" s="51"/>
      <c r="E39" s="53"/>
      <c r="F39" s="54"/>
      <c r="G39" s="54"/>
    </row>
    <row r="40" spans="1:8">
      <c r="A40" s="33"/>
      <c r="B40" s="51"/>
      <c r="C40" s="51"/>
      <c r="D40" s="51"/>
      <c r="E40" s="53"/>
      <c r="F40" s="54"/>
      <c r="G40" s="54"/>
    </row>
  </sheetData>
  <mergeCells count="27">
    <mergeCell ref="C33:E33"/>
    <mergeCell ref="C34:E34"/>
    <mergeCell ref="C35:E35"/>
    <mergeCell ref="D25:E25"/>
    <mergeCell ref="D26:E26"/>
    <mergeCell ref="D27:E27"/>
    <mergeCell ref="D28:E28"/>
    <mergeCell ref="C30:E30"/>
    <mergeCell ref="C32:E32"/>
    <mergeCell ref="C24:E24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  <mergeCell ref="C22:E22"/>
    <mergeCell ref="C23:E23"/>
    <mergeCell ref="C8:E8"/>
    <mergeCell ref="B2:G2"/>
    <mergeCell ref="B3:G3"/>
    <mergeCell ref="B5:B6"/>
    <mergeCell ref="C5:E6"/>
    <mergeCell ref="C7:E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50"/>
  <sheetViews>
    <sheetView workbookViewId="0">
      <selection sqref="A1:G45"/>
    </sheetView>
  </sheetViews>
  <sheetFormatPr defaultRowHeight="14.4"/>
  <cols>
    <col min="1" max="1" width="3.88671875" customWidth="1"/>
    <col min="2" max="2" width="5.44140625" customWidth="1"/>
    <col min="3" max="3" width="6.88671875" customWidth="1"/>
    <col min="4" max="4" width="14.109375" customWidth="1"/>
    <col min="5" max="5" width="33.6640625" customWidth="1"/>
    <col min="6" max="6" width="13.109375" customWidth="1"/>
    <col min="7" max="7" width="13" customWidth="1"/>
    <col min="8" max="8" width="10" bestFit="1" customWidth="1"/>
    <col min="10" max="10" width="11.33203125" customWidth="1"/>
  </cols>
  <sheetData>
    <row r="2" spans="1:10" ht="17.399999999999999">
      <c r="A2" s="66"/>
      <c r="B2" s="454" t="s">
        <v>511</v>
      </c>
      <c r="C2" s="454"/>
      <c r="D2" s="454"/>
      <c r="E2" s="454"/>
      <c r="F2" s="454"/>
      <c r="G2" s="454"/>
    </row>
    <row r="3" spans="1:10" ht="15.6">
      <c r="A3" s="1"/>
      <c r="B3" s="212"/>
      <c r="C3" s="213"/>
      <c r="D3" s="213"/>
      <c r="E3" s="214" t="s">
        <v>239</v>
      </c>
      <c r="F3" s="216">
        <v>2013</v>
      </c>
      <c r="G3" s="216">
        <v>2012</v>
      </c>
    </row>
    <row r="4" spans="1:10">
      <c r="A4" s="66"/>
      <c r="B4" s="443" t="s">
        <v>20</v>
      </c>
      <c r="C4" s="458" t="s">
        <v>132</v>
      </c>
      <c r="D4" s="459"/>
      <c r="E4" s="460"/>
      <c r="F4" s="217" t="s">
        <v>23</v>
      </c>
      <c r="G4" s="217" t="s">
        <v>23</v>
      </c>
    </row>
    <row r="5" spans="1:10">
      <c r="A5" s="66"/>
      <c r="B5" s="444"/>
      <c r="C5" s="461"/>
      <c r="D5" s="462"/>
      <c r="E5" s="463"/>
      <c r="F5" s="218" t="s">
        <v>24</v>
      </c>
      <c r="G5" s="219" t="s">
        <v>25</v>
      </c>
    </row>
    <row r="6" spans="1:10">
      <c r="A6" s="66"/>
      <c r="B6" s="22"/>
      <c r="C6" s="69" t="s">
        <v>133</v>
      </c>
      <c r="D6" s="70"/>
      <c r="E6" s="32"/>
      <c r="F6" s="29"/>
      <c r="G6" s="29"/>
    </row>
    <row r="7" spans="1:10">
      <c r="A7" s="66"/>
      <c r="B7" s="22"/>
      <c r="C7" s="69"/>
      <c r="D7" s="25" t="s">
        <v>134</v>
      </c>
      <c r="E7" s="25"/>
      <c r="F7" s="71">
        <f>'TE ARDHURAT 2013'!F32</f>
        <v>10292092</v>
      </c>
      <c r="G7" s="71">
        <f>'TE ARDHURAT 2013'!G32</f>
        <v>8383833</v>
      </c>
    </row>
    <row r="8" spans="1:10">
      <c r="A8" s="66"/>
      <c r="B8" s="22"/>
      <c r="C8" s="72"/>
      <c r="D8" s="73" t="s">
        <v>135</v>
      </c>
      <c r="E8" s="66"/>
      <c r="F8" s="71"/>
      <c r="G8" s="71"/>
    </row>
    <row r="9" spans="1:10">
      <c r="A9" s="66"/>
      <c r="B9" s="22"/>
      <c r="C9" s="69"/>
      <c r="D9" s="70"/>
      <c r="E9" s="74" t="s">
        <v>136</v>
      </c>
      <c r="F9" s="71">
        <f>'TE ARDHURAT 2013'!F18</f>
        <v>314264</v>
      </c>
      <c r="G9" s="71">
        <v>0</v>
      </c>
    </row>
    <row r="10" spans="1:10">
      <c r="A10" s="66"/>
      <c r="B10" s="22"/>
      <c r="C10" s="69"/>
      <c r="D10" s="70"/>
      <c r="E10" s="74" t="s">
        <v>137</v>
      </c>
      <c r="F10" s="71">
        <v>0</v>
      </c>
      <c r="G10" s="71">
        <v>0</v>
      </c>
    </row>
    <row r="11" spans="1:10">
      <c r="A11" s="66"/>
      <c r="B11" s="22"/>
      <c r="C11" s="69"/>
      <c r="D11" s="70"/>
      <c r="E11" s="74" t="s">
        <v>138</v>
      </c>
      <c r="F11" s="71">
        <v>0</v>
      </c>
      <c r="G11" s="71">
        <v>0</v>
      </c>
    </row>
    <row r="12" spans="1:10">
      <c r="A12" s="66"/>
      <c r="B12" s="22"/>
      <c r="C12" s="69"/>
      <c r="D12" s="70"/>
      <c r="E12" s="74" t="s">
        <v>139</v>
      </c>
      <c r="F12" s="71">
        <v>60067</v>
      </c>
      <c r="G12" s="71">
        <v>96748</v>
      </c>
    </row>
    <row r="13" spans="1:10">
      <c r="A13" s="75"/>
      <c r="B13" s="481"/>
      <c r="C13" s="479"/>
      <c r="D13" s="76" t="s">
        <v>140</v>
      </c>
      <c r="E13" s="75"/>
      <c r="F13" s="475">
        <v>-28685196</v>
      </c>
      <c r="G13" s="475">
        <v>55874970</v>
      </c>
      <c r="H13">
        <v>61149780</v>
      </c>
      <c r="J13" s="475">
        <v>12030247</v>
      </c>
    </row>
    <row r="14" spans="1:10">
      <c r="A14" s="75"/>
      <c r="B14" s="482"/>
      <c r="C14" s="480"/>
      <c r="D14" s="77" t="s">
        <v>141</v>
      </c>
      <c r="E14" s="75"/>
      <c r="F14" s="476"/>
      <c r="G14" s="476"/>
      <c r="J14" s="476"/>
    </row>
    <row r="15" spans="1:10">
      <c r="A15" s="66"/>
      <c r="B15" s="18"/>
      <c r="C15" s="69"/>
      <c r="D15" s="25" t="s">
        <v>142</v>
      </c>
      <c r="E15" s="25"/>
      <c r="F15" s="78">
        <v>-3750079</v>
      </c>
      <c r="G15" s="78">
        <v>45959434</v>
      </c>
      <c r="H15">
        <v>63710549</v>
      </c>
      <c r="J15" s="78">
        <v>81552895</v>
      </c>
    </row>
    <row r="16" spans="1:10">
      <c r="A16" s="66"/>
      <c r="B16" s="477"/>
      <c r="C16" s="479"/>
      <c r="D16" s="76" t="s">
        <v>143</v>
      </c>
      <c r="E16" s="76"/>
      <c r="F16" s="475">
        <v>21905888</v>
      </c>
      <c r="G16" s="475">
        <v>-120316400</v>
      </c>
    </row>
    <row r="17" spans="1:8">
      <c r="A17" s="66"/>
      <c r="B17" s="478"/>
      <c r="C17" s="480"/>
      <c r="D17" s="73" t="s">
        <v>144</v>
      </c>
      <c r="E17" s="73"/>
      <c r="F17" s="476"/>
      <c r="G17" s="476"/>
      <c r="H17">
        <v>102502866</v>
      </c>
    </row>
    <row r="18" spans="1:8">
      <c r="A18" s="66"/>
      <c r="B18" s="22"/>
      <c r="C18" s="69"/>
      <c r="D18" s="49" t="s">
        <v>145</v>
      </c>
      <c r="E18" s="49"/>
      <c r="F18" s="79">
        <f>SUM(F7:F17)</f>
        <v>137036</v>
      </c>
      <c r="G18" s="79">
        <f>SUM(G7:G17)</f>
        <v>-10001415</v>
      </c>
    </row>
    <row r="19" spans="1:8">
      <c r="A19" s="66"/>
      <c r="B19" s="22"/>
      <c r="C19" s="69"/>
      <c r="D19" s="25" t="s">
        <v>146</v>
      </c>
      <c r="E19" s="25"/>
      <c r="F19" s="71">
        <v>-60067</v>
      </c>
      <c r="G19" s="71">
        <v>-96748</v>
      </c>
    </row>
    <row r="20" spans="1:8">
      <c r="A20" s="66"/>
      <c r="B20" s="22"/>
      <c r="C20" s="69"/>
      <c r="D20" s="25" t="s">
        <v>147</v>
      </c>
      <c r="E20" s="25"/>
      <c r="F20" s="71">
        <v>-989676</v>
      </c>
      <c r="G20" s="71">
        <v>-1030556</v>
      </c>
    </row>
    <row r="21" spans="1:8">
      <c r="A21" s="66"/>
      <c r="B21" s="22"/>
      <c r="C21" s="69"/>
      <c r="D21" s="80" t="s">
        <v>148</v>
      </c>
      <c r="E21" s="49"/>
      <c r="F21" s="60">
        <f>SUM(F18:F20)</f>
        <v>-912707</v>
      </c>
      <c r="G21" s="60">
        <f>SUM(G18:G20)</f>
        <v>-11128719</v>
      </c>
    </row>
    <row r="22" spans="1:8">
      <c r="A22" s="66"/>
      <c r="B22" s="22"/>
      <c r="C22" s="81" t="s">
        <v>149</v>
      </c>
      <c r="D22" s="70"/>
      <c r="E22" s="25"/>
      <c r="F22" s="71"/>
      <c r="G22" s="71"/>
    </row>
    <row r="23" spans="1:8">
      <c r="A23" s="66"/>
      <c r="B23" s="22"/>
      <c r="C23" s="69"/>
      <c r="D23" s="25" t="s">
        <v>150</v>
      </c>
      <c r="E23" s="25"/>
      <c r="F23" s="71"/>
      <c r="G23" s="71"/>
    </row>
    <row r="24" spans="1:8">
      <c r="A24" s="66"/>
      <c r="B24" s="22"/>
      <c r="C24" s="69"/>
      <c r="D24" s="25" t="s">
        <v>151</v>
      </c>
      <c r="E24" s="25"/>
      <c r="F24" s="71">
        <v>-1465656</v>
      </c>
      <c r="G24" s="71">
        <v>-564027</v>
      </c>
    </row>
    <row r="25" spans="1:8">
      <c r="A25" s="66"/>
      <c r="B25" s="22"/>
      <c r="C25" s="82"/>
      <c r="D25" s="25" t="s">
        <v>152</v>
      </c>
      <c r="E25" s="25"/>
      <c r="F25" s="71"/>
      <c r="G25" s="71"/>
    </row>
    <row r="26" spans="1:8">
      <c r="A26" s="66"/>
      <c r="B26" s="22"/>
      <c r="C26" s="30"/>
      <c r="D26" s="25" t="s">
        <v>153</v>
      </c>
      <c r="E26" s="25"/>
      <c r="F26" s="71"/>
      <c r="G26" s="71"/>
    </row>
    <row r="27" spans="1:8">
      <c r="A27" s="66"/>
      <c r="B27" s="22"/>
      <c r="C27" s="30"/>
      <c r="D27" s="25" t="s">
        <v>154</v>
      </c>
      <c r="E27" s="25"/>
      <c r="F27" s="71"/>
      <c r="G27" s="71"/>
    </row>
    <row r="28" spans="1:8">
      <c r="A28" s="66"/>
      <c r="B28" s="22"/>
      <c r="C28" s="30"/>
      <c r="D28" s="28" t="s">
        <v>155</v>
      </c>
      <c r="E28" s="25"/>
      <c r="F28" s="60">
        <f>SUM(F23:F27)</f>
        <v>-1465656</v>
      </c>
      <c r="G28" s="60">
        <f>SUM(G23:G27)</f>
        <v>-564027</v>
      </c>
    </row>
    <row r="29" spans="1:8">
      <c r="A29" s="66"/>
      <c r="B29" s="22"/>
      <c r="C29" s="69" t="s">
        <v>156</v>
      </c>
      <c r="D29" s="83"/>
      <c r="E29" s="25"/>
      <c r="F29" s="71"/>
      <c r="G29" s="71"/>
    </row>
    <row r="30" spans="1:8">
      <c r="A30" s="66"/>
      <c r="B30" s="22"/>
      <c r="C30" s="30"/>
      <c r="D30" s="25" t="s">
        <v>157</v>
      </c>
      <c r="E30" s="25"/>
      <c r="F30" s="71"/>
      <c r="G30" s="71"/>
    </row>
    <row r="31" spans="1:8">
      <c r="A31" s="66"/>
      <c r="B31" s="22"/>
      <c r="C31" s="30"/>
      <c r="D31" s="25" t="s">
        <v>158</v>
      </c>
      <c r="E31" s="25"/>
      <c r="F31" s="71">
        <v>0</v>
      </c>
      <c r="G31" s="71">
        <v>0</v>
      </c>
    </row>
    <row r="32" spans="1:8">
      <c r="A32" s="66"/>
      <c r="B32" s="22"/>
      <c r="C32" s="30"/>
      <c r="D32" s="25" t="s">
        <v>159</v>
      </c>
      <c r="E32" s="25"/>
      <c r="F32" s="71"/>
      <c r="G32" s="71"/>
    </row>
    <row r="33" spans="1:7">
      <c r="A33" s="66"/>
      <c r="B33" s="22"/>
      <c r="C33" s="30"/>
      <c r="D33" s="25" t="s">
        <v>160</v>
      </c>
      <c r="E33" s="25"/>
      <c r="F33" s="71"/>
      <c r="G33" s="71"/>
    </row>
    <row r="34" spans="1:7">
      <c r="A34" s="66"/>
      <c r="B34" s="22"/>
      <c r="C34" s="30"/>
      <c r="D34" s="28" t="s">
        <v>161</v>
      </c>
      <c r="E34" s="25"/>
      <c r="F34" s="60">
        <f>SUM(F30:F33)</f>
        <v>0</v>
      </c>
      <c r="G34" s="60">
        <f>SUM(G30:G33)</f>
        <v>0</v>
      </c>
    </row>
    <row r="35" spans="1:7">
      <c r="A35" s="1"/>
      <c r="B35" s="84"/>
      <c r="C35" s="81" t="s">
        <v>162</v>
      </c>
      <c r="D35" s="84"/>
      <c r="E35" s="85"/>
      <c r="F35" s="86">
        <f>F21+F28+F34</f>
        <v>-2378363</v>
      </c>
      <c r="G35" s="86">
        <f>G21+G28+G34</f>
        <v>-11692746</v>
      </c>
    </row>
    <row r="36" spans="1:7">
      <c r="A36" s="1"/>
      <c r="B36" s="84"/>
      <c r="C36" s="81" t="s">
        <v>163</v>
      </c>
      <c r="D36" s="84"/>
      <c r="E36" s="85"/>
      <c r="F36" s="87">
        <f>G37</f>
        <v>6208864</v>
      </c>
      <c r="G36" s="87">
        <v>17901610</v>
      </c>
    </row>
    <row r="37" spans="1:7">
      <c r="A37" s="1"/>
      <c r="B37" s="84"/>
      <c r="C37" s="81" t="s">
        <v>164</v>
      </c>
      <c r="D37" s="84"/>
      <c r="E37" s="85"/>
      <c r="F37" s="86">
        <f>F35+F36</f>
        <v>3830501</v>
      </c>
      <c r="G37" s="86">
        <f>G35+G36</f>
        <v>6208864</v>
      </c>
    </row>
    <row r="38" spans="1:7">
      <c r="A38" s="1"/>
      <c r="B38" s="67"/>
      <c r="C38" s="67"/>
      <c r="D38" s="67"/>
      <c r="E38" s="223" t="s">
        <v>470</v>
      </c>
      <c r="F38" s="88">
        <f>'AKTIVI 2013'!F6</f>
        <v>3830501</v>
      </c>
      <c r="G38" s="88">
        <f>'AKTIVI 2013'!G6</f>
        <v>6208864</v>
      </c>
    </row>
    <row r="39" spans="1:7">
      <c r="A39" s="1"/>
      <c r="B39" s="67"/>
      <c r="C39" s="67"/>
      <c r="D39" s="67"/>
      <c r="E39" s="224"/>
      <c r="F39" s="88">
        <f>F37-F38</f>
        <v>0</v>
      </c>
      <c r="G39" s="88">
        <f>G37-G38</f>
        <v>0</v>
      </c>
    </row>
    <row r="40" spans="1:7">
      <c r="A40" s="1"/>
      <c r="B40" s="67"/>
      <c r="C40" s="67"/>
      <c r="D40" s="67"/>
      <c r="E40" s="1"/>
      <c r="F40" s="68"/>
      <c r="G40" s="68"/>
    </row>
    <row r="41" spans="1:7">
      <c r="A41" s="1"/>
      <c r="B41" s="67"/>
      <c r="C41" s="67"/>
      <c r="D41" s="67"/>
      <c r="E41" s="1"/>
      <c r="F41" s="68"/>
      <c r="G41" s="68"/>
    </row>
    <row r="42" spans="1:7">
      <c r="A42" s="1"/>
      <c r="B42" s="67"/>
      <c r="C42" s="67"/>
      <c r="D42" s="67"/>
      <c r="E42" s="1"/>
      <c r="F42" s="68"/>
      <c r="G42" s="68"/>
    </row>
    <row r="43" spans="1:7">
      <c r="A43" s="1"/>
      <c r="B43" s="67"/>
      <c r="C43" s="67"/>
      <c r="D43" s="67"/>
      <c r="E43" s="1"/>
      <c r="F43" s="68"/>
      <c r="G43" s="68"/>
    </row>
    <row r="44" spans="1:7">
      <c r="A44" s="1"/>
      <c r="B44" s="67"/>
      <c r="C44" s="67"/>
      <c r="D44" s="67"/>
      <c r="E44" s="1"/>
      <c r="F44" s="68"/>
      <c r="G44" s="68"/>
    </row>
    <row r="45" spans="1:7">
      <c r="A45" s="1"/>
      <c r="B45" s="67"/>
      <c r="C45" s="67"/>
      <c r="D45" s="67"/>
      <c r="E45" s="1"/>
      <c r="F45" s="68"/>
      <c r="G45" s="68"/>
    </row>
    <row r="46" spans="1:7">
      <c r="A46" s="1"/>
      <c r="B46" s="67"/>
      <c r="C46" s="67"/>
      <c r="D46" s="67"/>
      <c r="E46" s="1"/>
      <c r="F46" s="68"/>
      <c r="G46" s="68"/>
    </row>
    <row r="47" spans="1:7">
      <c r="A47" s="1"/>
      <c r="B47" s="67"/>
      <c r="C47" s="67"/>
      <c r="D47" s="67"/>
      <c r="E47" s="1"/>
      <c r="F47" s="68"/>
      <c r="G47" s="68"/>
    </row>
    <row r="48" spans="1:7">
      <c r="A48" s="1"/>
      <c r="B48" s="67"/>
      <c r="C48" s="67"/>
      <c r="D48" s="67"/>
      <c r="E48" s="1"/>
      <c r="F48" s="68"/>
      <c r="G48" s="68"/>
    </row>
    <row r="49" spans="1:7">
      <c r="A49" s="1"/>
      <c r="B49" s="67"/>
      <c r="C49" s="67"/>
      <c r="D49" s="67"/>
      <c r="E49" s="1"/>
      <c r="F49" s="68"/>
      <c r="G49" s="68"/>
    </row>
    <row r="50" spans="1:7">
      <c r="A50" s="1"/>
      <c r="B50" s="67"/>
      <c r="C50" s="67"/>
      <c r="D50" s="67"/>
      <c r="E50" s="1"/>
      <c r="F50" s="68"/>
      <c r="G50" s="68"/>
    </row>
  </sheetData>
  <mergeCells count="12">
    <mergeCell ref="B2:G2"/>
    <mergeCell ref="B4:B5"/>
    <mergeCell ref="C4:E5"/>
    <mergeCell ref="B13:B14"/>
    <mergeCell ref="C13:C14"/>
    <mergeCell ref="F13:F14"/>
    <mergeCell ref="G13:G14"/>
    <mergeCell ref="J13:J14"/>
    <mergeCell ref="B16:B17"/>
    <mergeCell ref="C16:C17"/>
    <mergeCell ref="F16:F17"/>
    <mergeCell ref="G16:G1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sqref="A1:N34"/>
    </sheetView>
  </sheetViews>
  <sheetFormatPr defaultRowHeight="14.4"/>
  <cols>
    <col min="1" max="1" width="5.109375" customWidth="1"/>
    <col min="2" max="2" width="23.33203125" customWidth="1"/>
    <col min="3" max="3" width="4.44140625" customWidth="1"/>
    <col min="4" max="4" width="5.88671875" customWidth="1"/>
    <col min="6" max="6" width="9" customWidth="1"/>
    <col min="7" max="7" width="8.109375" customWidth="1"/>
  </cols>
  <sheetData>
    <row r="1" spans="1:14" ht="17.399999999999999">
      <c r="B1" s="147" t="s">
        <v>101</v>
      </c>
      <c r="C1" s="90"/>
      <c r="D1" s="91"/>
      <c r="G1" s="225" t="s">
        <v>512</v>
      </c>
      <c r="H1" s="226"/>
      <c r="I1" s="226"/>
      <c r="J1" s="226"/>
      <c r="K1" s="226"/>
      <c r="L1" s="227"/>
      <c r="N1" s="89"/>
    </row>
    <row r="2" spans="1:14" ht="15.6">
      <c r="A2" s="146"/>
      <c r="B2" s="146" t="s">
        <v>209</v>
      </c>
      <c r="C2" s="146"/>
      <c r="D2" s="146"/>
      <c r="E2" s="146"/>
      <c r="N2" s="89"/>
    </row>
    <row r="3" spans="1:14">
      <c r="A3" s="483" t="s">
        <v>20</v>
      </c>
      <c r="B3" s="483" t="s">
        <v>165</v>
      </c>
      <c r="C3" s="297" t="s">
        <v>210</v>
      </c>
      <c r="D3" s="485" t="s">
        <v>166</v>
      </c>
      <c r="E3" s="228" t="s">
        <v>167</v>
      </c>
      <c r="F3" s="485" t="s">
        <v>168</v>
      </c>
      <c r="G3" s="485" t="s">
        <v>169</v>
      </c>
      <c r="H3" s="228" t="s">
        <v>167</v>
      </c>
      <c r="I3" s="228" t="s">
        <v>170</v>
      </c>
      <c r="J3" s="228" t="s">
        <v>171</v>
      </c>
      <c r="K3" s="228" t="s">
        <v>172</v>
      </c>
      <c r="L3" s="228" t="s">
        <v>173</v>
      </c>
      <c r="M3" s="228" t="s">
        <v>172</v>
      </c>
      <c r="N3" s="229" t="s">
        <v>174</v>
      </c>
    </row>
    <row r="4" spans="1:14">
      <c r="A4" s="484"/>
      <c r="B4" s="484"/>
      <c r="C4" s="298" t="s">
        <v>211</v>
      </c>
      <c r="D4" s="486"/>
      <c r="E4" s="230" t="s">
        <v>503</v>
      </c>
      <c r="F4" s="486"/>
      <c r="G4" s="486"/>
      <c r="H4" s="231" t="s">
        <v>504</v>
      </c>
      <c r="I4" s="230" t="s">
        <v>469</v>
      </c>
      <c r="J4" s="230" t="s">
        <v>503</v>
      </c>
      <c r="K4" s="232" t="s">
        <v>175</v>
      </c>
      <c r="L4" s="233" t="s">
        <v>505</v>
      </c>
      <c r="M4" s="233" t="s">
        <v>176</v>
      </c>
      <c r="N4" s="234" t="s">
        <v>504</v>
      </c>
    </row>
    <row r="5" spans="1:14">
      <c r="A5" s="93">
        <v>1</v>
      </c>
      <c r="B5" s="14" t="s">
        <v>212</v>
      </c>
      <c r="C5" s="140" t="s">
        <v>213</v>
      </c>
      <c r="D5" s="14">
        <v>3</v>
      </c>
      <c r="E5" s="14">
        <v>391000</v>
      </c>
      <c r="F5" s="299">
        <v>352710</v>
      </c>
      <c r="G5" s="299">
        <v>0</v>
      </c>
      <c r="H5" s="299">
        <f>E5+F5-G5</f>
        <v>743710</v>
      </c>
      <c r="I5" s="94">
        <v>250724.9</v>
      </c>
      <c r="J5" s="299">
        <f>E5-I5</f>
        <v>140275.1</v>
      </c>
      <c r="K5" s="299">
        <f>J5+F5-G5</f>
        <v>492985.1</v>
      </c>
      <c r="L5" s="94">
        <f>K5*10%</f>
        <v>49298.51</v>
      </c>
      <c r="M5" s="94">
        <f>I5+L5</f>
        <v>300023.40999999997</v>
      </c>
      <c r="N5" s="94">
        <f>H5-M5</f>
        <v>443686.59</v>
      </c>
    </row>
    <row r="6" spans="1:14">
      <c r="A6" s="93">
        <v>2</v>
      </c>
      <c r="B6" s="14" t="s">
        <v>214</v>
      </c>
      <c r="C6" s="140" t="s">
        <v>215</v>
      </c>
      <c r="D6" s="14">
        <v>30</v>
      </c>
      <c r="E6" s="14">
        <v>45000</v>
      </c>
      <c r="F6" s="299">
        <v>0</v>
      </c>
      <c r="G6" s="299">
        <v>0</v>
      </c>
      <c r="H6" s="299">
        <f t="shared" ref="H6:H30" si="0">E6+F6-G6</f>
        <v>45000</v>
      </c>
      <c r="I6" s="94">
        <v>25392.95</v>
      </c>
      <c r="J6" s="299">
        <f t="shared" ref="J6:J30" si="1">E6-I6</f>
        <v>19607.05</v>
      </c>
      <c r="K6" s="299">
        <f t="shared" ref="K6:K30" si="2">J6+F6-G6</f>
        <v>19607.05</v>
      </c>
      <c r="L6" s="94">
        <f t="shared" ref="L6:L25" si="3">K6*10%</f>
        <v>1960.7049999999999</v>
      </c>
      <c r="M6" s="94">
        <f t="shared" ref="M6:M25" si="4">I6+L6</f>
        <v>27353.654999999999</v>
      </c>
      <c r="N6" s="94">
        <f t="shared" ref="N6:N26" si="5">H6-M6</f>
        <v>17646.345000000001</v>
      </c>
    </row>
    <row r="7" spans="1:14">
      <c r="A7" s="93">
        <v>3</v>
      </c>
      <c r="B7" s="14" t="s">
        <v>216</v>
      </c>
      <c r="C7" s="140" t="s">
        <v>215</v>
      </c>
      <c r="D7" s="14">
        <v>4</v>
      </c>
      <c r="E7" s="14">
        <v>56725</v>
      </c>
      <c r="F7" s="299">
        <v>116583</v>
      </c>
      <c r="G7" s="299">
        <v>0</v>
      </c>
      <c r="H7" s="299">
        <f t="shared" si="0"/>
        <v>173308</v>
      </c>
      <c r="I7" s="94">
        <v>31432.2</v>
      </c>
      <c r="J7" s="299">
        <f t="shared" si="1"/>
        <v>25292.799999999999</v>
      </c>
      <c r="K7" s="299">
        <f t="shared" si="2"/>
        <v>141875.79999999999</v>
      </c>
      <c r="L7" s="94">
        <f t="shared" si="3"/>
        <v>14187.58</v>
      </c>
      <c r="M7" s="94">
        <f t="shared" si="4"/>
        <v>45619.78</v>
      </c>
      <c r="N7" s="94">
        <f t="shared" si="5"/>
        <v>127688.22</v>
      </c>
    </row>
    <row r="8" spans="1:14">
      <c r="A8" s="93">
        <v>4</v>
      </c>
      <c r="B8" s="141" t="s">
        <v>217</v>
      </c>
      <c r="C8" s="300" t="s">
        <v>215</v>
      </c>
      <c r="D8" s="141">
        <v>1</v>
      </c>
      <c r="E8" s="141">
        <v>20000</v>
      </c>
      <c r="F8" s="299">
        <v>0</v>
      </c>
      <c r="G8" s="299">
        <v>0</v>
      </c>
      <c r="H8" s="299">
        <f t="shared" si="0"/>
        <v>20000</v>
      </c>
      <c r="I8" s="94">
        <v>7840</v>
      </c>
      <c r="J8" s="299">
        <f t="shared" si="1"/>
        <v>12160</v>
      </c>
      <c r="K8" s="299">
        <f t="shared" si="2"/>
        <v>12160</v>
      </c>
      <c r="L8" s="94">
        <f t="shared" si="3"/>
        <v>1216</v>
      </c>
      <c r="M8" s="94">
        <f t="shared" si="4"/>
        <v>9056</v>
      </c>
      <c r="N8" s="94">
        <f t="shared" si="5"/>
        <v>10944</v>
      </c>
    </row>
    <row r="9" spans="1:14">
      <c r="A9" s="93">
        <v>5</v>
      </c>
      <c r="B9" s="141" t="s">
        <v>218</v>
      </c>
      <c r="C9" s="300" t="s">
        <v>215</v>
      </c>
      <c r="D9" s="142">
        <v>2</v>
      </c>
      <c r="E9" s="141">
        <v>20000</v>
      </c>
      <c r="F9" s="299">
        <v>0</v>
      </c>
      <c r="G9" s="299">
        <v>0</v>
      </c>
      <c r="H9" s="299">
        <f t="shared" si="0"/>
        <v>20000</v>
      </c>
      <c r="I9" s="94">
        <v>7840</v>
      </c>
      <c r="J9" s="299">
        <f t="shared" si="1"/>
        <v>12160</v>
      </c>
      <c r="K9" s="299">
        <f t="shared" si="2"/>
        <v>12160</v>
      </c>
      <c r="L9" s="94">
        <f t="shared" si="3"/>
        <v>1216</v>
      </c>
      <c r="M9" s="94">
        <f t="shared" si="4"/>
        <v>9056</v>
      </c>
      <c r="N9" s="94">
        <f t="shared" si="5"/>
        <v>10944</v>
      </c>
    </row>
    <row r="10" spans="1:14" ht="15" thickBot="1">
      <c r="A10" s="93">
        <v>6</v>
      </c>
      <c r="B10" s="141" t="s">
        <v>219</v>
      </c>
      <c r="C10" s="300" t="s">
        <v>215</v>
      </c>
      <c r="D10" s="141">
        <v>1</v>
      </c>
      <c r="E10" s="141">
        <v>60000</v>
      </c>
      <c r="F10" s="299">
        <v>60752</v>
      </c>
      <c r="G10" s="299">
        <v>0</v>
      </c>
      <c r="H10" s="299">
        <f t="shared" si="0"/>
        <v>120752</v>
      </c>
      <c r="I10" s="94">
        <v>23520</v>
      </c>
      <c r="J10" s="299">
        <f t="shared" si="1"/>
        <v>36480</v>
      </c>
      <c r="K10" s="299">
        <f t="shared" si="2"/>
        <v>97232</v>
      </c>
      <c r="L10" s="94">
        <f t="shared" si="3"/>
        <v>9723.2000000000007</v>
      </c>
      <c r="M10" s="94">
        <f t="shared" si="4"/>
        <v>33243.199999999997</v>
      </c>
      <c r="N10" s="94">
        <f t="shared" si="5"/>
        <v>87508.800000000003</v>
      </c>
    </row>
    <row r="11" spans="1:14">
      <c r="A11" s="93">
        <v>7</v>
      </c>
      <c r="B11" s="143" t="s">
        <v>220</v>
      </c>
      <c r="C11" s="301" t="s">
        <v>221</v>
      </c>
      <c r="D11" s="144">
        <v>1</v>
      </c>
      <c r="E11" s="144">
        <v>26813</v>
      </c>
      <c r="F11" s="299">
        <v>0</v>
      </c>
      <c r="G11" s="299">
        <v>0</v>
      </c>
      <c r="H11" s="299">
        <f t="shared" si="0"/>
        <v>26813</v>
      </c>
      <c r="I11" s="94">
        <v>6435.5</v>
      </c>
      <c r="J11" s="299">
        <f t="shared" si="1"/>
        <v>20377.5</v>
      </c>
      <c r="K11" s="299">
        <f t="shared" si="2"/>
        <v>20377.5</v>
      </c>
      <c r="L11" s="94">
        <f t="shared" si="3"/>
        <v>2037.75</v>
      </c>
      <c r="M11" s="94">
        <f t="shared" si="4"/>
        <v>8473.25</v>
      </c>
      <c r="N11" s="94">
        <f t="shared" si="5"/>
        <v>18339.75</v>
      </c>
    </row>
    <row r="12" spans="1:14">
      <c r="A12" s="93">
        <v>8</v>
      </c>
      <c r="B12" s="132" t="s">
        <v>222</v>
      </c>
      <c r="C12" s="302" t="s">
        <v>221</v>
      </c>
      <c r="D12" s="14">
        <v>1</v>
      </c>
      <c r="E12" s="14">
        <v>16553</v>
      </c>
      <c r="F12" s="299">
        <v>0</v>
      </c>
      <c r="G12" s="299">
        <v>0</v>
      </c>
      <c r="H12" s="299">
        <f t="shared" si="0"/>
        <v>16553</v>
      </c>
      <c r="I12" s="94">
        <v>3974.05</v>
      </c>
      <c r="J12" s="299">
        <f t="shared" si="1"/>
        <v>12578.95</v>
      </c>
      <c r="K12" s="299">
        <f t="shared" si="2"/>
        <v>12578.95</v>
      </c>
      <c r="L12" s="94">
        <f t="shared" si="3"/>
        <v>1257.8950000000002</v>
      </c>
      <c r="M12" s="94">
        <f t="shared" si="4"/>
        <v>5231.9450000000006</v>
      </c>
      <c r="N12" s="94">
        <f t="shared" si="5"/>
        <v>11321.055</v>
      </c>
    </row>
    <row r="13" spans="1:14">
      <c r="A13" s="93">
        <v>9</v>
      </c>
      <c r="B13" s="132" t="s">
        <v>223</v>
      </c>
      <c r="C13" s="302" t="s">
        <v>221</v>
      </c>
      <c r="D13" s="14">
        <v>1</v>
      </c>
      <c r="E13" s="14">
        <v>9208</v>
      </c>
      <c r="F13" s="299">
        <v>0</v>
      </c>
      <c r="G13" s="299">
        <v>0</v>
      </c>
      <c r="H13" s="299">
        <f t="shared" si="0"/>
        <v>9208</v>
      </c>
      <c r="I13" s="94">
        <v>2210.3000000000002</v>
      </c>
      <c r="J13" s="299">
        <f t="shared" si="1"/>
        <v>6997.7</v>
      </c>
      <c r="K13" s="299">
        <f t="shared" si="2"/>
        <v>6997.7</v>
      </c>
      <c r="L13" s="94">
        <f t="shared" si="3"/>
        <v>699.77</v>
      </c>
      <c r="M13" s="94">
        <f t="shared" si="4"/>
        <v>2910.07</v>
      </c>
      <c r="N13" s="94">
        <f t="shared" si="5"/>
        <v>6297.93</v>
      </c>
    </row>
    <row r="14" spans="1:14">
      <c r="A14" s="93">
        <v>10</v>
      </c>
      <c r="B14" s="132" t="s">
        <v>224</v>
      </c>
      <c r="C14" s="302" t="s">
        <v>221</v>
      </c>
      <c r="D14" s="14">
        <v>1</v>
      </c>
      <c r="E14" s="14">
        <v>10292</v>
      </c>
      <c r="F14" s="299">
        <v>0</v>
      </c>
      <c r="G14" s="299">
        <v>0</v>
      </c>
      <c r="H14" s="299">
        <f t="shared" si="0"/>
        <v>10292</v>
      </c>
      <c r="I14" s="94">
        <v>2469.6999999999998</v>
      </c>
      <c r="J14" s="299">
        <f t="shared" si="1"/>
        <v>7822.3</v>
      </c>
      <c r="K14" s="299">
        <f t="shared" si="2"/>
        <v>7822.3</v>
      </c>
      <c r="L14" s="94">
        <f t="shared" si="3"/>
        <v>782.23</v>
      </c>
      <c r="M14" s="94">
        <f t="shared" si="4"/>
        <v>3251.93</v>
      </c>
      <c r="N14" s="94">
        <f t="shared" si="5"/>
        <v>7040.07</v>
      </c>
    </row>
    <row r="15" spans="1:14">
      <c r="A15" s="93">
        <v>11</v>
      </c>
      <c r="B15" s="14" t="s">
        <v>225</v>
      </c>
      <c r="C15" s="303" t="s">
        <v>221</v>
      </c>
      <c r="D15" s="144">
        <v>1</v>
      </c>
      <c r="E15" s="144">
        <v>9750</v>
      </c>
      <c r="F15" s="299">
        <v>0</v>
      </c>
      <c r="G15" s="299">
        <v>0</v>
      </c>
      <c r="H15" s="299">
        <f t="shared" si="0"/>
        <v>9750</v>
      </c>
      <c r="I15" s="94">
        <v>2340</v>
      </c>
      <c r="J15" s="299">
        <f t="shared" si="1"/>
        <v>7410</v>
      </c>
      <c r="K15" s="299">
        <f t="shared" si="2"/>
        <v>7410</v>
      </c>
      <c r="L15" s="94">
        <f t="shared" si="3"/>
        <v>741</v>
      </c>
      <c r="M15" s="94">
        <f t="shared" si="4"/>
        <v>3081</v>
      </c>
      <c r="N15" s="94">
        <f t="shared" si="5"/>
        <v>6669</v>
      </c>
    </row>
    <row r="16" spans="1:14">
      <c r="A16" s="93">
        <v>12</v>
      </c>
      <c r="B16" s="14" t="s">
        <v>226</v>
      </c>
      <c r="C16" s="140" t="s">
        <v>221</v>
      </c>
      <c r="D16" s="14">
        <v>1</v>
      </c>
      <c r="E16" s="14">
        <v>26333</v>
      </c>
      <c r="F16" s="299">
        <v>0</v>
      </c>
      <c r="G16" s="299">
        <v>0</v>
      </c>
      <c r="H16" s="299">
        <f t="shared" si="0"/>
        <v>26333</v>
      </c>
      <c r="I16" s="94">
        <v>6320.3</v>
      </c>
      <c r="J16" s="299">
        <f t="shared" si="1"/>
        <v>20012.7</v>
      </c>
      <c r="K16" s="299">
        <f t="shared" si="2"/>
        <v>20012.7</v>
      </c>
      <c r="L16" s="94">
        <f t="shared" si="3"/>
        <v>2001.2700000000002</v>
      </c>
      <c r="M16" s="94">
        <f t="shared" si="4"/>
        <v>8321.57</v>
      </c>
      <c r="N16" s="94">
        <f t="shared" si="5"/>
        <v>18011.43</v>
      </c>
    </row>
    <row r="17" spans="1:14">
      <c r="A17" s="93">
        <v>13</v>
      </c>
      <c r="B17" s="14" t="s">
        <v>227</v>
      </c>
      <c r="C17" s="140" t="s">
        <v>221</v>
      </c>
      <c r="D17" s="14">
        <v>1</v>
      </c>
      <c r="E17" s="14">
        <v>53893</v>
      </c>
      <c r="F17" s="299">
        <v>0</v>
      </c>
      <c r="G17" s="299">
        <v>0</v>
      </c>
      <c r="H17" s="299">
        <f t="shared" si="0"/>
        <v>53893</v>
      </c>
      <c r="I17" s="94">
        <v>12933.75</v>
      </c>
      <c r="J17" s="299">
        <f t="shared" si="1"/>
        <v>40959.25</v>
      </c>
      <c r="K17" s="299">
        <f t="shared" si="2"/>
        <v>40959.25</v>
      </c>
      <c r="L17" s="94">
        <f t="shared" si="3"/>
        <v>4095.9250000000002</v>
      </c>
      <c r="M17" s="94">
        <f t="shared" si="4"/>
        <v>17029.674999999999</v>
      </c>
      <c r="N17" s="94">
        <f t="shared" si="5"/>
        <v>36863.324999999997</v>
      </c>
    </row>
    <row r="18" spans="1:14">
      <c r="A18" s="93">
        <v>14</v>
      </c>
      <c r="B18" s="141" t="s">
        <v>228</v>
      </c>
      <c r="C18" s="300"/>
      <c r="D18" s="141">
        <v>90</v>
      </c>
      <c r="E18" s="299">
        <v>197339</v>
      </c>
      <c r="F18" s="299">
        <v>0</v>
      </c>
      <c r="G18" s="299">
        <v>0</v>
      </c>
      <c r="H18" s="299">
        <f t="shared" si="0"/>
        <v>197339</v>
      </c>
      <c r="I18" s="94">
        <v>9866.9500000000007</v>
      </c>
      <c r="J18" s="299">
        <f t="shared" si="1"/>
        <v>187472.05</v>
      </c>
      <c r="K18" s="299">
        <f t="shared" si="2"/>
        <v>187472.05</v>
      </c>
      <c r="L18" s="94">
        <f t="shared" si="3"/>
        <v>18747.204999999998</v>
      </c>
      <c r="M18" s="94">
        <f t="shared" si="4"/>
        <v>28614.154999999999</v>
      </c>
      <c r="N18" s="94">
        <f t="shared" si="5"/>
        <v>168724.845</v>
      </c>
    </row>
    <row r="19" spans="1:14" ht="15" thickBot="1">
      <c r="A19" s="93">
        <v>15</v>
      </c>
      <c r="B19" s="141" t="s">
        <v>229</v>
      </c>
      <c r="C19" s="300" t="s">
        <v>213</v>
      </c>
      <c r="D19" s="141">
        <v>167</v>
      </c>
      <c r="E19" s="299">
        <v>346209</v>
      </c>
      <c r="F19" s="299">
        <v>0</v>
      </c>
      <c r="G19" s="299">
        <v>0</v>
      </c>
      <c r="H19" s="299">
        <f t="shared" si="0"/>
        <v>346209</v>
      </c>
      <c r="I19" s="94">
        <v>17310.45</v>
      </c>
      <c r="J19" s="299">
        <f t="shared" si="1"/>
        <v>328898.55</v>
      </c>
      <c r="K19" s="299">
        <f t="shared" si="2"/>
        <v>328898.55</v>
      </c>
      <c r="L19" s="94">
        <f t="shared" si="3"/>
        <v>32889.855000000003</v>
      </c>
      <c r="M19" s="94">
        <f t="shared" si="4"/>
        <v>50200.305000000008</v>
      </c>
      <c r="N19" s="94">
        <f t="shared" si="5"/>
        <v>296008.69500000001</v>
      </c>
    </row>
    <row r="20" spans="1:14">
      <c r="A20" s="93">
        <v>16</v>
      </c>
      <c r="B20" s="143" t="s">
        <v>230</v>
      </c>
      <c r="C20" s="304" t="s">
        <v>221</v>
      </c>
      <c r="D20" s="145">
        <v>1</v>
      </c>
      <c r="E20" s="299">
        <v>61392</v>
      </c>
      <c r="F20" s="299">
        <v>68571</v>
      </c>
      <c r="G20" s="299">
        <v>0</v>
      </c>
      <c r="H20" s="299">
        <f t="shared" si="0"/>
        <v>129963</v>
      </c>
      <c r="I20" s="94">
        <v>3069.6000000000004</v>
      </c>
      <c r="J20" s="299">
        <f t="shared" si="1"/>
        <v>58322.400000000001</v>
      </c>
      <c r="K20" s="299">
        <f t="shared" si="2"/>
        <v>126893.4</v>
      </c>
      <c r="L20" s="94">
        <f t="shared" si="3"/>
        <v>12689.34</v>
      </c>
      <c r="M20" s="94">
        <f t="shared" si="4"/>
        <v>15758.94</v>
      </c>
      <c r="N20" s="94">
        <f t="shared" si="5"/>
        <v>114204.06</v>
      </c>
    </row>
    <row r="21" spans="1:14">
      <c r="A21" s="93">
        <v>17</v>
      </c>
      <c r="B21" s="132" t="s">
        <v>231</v>
      </c>
      <c r="C21" s="302" t="s">
        <v>221</v>
      </c>
      <c r="D21" s="14">
        <v>1</v>
      </c>
      <c r="E21" s="299">
        <v>8000</v>
      </c>
      <c r="F21" s="299">
        <v>0</v>
      </c>
      <c r="G21" s="299">
        <v>0</v>
      </c>
      <c r="H21" s="299">
        <f t="shared" si="0"/>
        <v>8000</v>
      </c>
      <c r="I21" s="94">
        <v>400</v>
      </c>
      <c r="J21" s="299">
        <f t="shared" si="1"/>
        <v>7600</v>
      </c>
      <c r="K21" s="299">
        <f t="shared" si="2"/>
        <v>7600</v>
      </c>
      <c r="L21" s="94">
        <f t="shared" si="3"/>
        <v>760</v>
      </c>
      <c r="M21" s="94">
        <f t="shared" si="4"/>
        <v>1160</v>
      </c>
      <c r="N21" s="94">
        <f t="shared" si="5"/>
        <v>6840</v>
      </c>
    </row>
    <row r="22" spans="1:14">
      <c r="A22" s="93">
        <v>18</v>
      </c>
      <c r="B22" s="132" t="s">
        <v>232</v>
      </c>
      <c r="C22" s="302" t="s">
        <v>221</v>
      </c>
      <c r="D22" s="14">
        <v>1</v>
      </c>
      <c r="E22" s="299">
        <v>14000</v>
      </c>
      <c r="F22" s="299">
        <v>0</v>
      </c>
      <c r="G22" s="299">
        <v>0</v>
      </c>
      <c r="H22" s="299">
        <f t="shared" si="0"/>
        <v>14000</v>
      </c>
      <c r="I22" s="94">
        <v>700</v>
      </c>
      <c r="J22" s="299">
        <f t="shared" si="1"/>
        <v>13300</v>
      </c>
      <c r="K22" s="299">
        <f t="shared" si="2"/>
        <v>13300</v>
      </c>
      <c r="L22" s="94">
        <f t="shared" si="3"/>
        <v>1330</v>
      </c>
      <c r="M22" s="94">
        <f t="shared" si="4"/>
        <v>2030</v>
      </c>
      <c r="N22" s="94">
        <f t="shared" si="5"/>
        <v>11970</v>
      </c>
    </row>
    <row r="23" spans="1:14">
      <c r="A23" s="93">
        <v>19</v>
      </c>
      <c r="B23" s="14" t="s">
        <v>506</v>
      </c>
      <c r="C23" s="301"/>
      <c r="D23" s="144">
        <v>1</v>
      </c>
      <c r="E23" s="299">
        <v>75750</v>
      </c>
      <c r="F23" s="299">
        <v>0</v>
      </c>
      <c r="G23" s="299">
        <v>0</v>
      </c>
      <c r="H23" s="299">
        <f t="shared" si="0"/>
        <v>75750</v>
      </c>
      <c r="I23" s="94">
        <v>3787.5</v>
      </c>
      <c r="J23" s="299">
        <f t="shared" si="1"/>
        <v>71962.5</v>
      </c>
      <c r="K23" s="299">
        <f t="shared" si="2"/>
        <v>71962.5</v>
      </c>
      <c r="L23" s="94">
        <f t="shared" si="3"/>
        <v>7196.25</v>
      </c>
      <c r="M23" s="94">
        <f t="shared" si="4"/>
        <v>10983.75</v>
      </c>
      <c r="N23" s="94">
        <f t="shared" si="5"/>
        <v>64766.25</v>
      </c>
    </row>
    <row r="24" spans="1:14">
      <c r="A24" s="93">
        <v>20</v>
      </c>
      <c r="B24" s="14" t="s">
        <v>233</v>
      </c>
      <c r="C24" s="303" t="s">
        <v>221</v>
      </c>
      <c r="D24" s="144">
        <v>1</v>
      </c>
      <c r="E24" s="299">
        <v>132917</v>
      </c>
      <c r="F24" s="299">
        <v>0</v>
      </c>
      <c r="G24" s="299">
        <v>0</v>
      </c>
      <c r="H24" s="299">
        <f t="shared" si="0"/>
        <v>132917</v>
      </c>
      <c r="I24" s="94">
        <v>6645.85</v>
      </c>
      <c r="J24" s="299">
        <f t="shared" si="1"/>
        <v>126271.15</v>
      </c>
      <c r="K24" s="299">
        <f t="shared" si="2"/>
        <v>126271.15</v>
      </c>
      <c r="L24" s="94">
        <f t="shared" si="3"/>
        <v>12627.115</v>
      </c>
      <c r="M24" s="94">
        <f t="shared" si="4"/>
        <v>19272.965</v>
      </c>
      <c r="N24" s="94">
        <f t="shared" si="5"/>
        <v>113644.035</v>
      </c>
    </row>
    <row r="25" spans="1:14">
      <c r="A25" s="93">
        <v>21</v>
      </c>
      <c r="B25" s="14" t="s">
        <v>490</v>
      </c>
      <c r="C25" s="303" t="s">
        <v>221</v>
      </c>
      <c r="D25" s="144">
        <v>1</v>
      </c>
      <c r="E25" s="299">
        <v>16673</v>
      </c>
      <c r="F25" s="299">
        <v>0</v>
      </c>
      <c r="G25" s="299"/>
      <c r="H25" s="299">
        <f t="shared" si="0"/>
        <v>16673</v>
      </c>
      <c r="I25" s="94">
        <v>0</v>
      </c>
      <c r="J25" s="299">
        <f t="shared" si="1"/>
        <v>16673</v>
      </c>
      <c r="K25" s="299">
        <f t="shared" si="2"/>
        <v>16673</v>
      </c>
      <c r="L25" s="94">
        <f t="shared" si="3"/>
        <v>1667.3000000000002</v>
      </c>
      <c r="M25" s="94">
        <f t="shared" si="4"/>
        <v>1667.3000000000002</v>
      </c>
      <c r="N25" s="94">
        <f t="shared" si="5"/>
        <v>15005.7</v>
      </c>
    </row>
    <row r="26" spans="1:14">
      <c r="A26" s="306" t="s">
        <v>177</v>
      </c>
      <c r="B26" s="306" t="s">
        <v>178</v>
      </c>
      <c r="C26" s="307"/>
      <c r="D26" s="308"/>
      <c r="E26" s="309">
        <f>SUM(E5:E25)</f>
        <v>1597847</v>
      </c>
      <c r="F26" s="309">
        <f t="shared" ref="F26:M26" si="6">SUM(F5:F25)</f>
        <v>598616</v>
      </c>
      <c r="G26" s="309">
        <f t="shared" si="6"/>
        <v>0</v>
      </c>
      <c r="H26" s="309">
        <f t="shared" si="6"/>
        <v>2196463</v>
      </c>
      <c r="I26" s="309">
        <f t="shared" si="6"/>
        <v>425213.99999999994</v>
      </c>
      <c r="J26" s="309">
        <f t="shared" si="6"/>
        <v>1172633</v>
      </c>
      <c r="K26" s="309">
        <f t="shared" si="6"/>
        <v>1771248.9999999998</v>
      </c>
      <c r="L26" s="309">
        <f t="shared" si="6"/>
        <v>177124.9</v>
      </c>
      <c r="M26" s="309">
        <f t="shared" si="6"/>
        <v>602338.9</v>
      </c>
      <c r="N26" s="310">
        <f t="shared" si="5"/>
        <v>1594124.1</v>
      </c>
    </row>
    <row r="27" spans="1:14">
      <c r="A27" s="84">
        <v>1</v>
      </c>
      <c r="B27" s="264" t="s">
        <v>489</v>
      </c>
      <c r="C27" s="303" t="s">
        <v>221</v>
      </c>
      <c r="D27" s="84">
        <v>1</v>
      </c>
      <c r="E27" s="299">
        <v>547354</v>
      </c>
      <c r="F27" s="299">
        <v>824040</v>
      </c>
      <c r="G27" s="299"/>
      <c r="H27" s="299">
        <f t="shared" si="0"/>
        <v>1371394</v>
      </c>
      <c r="I27" s="299">
        <v>0</v>
      </c>
      <c r="J27" s="299">
        <f t="shared" si="1"/>
        <v>547354</v>
      </c>
      <c r="K27" s="299">
        <f t="shared" si="2"/>
        <v>1371394</v>
      </c>
      <c r="L27" s="88">
        <f>K27*10%</f>
        <v>137139.4</v>
      </c>
      <c r="M27" s="88">
        <f t="shared" ref="M27:M30" si="7">I27+L27</f>
        <v>137139.4</v>
      </c>
      <c r="N27" s="88">
        <f t="shared" ref="N27:N30" si="8">E27+F27-G27-M27</f>
        <v>1234254.6000000001</v>
      </c>
    </row>
    <row r="28" spans="1:14">
      <c r="A28" s="84">
        <v>2</v>
      </c>
      <c r="B28" s="264" t="s">
        <v>507</v>
      </c>
      <c r="C28" s="303" t="s">
        <v>221</v>
      </c>
      <c r="D28" s="84">
        <v>1</v>
      </c>
      <c r="E28" s="299"/>
      <c r="F28" s="299">
        <v>43000</v>
      </c>
      <c r="G28" s="299"/>
      <c r="H28" s="299">
        <f t="shared" si="0"/>
        <v>43000</v>
      </c>
      <c r="I28" s="299">
        <v>0</v>
      </c>
      <c r="J28" s="299">
        <f t="shared" si="1"/>
        <v>0</v>
      </c>
      <c r="K28" s="299">
        <f t="shared" si="2"/>
        <v>43000</v>
      </c>
      <c r="L28" s="88">
        <v>0</v>
      </c>
      <c r="M28" s="88">
        <f t="shared" si="7"/>
        <v>0</v>
      </c>
      <c r="N28" s="88">
        <f t="shared" si="8"/>
        <v>43000</v>
      </c>
    </row>
    <row r="29" spans="1:14">
      <c r="A29" s="306" t="s">
        <v>179</v>
      </c>
      <c r="B29" s="306" t="s">
        <v>180</v>
      </c>
      <c r="C29" s="307"/>
      <c r="D29" s="308"/>
      <c r="E29" s="309">
        <f>SUM(E27:E28)</f>
        <v>547354</v>
      </c>
      <c r="F29" s="309">
        <f t="shared" ref="F29:N29" si="9">SUM(F27:F28)</f>
        <v>867040</v>
      </c>
      <c r="G29" s="309">
        <f t="shared" si="9"/>
        <v>0</v>
      </c>
      <c r="H29" s="309">
        <f t="shared" si="9"/>
        <v>1414394</v>
      </c>
      <c r="I29" s="309">
        <f t="shared" si="9"/>
        <v>0</v>
      </c>
      <c r="J29" s="309">
        <f t="shared" si="9"/>
        <v>547354</v>
      </c>
      <c r="K29" s="309">
        <f t="shared" si="9"/>
        <v>1414394</v>
      </c>
      <c r="L29" s="309">
        <f t="shared" si="9"/>
        <v>137139.4</v>
      </c>
      <c r="M29" s="309">
        <f t="shared" si="9"/>
        <v>137139.4</v>
      </c>
      <c r="N29" s="309">
        <f t="shared" si="9"/>
        <v>1277254.6000000001</v>
      </c>
    </row>
    <row r="30" spans="1:14">
      <c r="A30" s="306"/>
      <c r="B30" s="306" t="s">
        <v>181</v>
      </c>
      <c r="C30" s="307"/>
      <c r="D30" s="308"/>
      <c r="E30" s="309">
        <f>E26+E29</f>
        <v>2145201</v>
      </c>
      <c r="F30" s="309">
        <f>F26+F29</f>
        <v>1465656</v>
      </c>
      <c r="G30" s="309">
        <f>G26+G29</f>
        <v>0</v>
      </c>
      <c r="H30" s="311">
        <f t="shared" si="0"/>
        <v>3610857</v>
      </c>
      <c r="I30" s="309">
        <f>I26+I29</f>
        <v>425213.99999999994</v>
      </c>
      <c r="J30" s="311">
        <f t="shared" si="1"/>
        <v>1719987</v>
      </c>
      <c r="K30" s="311">
        <f t="shared" si="2"/>
        <v>3185643</v>
      </c>
      <c r="L30" s="309">
        <f>L26+L29</f>
        <v>314264.3</v>
      </c>
      <c r="M30" s="312">
        <f t="shared" si="7"/>
        <v>739478.29999999993</v>
      </c>
      <c r="N30" s="312">
        <f t="shared" si="8"/>
        <v>2871378.7</v>
      </c>
    </row>
    <row r="31" spans="1:14">
      <c r="H31" s="89">
        <f>N30+M30</f>
        <v>3610857</v>
      </c>
      <c r="M31" s="89">
        <f>N30+M30</f>
        <v>3610857</v>
      </c>
      <c r="N31" s="89">
        <f>'AKTIVI 2013'!F33</f>
        <v>2871379</v>
      </c>
    </row>
    <row r="32" spans="1:14" ht="15.6">
      <c r="I32">
        <v>364374</v>
      </c>
      <c r="L32" s="95" t="s">
        <v>182</v>
      </c>
      <c r="N32" s="89"/>
    </row>
    <row r="33" spans="9:14" ht="15.6">
      <c r="I33" s="89">
        <f>I30-I32</f>
        <v>60839.999999999942</v>
      </c>
      <c r="K33" t="s">
        <v>460</v>
      </c>
      <c r="L33" s="95"/>
      <c r="N33" s="89"/>
    </row>
    <row r="34" spans="9:14">
      <c r="N34" s="89"/>
    </row>
    <row r="35" spans="9:14">
      <c r="N35" s="89"/>
    </row>
  </sheetData>
  <mergeCells count="5">
    <mergeCell ref="A3:A4"/>
    <mergeCell ref="B3:B4"/>
    <mergeCell ref="D3:D4"/>
    <mergeCell ref="F3:F4"/>
    <mergeCell ref="G3:G4"/>
  </mergeCells>
  <pageMargins left="0.17" right="0.16" top="0.75" bottom="0.46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sqref="A1:H30"/>
    </sheetView>
  </sheetViews>
  <sheetFormatPr defaultRowHeight="14.4"/>
  <cols>
    <col min="2" max="2" width="30.6640625" customWidth="1"/>
    <col min="3" max="3" width="14.33203125" customWidth="1"/>
    <col min="4" max="4" width="12" customWidth="1"/>
    <col min="5" max="5" width="15.109375" customWidth="1"/>
    <col min="6" max="6" width="12.44140625" customWidth="1"/>
    <col min="7" max="7" width="15.109375" customWidth="1"/>
  </cols>
  <sheetData>
    <row r="2" spans="1:8" ht="18">
      <c r="B2" s="281" t="s">
        <v>101</v>
      </c>
      <c r="C2" s="282"/>
      <c r="D2" s="282"/>
      <c r="E2" s="282" t="s">
        <v>513</v>
      </c>
    </row>
    <row r="3" spans="1:8" ht="15.6">
      <c r="B3" s="138" t="s">
        <v>239</v>
      </c>
    </row>
    <row r="4" spans="1:8" ht="15.6">
      <c r="A4" s="487" t="s">
        <v>202</v>
      </c>
      <c r="B4" s="487"/>
      <c r="C4" s="487"/>
      <c r="D4" s="487"/>
      <c r="E4" s="487"/>
      <c r="F4" s="487"/>
      <c r="G4" s="487"/>
      <c r="H4" s="487"/>
    </row>
    <row r="5" spans="1:8">
      <c r="A5" s="133"/>
      <c r="B5" s="134"/>
      <c r="C5" s="134"/>
      <c r="D5" s="134"/>
      <c r="E5" s="134"/>
      <c r="F5" s="134"/>
      <c r="G5" s="135"/>
      <c r="H5" s="136"/>
    </row>
    <row r="6" spans="1:8">
      <c r="A6" s="133"/>
      <c r="B6" s="134"/>
      <c r="C6" s="134"/>
      <c r="D6" s="134"/>
      <c r="E6" s="134"/>
      <c r="F6" s="134"/>
      <c r="G6" s="135"/>
      <c r="H6" s="136"/>
    </row>
    <row r="7" spans="1:8" ht="52.8">
      <c r="A7" s="265"/>
      <c r="B7" s="266" t="s">
        <v>203</v>
      </c>
      <c r="C7" s="267" t="s">
        <v>54</v>
      </c>
      <c r="D7" s="267" t="s">
        <v>57</v>
      </c>
      <c r="E7" s="267" t="s">
        <v>56</v>
      </c>
      <c r="F7" s="267" t="s">
        <v>204</v>
      </c>
      <c r="G7" s="267" t="s">
        <v>186</v>
      </c>
      <c r="H7" s="136"/>
    </row>
    <row r="8" spans="1:8">
      <c r="A8" s="268"/>
      <c r="B8" s="269"/>
      <c r="C8" s="269"/>
      <c r="D8" s="269"/>
      <c r="E8" s="269"/>
      <c r="F8" s="269"/>
      <c r="G8" s="268"/>
      <c r="H8" s="136"/>
    </row>
    <row r="9" spans="1:8">
      <c r="A9" s="320" t="s">
        <v>127</v>
      </c>
      <c r="B9" s="321" t="s">
        <v>514</v>
      </c>
      <c r="C9" s="322">
        <v>0</v>
      </c>
      <c r="D9" s="323">
        <v>547354</v>
      </c>
      <c r="E9" s="324">
        <v>0</v>
      </c>
      <c r="F9" s="324">
        <v>1597847</v>
      </c>
      <c r="G9" s="324">
        <f t="shared" ref="G9:G15" si="0">SUM(C9:F9)</f>
        <v>2145201</v>
      </c>
      <c r="H9" s="136"/>
    </row>
    <row r="10" spans="1:8">
      <c r="A10" s="270"/>
      <c r="B10" s="271" t="s">
        <v>205</v>
      </c>
      <c r="C10" s="272">
        <v>0</v>
      </c>
      <c r="D10" s="272">
        <f>'INVENTARI AKTIVEVE'!F29</f>
        <v>867040</v>
      </c>
      <c r="E10" s="273">
        <v>0</v>
      </c>
      <c r="F10" s="273">
        <f>'INVENTARI AKTIVEVE'!F26</f>
        <v>598616</v>
      </c>
      <c r="G10" s="273">
        <f t="shared" si="0"/>
        <v>1465656</v>
      </c>
      <c r="H10" s="136"/>
    </row>
    <row r="11" spans="1:8">
      <c r="A11" s="270"/>
      <c r="B11" s="271" t="s">
        <v>206</v>
      </c>
      <c r="C11" s="272">
        <v>0</v>
      </c>
      <c r="D11" s="272">
        <v>0</v>
      </c>
      <c r="E11" s="273">
        <v>0</v>
      </c>
      <c r="F11" s="273">
        <v>0</v>
      </c>
      <c r="G11" s="273">
        <f t="shared" si="0"/>
        <v>0</v>
      </c>
      <c r="H11" s="136"/>
    </row>
    <row r="12" spans="1:8">
      <c r="A12" s="274"/>
      <c r="B12" s="275" t="s">
        <v>515</v>
      </c>
      <c r="C12" s="276">
        <f>C9+C10-C11</f>
        <v>0</v>
      </c>
      <c r="D12" s="276">
        <f>SUM(D9:D11)</f>
        <v>1414394</v>
      </c>
      <c r="E12" s="276">
        <f>SUM(E9:E11)</f>
        <v>0</v>
      </c>
      <c r="F12" s="277">
        <f>SUM(F9:F11)</f>
        <v>2196463</v>
      </c>
      <c r="G12" s="278">
        <f t="shared" si="0"/>
        <v>3610857</v>
      </c>
      <c r="H12" s="137"/>
    </row>
    <row r="13" spans="1:8">
      <c r="A13" s="268"/>
      <c r="B13" s="269"/>
      <c r="C13" s="269"/>
      <c r="D13" s="269"/>
      <c r="E13" s="269"/>
      <c r="F13" s="269"/>
      <c r="G13" s="273">
        <f t="shared" si="0"/>
        <v>0</v>
      </c>
      <c r="H13" s="137"/>
    </row>
    <row r="14" spans="1:8">
      <c r="A14" s="270" t="s">
        <v>128</v>
      </c>
      <c r="B14" s="271" t="s">
        <v>516</v>
      </c>
      <c r="C14" s="272">
        <v>0</v>
      </c>
      <c r="D14" s="272">
        <v>0</v>
      </c>
      <c r="E14" s="272">
        <v>0</v>
      </c>
      <c r="F14" s="272">
        <v>425214</v>
      </c>
      <c r="G14" s="273">
        <f t="shared" si="0"/>
        <v>425214</v>
      </c>
      <c r="H14" s="136"/>
    </row>
    <row r="15" spans="1:8">
      <c r="A15" s="268"/>
      <c r="B15" s="268" t="s">
        <v>207</v>
      </c>
      <c r="C15" s="279">
        <v>0</v>
      </c>
      <c r="D15" s="279">
        <f>'INVENTARI AKTIVEVE'!L29</f>
        <v>137139.4</v>
      </c>
      <c r="E15" s="279">
        <v>0</v>
      </c>
      <c r="F15" s="279">
        <f>'INVENTARI AKTIVEVE'!L26</f>
        <v>177124.9</v>
      </c>
      <c r="G15" s="273">
        <f t="shared" si="0"/>
        <v>314264.3</v>
      </c>
      <c r="H15" s="136"/>
    </row>
    <row r="16" spans="1:8">
      <c r="A16" s="270"/>
      <c r="B16" s="271" t="s">
        <v>208</v>
      </c>
      <c r="C16" s="272">
        <v>0</v>
      </c>
      <c r="D16" s="272">
        <v>0</v>
      </c>
      <c r="E16" s="272">
        <v>0</v>
      </c>
      <c r="F16" s="272">
        <v>0</v>
      </c>
      <c r="G16" s="273">
        <v>0</v>
      </c>
      <c r="H16" s="136"/>
    </row>
    <row r="17" spans="1:8">
      <c r="A17" s="320"/>
      <c r="B17" s="321" t="s">
        <v>517</v>
      </c>
      <c r="C17" s="323">
        <f>SUM(C14:C16)</f>
        <v>0</v>
      </c>
      <c r="D17" s="323">
        <f>SUM(D14:D16)</f>
        <v>137139.4</v>
      </c>
      <c r="E17" s="323">
        <f>SUM(E14:E16)</f>
        <v>0</v>
      </c>
      <c r="F17" s="323">
        <f>F14+F15</f>
        <v>602338.9</v>
      </c>
      <c r="G17" s="323">
        <f>G14+G15</f>
        <v>739478.3</v>
      </c>
      <c r="H17" s="136"/>
    </row>
    <row r="18" spans="1:8">
      <c r="A18" s="270"/>
      <c r="B18" s="268"/>
      <c r="C18" s="272"/>
      <c r="D18" s="272"/>
      <c r="E18" s="273"/>
      <c r="F18" s="273"/>
      <c r="G18" s="273">
        <f t="shared" ref="G18:G25" si="1">SUM(C18:F18)</f>
        <v>0</v>
      </c>
      <c r="H18" s="136"/>
    </row>
    <row r="19" spans="1:8">
      <c r="A19" s="270" t="s">
        <v>129</v>
      </c>
      <c r="B19" s="271" t="s">
        <v>518</v>
      </c>
      <c r="C19" s="272">
        <v>0</v>
      </c>
      <c r="D19" s="272">
        <v>0</v>
      </c>
      <c r="E19" s="273">
        <v>0</v>
      </c>
      <c r="F19" s="273">
        <v>0</v>
      </c>
      <c r="G19" s="273">
        <f t="shared" si="1"/>
        <v>0</v>
      </c>
      <c r="H19" s="136"/>
    </row>
    <row r="20" spans="1:8">
      <c r="A20" s="270"/>
      <c r="B20" s="271" t="s">
        <v>205</v>
      </c>
      <c r="C20" s="272">
        <v>0</v>
      </c>
      <c r="D20" s="272">
        <v>0</v>
      </c>
      <c r="E20" s="273">
        <v>0</v>
      </c>
      <c r="F20" s="273">
        <v>0</v>
      </c>
      <c r="G20" s="273">
        <f t="shared" si="1"/>
        <v>0</v>
      </c>
      <c r="H20" s="136"/>
    </row>
    <row r="21" spans="1:8">
      <c r="A21" s="270"/>
      <c r="B21" s="271" t="s">
        <v>206</v>
      </c>
      <c r="C21" s="272">
        <v>0</v>
      </c>
      <c r="D21" s="272">
        <v>0</v>
      </c>
      <c r="E21" s="273">
        <v>0</v>
      </c>
      <c r="F21" s="273">
        <v>0</v>
      </c>
      <c r="G21" s="273">
        <f t="shared" si="1"/>
        <v>0</v>
      </c>
      <c r="H21" s="136"/>
    </row>
    <row r="22" spans="1:8">
      <c r="A22" s="274"/>
      <c r="B22" s="280" t="s">
        <v>519</v>
      </c>
      <c r="C22" s="276">
        <f>C19+C20-C21</f>
        <v>0</v>
      </c>
      <c r="D22" s="276">
        <f>D19+D20-D21</f>
        <v>0</v>
      </c>
      <c r="E22" s="276">
        <f>E19+E20-E21</f>
        <v>0</v>
      </c>
      <c r="F22" s="277">
        <f>F19+F20-F21</f>
        <v>0</v>
      </c>
      <c r="G22" s="278">
        <f t="shared" si="1"/>
        <v>0</v>
      </c>
      <c r="H22" s="136"/>
    </row>
    <row r="23" spans="1:8">
      <c r="A23" s="268"/>
      <c r="B23" s="268"/>
      <c r="C23" s="268"/>
      <c r="D23" s="268"/>
      <c r="E23" s="268"/>
      <c r="F23" s="268"/>
      <c r="G23" s="273">
        <f t="shared" si="1"/>
        <v>0</v>
      </c>
      <c r="H23" s="136"/>
    </row>
    <row r="24" spans="1:8">
      <c r="A24" s="314" t="s">
        <v>130</v>
      </c>
      <c r="B24" s="315" t="s">
        <v>520</v>
      </c>
      <c r="C24" s="316">
        <f>C9-C14-C19</f>
        <v>0</v>
      </c>
      <c r="D24" s="316">
        <f>D9-D14-D19</f>
        <v>547354</v>
      </c>
      <c r="E24" s="316">
        <f t="shared" ref="E24:G24" si="2">E9-E14-E19</f>
        <v>0</v>
      </c>
      <c r="F24" s="316">
        <f t="shared" si="2"/>
        <v>1172633</v>
      </c>
      <c r="G24" s="316">
        <f t="shared" si="2"/>
        <v>1719987</v>
      </c>
      <c r="H24" s="136"/>
    </row>
    <row r="25" spans="1:8">
      <c r="A25" s="270"/>
      <c r="B25" s="268"/>
      <c r="C25" s="272"/>
      <c r="D25" s="272"/>
      <c r="E25" s="273"/>
      <c r="F25" s="273"/>
      <c r="G25" s="273">
        <f t="shared" si="1"/>
        <v>0</v>
      </c>
      <c r="H25" s="136"/>
    </row>
    <row r="26" spans="1:8">
      <c r="A26" s="317"/>
      <c r="B26" s="318" t="s">
        <v>521</v>
      </c>
      <c r="C26" s="319">
        <f>C12-C17-C22</f>
        <v>0</v>
      </c>
      <c r="D26" s="319">
        <f>D12-D17-D22</f>
        <v>1277254.6000000001</v>
      </c>
      <c r="E26" s="319">
        <f>E12-E17-E22</f>
        <v>0</v>
      </c>
      <c r="F26" s="319">
        <f>F12-F17</f>
        <v>1594124.1</v>
      </c>
      <c r="G26" s="319">
        <f>G12-G17</f>
        <v>2871378.7</v>
      </c>
      <c r="H26" s="136"/>
    </row>
    <row r="27" spans="1:8">
      <c r="G27" s="313">
        <f>'AKTIVI 2013'!F33</f>
        <v>2871379</v>
      </c>
    </row>
  </sheetData>
  <mergeCells count="1">
    <mergeCell ref="A4:H4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I27"/>
  <sheetViews>
    <sheetView topLeftCell="B6" workbookViewId="0">
      <selection activeCell="B1" sqref="B1:J30"/>
    </sheetView>
  </sheetViews>
  <sheetFormatPr defaultRowHeight="14.4"/>
  <cols>
    <col min="1" max="1" width="9.109375" hidden="1" customWidth="1"/>
    <col min="2" max="2" width="6.88671875" customWidth="1"/>
    <col min="3" max="3" width="37.5546875" customWidth="1"/>
    <col min="4" max="4" width="14" customWidth="1"/>
    <col min="8" max="8" width="11.6640625" customWidth="1"/>
    <col min="9" max="9" width="15.5546875" customWidth="1"/>
  </cols>
  <sheetData>
    <row r="2" spans="2:9">
      <c r="B2" s="235"/>
      <c r="C2" s="92" t="s">
        <v>471</v>
      </c>
      <c r="D2" s="235"/>
      <c r="E2" s="235"/>
      <c r="F2" s="235"/>
      <c r="G2" s="136"/>
      <c r="H2" s="136"/>
    </row>
    <row r="3" spans="2:9">
      <c r="B3" s="235"/>
      <c r="C3" s="236" t="s">
        <v>472</v>
      </c>
      <c r="D3" s="235"/>
      <c r="E3" s="235"/>
      <c r="F3" s="235"/>
    </row>
    <row r="4" spans="2:9">
      <c r="B4" s="237"/>
      <c r="C4" s="238"/>
      <c r="D4" s="237"/>
      <c r="E4" s="237"/>
      <c r="F4" s="237"/>
      <c r="G4" s="235"/>
      <c r="H4" s="235"/>
      <c r="I4" s="235"/>
    </row>
    <row r="5" spans="2:9">
      <c r="G5" s="235"/>
      <c r="H5" s="235"/>
      <c r="I5" s="235"/>
    </row>
    <row r="6" spans="2:9">
      <c r="B6" s="136"/>
      <c r="C6" s="488" t="s">
        <v>524</v>
      </c>
      <c r="D6" s="489"/>
      <c r="E6" s="489"/>
      <c r="F6" s="489"/>
      <c r="G6" s="489"/>
      <c r="H6" s="237"/>
      <c r="I6" s="237"/>
    </row>
    <row r="7" spans="2:9" ht="53.4" thickBot="1">
      <c r="B7" s="239"/>
      <c r="C7" s="239"/>
      <c r="D7" s="240" t="s">
        <v>473</v>
      </c>
      <c r="E7" s="240" t="s">
        <v>474</v>
      </c>
      <c r="F7" s="240" t="s">
        <v>475</v>
      </c>
      <c r="G7" s="240" t="s">
        <v>476</v>
      </c>
      <c r="H7" s="240" t="s">
        <v>477</v>
      </c>
      <c r="I7" s="240" t="s">
        <v>186</v>
      </c>
    </row>
    <row r="8" spans="2:9" ht="15" thickTop="1">
      <c r="B8" s="241"/>
      <c r="C8" s="242"/>
      <c r="D8" s="242"/>
      <c r="E8" s="243"/>
      <c r="F8" s="242"/>
      <c r="G8" s="242"/>
      <c r="H8" s="242"/>
      <c r="I8" s="244"/>
    </row>
    <row r="9" spans="2:9">
      <c r="B9" s="245"/>
      <c r="C9" s="246" t="s">
        <v>483</v>
      </c>
      <c r="D9" s="243">
        <v>21000000</v>
      </c>
      <c r="E9" s="247"/>
      <c r="F9" s="243">
        <v>0</v>
      </c>
      <c r="G9" s="243">
        <v>364738</v>
      </c>
      <c r="H9" s="243">
        <v>25331615</v>
      </c>
      <c r="I9" s="248">
        <f>H9+G9+F9+E9+D9</f>
        <v>46696353</v>
      </c>
    </row>
    <row r="10" spans="2:9">
      <c r="B10" s="245"/>
      <c r="C10" s="249" t="s">
        <v>478</v>
      </c>
      <c r="D10" s="243"/>
      <c r="E10" s="243">
        <v>0</v>
      </c>
      <c r="F10" s="243"/>
      <c r="G10" s="243"/>
      <c r="H10" s="243">
        <v>0</v>
      </c>
      <c r="I10" s="248">
        <f t="shared" ref="I10:I21" si="0">H10+G10+F10+E10+D10</f>
        <v>0</v>
      </c>
    </row>
    <row r="11" spans="2:9">
      <c r="B11" s="245"/>
      <c r="C11" s="246" t="s">
        <v>200</v>
      </c>
      <c r="D11" s="243">
        <f>D9</f>
        <v>21000000</v>
      </c>
      <c r="E11" s="243">
        <v>0</v>
      </c>
      <c r="F11" s="243">
        <v>0</v>
      </c>
      <c r="G11" s="243">
        <f>G9</f>
        <v>364738</v>
      </c>
      <c r="H11" s="243">
        <f>H9</f>
        <v>25331615</v>
      </c>
      <c r="I11" s="248">
        <f t="shared" si="0"/>
        <v>46696353</v>
      </c>
    </row>
    <row r="12" spans="2:9">
      <c r="B12" s="245"/>
      <c r="C12" s="249" t="s">
        <v>479</v>
      </c>
      <c r="D12" s="243"/>
      <c r="E12" s="243"/>
      <c r="F12" s="243"/>
      <c r="G12" s="243"/>
      <c r="H12" s="243">
        <f>'TE ARDHURAT 2013'!G38</f>
        <v>3810017.7</v>
      </c>
      <c r="I12" s="248">
        <f t="shared" si="0"/>
        <v>3810017.7</v>
      </c>
    </row>
    <row r="13" spans="2:9">
      <c r="B13" s="245"/>
      <c r="C13" s="249" t="s">
        <v>480</v>
      </c>
      <c r="D13" s="243"/>
      <c r="E13" s="243"/>
      <c r="F13" s="243"/>
      <c r="G13" s="243"/>
      <c r="H13" s="243">
        <v>0</v>
      </c>
      <c r="I13" s="248">
        <f t="shared" si="0"/>
        <v>0</v>
      </c>
    </row>
    <row r="14" spans="2:9">
      <c r="B14" s="245"/>
      <c r="C14" s="249" t="s">
        <v>481</v>
      </c>
      <c r="D14" s="243"/>
      <c r="E14" s="243"/>
      <c r="F14" s="243"/>
      <c r="G14" s="243"/>
      <c r="H14" s="243"/>
      <c r="I14" s="248">
        <f t="shared" si="0"/>
        <v>0</v>
      </c>
    </row>
    <row r="15" spans="2:9">
      <c r="B15" s="245"/>
      <c r="C15" s="249" t="s">
        <v>482</v>
      </c>
      <c r="D15" s="243"/>
      <c r="E15" s="243"/>
      <c r="F15" s="243"/>
      <c r="G15" s="243"/>
      <c r="H15" s="243"/>
      <c r="I15" s="248">
        <f t="shared" si="0"/>
        <v>0</v>
      </c>
    </row>
    <row r="16" spans="2:9">
      <c r="B16" s="245"/>
      <c r="C16" s="246" t="s">
        <v>485</v>
      </c>
      <c r="D16" s="243">
        <f>D11+D12+D13+D14+D15</f>
        <v>21000000</v>
      </c>
      <c r="E16" s="243">
        <f t="shared" ref="E16:H16" si="1">E11+E12+E13+E14+E15</f>
        <v>0</v>
      </c>
      <c r="F16" s="243">
        <f t="shared" si="1"/>
        <v>0</v>
      </c>
      <c r="G16" s="243">
        <f t="shared" si="1"/>
        <v>364738</v>
      </c>
      <c r="H16" s="243">
        <f t="shared" si="1"/>
        <v>29141632.699999999</v>
      </c>
      <c r="I16" s="248">
        <f t="shared" si="0"/>
        <v>50506370.700000003</v>
      </c>
    </row>
    <row r="17" spans="2:9">
      <c r="B17" s="245"/>
      <c r="C17" s="249"/>
      <c r="D17" s="243"/>
      <c r="E17" s="243"/>
      <c r="F17" s="243"/>
      <c r="G17" s="243"/>
      <c r="H17" s="243"/>
      <c r="I17" s="248">
        <f t="shared" si="0"/>
        <v>0</v>
      </c>
    </row>
    <row r="18" spans="2:9">
      <c r="B18" s="245"/>
      <c r="C18" s="249" t="s">
        <v>479</v>
      </c>
      <c r="D18" s="243">
        <v>0</v>
      </c>
      <c r="E18" s="243">
        <v>0</v>
      </c>
      <c r="F18" s="243"/>
      <c r="G18" s="243"/>
      <c r="H18" s="243">
        <f>'TE ARDHURAT 2013'!F38</f>
        <v>9262882.8000000007</v>
      </c>
      <c r="I18" s="248">
        <f t="shared" si="0"/>
        <v>9262882.8000000007</v>
      </c>
    </row>
    <row r="19" spans="2:9">
      <c r="B19" s="245"/>
      <c r="C19" s="249" t="s">
        <v>480</v>
      </c>
      <c r="D19" s="243">
        <v>0</v>
      </c>
      <c r="E19" s="243">
        <v>0</v>
      </c>
      <c r="F19" s="243"/>
      <c r="G19" s="243"/>
      <c r="H19" s="243">
        <v>0</v>
      </c>
      <c r="I19" s="248">
        <f t="shared" si="0"/>
        <v>0</v>
      </c>
    </row>
    <row r="20" spans="2:9">
      <c r="B20" s="245"/>
      <c r="C20" s="249" t="s">
        <v>484</v>
      </c>
      <c r="D20" s="243"/>
      <c r="E20" s="243">
        <v>0</v>
      </c>
      <c r="F20" s="243"/>
      <c r="G20" s="243"/>
      <c r="H20" s="243"/>
      <c r="I20" s="248">
        <f t="shared" si="0"/>
        <v>0</v>
      </c>
    </row>
    <row r="21" spans="2:9">
      <c r="B21" s="245"/>
      <c r="C21" s="249"/>
      <c r="D21" s="243"/>
      <c r="E21" s="243"/>
      <c r="F21" s="243"/>
      <c r="G21" s="243"/>
      <c r="H21" s="243"/>
      <c r="I21" s="248">
        <f t="shared" si="0"/>
        <v>0</v>
      </c>
    </row>
    <row r="22" spans="2:9">
      <c r="B22" s="245"/>
      <c r="C22" s="249" t="s">
        <v>201</v>
      </c>
      <c r="D22" s="243">
        <v>0</v>
      </c>
      <c r="E22" s="243">
        <v>0</v>
      </c>
      <c r="F22" s="243">
        <v>0</v>
      </c>
      <c r="G22" s="243">
        <v>0</v>
      </c>
      <c r="H22" s="243">
        <v>0</v>
      </c>
      <c r="I22" s="248">
        <v>0</v>
      </c>
    </row>
    <row r="23" spans="2:9">
      <c r="B23" s="250"/>
      <c r="C23" s="251"/>
      <c r="D23" s="252"/>
      <c r="E23" s="252"/>
      <c r="F23" s="252"/>
      <c r="G23" s="252"/>
      <c r="H23" s="252"/>
      <c r="I23" s="253">
        <v>0</v>
      </c>
    </row>
    <row r="24" spans="2:9" ht="15" thickBot="1">
      <c r="B24" s="254"/>
      <c r="C24" s="255" t="s">
        <v>525</v>
      </c>
      <c r="D24" s="256">
        <f>D18+D16+D19+D20+D21+D22</f>
        <v>21000000</v>
      </c>
      <c r="E24" s="256">
        <f t="shared" ref="E24:I24" si="2">E18+E16+E19+E20+E21+E22</f>
        <v>0</v>
      </c>
      <c r="F24" s="256">
        <f t="shared" si="2"/>
        <v>0</v>
      </c>
      <c r="G24" s="256">
        <f t="shared" si="2"/>
        <v>364738</v>
      </c>
      <c r="H24" s="256">
        <f t="shared" si="2"/>
        <v>38404515.5</v>
      </c>
      <c r="I24" s="257">
        <f t="shared" si="2"/>
        <v>59769253.5</v>
      </c>
    </row>
    <row r="25" spans="2:9" ht="15" thickTop="1">
      <c r="G25" s="235"/>
      <c r="H25" s="235"/>
      <c r="I25" s="283">
        <f>'PASIVI 2013'!G32</f>
        <v>59769253.5</v>
      </c>
    </row>
    <row r="26" spans="2:9" ht="15.6">
      <c r="E26" s="258" t="s">
        <v>486</v>
      </c>
    </row>
    <row r="27" spans="2:9">
      <c r="E27" t="s">
        <v>487</v>
      </c>
    </row>
  </sheetData>
  <mergeCells count="1">
    <mergeCell ref="C6:G6"/>
  </mergeCells>
  <pageMargins left="0.52" right="0.34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43"/>
  <sheetViews>
    <sheetView workbookViewId="0">
      <selection sqref="A1:J46"/>
    </sheetView>
  </sheetViews>
  <sheetFormatPr defaultRowHeight="14.4"/>
  <cols>
    <col min="1" max="1" width="1.6640625" customWidth="1"/>
    <col min="2" max="2" width="2.88671875" customWidth="1"/>
    <col min="3" max="3" width="5.5546875" customWidth="1"/>
    <col min="4" max="4" width="2.88671875" customWidth="1"/>
    <col min="5" max="5" width="7.33203125" customWidth="1"/>
    <col min="6" max="6" width="18.88671875" customWidth="1"/>
    <col min="7" max="7" width="11.109375" customWidth="1"/>
    <col min="9" max="9" width="13" customWidth="1"/>
    <col min="10" max="10" width="21.88671875" customWidth="1"/>
    <col min="11" max="11" width="16.44140625" customWidth="1"/>
  </cols>
  <sheetData>
    <row r="2" spans="1:12">
      <c r="B2" s="96"/>
      <c r="C2" s="97"/>
      <c r="D2" s="97"/>
      <c r="E2" s="97"/>
      <c r="F2" s="97"/>
      <c r="G2" s="97"/>
      <c r="H2" s="97"/>
      <c r="I2" s="97"/>
      <c r="J2" s="98"/>
    </row>
    <row r="3" spans="1:12">
      <c r="B3" s="16"/>
      <c r="C3" s="15"/>
      <c r="D3" s="15"/>
      <c r="E3" s="15"/>
      <c r="F3" s="15"/>
      <c r="G3" s="15"/>
      <c r="H3" s="15"/>
      <c r="I3" s="15"/>
      <c r="J3" s="17"/>
    </row>
    <row r="4" spans="1:12" ht="17.399999999999999">
      <c r="A4" s="99"/>
      <c r="B4" s="491" t="s">
        <v>183</v>
      </c>
      <c r="C4" s="492"/>
      <c r="D4" s="492"/>
      <c r="E4" s="492"/>
      <c r="F4" s="492"/>
      <c r="G4" s="492"/>
      <c r="H4" s="492"/>
      <c r="I4" s="492"/>
      <c r="J4" s="493"/>
      <c r="K4" s="99"/>
      <c r="L4" s="99"/>
    </row>
    <row r="5" spans="1:12">
      <c r="A5" s="100"/>
      <c r="B5" s="101"/>
      <c r="C5" s="102" t="s">
        <v>184</v>
      </c>
      <c r="D5" s="121"/>
      <c r="E5" s="121"/>
      <c r="F5" s="121"/>
      <c r="G5" s="122"/>
      <c r="H5" s="122"/>
      <c r="I5" s="103"/>
      <c r="J5" s="104"/>
      <c r="K5" s="100"/>
      <c r="L5" s="100"/>
    </row>
    <row r="6" spans="1:12">
      <c r="A6" s="100"/>
      <c r="B6" s="101"/>
      <c r="C6" s="105"/>
      <c r="D6" s="116" t="s">
        <v>187</v>
      </c>
      <c r="E6" s="116"/>
      <c r="F6" s="116"/>
      <c r="G6" s="116"/>
      <c r="H6" s="116"/>
      <c r="I6" s="106"/>
      <c r="J6" s="104"/>
      <c r="K6" s="100"/>
      <c r="L6" s="100"/>
    </row>
    <row r="7" spans="1:12">
      <c r="A7" s="100"/>
      <c r="B7" s="101"/>
      <c r="C7" s="105"/>
      <c r="D7" s="116" t="s">
        <v>188</v>
      </c>
      <c r="E7" s="116"/>
      <c r="F7" s="116"/>
      <c r="G7" s="116"/>
      <c r="H7" s="116"/>
      <c r="I7" s="106"/>
      <c r="J7" s="104"/>
      <c r="K7" s="100"/>
      <c r="L7" s="100"/>
    </row>
    <row r="8" spans="1:12">
      <c r="A8" s="100"/>
      <c r="B8" s="101"/>
      <c r="C8" s="105" t="s">
        <v>185</v>
      </c>
      <c r="D8" s="118"/>
      <c r="E8" s="118"/>
      <c r="F8" s="118"/>
      <c r="G8" s="118"/>
      <c r="H8" s="118"/>
      <c r="I8" s="106"/>
      <c r="J8" s="104"/>
      <c r="K8" s="100"/>
      <c r="L8" s="100"/>
    </row>
    <row r="9" spans="1:12">
      <c r="A9" s="100"/>
      <c r="B9" s="101"/>
      <c r="C9" s="105"/>
      <c r="D9" s="116"/>
      <c r="E9" s="116" t="s">
        <v>189</v>
      </c>
      <c r="F9" s="116"/>
      <c r="G9" s="118"/>
      <c r="H9" s="118"/>
      <c r="I9" s="106"/>
      <c r="J9" s="104"/>
      <c r="K9" s="100"/>
      <c r="L9" s="100"/>
    </row>
    <row r="10" spans="1:12">
      <c r="A10" s="100"/>
      <c r="B10" s="101"/>
      <c r="C10" s="107"/>
      <c r="D10" s="123"/>
      <c r="E10" s="116" t="s">
        <v>190</v>
      </c>
      <c r="F10" s="116"/>
      <c r="G10" s="118"/>
      <c r="H10" s="118"/>
      <c r="I10" s="106"/>
      <c r="J10" s="104"/>
      <c r="K10" s="100"/>
      <c r="L10" s="100"/>
    </row>
    <row r="11" spans="1:12">
      <c r="A11" s="100"/>
      <c r="B11" s="101"/>
      <c r="C11" s="108"/>
      <c r="D11" s="124"/>
      <c r="E11" s="124" t="s">
        <v>191</v>
      </c>
      <c r="F11" s="124"/>
      <c r="G11" s="124"/>
      <c r="H11" s="124"/>
      <c r="I11" s="109"/>
      <c r="J11" s="104"/>
      <c r="K11" s="100"/>
      <c r="L11" s="100"/>
    </row>
    <row r="12" spans="1:12">
      <c r="B12" s="16"/>
      <c r="C12" s="15"/>
      <c r="D12" s="15"/>
      <c r="E12" s="15"/>
      <c r="F12" s="15"/>
      <c r="G12" s="15"/>
      <c r="H12" s="15"/>
      <c r="I12" s="15"/>
      <c r="J12" s="17"/>
    </row>
    <row r="13" spans="1:12">
      <c r="B13" s="16"/>
      <c r="C13" s="15"/>
      <c r="D13" s="15"/>
      <c r="E13" s="15"/>
      <c r="F13" s="15"/>
      <c r="G13" s="15"/>
      <c r="H13" s="15"/>
      <c r="I13" s="15"/>
      <c r="J13" s="17"/>
    </row>
    <row r="14" spans="1:12">
      <c r="B14" s="16"/>
      <c r="C14" s="15"/>
      <c r="D14" s="494"/>
      <c r="E14" s="494"/>
      <c r="F14" s="125"/>
      <c r="G14" s="495"/>
      <c r="H14" s="495"/>
      <c r="I14" s="495"/>
      <c r="J14" s="17"/>
    </row>
    <row r="15" spans="1:12">
      <c r="B15" s="16"/>
      <c r="C15" s="15"/>
      <c r="D15" s="494"/>
      <c r="E15" s="494"/>
      <c r="F15" s="125"/>
      <c r="G15" s="125"/>
      <c r="H15" s="125"/>
      <c r="I15" s="125"/>
      <c r="J15" s="17"/>
    </row>
    <row r="16" spans="1:12">
      <c r="B16" s="16"/>
      <c r="C16" s="15"/>
      <c r="D16" s="116"/>
      <c r="E16" s="116"/>
      <c r="F16" s="116"/>
      <c r="G16" s="116"/>
      <c r="H16" s="116"/>
      <c r="I16" s="116"/>
      <c r="J16" s="17"/>
    </row>
    <row r="17" spans="2:10">
      <c r="B17" s="16"/>
      <c r="C17" s="119" t="s">
        <v>192</v>
      </c>
      <c r="D17" s="119"/>
      <c r="E17" s="119" t="s">
        <v>193</v>
      </c>
      <c r="F17" s="119"/>
      <c r="G17" s="119"/>
      <c r="H17" s="119"/>
      <c r="I17" s="119"/>
      <c r="J17" s="17"/>
    </row>
    <row r="18" spans="2:10">
      <c r="B18" s="16"/>
      <c r="C18" s="119"/>
      <c r="D18" s="119"/>
      <c r="E18" s="119"/>
      <c r="F18" s="119"/>
      <c r="G18" s="119"/>
      <c r="H18" s="119"/>
      <c r="I18" s="119"/>
      <c r="J18" s="17"/>
    </row>
    <row r="19" spans="2:10">
      <c r="B19" s="16"/>
      <c r="C19" s="15"/>
      <c r="D19" s="15"/>
      <c r="E19" s="15"/>
      <c r="F19" s="15"/>
      <c r="G19" s="15"/>
      <c r="H19" s="15"/>
      <c r="I19" s="15"/>
      <c r="J19" s="17"/>
    </row>
    <row r="20" spans="2:10">
      <c r="B20" s="16"/>
      <c r="C20" s="15"/>
      <c r="D20" s="15"/>
      <c r="E20" s="15"/>
      <c r="F20" s="15"/>
      <c r="G20" s="15"/>
      <c r="H20" s="15"/>
      <c r="I20" s="15"/>
      <c r="J20" s="17"/>
    </row>
    <row r="21" spans="2:10">
      <c r="B21" s="16"/>
      <c r="C21" s="15"/>
      <c r="D21" s="15"/>
      <c r="E21" s="15"/>
      <c r="F21" s="15"/>
      <c r="G21" s="15"/>
      <c r="H21" s="15"/>
      <c r="I21" s="15"/>
      <c r="J21" s="17"/>
    </row>
    <row r="22" spans="2:10">
      <c r="B22" s="16"/>
      <c r="C22" s="15"/>
      <c r="D22" s="15"/>
      <c r="E22" s="15"/>
      <c r="F22" s="15"/>
      <c r="G22" s="15"/>
      <c r="H22" s="15"/>
      <c r="I22" s="15"/>
      <c r="J22" s="17"/>
    </row>
    <row r="23" spans="2:10">
      <c r="B23" s="16"/>
      <c r="C23" s="15"/>
      <c r="D23" s="15"/>
      <c r="E23" s="15"/>
      <c r="F23" s="15"/>
      <c r="G23" s="15"/>
      <c r="H23" s="15"/>
      <c r="I23" s="15"/>
      <c r="J23" s="17"/>
    </row>
    <row r="24" spans="2:10">
      <c r="B24" s="16"/>
      <c r="C24" s="15"/>
      <c r="D24" s="15"/>
      <c r="E24" s="15"/>
      <c r="F24" s="15"/>
      <c r="G24" s="15"/>
      <c r="H24" s="15"/>
      <c r="I24" s="15"/>
      <c r="J24" s="17"/>
    </row>
    <row r="25" spans="2:10">
      <c r="B25" s="16"/>
      <c r="C25" s="15"/>
      <c r="D25" s="15"/>
      <c r="E25" s="15"/>
      <c r="F25" s="15"/>
      <c r="G25" s="15"/>
      <c r="H25" s="15"/>
      <c r="I25" s="15"/>
      <c r="J25" s="17"/>
    </row>
    <row r="26" spans="2:10">
      <c r="B26" s="16"/>
      <c r="C26" s="15"/>
      <c r="D26" s="15"/>
      <c r="E26" s="15"/>
      <c r="F26" s="15"/>
      <c r="G26" s="15"/>
      <c r="H26" s="15"/>
      <c r="I26" s="15"/>
      <c r="J26" s="17"/>
    </row>
    <row r="27" spans="2:10">
      <c r="B27" s="16"/>
      <c r="C27" s="15"/>
      <c r="D27" s="15"/>
      <c r="E27" s="15"/>
      <c r="F27" s="15"/>
      <c r="G27" s="15"/>
      <c r="H27" s="15"/>
      <c r="I27" s="15"/>
      <c r="J27" s="17"/>
    </row>
    <row r="28" spans="2:10">
      <c r="B28" s="16"/>
      <c r="C28" s="15"/>
      <c r="D28" s="15"/>
      <c r="E28" s="15"/>
      <c r="F28" s="15"/>
      <c r="G28" s="15"/>
      <c r="H28" s="15"/>
      <c r="I28" s="15"/>
      <c r="J28" s="17"/>
    </row>
    <row r="29" spans="2:10">
      <c r="B29" s="16"/>
      <c r="C29" s="15"/>
      <c r="D29" s="15"/>
      <c r="E29" s="15"/>
      <c r="F29" s="15"/>
      <c r="G29" s="15"/>
      <c r="H29" s="15"/>
      <c r="I29" s="15"/>
      <c r="J29" s="17"/>
    </row>
    <row r="30" spans="2:10">
      <c r="B30" s="16"/>
      <c r="C30" s="15"/>
      <c r="D30" s="15"/>
      <c r="E30" s="15"/>
      <c r="F30" s="15"/>
      <c r="G30" s="15"/>
      <c r="H30" s="15"/>
      <c r="I30" s="15"/>
      <c r="J30" s="17"/>
    </row>
    <row r="31" spans="2:10">
      <c r="B31" s="16"/>
      <c r="C31" s="15"/>
      <c r="D31" s="15"/>
      <c r="E31" s="15"/>
      <c r="F31" s="15"/>
      <c r="G31" s="15"/>
      <c r="H31" s="15"/>
      <c r="I31" s="15"/>
      <c r="J31" s="17"/>
    </row>
    <row r="32" spans="2:10">
      <c r="B32" s="16"/>
      <c r="C32" s="15"/>
      <c r="D32" s="15"/>
      <c r="E32" s="15"/>
      <c r="F32" s="15"/>
      <c r="G32" s="15"/>
      <c r="H32" s="15"/>
      <c r="I32" s="15"/>
      <c r="J32" s="17"/>
    </row>
    <row r="33" spans="1:12">
      <c r="B33" s="16"/>
      <c r="C33" s="15"/>
      <c r="D33" s="15"/>
      <c r="E33" s="15"/>
      <c r="F33" s="15"/>
      <c r="G33" s="15"/>
      <c r="H33" s="15"/>
      <c r="I33" s="15"/>
      <c r="J33" s="17"/>
    </row>
    <row r="34" spans="1:12" ht="15.6">
      <c r="A34" s="38"/>
      <c r="B34" s="110"/>
      <c r="C34" s="111"/>
      <c r="D34" s="111"/>
      <c r="E34" s="111"/>
      <c r="F34" s="111"/>
      <c r="G34" s="111"/>
      <c r="H34" s="111"/>
      <c r="I34" s="138" t="s">
        <v>239</v>
      </c>
      <c r="J34" s="112"/>
      <c r="K34" s="38"/>
      <c r="L34" s="38"/>
    </row>
    <row r="35" spans="1:12" ht="15.6">
      <c r="A35" s="38"/>
      <c r="B35" s="110"/>
      <c r="C35" s="111"/>
      <c r="D35" s="111"/>
      <c r="E35" s="117"/>
      <c r="F35" s="117"/>
      <c r="G35" s="117"/>
      <c r="H35" s="117"/>
      <c r="I35" s="117"/>
      <c r="J35" s="112"/>
      <c r="K35" s="38"/>
      <c r="L35" s="38"/>
    </row>
    <row r="36" spans="1:12" ht="15.6">
      <c r="A36" s="38"/>
      <c r="B36" s="110"/>
      <c r="C36" s="111"/>
      <c r="D36" s="111"/>
      <c r="E36" s="117"/>
      <c r="F36" s="117"/>
      <c r="G36" s="117"/>
      <c r="H36" s="117"/>
      <c r="I36" s="117" t="s">
        <v>195</v>
      </c>
      <c r="J36" s="112"/>
      <c r="K36" s="38"/>
      <c r="L36" s="38"/>
    </row>
    <row r="37" spans="1:12" ht="15.6">
      <c r="A37" s="38"/>
      <c r="B37" s="110"/>
      <c r="C37" s="111"/>
      <c r="D37" s="111"/>
      <c r="E37" s="117" t="s">
        <v>194</v>
      </c>
      <c r="F37" s="117"/>
      <c r="G37" s="117"/>
      <c r="H37" s="117"/>
      <c r="I37" s="117" t="s">
        <v>196</v>
      </c>
      <c r="J37" s="112"/>
      <c r="K37" s="38"/>
      <c r="L37" s="38"/>
    </row>
    <row r="38" spans="1:12" ht="15.6">
      <c r="A38" s="38"/>
      <c r="B38" s="110"/>
      <c r="C38" s="111"/>
      <c r="D38" s="111"/>
      <c r="E38" s="117"/>
      <c r="F38" s="117" t="s">
        <v>197</v>
      </c>
      <c r="G38" s="117"/>
      <c r="H38" s="117"/>
      <c r="I38" s="13" t="s">
        <v>465</v>
      </c>
      <c r="J38" s="112"/>
      <c r="K38" s="38"/>
      <c r="L38" s="38"/>
    </row>
    <row r="39" spans="1:12">
      <c r="A39" s="38"/>
      <c r="B39" s="110"/>
      <c r="C39" s="126"/>
      <c r="D39" s="126"/>
      <c r="E39" s="126"/>
      <c r="F39" s="126"/>
      <c r="G39" s="496"/>
      <c r="H39" s="496"/>
      <c r="I39" s="496"/>
      <c r="J39" s="112"/>
      <c r="K39" s="38"/>
      <c r="L39" s="38"/>
    </row>
    <row r="40" spans="1:12" ht="15.6">
      <c r="B40" s="16"/>
      <c r="C40" s="15"/>
      <c r="D40" s="15"/>
      <c r="E40" s="127"/>
      <c r="F40" s="9" t="s">
        <v>240</v>
      </c>
      <c r="G40" s="490"/>
      <c r="H40" s="490"/>
      <c r="I40" s="490"/>
      <c r="J40" s="17"/>
    </row>
    <row r="41" spans="1:12">
      <c r="B41" s="16"/>
      <c r="C41" s="15"/>
      <c r="D41" s="15"/>
      <c r="E41" s="15"/>
      <c r="F41" s="15"/>
      <c r="G41" s="15"/>
      <c r="H41" s="15"/>
      <c r="I41" s="15"/>
      <c r="J41" s="17"/>
    </row>
    <row r="42" spans="1:12">
      <c r="B42" s="16"/>
      <c r="C42" s="15"/>
      <c r="D42" s="15"/>
      <c r="E42" s="15"/>
      <c r="F42" s="15"/>
      <c r="G42" s="15"/>
      <c r="H42" s="15"/>
      <c r="I42" s="15"/>
      <c r="J42" s="17"/>
    </row>
    <row r="43" spans="1:12">
      <c r="B43" s="113"/>
      <c r="C43" s="114"/>
      <c r="D43" s="114"/>
      <c r="E43" s="114"/>
      <c r="F43" s="114"/>
      <c r="G43" s="114"/>
      <c r="H43" s="114"/>
      <c r="I43" s="114"/>
      <c r="J43" s="115"/>
    </row>
  </sheetData>
  <mergeCells count="6">
    <mergeCell ref="G40:I40"/>
    <mergeCell ref="B4:J4"/>
    <mergeCell ref="D14:D15"/>
    <mergeCell ref="E14:E15"/>
    <mergeCell ref="G14:I14"/>
    <mergeCell ref="G39:I39"/>
  </mergeCells>
  <pageMargins left="0.23" right="0.16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Fleta të punës</vt:lpstr>
      </vt:variant>
      <vt:variant>
        <vt:i4>12</vt:i4>
      </vt:variant>
    </vt:vector>
  </HeadingPairs>
  <TitlesOfParts>
    <vt:vector size="12" baseType="lpstr">
      <vt:lpstr>KAPAKU I BIL 2013</vt:lpstr>
      <vt:lpstr>AKTIVI 2013</vt:lpstr>
      <vt:lpstr>PASIVI 2013</vt:lpstr>
      <vt:lpstr>TE ARDHURAT 2013</vt:lpstr>
      <vt:lpstr>FLUKSI MET 1</vt:lpstr>
      <vt:lpstr>INVENTARI AKTIVEVE</vt:lpstr>
      <vt:lpstr>AMORTIZIMET 2013</vt:lpstr>
      <vt:lpstr>KAPITALI 2013</vt:lpstr>
      <vt:lpstr>KAPAKU I FUNDIT 2013</vt:lpstr>
      <vt:lpstr>Raport=2013= </vt:lpstr>
      <vt:lpstr>Fleta1</vt:lpstr>
      <vt:lpstr>Fleta2</vt:lpstr>
    </vt:vector>
  </TitlesOfParts>
  <Company>Lusha 2SH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Shefet Lusha</dc:creator>
  <cp:lastModifiedBy>user</cp:lastModifiedBy>
  <cp:lastPrinted>2014-03-23T06:13:32Z</cp:lastPrinted>
  <dcterms:created xsi:type="dcterms:W3CDTF">2011-01-09T03:38:29Z</dcterms:created>
  <dcterms:modified xsi:type="dcterms:W3CDTF">2014-03-27T04:28:32Z</dcterms:modified>
</cp:coreProperties>
</file>