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3260" windowHeight="8835" activeTab="3"/>
  </bookViews>
  <sheets>
    <sheet name="AKTIVI PASIV  16" sheetId="9" r:id="rId1"/>
    <sheet name="m indirekte" sheetId="8" r:id="rId2"/>
    <sheet name="Te ardhura+shpenzime" sheetId="3" r:id="rId3"/>
    <sheet name="kapitalet e veta" sheetId="4" r:id="rId4"/>
  </sheets>
  <calcPr calcId="124519"/>
</workbook>
</file>

<file path=xl/calcChain.xml><?xml version="1.0" encoding="utf-8"?>
<calcChain xmlns="http://schemas.openxmlformats.org/spreadsheetml/2006/main">
  <c r="G12" i="4"/>
  <c r="C12" i="8"/>
  <c r="J8" i="9"/>
  <c r="J6" s="1"/>
  <c r="E34" i="3"/>
  <c r="D34"/>
  <c r="D18"/>
  <c r="D12"/>
  <c r="D42" i="8"/>
  <c r="C20"/>
  <c r="J15" i="9"/>
  <c r="J13" s="1"/>
  <c r="J25"/>
  <c r="D18"/>
  <c r="D7"/>
  <c r="D15"/>
  <c r="D12" s="1"/>
  <c r="D37"/>
  <c r="D39"/>
  <c r="D32" i="3"/>
  <c r="D28"/>
  <c r="D19"/>
  <c r="D20" s="1"/>
  <c r="D29" s="1"/>
  <c r="D31" s="1"/>
  <c r="D13"/>
  <c r="D9"/>
  <c r="J8" i="4"/>
  <c r="E20" i="3"/>
  <c r="K21" i="9"/>
  <c r="K34" s="1"/>
  <c r="K47" s="1"/>
  <c r="K46"/>
  <c r="E50"/>
  <c r="E28"/>
  <c r="C40" i="8"/>
  <c r="E51" i="9" l="1"/>
  <c r="D36"/>
  <c r="C25" i="8" s="1"/>
  <c r="J21" i="9"/>
  <c r="J34" s="1"/>
  <c r="D50"/>
  <c r="D28"/>
  <c r="C17" i="8"/>
  <c r="C8"/>
  <c r="J45" i="9"/>
  <c r="J35" s="1"/>
  <c r="J46" s="1"/>
  <c r="J47" s="1"/>
  <c r="C41" i="8"/>
  <c r="C42" s="1"/>
  <c r="D51" i="9" l="1"/>
  <c r="C38" i="8"/>
  <c r="C43" s="1"/>
  <c r="C44" s="1"/>
  <c r="J9" i="4" l="1"/>
  <c r="J10"/>
  <c r="J11"/>
  <c r="J13"/>
  <c r="J14"/>
  <c r="J15"/>
  <c r="J16"/>
  <c r="J17"/>
  <c r="J18"/>
  <c r="J19"/>
  <c r="J20"/>
  <c r="J48" i="9" l="1"/>
  <c r="J49" s="1"/>
  <c r="J12" i="4" l="1"/>
  <c r="J22" s="1"/>
  <c r="B22"/>
  <c r="H22"/>
  <c r="E22"/>
  <c r="C22"/>
  <c r="G22"/>
  <c r="D22"/>
  <c r="I22"/>
  <c r="F22"/>
</calcChain>
</file>

<file path=xl/sharedStrings.xml><?xml version="1.0" encoding="utf-8"?>
<sst xmlns="http://schemas.openxmlformats.org/spreadsheetml/2006/main" count="238" uniqueCount="197">
  <si>
    <t>Shenime</t>
  </si>
  <si>
    <t>AKTIVET</t>
  </si>
  <si>
    <t>l</t>
  </si>
  <si>
    <t>Derivative dhe aktive te mbajtura per tregt.</t>
  </si>
  <si>
    <t>(i)</t>
  </si>
  <si>
    <t>Derivativet</t>
  </si>
  <si>
    <t>(ii)</t>
  </si>
  <si>
    <t>Totali 2</t>
  </si>
  <si>
    <t>Aktive te tjera financiare afatshkurtra</t>
  </si>
  <si>
    <t>Llogari/Kerkesa te tjera te arketueshme</t>
  </si>
  <si>
    <t>(iv)</t>
  </si>
  <si>
    <t>(iii)</t>
  </si>
  <si>
    <t>Totali 3</t>
  </si>
  <si>
    <t>Inventari</t>
  </si>
  <si>
    <t>Lendet e para</t>
  </si>
  <si>
    <t>Prodhim ne proces</t>
  </si>
  <si>
    <t>Produkte te gatshme</t>
  </si>
  <si>
    <t>Mallra per shitje</t>
  </si>
  <si>
    <t>(v)</t>
  </si>
  <si>
    <t>Totali 4</t>
  </si>
  <si>
    <t>Aktivet biologjike afatshkurtra</t>
  </si>
  <si>
    <t>Aktivet afatshkurtra</t>
  </si>
  <si>
    <t>Aktivet afatshkurtra te mbajtura per shitje</t>
  </si>
  <si>
    <t>Parapagimet dhe shpenzimet e shtyra</t>
  </si>
  <si>
    <t>Totali i Aktiveve Afatshkurtra (l)</t>
  </si>
  <si>
    <t>ll</t>
  </si>
  <si>
    <t>Aktivet afatgjata</t>
  </si>
  <si>
    <t>Investimet financiare afatgjata</t>
  </si>
  <si>
    <t>Pjesmarrje te tjera ne njesi te kontrolluara</t>
  </si>
  <si>
    <t>Aksione dhe investime te tjera ne pjesemarrje</t>
  </si>
  <si>
    <t>Aksione dhe letra te tjera me vlere</t>
  </si>
  <si>
    <t>Llogari/Kerkesa te arketueshme afatgjata</t>
  </si>
  <si>
    <t>Totali 1</t>
  </si>
  <si>
    <t>Aktive afatgjata materiale</t>
  </si>
  <si>
    <t>Aktivet biologjike afatgjata</t>
  </si>
  <si>
    <t>Aktivet afatgjata jomateriale</t>
  </si>
  <si>
    <t>Emri i mire</t>
  </si>
  <si>
    <t>Shpenzimet e zhvillimit</t>
  </si>
  <si>
    <t>Aktive te tjera afatgjata jomateriale</t>
  </si>
  <si>
    <t>Kapital aksionar i papaguar</t>
  </si>
  <si>
    <t>Aktive te tjera afatgjata</t>
  </si>
  <si>
    <t>Totali i Aktiveve Afatgjata (ll)</t>
  </si>
  <si>
    <t>TOTALI I AKTIVEVE (I + II)</t>
  </si>
  <si>
    <t>DETYRIMET DHE KAPITALI</t>
  </si>
  <si>
    <t>Detyrimet afatshkurta</t>
  </si>
  <si>
    <t>Huamarrjet</t>
  </si>
  <si>
    <t>Kthimet/Ripagesat e huave afatgjata</t>
  </si>
  <si>
    <t>Bono te konvertueshme</t>
  </si>
  <si>
    <t>Te pagueshme ndaj furnitoreve</t>
  </si>
  <si>
    <t>Te pagueshme ndaj punonjesve</t>
  </si>
  <si>
    <t>Detyrime tatimore</t>
  </si>
  <si>
    <t>Huat dhe parapagimet</t>
  </si>
  <si>
    <t>Huat dhe obligacionet afatshkurtra</t>
  </si>
  <si>
    <t>Grantet dhe te ardhurat e shtyra</t>
  </si>
  <si>
    <t>Totali i detyrimeve afatshkurtra (l)</t>
  </si>
  <si>
    <t>Detyrime afatgjata</t>
  </si>
  <si>
    <t>Huat afatgjata</t>
  </si>
  <si>
    <t>Hua, bono dhe detyrime nga qiraja financiare</t>
  </si>
  <si>
    <t>Bonot e konvertueshme</t>
  </si>
  <si>
    <t>Huamarrje te tjera afatgjata</t>
  </si>
  <si>
    <t>Provizionet afatgjata</t>
  </si>
  <si>
    <t>Totali i detyrimeve afatgjata (ll)</t>
  </si>
  <si>
    <t xml:space="preserve">Totali i detyrimeve  </t>
  </si>
  <si>
    <t>lll</t>
  </si>
  <si>
    <t>KAPITALI</t>
  </si>
  <si>
    <t>Aksionet e pakices (perdoret vetem ne pasqyrat financiare te konsoliduara)</t>
  </si>
  <si>
    <t>Kapitali qe i perket aksionereve te shoqerise meme (perdoret vetem ne PF te konsoliduara)</t>
  </si>
  <si>
    <t>Kapitali aksionar</t>
  </si>
  <si>
    <t>Primi i aksionit</t>
  </si>
  <si>
    <t>Njesite ose aksionet e thesarit (negative)</t>
  </si>
  <si>
    <t>Rezerva statusore</t>
  </si>
  <si>
    <t>Rezerva ligjore</t>
  </si>
  <si>
    <t>Rezerva te tjera</t>
  </si>
  <si>
    <t>Fitimet e pashperndara</t>
  </si>
  <si>
    <t>Fitimi (Humbja) e vitit financiar</t>
  </si>
  <si>
    <t>Totali i Kapitalit (lll)</t>
  </si>
  <si>
    <t>TOTALI I DETYRIMEVE E KAPITALIT (l, ll, lll)</t>
  </si>
  <si>
    <t>Nr</t>
  </si>
  <si>
    <t>Pershkrimi i elementeve</t>
  </si>
  <si>
    <t xml:space="preserve">             2. Pasqyra e te ardhurave dhe shpenzimeve per periudhen</t>
  </si>
  <si>
    <t>Shitjet neto</t>
  </si>
  <si>
    <t>Te ardhura te tjera nga veprimtaria e shfrytezimit</t>
  </si>
  <si>
    <t>Ndryshimet ne inventarin e produkteve te gateshme dhe prodhimit ne proces</t>
  </si>
  <si>
    <t>Materialet e konsumuara</t>
  </si>
  <si>
    <t>Kosto e punes</t>
  </si>
  <si>
    <t xml:space="preserve"> - pagat e personelit</t>
  </si>
  <si>
    <t xml:space="preserve"> - te tjera personeli</t>
  </si>
  <si>
    <t>Amortizimi dhe zhvleresimet</t>
  </si>
  <si>
    <t>Shpenzime te tjera</t>
  </si>
  <si>
    <t>Totali i shpenzimeve (shuma 4-7)</t>
  </si>
  <si>
    <t>Fitimi apo humbja nga veprimtaria kryesore (1+2+/-3-8)</t>
  </si>
  <si>
    <t>Te ardhura dhe shpenzimet financiare nga njesite e kontrolluara</t>
  </si>
  <si>
    <t>Te ardhurat dhe shpenzimet financiare nga pjesemarrjet</t>
  </si>
  <si>
    <t>Te ardhuart dhe shpenzimet financiare</t>
  </si>
  <si>
    <t>Te ardhurat dhe shpenzimet financiare nga investime te tjera financiare afatgjata</t>
  </si>
  <si>
    <t>Te ardhurat dhe shpenzimet nga interesi</t>
  </si>
  <si>
    <t>Fitimet (humbjet) nga kursi i kembimit</t>
  </si>
  <si>
    <t>Totali i te ardhurave dhe shpenzimeve financiare (12.1+/-12.2+/-12.3+/-12.4)</t>
  </si>
  <si>
    <t>Fitimi (humbja) para tatimit (9+/-13)</t>
  </si>
  <si>
    <t>Fitimi/humbja neto e vitit financiar (14-15)</t>
  </si>
  <si>
    <t xml:space="preserve">             3. Pasqyra e levizjeve ne kapitalet e veta  per periudhen</t>
  </si>
  <si>
    <t>Ne lek</t>
  </si>
  <si>
    <t xml:space="preserve">                         Kapitali aksionar qe i perket aksionareve te shoqerise meme</t>
  </si>
  <si>
    <t xml:space="preserve">Primi i aksionit </t>
  </si>
  <si>
    <t>Rezerva statutore dhe ligjore</t>
  </si>
  <si>
    <t>Rez. Konvert te monedh te huaja</t>
  </si>
  <si>
    <t>Shuma te parashik per rreziqe</t>
  </si>
  <si>
    <t>Totali</t>
  </si>
  <si>
    <t>Efekti i ndryshimeve ne politikat kontabel</t>
  </si>
  <si>
    <t>Fitimi i pa- shperndare</t>
  </si>
  <si>
    <t>Pozicioni i rregulluar</t>
  </si>
  <si>
    <t>Fitimi neto i periudhes kontabel</t>
  </si>
  <si>
    <t>Dividentet e paguar / deklaruar</t>
  </si>
  <si>
    <t xml:space="preserve"> Transferime ne rezerven e detyrueshme ligjore</t>
  </si>
  <si>
    <t xml:space="preserve"> Transferime ne rezerven e detyrueshme statutore</t>
  </si>
  <si>
    <t xml:space="preserve"> Transferime ne rezerva te tjera</t>
  </si>
  <si>
    <t>Emetim i kapitalit aksionar</t>
  </si>
  <si>
    <t xml:space="preserve"> Rezerva rivleresimi i AAGJ</t>
  </si>
  <si>
    <t xml:space="preserve"> Transferim ne detyrimet</t>
  </si>
  <si>
    <t xml:space="preserve"> Blerje aksionesh thesari</t>
  </si>
  <si>
    <t xml:space="preserve"> Terheqje kapitali per zvogelim</t>
  </si>
  <si>
    <t>Aksione te thesarit</t>
  </si>
  <si>
    <t xml:space="preserve"> - shpenzimet per sigurimet shoqerore dhe   shendetesore</t>
  </si>
  <si>
    <t xml:space="preserve">                                </t>
  </si>
  <si>
    <t xml:space="preserve">             4. Pasqyra e flukseve te parase per periudhen</t>
  </si>
  <si>
    <t>Metoda indirekte</t>
  </si>
  <si>
    <t>Fluksi i parave nga veprimtarite e shfrytezimit</t>
  </si>
  <si>
    <t>Fitimi para tatimit</t>
  </si>
  <si>
    <t>Rregullime per:</t>
  </si>
  <si>
    <t>Amortizimin</t>
  </si>
  <si>
    <t>Humbje nga kembimet valutore</t>
  </si>
  <si>
    <t>Te ardhura nga investimet</t>
  </si>
  <si>
    <t>Shpenzime per interesa</t>
  </si>
  <si>
    <t>Rritje/renie ne tepricen e kerkesave te arketueshme nga aktiviteti, si dhe kerkesave te arketueshme te tjera</t>
  </si>
  <si>
    <t>Rritje/renie ne tepricen e inventarit</t>
  </si>
  <si>
    <t>Rritje/renie ne tepricen e detyrimeve per tu paguar nga aktiviteti</t>
  </si>
  <si>
    <t>Parate e perfituara nga aktivitetet</t>
  </si>
  <si>
    <t>Interesi i paguar</t>
  </si>
  <si>
    <t xml:space="preserve">Tatim fitimi i paguar </t>
  </si>
  <si>
    <t>Fluksi i parave nga veprimtarite investuese</t>
  </si>
  <si>
    <t>Blerja e shoqerise se kontrolluar X minus parate e arketuara</t>
  </si>
  <si>
    <t>Blerja e aktiveve afatgjata materiale</t>
  </si>
  <si>
    <t>Te ardhuara nga shitja e pajisjeve</t>
  </si>
  <si>
    <t>Interesi i arketuar</t>
  </si>
  <si>
    <t>Dividentet e arketuar</t>
  </si>
  <si>
    <t>Fluksi i parave nga veprimtarite financiare</t>
  </si>
  <si>
    <t>Te ardhuara nga emetimi i kapitalit aksionar</t>
  </si>
  <si>
    <t>Te ardhura nga huamarrje afatgjata</t>
  </si>
  <si>
    <t>Pagesat e detyrimeve te qirase financiare</t>
  </si>
  <si>
    <t>Dividentet e paguar</t>
  </si>
  <si>
    <t>Paraja neto e perdorur ne aktivitetet financiare</t>
  </si>
  <si>
    <t>Paraja neto e perdorur ne aktivitetet investuese</t>
  </si>
  <si>
    <t>Paraja neto nga aktivitetet e shfrytezimit</t>
  </si>
  <si>
    <t>Rritja/renia neto e mjeteve monetare</t>
  </si>
  <si>
    <t>Mjetet monetare ne fillim te periudhes kontabel</t>
  </si>
  <si>
    <t>Mjetet monetare ne fund te periudhes kontabel</t>
  </si>
  <si>
    <t>Leke</t>
  </si>
  <si>
    <t xml:space="preserve"> Ne/ Leke</t>
  </si>
  <si>
    <t>ADMINISTRATORI</t>
  </si>
  <si>
    <t>a</t>
  </si>
  <si>
    <t>b</t>
  </si>
  <si>
    <t>Miete monetare ne banke</t>
  </si>
  <si>
    <t xml:space="preserve">Aktive monetare  </t>
  </si>
  <si>
    <t>Miete monetare ne  arke</t>
  </si>
  <si>
    <t>Llogari/Kerkesa te arketueshme (Kliente)</t>
  </si>
  <si>
    <t>Kerkesa te tjera te arketueshme   (TVSH)</t>
  </si>
  <si>
    <t>Detyrime te tjera   (Sigurime shoq.shend.)</t>
  </si>
  <si>
    <t>Shpenzime ne avance (Gjobe e vitit te kaluar)</t>
  </si>
  <si>
    <t>Inv.imet  (vl.neto)</t>
  </si>
  <si>
    <t>Mjete  transporti</t>
  </si>
  <si>
    <t>Ins.teknike,paisje</t>
  </si>
  <si>
    <t>Paisje  zyre  dhe  informatike</t>
  </si>
  <si>
    <t>(vi)</t>
  </si>
  <si>
    <t>Kreditore  te  tjera</t>
  </si>
  <si>
    <t>Detyrime  tatimore  per  Tatim  fitimin</t>
  </si>
  <si>
    <t xml:space="preserve">        HARTOI</t>
  </si>
  <si>
    <t xml:space="preserve">Te tjera kerkesa </t>
  </si>
  <si>
    <t>ADMINISTRATOR</t>
  </si>
  <si>
    <t>RAJMONDA   BRACE</t>
  </si>
  <si>
    <t>31.12.2015</t>
  </si>
  <si>
    <t>Pozicioni me 31 dhjetor 2015</t>
  </si>
  <si>
    <t>Viti 2015</t>
  </si>
  <si>
    <t>SHOQERIA TREGETARE  "BALLENJA POWER "  SH.P.K</t>
  </si>
  <si>
    <t>SHOQERIA TREGETARE  "BALLENJA POWER"  SH.P.K</t>
  </si>
  <si>
    <t>SAMI   GJYLA</t>
  </si>
  <si>
    <t>SAMI  GJYLA</t>
  </si>
  <si>
    <t xml:space="preserve">                               01 Janar - 31 Dhjetor 2016</t>
  </si>
  <si>
    <t>Viti 2016</t>
  </si>
  <si>
    <t xml:space="preserve">                                  01 Janar - 31 Dhjetor 2016</t>
  </si>
  <si>
    <t>Pozicioni me 31 dhjetor 2016</t>
  </si>
  <si>
    <t xml:space="preserve">                       01 Janar - 31 Dhjetor 2016</t>
  </si>
  <si>
    <t xml:space="preserve">    1.  BILANC  I  MBYLLUR  ME     DATE  31.12.2016</t>
  </si>
  <si>
    <t>31.12.2016</t>
  </si>
  <si>
    <t>Shpenzime te panjohura</t>
  </si>
  <si>
    <t>Fitimi   fiskal</t>
  </si>
  <si>
    <t>Humbje e mbartur</t>
  </si>
  <si>
    <t>Ndertesa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</si>
</sst>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0"/>
      <name val="Arial"/>
    </font>
    <font>
      <sz val="10"/>
      <name val="Arial"/>
    </font>
    <font>
      <sz val="8"/>
      <name val="Arial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name val="Agency FB"/>
      <family val="2"/>
    </font>
    <font>
      <sz val="10"/>
      <name val="Agency FB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/>
    <xf numFmtId="43" fontId="4" fillId="0" borderId="0" xfId="1" applyFont="1"/>
    <xf numFmtId="0" fontId="4" fillId="0" borderId="1" xfId="0" applyFont="1" applyBorder="1"/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5" fillId="0" borderId="0" xfId="0" applyFont="1" applyAlignment="1">
      <alignment vertical="center" wrapText="1"/>
    </xf>
    <xf numFmtId="0" fontId="6" fillId="0" borderId="0" xfId="0" applyFont="1"/>
    <xf numFmtId="0" fontId="3" fillId="0" borderId="0" xfId="0" applyFont="1"/>
    <xf numFmtId="164" fontId="5" fillId="0" borderId="0" xfId="0" applyNumberFormat="1" applyFont="1"/>
    <xf numFmtId="0" fontId="9" fillId="0" borderId="0" xfId="0" applyFont="1" applyAlignment="1">
      <alignment horizontal="right"/>
    </xf>
    <xf numFmtId="43" fontId="1" fillId="0" borderId="0" xfId="1"/>
    <xf numFmtId="164" fontId="4" fillId="0" borderId="0" xfId="0" applyNumberFormat="1" applyFont="1" applyAlignment="1">
      <alignment vertical="center" wrapText="1"/>
    </xf>
    <xf numFmtId="164" fontId="4" fillId="0" borderId="0" xfId="0" applyNumberFormat="1" applyFont="1"/>
    <xf numFmtId="164" fontId="0" fillId="0" borderId="0" xfId="1" applyNumberFormat="1" applyFont="1"/>
    <xf numFmtId="164" fontId="1" fillId="0" borderId="0" xfId="1" applyNumberFormat="1"/>
    <xf numFmtId="164" fontId="1" fillId="0" borderId="0" xfId="1" applyNumberFormat="1" applyFont="1"/>
    <xf numFmtId="164" fontId="0" fillId="0" borderId="0" xfId="0" applyNumberFormat="1"/>
    <xf numFmtId="164" fontId="0" fillId="0" borderId="0" xfId="0" applyNumberFormat="1" applyAlignment="1">
      <alignment vertical="center" wrapText="1"/>
    </xf>
    <xf numFmtId="0" fontId="5" fillId="0" borderId="0" xfId="0" applyFont="1" applyFill="1" applyBorder="1"/>
    <xf numFmtId="0" fontId="0" fillId="0" borderId="0" xfId="0" applyBorder="1" applyAlignment="1">
      <alignment vertical="center" wrapText="1"/>
    </xf>
    <xf numFmtId="164" fontId="0" fillId="0" borderId="0" xfId="1" applyNumberFormat="1" applyFont="1" applyBorder="1"/>
    <xf numFmtId="164" fontId="0" fillId="0" borderId="0" xfId="1" applyNumberFormat="1" applyFont="1" applyBorder="1" applyAlignment="1">
      <alignment vertical="center" wrapText="1"/>
    </xf>
    <xf numFmtId="0" fontId="0" fillId="0" borderId="0" xfId="0" applyBorder="1"/>
    <xf numFmtId="0" fontId="4" fillId="0" borderId="6" xfId="0" applyFont="1" applyBorder="1" applyAlignment="1">
      <alignment horizontal="right"/>
    </xf>
    <xf numFmtId="0" fontId="4" fillId="0" borderId="6" xfId="0" applyFont="1" applyBorder="1"/>
    <xf numFmtId="43" fontId="4" fillId="0" borderId="6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164" fontId="4" fillId="0" borderId="6" xfId="1" applyNumberFormat="1" applyFont="1" applyBorder="1"/>
    <xf numFmtId="0" fontId="4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11" fillId="0" borderId="6" xfId="0" applyFont="1" applyBorder="1" applyAlignment="1">
      <alignment horizontal="center"/>
    </xf>
    <xf numFmtId="164" fontId="1" fillId="0" borderId="6" xfId="1" applyNumberFormat="1" applyFont="1" applyBorder="1"/>
    <xf numFmtId="164" fontId="1" fillId="0" borderId="6" xfId="1" applyNumberFormat="1" applyBorder="1"/>
    <xf numFmtId="0" fontId="3" fillId="0" borderId="6" xfId="0" applyFont="1" applyBorder="1"/>
    <xf numFmtId="164" fontId="14" fillId="0" borderId="6" xfId="1" applyNumberFormat="1" applyFont="1" applyBorder="1"/>
    <xf numFmtId="164" fontId="10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6" xfId="1" applyNumberFormat="1" applyFont="1" applyBorder="1"/>
    <xf numFmtId="0" fontId="3" fillId="0" borderId="6" xfId="0" applyFont="1" applyFill="1" applyBorder="1"/>
    <xf numFmtId="0" fontId="5" fillId="0" borderId="6" xfId="0" applyFont="1" applyBorder="1"/>
    <xf numFmtId="0" fontId="6" fillId="0" borderId="6" xfId="0" applyFont="1" applyFill="1" applyBorder="1"/>
    <xf numFmtId="0" fontId="0" fillId="0" borderId="6" xfId="0" applyBorder="1" applyAlignment="1">
      <alignment horizontal="left" vertical="center" wrapText="1" shrinkToFit="1"/>
    </xf>
    <xf numFmtId="0" fontId="11" fillId="0" borderId="6" xfId="0" applyFont="1" applyBorder="1" applyAlignment="1">
      <alignment horizontal="center" vertical="center" wrapText="1" shrinkToFit="1"/>
    </xf>
    <xf numFmtId="164" fontId="1" fillId="0" borderId="6" xfId="1" applyNumberFormat="1" applyBorder="1" applyAlignment="1">
      <alignment vertical="center" wrapText="1" shrinkToFit="1"/>
    </xf>
    <xf numFmtId="0" fontId="13" fillId="0" borderId="7" xfId="0" applyFont="1" applyBorder="1" applyAlignment="1">
      <alignment horizontal="center"/>
    </xf>
    <xf numFmtId="0" fontId="13" fillId="0" borderId="8" xfId="0" applyFont="1" applyBorder="1"/>
    <xf numFmtId="164" fontId="13" fillId="0" borderId="8" xfId="1" applyNumberFormat="1" applyFont="1" applyBorder="1"/>
    <xf numFmtId="0" fontId="12" fillId="0" borderId="6" xfId="0" applyFont="1" applyBorder="1"/>
    <xf numFmtId="0" fontId="12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6" xfId="0" applyFont="1" applyBorder="1"/>
    <xf numFmtId="164" fontId="13" fillId="0" borderId="6" xfId="1" applyNumberFormat="1" applyFont="1" applyBorder="1"/>
    <xf numFmtId="164" fontId="12" fillId="0" borderId="6" xfId="1" applyNumberFormat="1" applyFont="1" applyBorder="1"/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164" fontId="13" fillId="0" borderId="6" xfId="1" applyNumberFormat="1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164" fontId="12" fillId="0" borderId="6" xfId="1" applyNumberFormat="1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64" fontId="5" fillId="0" borderId="6" xfId="1" applyNumberFormat="1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164" fontId="4" fillId="0" borderId="6" xfId="1" applyNumberFormat="1" applyFont="1" applyBorder="1" applyAlignment="1">
      <alignment vertical="center" wrapText="1"/>
    </xf>
    <xf numFmtId="164" fontId="4" fillId="2" borderId="6" xfId="1" applyNumberFormat="1" applyFont="1" applyFill="1" applyBorder="1"/>
    <xf numFmtId="164" fontId="1" fillId="2" borderId="6" xfId="1" applyNumberFormat="1" applyFont="1" applyFill="1" applyBorder="1"/>
    <xf numFmtId="164" fontId="14" fillId="2" borderId="6" xfId="1" applyNumberFormat="1" applyFont="1" applyFill="1" applyBorder="1"/>
    <xf numFmtId="164" fontId="15" fillId="2" borderId="6" xfId="1" applyNumberFormat="1" applyFont="1" applyFill="1" applyBorder="1"/>
    <xf numFmtId="164" fontId="1" fillId="2" borderId="6" xfId="1" applyNumberFormat="1" applyFill="1" applyBorder="1"/>
    <xf numFmtId="37" fontId="1" fillId="2" borderId="6" xfId="1" applyNumberFormat="1" applyFill="1" applyBorder="1"/>
    <xf numFmtId="164" fontId="1" fillId="2" borderId="0" xfId="1" applyNumberFormat="1" applyFill="1" applyBorder="1"/>
    <xf numFmtId="164" fontId="4" fillId="2" borderId="0" xfId="1" applyNumberFormat="1" applyFont="1" applyFill="1" applyBorder="1"/>
    <xf numFmtId="3" fontId="5" fillId="0" borderId="6" xfId="0" applyNumberFormat="1" applyFont="1" applyBorder="1" applyAlignment="1">
      <alignment horizontal="center"/>
    </xf>
    <xf numFmtId="3" fontId="0" fillId="0" borderId="6" xfId="0" applyNumberFormat="1" applyBorder="1"/>
    <xf numFmtId="164" fontId="1" fillId="2" borderId="6" xfId="1" applyNumberFormat="1" applyFill="1" applyBorder="1" applyAlignment="1">
      <alignment vertical="center" wrapText="1" shrinkToFit="1"/>
    </xf>
    <xf numFmtId="164" fontId="11" fillId="0" borderId="6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1" xfId="0" applyBorder="1" applyAlignment="1">
      <alignment horizontal="center" vertical="center" wrapText="1" shrinkToFit="1"/>
    </xf>
    <xf numFmtId="43" fontId="4" fillId="0" borderId="0" xfId="1" applyFont="1" applyBorder="1"/>
    <xf numFmtId="43" fontId="1" fillId="0" borderId="0" xfId="1" applyBorder="1"/>
    <xf numFmtId="43" fontId="4" fillId="0" borderId="0" xfId="1" applyFont="1" applyBorder="1" applyAlignment="1">
      <alignment horizontal="center"/>
    </xf>
    <xf numFmtId="164" fontId="4" fillId="0" borderId="0" xfId="1" applyNumberFormat="1" applyFont="1" applyBorder="1"/>
    <xf numFmtId="164" fontId="1" fillId="2" borderId="0" xfId="1" applyNumberFormat="1" applyFont="1" applyFill="1" applyBorder="1"/>
    <xf numFmtId="164" fontId="14" fillId="2" borderId="0" xfId="1" applyNumberFormat="1" applyFont="1" applyFill="1" applyBorder="1"/>
    <xf numFmtId="164" fontId="15" fillId="2" borderId="0" xfId="1" applyNumberFormat="1" applyFont="1" applyFill="1" applyBorder="1"/>
    <xf numFmtId="37" fontId="1" fillId="2" borderId="0" xfId="1" applyNumberFormat="1" applyFill="1" applyBorder="1"/>
    <xf numFmtId="164" fontId="4" fillId="0" borderId="0" xfId="0" applyNumberFormat="1" applyFont="1" applyBorder="1"/>
    <xf numFmtId="164" fontId="1" fillId="0" borderId="0" xfId="1" applyNumberFormat="1" applyBorder="1"/>
    <xf numFmtId="164" fontId="1" fillId="0" borderId="0" xfId="1" applyNumberFormat="1" applyFont="1" applyBorder="1"/>
    <xf numFmtId="164" fontId="4" fillId="0" borderId="6" xfId="0" applyNumberFormat="1" applyFont="1" applyBorder="1"/>
    <xf numFmtId="3" fontId="5" fillId="0" borderId="6" xfId="0" applyNumberFormat="1" applyFont="1" applyBorder="1"/>
    <xf numFmtId="164" fontId="5" fillId="2" borderId="6" xfId="1" applyNumberFormat="1" applyFont="1" applyFill="1" applyBorder="1"/>
    <xf numFmtId="164" fontId="3" fillId="2" borderId="6" xfId="1" applyNumberFormat="1" applyFont="1" applyFill="1" applyBorder="1"/>
    <xf numFmtId="164" fontId="7" fillId="0" borderId="6" xfId="1" applyNumberFormat="1" applyFont="1" applyBorder="1"/>
    <xf numFmtId="0" fontId="5" fillId="0" borderId="6" xfId="0" applyFont="1" applyBorder="1" applyAlignment="1">
      <alignment horizontal="left" vertical="center" wrapText="1" indent="3"/>
    </xf>
    <xf numFmtId="0" fontId="5" fillId="0" borderId="6" xfId="0" applyFont="1" applyBorder="1" applyAlignment="1">
      <alignment horizontal="left" indent="3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3"/>
  <sheetViews>
    <sheetView topLeftCell="D1" workbookViewId="0">
      <pane xSplit="16500"/>
      <selection activeCell="H49" sqref="H49"/>
      <selection pane="topRight" activeCell="H3" sqref="H1:L1048576"/>
    </sheetView>
  </sheetViews>
  <sheetFormatPr defaultRowHeight="12.75"/>
  <cols>
    <col min="1" max="1" width="7" style="1" customWidth="1"/>
    <col min="2" max="2" width="42.140625" customWidth="1"/>
    <col min="3" max="3" width="12.85546875" bestFit="1" customWidth="1"/>
    <col min="4" max="4" width="14.28515625" style="16" customWidth="1"/>
    <col min="5" max="5" width="13.7109375" style="16" customWidth="1"/>
    <col min="6" max="6" width="5.28515625" style="92" customWidth="1"/>
    <col min="7" max="7" width="7.7109375" customWidth="1"/>
    <col min="8" max="8" width="40.42578125" customWidth="1"/>
    <col min="9" max="9" width="9" customWidth="1"/>
    <col min="10" max="10" width="14.42578125" customWidth="1"/>
    <col min="11" max="11" width="14.85546875" customWidth="1"/>
    <col min="12" max="12" width="11.85546875" bestFit="1" customWidth="1"/>
    <col min="13" max="13" width="10.28515625" bestFit="1" customWidth="1"/>
  </cols>
  <sheetData>
    <row r="1" spans="1:11" s="2" customFormat="1">
      <c r="A1" s="86" t="s">
        <v>182</v>
      </c>
      <c r="B1" s="86"/>
      <c r="C1" s="86"/>
      <c r="D1" s="86"/>
      <c r="E1" s="4"/>
      <c r="F1" s="91"/>
      <c r="G1" s="86" t="s">
        <v>183</v>
      </c>
      <c r="H1" s="86"/>
      <c r="I1" s="86"/>
      <c r="J1" s="86"/>
      <c r="K1" s="4"/>
    </row>
    <row r="2" spans="1:11">
      <c r="A2" s="15"/>
      <c r="B2" s="86" t="s">
        <v>191</v>
      </c>
      <c r="C2" s="86"/>
      <c r="D2" s="86"/>
      <c r="G2" s="15"/>
      <c r="H2" s="86" t="s">
        <v>191</v>
      </c>
      <c r="I2" s="86"/>
      <c r="J2" s="86"/>
      <c r="K2" s="16"/>
    </row>
    <row r="3" spans="1:11">
      <c r="B3" s="2"/>
      <c r="E3" s="4" t="s">
        <v>157</v>
      </c>
      <c r="F3" s="91"/>
      <c r="G3" s="1"/>
      <c r="H3" s="2"/>
      <c r="J3" s="16"/>
      <c r="K3" s="4" t="s">
        <v>156</v>
      </c>
    </row>
    <row r="4" spans="1:11" ht="18.75" customHeight="1">
      <c r="A4" s="29"/>
      <c r="B4" s="30"/>
      <c r="C4" s="30" t="s">
        <v>0</v>
      </c>
      <c r="D4" s="31" t="s">
        <v>192</v>
      </c>
      <c r="E4" s="31" t="s">
        <v>179</v>
      </c>
      <c r="F4" s="93"/>
      <c r="G4" s="87"/>
      <c r="H4" s="30" t="s">
        <v>43</v>
      </c>
      <c r="I4" s="30" t="s">
        <v>0</v>
      </c>
      <c r="J4" s="31" t="s">
        <v>192</v>
      </c>
      <c r="K4" s="31" t="s">
        <v>179</v>
      </c>
    </row>
    <row r="5" spans="1:11" ht="14.25">
      <c r="A5" s="29"/>
      <c r="B5" s="30" t="s">
        <v>1</v>
      </c>
      <c r="C5" s="32"/>
      <c r="D5" s="33"/>
      <c r="E5" s="33"/>
      <c r="F5" s="94"/>
      <c r="G5" s="87"/>
      <c r="H5" s="30"/>
      <c r="I5" s="32"/>
      <c r="J5" s="30"/>
      <c r="K5" s="30"/>
    </row>
    <row r="6" spans="1:11" s="2" customFormat="1" ht="14.25">
      <c r="A6" s="34" t="s">
        <v>2</v>
      </c>
      <c r="B6" s="30" t="s">
        <v>21</v>
      </c>
      <c r="C6" s="32"/>
      <c r="D6" s="33"/>
      <c r="E6" s="33"/>
      <c r="F6" s="94"/>
      <c r="G6" s="88" t="s">
        <v>2</v>
      </c>
      <c r="H6" s="30" t="s">
        <v>44</v>
      </c>
      <c r="I6" s="32"/>
      <c r="J6" s="33">
        <f>J8</f>
        <v>12604123</v>
      </c>
      <c r="K6" s="33">
        <v>5015013</v>
      </c>
    </row>
    <row r="7" spans="1:11" ht="14.25">
      <c r="A7" s="35">
        <v>1</v>
      </c>
      <c r="B7" s="36" t="s">
        <v>162</v>
      </c>
      <c r="C7" s="37"/>
      <c r="D7" s="74">
        <f>D8+D9</f>
        <v>889</v>
      </c>
      <c r="E7" s="74">
        <v>19219</v>
      </c>
      <c r="F7" s="81"/>
      <c r="G7" s="87">
        <v>1</v>
      </c>
      <c r="H7" s="36" t="s">
        <v>5</v>
      </c>
      <c r="I7" s="37"/>
      <c r="J7" s="39"/>
      <c r="K7" s="39"/>
    </row>
    <row r="8" spans="1:11" ht="14.25">
      <c r="A8" s="35" t="s">
        <v>159</v>
      </c>
      <c r="B8" s="36" t="s">
        <v>161</v>
      </c>
      <c r="C8" s="37">
        <v>512</v>
      </c>
      <c r="D8" s="75">
        <v>889</v>
      </c>
      <c r="E8" s="75">
        <v>19219</v>
      </c>
      <c r="F8" s="95"/>
      <c r="G8" s="87">
        <v>2</v>
      </c>
      <c r="H8" s="36" t="s">
        <v>45</v>
      </c>
      <c r="I8" s="37"/>
      <c r="J8" s="33">
        <f>6403751+4738000+1462372</f>
        <v>12604123</v>
      </c>
      <c r="K8" s="83">
        <v>5015013</v>
      </c>
    </row>
    <row r="9" spans="1:11" ht="14.25">
      <c r="A9" s="35" t="s">
        <v>160</v>
      </c>
      <c r="B9" s="40" t="s">
        <v>163</v>
      </c>
      <c r="C9" s="37">
        <v>531</v>
      </c>
      <c r="D9" s="75"/>
      <c r="E9" s="75"/>
      <c r="F9" s="95"/>
      <c r="G9" s="87" t="s">
        <v>4</v>
      </c>
      <c r="H9" s="40" t="s">
        <v>52</v>
      </c>
      <c r="I9" s="37"/>
      <c r="J9" s="39"/>
      <c r="K9" s="44"/>
    </row>
    <row r="10" spans="1:11" ht="14.25">
      <c r="A10" s="35">
        <v>2</v>
      </c>
      <c r="B10" s="36" t="s">
        <v>3</v>
      </c>
      <c r="C10" s="37"/>
      <c r="D10" s="75"/>
      <c r="E10" s="75"/>
      <c r="F10" s="95"/>
      <c r="G10" s="87" t="s">
        <v>6</v>
      </c>
      <c r="H10" s="40" t="s">
        <v>46</v>
      </c>
      <c r="I10" s="37"/>
      <c r="J10" s="39"/>
      <c r="K10" s="39"/>
    </row>
    <row r="11" spans="1:11" ht="14.25">
      <c r="A11" s="35"/>
      <c r="B11" s="30" t="s">
        <v>7</v>
      </c>
      <c r="C11" s="32"/>
      <c r="D11" s="76"/>
      <c r="E11" s="76"/>
      <c r="F11" s="96"/>
      <c r="G11" s="87" t="s">
        <v>11</v>
      </c>
      <c r="H11" s="40" t="s">
        <v>47</v>
      </c>
      <c r="I11" s="37"/>
      <c r="J11" s="39"/>
      <c r="K11" s="39"/>
    </row>
    <row r="12" spans="1:11" ht="14.25">
      <c r="A12" s="35">
        <v>3</v>
      </c>
      <c r="B12" s="30" t="s">
        <v>8</v>
      </c>
      <c r="C12" s="37"/>
      <c r="D12" s="76">
        <f>D13+D14+D15+D16</f>
        <v>8474986</v>
      </c>
      <c r="E12" s="76">
        <v>8549519</v>
      </c>
      <c r="F12" s="96"/>
      <c r="G12" s="87"/>
      <c r="H12" s="30" t="s">
        <v>7</v>
      </c>
      <c r="I12" s="32"/>
      <c r="J12" s="33"/>
      <c r="K12" s="33"/>
    </row>
    <row r="13" spans="1:11" ht="14.25">
      <c r="A13" s="35" t="s">
        <v>4</v>
      </c>
      <c r="B13" s="40" t="s">
        <v>164</v>
      </c>
      <c r="C13" s="37">
        <v>411</v>
      </c>
      <c r="D13" s="77"/>
      <c r="E13" s="77"/>
      <c r="F13" s="97"/>
      <c r="G13" s="87">
        <v>3</v>
      </c>
      <c r="H13" s="30" t="s">
        <v>51</v>
      </c>
      <c r="I13" s="37"/>
      <c r="J13" s="33">
        <f>J14+J15+J16+J17</f>
        <v>51652929</v>
      </c>
      <c r="K13" s="33">
        <v>775649</v>
      </c>
    </row>
    <row r="14" spans="1:11" ht="14.25">
      <c r="A14" s="35" t="s">
        <v>6</v>
      </c>
      <c r="B14" s="40" t="s">
        <v>9</v>
      </c>
      <c r="C14" s="37">
        <v>444</v>
      </c>
      <c r="E14" s="77"/>
      <c r="F14" s="97"/>
      <c r="G14" s="87" t="s">
        <v>4</v>
      </c>
      <c r="H14" s="40" t="s">
        <v>48</v>
      </c>
      <c r="I14" s="37">
        <v>401</v>
      </c>
      <c r="J14" s="39">
        <v>50417484</v>
      </c>
      <c r="K14" s="39">
        <v>0</v>
      </c>
    </row>
    <row r="15" spans="1:11" ht="14.25">
      <c r="A15" s="35" t="s">
        <v>11</v>
      </c>
      <c r="B15" s="40" t="s">
        <v>165</v>
      </c>
      <c r="C15" s="37">
        <v>445</v>
      </c>
      <c r="D15" s="77">
        <f>10523709+233831-2282554</f>
        <v>8474986</v>
      </c>
      <c r="E15" s="77">
        <v>8549519</v>
      </c>
      <c r="F15" s="97"/>
      <c r="G15" s="87" t="s">
        <v>6</v>
      </c>
      <c r="H15" s="40" t="s">
        <v>49</v>
      </c>
      <c r="I15" s="37">
        <v>421</v>
      </c>
      <c r="J15" s="39">
        <f>1188633-431</f>
        <v>1188202</v>
      </c>
      <c r="K15" s="39">
        <v>633920</v>
      </c>
    </row>
    <row r="16" spans="1:11" ht="14.25">
      <c r="A16" s="35" t="s">
        <v>10</v>
      </c>
      <c r="B16" s="40" t="s">
        <v>176</v>
      </c>
      <c r="C16" s="37">
        <v>467</v>
      </c>
      <c r="D16" s="77"/>
      <c r="E16" s="77"/>
      <c r="F16" s="97"/>
      <c r="G16" s="87" t="s">
        <v>11</v>
      </c>
      <c r="H16" s="40" t="s">
        <v>50</v>
      </c>
      <c r="I16" s="37">
        <v>445</v>
      </c>
      <c r="J16" s="39"/>
      <c r="K16" s="39"/>
    </row>
    <row r="17" spans="1:12" ht="14.25">
      <c r="A17" s="35"/>
      <c r="B17" s="30" t="s">
        <v>12</v>
      </c>
      <c r="C17" s="42"/>
      <c r="D17" s="74"/>
      <c r="E17" s="74"/>
      <c r="F17" s="81"/>
      <c r="G17" s="87" t="s">
        <v>10</v>
      </c>
      <c r="H17" s="40" t="s">
        <v>166</v>
      </c>
      <c r="I17" s="37">
        <v>431</v>
      </c>
      <c r="J17" s="78">
        <v>47243</v>
      </c>
      <c r="K17" s="39">
        <v>141729</v>
      </c>
    </row>
    <row r="18" spans="1:12" ht="14.25">
      <c r="A18" s="35">
        <v>4</v>
      </c>
      <c r="B18" s="30" t="s">
        <v>13</v>
      </c>
      <c r="C18" s="37"/>
      <c r="D18" s="74">
        <f>D19</f>
        <v>1205661</v>
      </c>
      <c r="E18" s="74">
        <v>8889058</v>
      </c>
      <c r="F18" s="81"/>
      <c r="G18" s="87" t="s">
        <v>18</v>
      </c>
      <c r="H18" s="45" t="s">
        <v>173</v>
      </c>
      <c r="I18" s="37">
        <v>447</v>
      </c>
      <c r="J18" s="39"/>
      <c r="K18" s="39"/>
    </row>
    <row r="19" spans="1:12" ht="14.25">
      <c r="A19" s="35" t="s">
        <v>4</v>
      </c>
      <c r="B19" s="40" t="s">
        <v>14</v>
      </c>
      <c r="C19" s="37">
        <v>311</v>
      </c>
      <c r="D19" s="78">
        <v>1205661</v>
      </c>
      <c r="E19" s="78">
        <v>8889058</v>
      </c>
      <c r="F19" s="80"/>
      <c r="G19" s="87" t="s">
        <v>172</v>
      </c>
      <c r="H19" s="46" t="s">
        <v>174</v>
      </c>
      <c r="I19" s="37">
        <v>444</v>
      </c>
      <c r="J19" s="44"/>
      <c r="K19" s="44"/>
    </row>
    <row r="20" spans="1:12" ht="14.25">
      <c r="A20" s="35" t="s">
        <v>6</v>
      </c>
      <c r="B20" s="40" t="s">
        <v>15</v>
      </c>
      <c r="C20" s="37"/>
      <c r="D20" s="78"/>
      <c r="E20" s="78"/>
      <c r="F20" s="80"/>
      <c r="G20" s="89"/>
      <c r="H20" s="47" t="s">
        <v>12</v>
      </c>
      <c r="I20" s="32"/>
      <c r="J20" s="41"/>
      <c r="K20" s="41"/>
    </row>
    <row r="21" spans="1:12" ht="14.25">
      <c r="A21" s="35" t="s">
        <v>11</v>
      </c>
      <c r="B21" s="40" t="s">
        <v>16</v>
      </c>
      <c r="C21" s="37"/>
      <c r="D21" s="78"/>
      <c r="E21" s="78"/>
      <c r="F21" s="80"/>
      <c r="G21" s="87"/>
      <c r="H21" s="30" t="s">
        <v>54</v>
      </c>
      <c r="I21" s="32"/>
      <c r="J21" s="74">
        <f>J8+J13</f>
        <v>64257052</v>
      </c>
      <c r="K21" s="74">
        <f>K6+K13</f>
        <v>5790662</v>
      </c>
    </row>
    <row r="22" spans="1:12" ht="14.25">
      <c r="A22" s="35" t="s">
        <v>10</v>
      </c>
      <c r="B22" s="40" t="s">
        <v>17</v>
      </c>
      <c r="C22" s="37">
        <v>351</v>
      </c>
      <c r="D22" s="78"/>
      <c r="E22" s="78"/>
      <c r="F22" s="80"/>
      <c r="G22" s="87"/>
      <c r="H22" s="36"/>
      <c r="I22" s="32"/>
      <c r="J22" s="33"/>
      <c r="K22" s="33"/>
    </row>
    <row r="23" spans="1:12" ht="14.25">
      <c r="A23" s="35" t="s">
        <v>18</v>
      </c>
      <c r="B23" s="40" t="s">
        <v>168</v>
      </c>
      <c r="C23" s="37"/>
      <c r="D23" s="78"/>
      <c r="E23" s="78"/>
      <c r="F23" s="80"/>
      <c r="G23" s="88"/>
      <c r="H23" s="36"/>
      <c r="I23" s="37"/>
      <c r="J23" s="39"/>
      <c r="K23" s="39"/>
    </row>
    <row r="24" spans="1:12" ht="14.25">
      <c r="A24" s="35"/>
      <c r="B24" s="30" t="s">
        <v>19</v>
      </c>
      <c r="C24" s="32"/>
      <c r="D24" s="74"/>
      <c r="E24" s="74">
        <v>23657575</v>
      </c>
      <c r="F24" s="81"/>
      <c r="G24" s="87"/>
      <c r="H24" s="36"/>
      <c r="I24" s="36"/>
      <c r="J24" s="36"/>
      <c r="K24" s="36"/>
    </row>
    <row r="25" spans="1:12" ht="14.25">
      <c r="A25" s="35">
        <v>5</v>
      </c>
      <c r="B25" s="36" t="s">
        <v>20</v>
      </c>
      <c r="C25" s="37"/>
      <c r="D25" s="78"/>
      <c r="E25" s="78"/>
      <c r="F25" s="80"/>
      <c r="G25" s="88" t="s">
        <v>25</v>
      </c>
      <c r="H25" s="30" t="s">
        <v>55</v>
      </c>
      <c r="I25" s="37"/>
      <c r="J25" s="33">
        <f>J26</f>
        <v>146803457</v>
      </c>
      <c r="K25" s="33">
        <v>139962600</v>
      </c>
      <c r="L25" s="22"/>
    </row>
    <row r="26" spans="1:12" ht="14.25">
      <c r="A26" s="35">
        <v>6</v>
      </c>
      <c r="B26" s="36" t="s">
        <v>22</v>
      </c>
      <c r="C26" s="37"/>
      <c r="D26" s="78"/>
      <c r="E26" s="78"/>
      <c r="F26" s="80"/>
      <c r="G26" s="87">
        <v>1</v>
      </c>
      <c r="H26" s="36" t="s">
        <v>56</v>
      </c>
      <c r="I26" s="37"/>
      <c r="J26" s="78">
        <v>146803457</v>
      </c>
      <c r="K26" s="39">
        <v>139962600</v>
      </c>
    </row>
    <row r="27" spans="1:12" ht="14.25">
      <c r="A27" s="35">
        <v>7</v>
      </c>
      <c r="B27" s="36" t="s">
        <v>23</v>
      </c>
      <c r="C27" s="82"/>
      <c r="D27" s="78"/>
      <c r="E27" s="78">
        <v>23657575</v>
      </c>
      <c r="F27" s="80"/>
      <c r="G27" s="87" t="s">
        <v>4</v>
      </c>
      <c r="H27" s="40" t="s">
        <v>57</v>
      </c>
      <c r="I27" s="37"/>
      <c r="J27" s="39"/>
      <c r="K27" s="39"/>
    </row>
    <row r="28" spans="1:12" s="2" customFormat="1" ht="14.25">
      <c r="A28" s="34"/>
      <c r="B28" s="30" t="s">
        <v>24</v>
      </c>
      <c r="C28" s="32"/>
      <c r="D28" s="74">
        <f>D7+D12+D18</f>
        <v>9681536</v>
      </c>
      <c r="E28" s="74">
        <f>E7+E12+E18+E24</f>
        <v>41115371</v>
      </c>
      <c r="F28" s="81"/>
      <c r="G28" s="87" t="s">
        <v>6</v>
      </c>
      <c r="H28" s="40" t="s">
        <v>58</v>
      </c>
      <c r="I28" s="37"/>
      <c r="J28" s="39"/>
      <c r="K28" s="39"/>
    </row>
    <row r="29" spans="1:12" ht="14.25">
      <c r="A29" s="34" t="s">
        <v>25</v>
      </c>
      <c r="B29" s="30" t="s">
        <v>26</v>
      </c>
      <c r="C29" s="32"/>
      <c r="D29" s="74"/>
      <c r="E29" s="74"/>
      <c r="F29" s="81"/>
      <c r="G29" s="87"/>
      <c r="H29" s="36" t="s">
        <v>32</v>
      </c>
      <c r="I29" s="37"/>
      <c r="J29" s="39"/>
      <c r="K29" s="39"/>
    </row>
    <row r="30" spans="1:12" s="2" customFormat="1" ht="14.25">
      <c r="A30" s="35">
        <v>1</v>
      </c>
      <c r="B30" s="36" t="s">
        <v>27</v>
      </c>
      <c r="C30" s="85"/>
      <c r="D30" s="78"/>
      <c r="E30" s="78"/>
      <c r="F30" s="80"/>
      <c r="G30" s="87">
        <v>2</v>
      </c>
      <c r="H30" s="36" t="s">
        <v>59</v>
      </c>
      <c r="I30" s="37">
        <v>108</v>
      </c>
      <c r="J30" s="39"/>
      <c r="K30" s="39"/>
    </row>
    <row r="31" spans="1:12" ht="14.25">
      <c r="A31" s="35" t="s">
        <v>4</v>
      </c>
      <c r="B31" s="40" t="s">
        <v>28</v>
      </c>
      <c r="C31" s="37"/>
      <c r="D31" s="78"/>
      <c r="E31" s="78"/>
      <c r="F31" s="80"/>
      <c r="G31" s="87">
        <v>3</v>
      </c>
      <c r="H31" s="36" t="s">
        <v>60</v>
      </c>
      <c r="I31" s="37"/>
      <c r="J31" s="39"/>
      <c r="K31" s="39"/>
    </row>
    <row r="32" spans="1:12" ht="14.25">
      <c r="A32" s="35" t="s">
        <v>6</v>
      </c>
      <c r="B32" s="40" t="s">
        <v>29</v>
      </c>
      <c r="C32" s="37"/>
      <c r="D32" s="78"/>
      <c r="E32" s="78"/>
      <c r="F32" s="80"/>
      <c r="G32" s="87">
        <v>4</v>
      </c>
      <c r="H32" s="36" t="s">
        <v>53</v>
      </c>
      <c r="I32" s="37">
        <v>487</v>
      </c>
      <c r="J32" s="33"/>
      <c r="K32" s="33"/>
    </row>
    <row r="33" spans="1:13" ht="14.25">
      <c r="A33" s="35" t="s">
        <v>11</v>
      </c>
      <c r="B33" s="40" t="s">
        <v>30</v>
      </c>
      <c r="C33" s="37"/>
      <c r="D33" s="78"/>
      <c r="E33" s="78"/>
      <c r="F33" s="80"/>
      <c r="G33" s="87"/>
      <c r="H33" s="30" t="s">
        <v>61</v>
      </c>
      <c r="I33" s="32"/>
      <c r="J33" s="33"/>
      <c r="K33" s="33"/>
    </row>
    <row r="34" spans="1:13" ht="14.25">
      <c r="A34" s="35" t="s">
        <v>10</v>
      </c>
      <c r="B34" s="40" t="s">
        <v>31</v>
      </c>
      <c r="C34" s="37"/>
      <c r="D34" s="75"/>
      <c r="E34" s="75"/>
      <c r="F34" s="95"/>
      <c r="G34" s="88"/>
      <c r="H34" s="30" t="s">
        <v>62</v>
      </c>
      <c r="I34" s="37"/>
      <c r="J34" s="33">
        <f>J25+J21</f>
        <v>211060509</v>
      </c>
      <c r="K34" s="33">
        <f>K25+K21</f>
        <v>145753262</v>
      </c>
      <c r="L34" s="22"/>
    </row>
    <row r="35" spans="1:13" ht="14.25">
      <c r="A35" s="43"/>
      <c r="B35" s="30" t="s">
        <v>32</v>
      </c>
      <c r="C35" s="32"/>
      <c r="D35" s="74"/>
      <c r="E35" s="74"/>
      <c r="F35" s="81"/>
      <c r="G35" s="88" t="s">
        <v>63</v>
      </c>
      <c r="H35" s="30" t="s">
        <v>64</v>
      </c>
      <c r="I35" s="32"/>
      <c r="J35" s="33">
        <f>J38+J44+J45</f>
        <v>-13788385</v>
      </c>
      <c r="K35" s="33">
        <v>-1887745</v>
      </c>
      <c r="L35" s="22"/>
    </row>
    <row r="36" spans="1:13" s="3" customFormat="1" ht="15.75" customHeight="1">
      <c r="A36" s="35">
        <v>2</v>
      </c>
      <c r="B36" s="30" t="s">
        <v>33</v>
      </c>
      <c r="C36" s="37"/>
      <c r="D36" s="74">
        <f>D37+D39</f>
        <v>187590588</v>
      </c>
      <c r="E36" s="74">
        <v>102750146</v>
      </c>
      <c r="F36" s="81"/>
      <c r="G36" s="90">
        <v>1</v>
      </c>
      <c r="H36" s="48" t="s">
        <v>65</v>
      </c>
      <c r="I36" s="49"/>
      <c r="J36" s="50"/>
      <c r="K36" s="50"/>
    </row>
    <row r="37" spans="1:13" ht="16.5" customHeight="1">
      <c r="A37" s="35" t="s">
        <v>4</v>
      </c>
      <c r="B37" s="40" t="s">
        <v>169</v>
      </c>
      <c r="C37" s="37">
        <v>215</v>
      </c>
      <c r="D37" s="75">
        <f>9528478-1894100</f>
        <v>7634378</v>
      </c>
      <c r="E37" s="79">
        <v>9417266</v>
      </c>
      <c r="F37" s="98"/>
      <c r="G37" s="90">
        <v>2</v>
      </c>
      <c r="H37" s="48" t="s">
        <v>66</v>
      </c>
      <c r="I37" s="49"/>
      <c r="J37" s="84"/>
      <c r="K37" s="50"/>
    </row>
    <row r="38" spans="1:13" ht="18.75" customHeight="1">
      <c r="A38" s="35" t="s">
        <v>6</v>
      </c>
      <c r="B38" s="40" t="s">
        <v>170</v>
      </c>
      <c r="C38" s="37">
        <v>213</v>
      </c>
      <c r="E38" s="75">
        <v>93332880</v>
      </c>
      <c r="F38" s="95"/>
      <c r="G38" s="87">
        <v>3</v>
      </c>
      <c r="H38" s="36" t="s">
        <v>67</v>
      </c>
      <c r="I38" s="37">
        <v>101</v>
      </c>
      <c r="J38" s="75">
        <v>100000</v>
      </c>
      <c r="K38" s="38">
        <v>100000</v>
      </c>
    </row>
    <row r="39" spans="1:13" ht="14.25">
      <c r="A39" s="35" t="s">
        <v>11</v>
      </c>
      <c r="B39" s="40" t="s">
        <v>196</v>
      </c>
      <c r="C39" s="37">
        <v>212</v>
      </c>
      <c r="D39" s="75">
        <f>184570210-4614000</f>
        <v>179956210</v>
      </c>
      <c r="E39" s="75"/>
      <c r="F39" s="95"/>
      <c r="G39" s="87">
        <v>4</v>
      </c>
      <c r="H39" s="36" t="s">
        <v>68</v>
      </c>
      <c r="I39" s="37"/>
      <c r="J39" s="75"/>
      <c r="K39" s="38"/>
    </row>
    <row r="40" spans="1:13" ht="14.25">
      <c r="A40" s="35" t="s">
        <v>10</v>
      </c>
      <c r="B40" s="40" t="s">
        <v>171</v>
      </c>
      <c r="C40" s="37"/>
      <c r="D40" s="75"/>
      <c r="E40" s="75"/>
      <c r="F40" s="95"/>
      <c r="G40" s="87">
        <v>5</v>
      </c>
      <c r="H40" s="36" t="s">
        <v>69</v>
      </c>
      <c r="I40" s="37"/>
      <c r="J40" s="75"/>
      <c r="K40" s="38"/>
    </row>
    <row r="41" spans="1:13" ht="14.25">
      <c r="A41" s="35"/>
      <c r="B41" s="30" t="s">
        <v>7</v>
      </c>
      <c r="C41" s="42"/>
      <c r="D41" s="74"/>
      <c r="E41" s="74"/>
      <c r="F41" s="81"/>
      <c r="G41" s="87">
        <v>6</v>
      </c>
      <c r="H41" s="36" t="s">
        <v>70</v>
      </c>
      <c r="I41" s="37"/>
      <c r="J41" s="75"/>
      <c r="K41" s="38"/>
    </row>
    <row r="42" spans="1:13" ht="14.25">
      <c r="A42" s="35">
        <v>3</v>
      </c>
      <c r="B42" s="36" t="s">
        <v>34</v>
      </c>
      <c r="C42" s="37"/>
      <c r="D42" s="78"/>
      <c r="E42" s="78"/>
      <c r="F42" s="80"/>
      <c r="G42" s="87">
        <v>7</v>
      </c>
      <c r="H42" s="36" t="s">
        <v>71</v>
      </c>
      <c r="I42" s="37">
        <v>106</v>
      </c>
      <c r="J42" s="75"/>
      <c r="K42" s="38"/>
    </row>
    <row r="43" spans="1:13" ht="14.25">
      <c r="A43" s="35">
        <v>4</v>
      </c>
      <c r="B43" s="36" t="s">
        <v>35</v>
      </c>
      <c r="C43" s="37"/>
      <c r="D43" s="78"/>
      <c r="E43" s="78"/>
      <c r="F43" s="80"/>
      <c r="G43" s="87">
        <v>8</v>
      </c>
      <c r="H43" s="36" t="s">
        <v>72</v>
      </c>
      <c r="I43" s="37"/>
      <c r="J43" s="75"/>
      <c r="K43" s="38"/>
    </row>
    <row r="44" spans="1:13" ht="14.25">
      <c r="A44" s="35" t="s">
        <v>4</v>
      </c>
      <c r="B44" s="40" t="s">
        <v>36</v>
      </c>
      <c r="C44" s="37"/>
      <c r="D44" s="78"/>
      <c r="E44" s="78"/>
      <c r="F44" s="80"/>
      <c r="G44" s="87">
        <v>9</v>
      </c>
      <c r="H44" s="36" t="s">
        <v>73</v>
      </c>
      <c r="I44" s="37">
        <v>107</v>
      </c>
      <c r="J44" s="75">
        <v>-1987745</v>
      </c>
      <c r="K44" s="38">
        <v>-616875</v>
      </c>
    </row>
    <row r="45" spans="1:13" ht="14.25">
      <c r="A45" s="35" t="s">
        <v>6</v>
      </c>
      <c r="B45" s="40" t="s">
        <v>37</v>
      </c>
      <c r="C45" s="37"/>
      <c r="D45" s="78"/>
      <c r="E45" s="78"/>
      <c r="F45" s="80"/>
      <c r="G45" s="87">
        <v>10</v>
      </c>
      <c r="H45" s="36" t="s">
        <v>74</v>
      </c>
      <c r="I45" s="37"/>
      <c r="J45" s="78">
        <f>'Te ardhura+shpenzime'!D29</f>
        <v>-11900640</v>
      </c>
      <c r="K45" s="39">
        <v>-1370870</v>
      </c>
    </row>
    <row r="46" spans="1:13" ht="14.25">
      <c r="A46" s="35" t="s">
        <v>11</v>
      </c>
      <c r="B46" s="40" t="s">
        <v>38</v>
      </c>
      <c r="C46" s="37"/>
      <c r="D46" s="78"/>
      <c r="E46" s="78"/>
      <c r="F46" s="80"/>
      <c r="G46" s="88"/>
      <c r="H46" s="30" t="s">
        <v>75</v>
      </c>
      <c r="I46" s="32"/>
      <c r="J46" s="33">
        <f>J35</f>
        <v>-13788385</v>
      </c>
      <c r="K46" s="33">
        <f>K35</f>
        <v>-1887745</v>
      </c>
      <c r="M46" s="22"/>
    </row>
    <row r="47" spans="1:13" ht="14.25">
      <c r="A47" s="35"/>
      <c r="B47" s="36" t="s">
        <v>19</v>
      </c>
      <c r="C47" s="37"/>
      <c r="D47" s="78"/>
      <c r="E47" s="78"/>
      <c r="F47" s="80"/>
      <c r="G47" s="88"/>
      <c r="H47" s="30" t="s">
        <v>76</v>
      </c>
      <c r="I47" s="32"/>
      <c r="J47" s="33">
        <f>J46+J25+J21</f>
        <v>197272124</v>
      </c>
      <c r="K47" s="33">
        <f>K35+K34</f>
        <v>143865517</v>
      </c>
    </row>
    <row r="48" spans="1:13" ht="14.25">
      <c r="A48" s="35">
        <v>5</v>
      </c>
      <c r="B48" s="36" t="s">
        <v>39</v>
      </c>
      <c r="C48" s="37"/>
      <c r="D48" s="78"/>
      <c r="E48" s="78"/>
      <c r="F48" s="80"/>
      <c r="J48" s="22">
        <f>D51-J47</f>
        <v>0</v>
      </c>
    </row>
    <row r="49" spans="1:11" ht="14.25">
      <c r="A49" s="35">
        <v>6</v>
      </c>
      <c r="B49" s="36" t="s">
        <v>40</v>
      </c>
      <c r="C49" s="37"/>
      <c r="D49" s="78"/>
      <c r="E49" s="78"/>
      <c r="F49" s="80"/>
      <c r="J49" s="22">
        <f>J48/2</f>
        <v>0</v>
      </c>
    </row>
    <row r="50" spans="1:11" ht="14.25">
      <c r="A50" s="34"/>
      <c r="B50" s="30" t="s">
        <v>41</v>
      </c>
      <c r="C50" s="32"/>
      <c r="D50" s="74">
        <f>D36</f>
        <v>187590588</v>
      </c>
      <c r="E50" s="74">
        <f>E36</f>
        <v>102750146</v>
      </c>
      <c r="F50" s="81"/>
      <c r="G50" s="2"/>
      <c r="H50" s="2"/>
      <c r="I50" s="2"/>
      <c r="J50" s="18"/>
      <c r="K50" s="2"/>
    </row>
    <row r="51" spans="1:11" s="2" customFormat="1">
      <c r="A51" s="29"/>
      <c r="B51" s="30" t="s">
        <v>42</v>
      </c>
      <c r="C51" s="34"/>
      <c r="D51" s="74">
        <f>D50+D28</f>
        <v>197272124</v>
      </c>
      <c r="E51" s="74">
        <f>E50+E28</f>
        <v>143865517</v>
      </c>
      <c r="F51" s="81"/>
      <c r="J51" s="18"/>
    </row>
    <row r="52" spans="1:11" s="2" customFormat="1">
      <c r="E52" s="18"/>
      <c r="F52" s="99"/>
      <c r="G52"/>
      <c r="H52"/>
      <c r="I52"/>
      <c r="J52" s="22"/>
      <c r="K52"/>
    </row>
    <row r="57" spans="1:11">
      <c r="C57" s="19"/>
      <c r="D57" s="20"/>
      <c r="E57" s="20"/>
      <c r="F57" s="100"/>
    </row>
    <row r="58" spans="1:11">
      <c r="C58" s="19"/>
      <c r="D58" s="20"/>
      <c r="E58" s="20"/>
      <c r="F58" s="100"/>
    </row>
    <row r="59" spans="1:11">
      <c r="C59" s="19"/>
      <c r="D59" s="20"/>
      <c r="E59" s="20"/>
      <c r="F59" s="100"/>
    </row>
    <row r="60" spans="1:11">
      <c r="C60" s="19"/>
      <c r="D60" s="20"/>
      <c r="E60" s="20"/>
      <c r="F60" s="100"/>
    </row>
    <row r="61" spans="1:11">
      <c r="C61" s="19"/>
      <c r="D61" s="20"/>
      <c r="E61" s="20"/>
      <c r="F61" s="100"/>
    </row>
    <row r="62" spans="1:11">
      <c r="C62" s="19"/>
      <c r="D62" s="20"/>
      <c r="E62" s="20"/>
      <c r="F62" s="100"/>
    </row>
    <row r="72" spans="3:8">
      <c r="G72" s="19"/>
      <c r="H72" s="19"/>
    </row>
    <row r="73" spans="3:8">
      <c r="C73" s="19"/>
      <c r="D73" s="20"/>
      <c r="E73" s="20"/>
      <c r="F73" s="100"/>
      <c r="G73" s="19"/>
      <c r="H73" s="19"/>
    </row>
    <row r="74" spans="3:8">
      <c r="C74" s="19"/>
      <c r="D74" s="20"/>
      <c r="E74" s="20"/>
      <c r="F74" s="100"/>
      <c r="G74" s="19"/>
      <c r="H74" s="19"/>
    </row>
    <row r="75" spans="3:8">
      <c r="C75" s="19"/>
      <c r="D75" s="20"/>
      <c r="E75" s="20"/>
      <c r="F75" s="100"/>
      <c r="G75" s="19"/>
      <c r="H75" s="19"/>
    </row>
    <row r="76" spans="3:8">
      <c r="C76" s="19"/>
      <c r="D76" s="20"/>
      <c r="E76" s="20"/>
      <c r="F76" s="100"/>
      <c r="G76" s="19"/>
      <c r="H76" s="19"/>
    </row>
    <row r="77" spans="3:8">
      <c r="C77" s="19"/>
      <c r="D77" s="20"/>
      <c r="E77" s="20"/>
      <c r="F77" s="100"/>
      <c r="G77" s="19"/>
      <c r="H77" s="19"/>
    </row>
    <row r="78" spans="3:8">
      <c r="C78" s="19"/>
      <c r="D78" s="20"/>
      <c r="E78" s="20"/>
      <c r="F78" s="100"/>
      <c r="G78" s="19"/>
      <c r="H78" s="19"/>
    </row>
    <row r="79" spans="3:8">
      <c r="C79" s="19"/>
      <c r="D79" s="20"/>
      <c r="E79" s="20"/>
      <c r="F79" s="100"/>
      <c r="G79" s="19"/>
      <c r="H79" s="19"/>
    </row>
    <row r="80" spans="3:8">
      <c r="C80" s="19"/>
      <c r="D80" s="20"/>
      <c r="E80" s="20"/>
      <c r="F80" s="100"/>
      <c r="G80" s="19"/>
      <c r="H80" s="19"/>
    </row>
    <row r="81" spans="3:8">
      <c r="C81" s="19"/>
      <c r="D81" s="20"/>
      <c r="E81" s="20"/>
      <c r="F81" s="100"/>
      <c r="G81" s="19"/>
      <c r="H81" s="19"/>
    </row>
    <row r="82" spans="3:8">
      <c r="C82" s="19"/>
      <c r="D82" s="20"/>
      <c r="E82" s="20"/>
      <c r="F82" s="100"/>
      <c r="G82" s="19"/>
      <c r="H82" s="19"/>
    </row>
    <row r="83" spans="3:8">
      <c r="C83" s="19"/>
      <c r="D83" s="20"/>
      <c r="E83" s="20"/>
      <c r="F83" s="100"/>
      <c r="G83" s="19"/>
      <c r="H83" s="19"/>
    </row>
    <row r="84" spans="3:8">
      <c r="C84" s="19"/>
      <c r="D84" s="20"/>
      <c r="E84" s="20"/>
      <c r="F84" s="100"/>
      <c r="G84" s="19"/>
      <c r="H84" s="19"/>
    </row>
    <row r="85" spans="3:8">
      <c r="C85" s="19"/>
      <c r="D85" s="20"/>
      <c r="E85" s="20"/>
      <c r="F85" s="100"/>
      <c r="G85" s="19"/>
      <c r="H85" s="19"/>
    </row>
    <row r="86" spans="3:8">
      <c r="C86" s="19"/>
      <c r="D86" s="20"/>
      <c r="E86" s="20"/>
      <c r="F86" s="100"/>
      <c r="G86" s="19"/>
      <c r="H86" s="19"/>
    </row>
    <row r="87" spans="3:8">
      <c r="C87" s="19"/>
      <c r="D87" s="20"/>
      <c r="E87" s="20"/>
      <c r="F87" s="100"/>
      <c r="G87" s="19"/>
      <c r="H87" s="19"/>
    </row>
    <row r="88" spans="3:8">
      <c r="C88" s="19"/>
      <c r="D88" s="20"/>
      <c r="E88" s="20"/>
      <c r="F88" s="100"/>
      <c r="G88" s="19"/>
      <c r="H88" s="19"/>
    </row>
    <row r="89" spans="3:8">
      <c r="C89" s="19"/>
      <c r="D89" s="21"/>
      <c r="E89" s="21"/>
      <c r="F89" s="101"/>
      <c r="G89" s="19"/>
      <c r="H89" s="19"/>
    </row>
    <row r="90" spans="3:8">
      <c r="C90" s="19"/>
      <c r="D90" s="20"/>
      <c r="E90" s="20"/>
      <c r="F90" s="100"/>
      <c r="G90" s="19"/>
      <c r="H90" s="19"/>
    </row>
    <row r="91" spans="3:8">
      <c r="C91" s="19"/>
      <c r="D91" s="20"/>
      <c r="E91" s="20"/>
      <c r="F91" s="100"/>
      <c r="G91" s="19"/>
      <c r="H91" s="19"/>
    </row>
    <row r="92" spans="3:8">
      <c r="C92" s="19"/>
      <c r="D92" s="20"/>
      <c r="E92" s="20"/>
      <c r="F92" s="100"/>
    </row>
    <row r="93" spans="3:8">
      <c r="G93" s="22"/>
    </row>
  </sheetData>
  <mergeCells count="4">
    <mergeCell ref="A1:D1"/>
    <mergeCell ref="G1:J1"/>
    <mergeCell ref="B2:D2"/>
    <mergeCell ref="H2:J2"/>
  </mergeCells>
  <phoneticPr fontId="2" type="noConversion"/>
  <pageMargins left="0.64" right="0.33" top="0.46" bottom="0.16" header="0.23" footer="0.38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7"/>
  <sheetViews>
    <sheetView topLeftCell="A32" workbookViewId="0">
      <selection sqref="A1:D50"/>
    </sheetView>
  </sheetViews>
  <sheetFormatPr defaultRowHeight="12.75"/>
  <cols>
    <col min="1" max="1" width="4.85546875" customWidth="1"/>
    <col min="2" max="2" width="55.7109375" customWidth="1"/>
    <col min="3" max="3" width="15.28515625" customWidth="1"/>
    <col min="4" max="4" width="15" customWidth="1"/>
    <col min="5" max="5" width="8.28515625" customWidth="1"/>
    <col min="6" max="6" width="13.5703125" customWidth="1"/>
    <col min="7" max="7" width="10.85546875" customWidth="1"/>
    <col min="8" max="8" width="11.42578125" customWidth="1"/>
    <col min="10" max="10" width="10.28515625" customWidth="1"/>
    <col min="11" max="11" width="11.28515625" customWidth="1"/>
  </cols>
  <sheetData>
    <row r="1" spans="1:6" s="2" customFormat="1">
      <c r="A1" s="86" t="s">
        <v>183</v>
      </c>
      <c r="B1" s="86"/>
      <c r="C1" s="86"/>
      <c r="D1" s="86"/>
      <c r="E1" s="4"/>
      <c r="F1" s="4"/>
    </row>
    <row r="3" spans="1:6" s="2" customFormat="1">
      <c r="B3" s="2" t="s">
        <v>124</v>
      </c>
    </row>
    <row r="4" spans="1:6" s="2" customFormat="1">
      <c r="B4" s="2" t="s">
        <v>190</v>
      </c>
      <c r="C4" s="2" t="s">
        <v>123</v>
      </c>
    </row>
    <row r="5" spans="1:6">
      <c r="C5" s="12" t="s">
        <v>125</v>
      </c>
      <c r="D5" s="12"/>
    </row>
    <row r="6" spans="1:6">
      <c r="C6" s="34">
        <v>2016</v>
      </c>
      <c r="D6" s="34">
        <v>2015</v>
      </c>
    </row>
    <row r="7" spans="1:6">
      <c r="A7" s="36"/>
      <c r="B7" s="30" t="s">
        <v>126</v>
      </c>
      <c r="C7" s="102"/>
      <c r="D7" s="102"/>
    </row>
    <row r="8" spans="1:6" ht="15">
      <c r="A8" s="36"/>
      <c r="B8" s="36" t="s">
        <v>127</v>
      </c>
      <c r="C8" s="59">
        <f>'Te ardhura+shpenzime'!D29</f>
        <v>-11900640</v>
      </c>
      <c r="D8" s="59">
        <v>-1370870</v>
      </c>
    </row>
    <row r="9" spans="1:6">
      <c r="A9" s="36"/>
      <c r="B9" s="36" t="s">
        <v>128</v>
      </c>
      <c r="C9" s="44"/>
      <c r="D9" s="44"/>
    </row>
    <row r="10" spans="1:6" s="11" customFormat="1">
      <c r="A10" s="69"/>
      <c r="B10" s="107" t="s">
        <v>129</v>
      </c>
      <c r="C10" s="70"/>
      <c r="D10" s="70"/>
    </row>
    <row r="11" spans="1:6" s="3" customFormat="1">
      <c r="A11" s="46"/>
      <c r="B11" s="108" t="s">
        <v>130</v>
      </c>
      <c r="C11" s="103">
        <v>-6508100</v>
      </c>
      <c r="D11" s="46"/>
    </row>
    <row r="12" spans="1:6" s="3" customFormat="1">
      <c r="A12" s="46"/>
      <c r="B12" s="108" t="s">
        <v>167</v>
      </c>
      <c r="C12" s="44">
        <f>'AKTIVI PASIV  16'!E27</f>
        <v>23657575</v>
      </c>
      <c r="D12" s="44"/>
    </row>
    <row r="13" spans="1:6" s="3" customFormat="1">
      <c r="A13" s="46"/>
      <c r="B13" s="108" t="s">
        <v>131</v>
      </c>
      <c r="C13" s="44"/>
      <c r="D13" s="44"/>
    </row>
    <row r="14" spans="1:6" s="3" customFormat="1">
      <c r="A14" s="46"/>
      <c r="B14" s="108" t="s">
        <v>132</v>
      </c>
      <c r="C14" s="44"/>
      <c r="D14" s="44"/>
    </row>
    <row r="15" spans="1:6" s="11" customFormat="1" ht="25.5">
      <c r="A15" s="69"/>
      <c r="B15" s="69" t="s">
        <v>133</v>
      </c>
      <c r="C15" s="44">
        <v>74533</v>
      </c>
      <c r="D15" s="44">
        <v>-8162093</v>
      </c>
    </row>
    <row r="16" spans="1:6" s="3" customFormat="1">
      <c r="A16" s="46"/>
      <c r="B16" s="46" t="s">
        <v>134</v>
      </c>
      <c r="C16" s="104">
        <v>7683397</v>
      </c>
      <c r="D16" s="104">
        <v>-6593637</v>
      </c>
    </row>
    <row r="17" spans="1:6" s="3" customFormat="1">
      <c r="A17" s="46"/>
      <c r="B17" s="46" t="s">
        <v>135</v>
      </c>
      <c r="C17" s="104">
        <f>'AKTIVI PASIV  16'!J21+'AKTIVI PASIV  16'!J25-'AKTIVI PASIV  16'!K21-'AKTIVI PASIV  16'!K25</f>
        <v>65307247</v>
      </c>
      <c r="D17" s="104">
        <v>134909204</v>
      </c>
    </row>
    <row r="18" spans="1:6" s="3" customFormat="1">
      <c r="A18" s="46"/>
      <c r="B18" s="30" t="s">
        <v>136</v>
      </c>
      <c r="C18" s="74"/>
      <c r="D18" s="74"/>
    </row>
    <row r="19" spans="1:6" s="3" customFormat="1">
      <c r="A19" s="46"/>
      <c r="B19" s="46" t="s">
        <v>137</v>
      </c>
      <c r="C19" s="104"/>
      <c r="D19" s="104"/>
    </row>
    <row r="20" spans="1:6" s="3" customFormat="1">
      <c r="A20" s="46"/>
      <c r="B20" s="46" t="s">
        <v>138</v>
      </c>
      <c r="C20" s="104">
        <f>C23</f>
        <v>0</v>
      </c>
      <c r="D20" s="104"/>
      <c r="F20" s="24"/>
    </row>
    <row r="21" spans="1:6" s="13" customFormat="1">
      <c r="A21" s="40"/>
      <c r="B21" s="40" t="s">
        <v>152</v>
      </c>
      <c r="C21" s="105"/>
      <c r="D21" s="105"/>
    </row>
    <row r="22" spans="1:6" s="3" customFormat="1">
      <c r="A22" s="46"/>
      <c r="B22" s="46"/>
      <c r="C22" s="104"/>
      <c r="D22" s="104"/>
    </row>
    <row r="23" spans="1:6" s="3" customFormat="1">
      <c r="A23" s="46"/>
      <c r="B23" s="30" t="s">
        <v>139</v>
      </c>
      <c r="C23" s="74"/>
      <c r="D23" s="74"/>
    </row>
    <row r="24" spans="1:6" s="3" customFormat="1">
      <c r="A24" s="46"/>
      <c r="B24" s="46" t="s">
        <v>140</v>
      </c>
      <c r="C24" s="104"/>
      <c r="D24" s="104"/>
    </row>
    <row r="25" spans="1:6" s="3" customFormat="1">
      <c r="A25" s="46"/>
      <c r="B25" s="46" t="s">
        <v>141</v>
      </c>
      <c r="C25" s="104">
        <f>'AKTIVI PASIV  16'!E36-'AKTIVI PASIV  16'!D36+6508100</f>
        <v>-78332342</v>
      </c>
      <c r="D25" s="104">
        <v>-118767785</v>
      </c>
    </row>
    <row r="26" spans="1:6" s="3" customFormat="1">
      <c r="A26" s="46"/>
      <c r="B26" s="46" t="s">
        <v>142</v>
      </c>
      <c r="C26" s="44"/>
      <c r="D26" s="44"/>
    </row>
    <row r="27" spans="1:6" s="3" customFormat="1">
      <c r="A27" s="46"/>
      <c r="B27" s="46" t="s">
        <v>143</v>
      </c>
      <c r="C27" s="44"/>
      <c r="D27" s="44"/>
    </row>
    <row r="28" spans="1:6" s="3" customFormat="1">
      <c r="A28" s="46"/>
      <c r="B28" s="46" t="s">
        <v>144</v>
      </c>
      <c r="C28" s="44"/>
      <c r="D28" s="44"/>
    </row>
    <row r="29" spans="1:6" s="13" customFormat="1">
      <c r="A29" s="40"/>
      <c r="B29" s="40" t="s">
        <v>151</v>
      </c>
      <c r="C29" s="40"/>
      <c r="D29" s="44"/>
    </row>
    <row r="30" spans="1:6" s="3" customFormat="1">
      <c r="A30" s="46"/>
      <c r="B30" s="40"/>
      <c r="C30" s="44"/>
      <c r="D30" s="44"/>
    </row>
    <row r="31" spans="1:6" s="3" customFormat="1">
      <c r="A31" s="46"/>
      <c r="B31" s="30" t="s">
        <v>145</v>
      </c>
      <c r="C31" s="44"/>
      <c r="D31" s="44"/>
    </row>
    <row r="32" spans="1:6" s="3" customFormat="1">
      <c r="A32" s="46"/>
      <c r="B32" s="46" t="s">
        <v>146</v>
      </c>
      <c r="C32" s="44"/>
      <c r="D32" s="44"/>
    </row>
    <row r="33" spans="1:6" s="3" customFormat="1">
      <c r="A33" s="46"/>
      <c r="B33" s="46" t="s">
        <v>147</v>
      </c>
      <c r="C33" s="44"/>
      <c r="D33" s="44"/>
      <c r="F33" s="14"/>
    </row>
    <row r="34" spans="1:6" s="3" customFormat="1">
      <c r="A34" s="46"/>
      <c r="B34" s="46" t="s">
        <v>148</v>
      </c>
      <c r="C34" s="44"/>
      <c r="D34" s="44"/>
    </row>
    <row r="35" spans="1:6" s="3" customFormat="1">
      <c r="A35" s="46"/>
      <c r="B35" s="46" t="s">
        <v>149</v>
      </c>
      <c r="C35" s="44"/>
      <c r="D35" s="44"/>
    </row>
    <row r="36" spans="1:6" s="3" customFormat="1">
      <c r="A36" s="46"/>
      <c r="B36" s="40" t="s">
        <v>150</v>
      </c>
      <c r="C36" s="44"/>
      <c r="D36" s="44"/>
    </row>
    <row r="37" spans="1:6" s="3" customFormat="1">
      <c r="A37" s="46"/>
      <c r="B37" s="46"/>
      <c r="C37" s="106"/>
      <c r="D37" s="106"/>
      <c r="F37" s="14"/>
    </row>
    <row r="38" spans="1:6" s="3" customFormat="1">
      <c r="A38" s="46"/>
      <c r="B38" s="30" t="s">
        <v>153</v>
      </c>
      <c r="C38" s="33">
        <f>SUM(C8:C37)</f>
        <v>-18330</v>
      </c>
      <c r="D38" s="33">
        <v>14819</v>
      </c>
      <c r="F38" s="14"/>
    </row>
    <row r="39" spans="1:6" s="3" customFormat="1">
      <c r="A39" s="46"/>
      <c r="B39" s="30"/>
      <c r="C39" s="33"/>
      <c r="D39" s="33"/>
      <c r="F39" s="14"/>
    </row>
    <row r="40" spans="1:6" s="3" customFormat="1">
      <c r="A40" s="46"/>
      <c r="B40" s="30" t="s">
        <v>154</v>
      </c>
      <c r="C40" s="44">
        <f>'AKTIVI PASIV  16'!E7</f>
        <v>19219</v>
      </c>
      <c r="D40" s="44">
        <v>4400</v>
      </c>
      <c r="F40" s="14"/>
    </row>
    <row r="41" spans="1:6" s="3" customFormat="1">
      <c r="A41" s="46"/>
      <c r="B41" s="30" t="s">
        <v>155</v>
      </c>
      <c r="C41" s="44">
        <f>'AKTIVI PASIV  16'!D7</f>
        <v>889</v>
      </c>
      <c r="D41" s="44">
        <v>19219</v>
      </c>
    </row>
    <row r="42" spans="1:6">
      <c r="A42" s="36"/>
      <c r="B42" s="36"/>
      <c r="C42" s="102">
        <f>C41-C40</f>
        <v>-18330</v>
      </c>
      <c r="D42" s="102">
        <f>D41-D40</f>
        <v>14819</v>
      </c>
      <c r="F42" s="22"/>
    </row>
    <row r="43" spans="1:6">
      <c r="C43" s="22">
        <f>C42-C38</f>
        <v>0</v>
      </c>
      <c r="D43" s="22"/>
    </row>
    <row r="44" spans="1:6">
      <c r="C44" s="22">
        <f>C43/2</f>
        <v>0</v>
      </c>
      <c r="D44" s="22"/>
    </row>
    <row r="45" spans="1:6">
      <c r="B45" t="s">
        <v>175</v>
      </c>
      <c r="C45" t="s">
        <v>158</v>
      </c>
      <c r="D45" s="22"/>
    </row>
    <row r="46" spans="1:6">
      <c r="B46" t="s">
        <v>178</v>
      </c>
      <c r="C46" s="22"/>
      <c r="D46" s="22"/>
    </row>
    <row r="47" spans="1:6">
      <c r="C47" s="3" t="s">
        <v>185</v>
      </c>
    </row>
  </sheetData>
  <mergeCells count="1">
    <mergeCell ref="A1:D1"/>
  </mergeCells>
  <phoneticPr fontId="2" type="noConversion"/>
  <pageMargins left="0.75" right="0.3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6"/>
  <sheetViews>
    <sheetView workbookViewId="0">
      <selection activeCell="D37" sqref="D37"/>
    </sheetView>
  </sheetViews>
  <sheetFormatPr defaultRowHeight="12.75"/>
  <cols>
    <col min="1" max="1" width="5.85546875" customWidth="1"/>
    <col min="2" max="2" width="50" customWidth="1"/>
    <col min="3" max="3" width="4.85546875" customWidth="1"/>
    <col min="4" max="4" width="16.42578125" customWidth="1"/>
    <col min="5" max="5" width="17.42578125" customWidth="1"/>
    <col min="7" max="7" width="15.28515625" customWidth="1"/>
  </cols>
  <sheetData>
    <row r="1" spans="1:7" s="2" customFormat="1">
      <c r="A1" s="86" t="s">
        <v>183</v>
      </c>
      <c r="B1" s="86"/>
      <c r="C1" s="86"/>
      <c r="D1" s="86"/>
      <c r="E1" s="4"/>
    </row>
    <row r="3" spans="1:7" s="2" customFormat="1">
      <c r="B3" s="2" t="s">
        <v>79</v>
      </c>
    </row>
    <row r="4" spans="1:7" s="2" customFormat="1">
      <c r="B4" s="2" t="s">
        <v>186</v>
      </c>
    </row>
    <row r="5" spans="1:7" s="2" customFormat="1"/>
    <row r="6" spans="1:7" s="2" customFormat="1">
      <c r="E6" s="4" t="s">
        <v>101</v>
      </c>
    </row>
    <row r="7" spans="1:7" s="2" customFormat="1" ht="15">
      <c r="A7" s="54" t="s">
        <v>77</v>
      </c>
      <c r="B7" s="54" t="s">
        <v>78</v>
      </c>
      <c r="C7" s="54"/>
      <c r="D7" s="55" t="s">
        <v>187</v>
      </c>
      <c r="E7" s="55" t="s">
        <v>181</v>
      </c>
    </row>
    <row r="8" spans="1:7" ht="14.25">
      <c r="A8" s="56"/>
      <c r="B8" s="57"/>
      <c r="C8" s="57"/>
      <c r="D8" s="58"/>
      <c r="E8" s="58"/>
    </row>
    <row r="9" spans="1:7" s="2" customFormat="1" ht="15">
      <c r="A9" s="55">
        <v>1</v>
      </c>
      <c r="B9" s="54" t="s">
        <v>80</v>
      </c>
      <c r="C9" s="54"/>
      <c r="D9" s="59">
        <f>11412778+142320655</f>
        <v>153733433</v>
      </c>
      <c r="E9" s="59">
        <v>42249555</v>
      </c>
    </row>
    <row r="10" spans="1:7" s="2" customFormat="1" ht="15">
      <c r="A10" s="55">
        <v>2</v>
      </c>
      <c r="B10" s="54" t="s">
        <v>81</v>
      </c>
      <c r="C10" s="54"/>
      <c r="D10" s="59"/>
      <c r="E10" s="59"/>
    </row>
    <row r="11" spans="1:7" s="6" customFormat="1" ht="28.5">
      <c r="A11" s="60">
        <v>3</v>
      </c>
      <c r="B11" s="61" t="s">
        <v>82</v>
      </c>
      <c r="C11" s="61"/>
      <c r="D11" s="62"/>
      <c r="E11" s="62">
        <v>-6594637</v>
      </c>
      <c r="G11" s="25"/>
    </row>
    <row r="12" spans="1:7" ht="15">
      <c r="A12" s="56">
        <v>4</v>
      </c>
      <c r="B12" s="57" t="s">
        <v>83</v>
      </c>
      <c r="C12" s="57"/>
      <c r="D12" s="59">
        <f>7683397+3560633</f>
        <v>11244030</v>
      </c>
      <c r="E12" s="59">
        <v>49117742</v>
      </c>
      <c r="G12" s="26"/>
    </row>
    <row r="13" spans="1:7" ht="15">
      <c r="A13" s="56">
        <v>5</v>
      </c>
      <c r="B13" s="57" t="s">
        <v>84</v>
      </c>
      <c r="C13" s="57"/>
      <c r="D13" s="59">
        <f>D14+D16</f>
        <v>1696817</v>
      </c>
      <c r="E13" s="59"/>
      <c r="G13" s="26"/>
    </row>
    <row r="14" spans="1:7" ht="14.25">
      <c r="A14" s="56"/>
      <c r="B14" s="57" t="s">
        <v>85</v>
      </c>
      <c r="C14" s="57"/>
      <c r="D14" s="58">
        <v>1454000</v>
      </c>
      <c r="E14" s="58"/>
      <c r="G14" s="26"/>
    </row>
    <row r="15" spans="1:7" ht="14.25">
      <c r="A15" s="56"/>
      <c r="B15" s="57" t="s">
        <v>86</v>
      </c>
      <c r="C15" s="57"/>
      <c r="D15" s="58"/>
      <c r="E15" s="58"/>
      <c r="G15" s="26"/>
    </row>
    <row r="16" spans="1:7" s="6" customFormat="1" ht="28.5">
      <c r="A16" s="60"/>
      <c r="B16" s="61" t="s">
        <v>122</v>
      </c>
      <c r="C16" s="61"/>
      <c r="D16" s="62">
        <v>242817</v>
      </c>
      <c r="E16" s="62"/>
      <c r="G16" s="27"/>
    </row>
    <row r="17" spans="1:7" ht="15">
      <c r="A17" s="56">
        <v>6</v>
      </c>
      <c r="B17" s="57" t="s">
        <v>87</v>
      </c>
      <c r="C17" s="57"/>
      <c r="D17" s="59">
        <v>6508100</v>
      </c>
      <c r="E17" s="59"/>
      <c r="G17" s="26"/>
    </row>
    <row r="18" spans="1:7" ht="15">
      <c r="A18" s="56">
        <v>7</v>
      </c>
      <c r="B18" s="57" t="s">
        <v>88</v>
      </c>
      <c r="C18" s="57"/>
      <c r="D18" s="59">
        <f>25971+843658+358199+1160000+43067+28579+12793407+400000+175500+131076625</f>
        <v>146905006</v>
      </c>
      <c r="E18" s="59">
        <v>1122403</v>
      </c>
      <c r="G18" s="28"/>
    </row>
    <row r="19" spans="1:7" ht="14.25">
      <c r="A19" s="56">
        <v>8</v>
      </c>
      <c r="B19" s="57" t="s">
        <v>89</v>
      </c>
      <c r="C19" s="57"/>
      <c r="D19" s="58">
        <f>D12+D13+D17+D18</f>
        <v>166353953</v>
      </c>
      <c r="E19" s="58">
        <v>43645508</v>
      </c>
    </row>
    <row r="20" spans="1:7" s="7" customFormat="1" ht="30">
      <c r="A20" s="63">
        <v>9</v>
      </c>
      <c r="B20" s="64" t="s">
        <v>90</v>
      </c>
      <c r="C20" s="64"/>
      <c r="D20" s="65">
        <f>D9-D19</f>
        <v>-12620520</v>
      </c>
      <c r="E20" s="65">
        <f>E9-E19</f>
        <v>-1395953</v>
      </c>
      <c r="G20" s="17"/>
    </row>
    <row r="21" spans="1:7" s="6" customFormat="1" ht="28.5">
      <c r="A21" s="60">
        <v>10</v>
      </c>
      <c r="B21" s="61" t="s">
        <v>91</v>
      </c>
      <c r="C21" s="61"/>
      <c r="D21" s="62"/>
      <c r="E21" s="62"/>
    </row>
    <row r="22" spans="1:7" s="6" customFormat="1" ht="28.5">
      <c r="A22" s="60">
        <v>11</v>
      </c>
      <c r="B22" s="61" t="s">
        <v>92</v>
      </c>
      <c r="C22" s="61"/>
      <c r="D22" s="62"/>
      <c r="E22" s="62"/>
      <c r="G22" s="23"/>
    </row>
    <row r="23" spans="1:7" ht="14.25">
      <c r="A23" s="56">
        <v>12</v>
      </c>
      <c r="B23" s="57" t="s">
        <v>93</v>
      </c>
      <c r="C23" s="57"/>
      <c r="D23" s="58"/>
      <c r="E23" s="58"/>
    </row>
    <row r="24" spans="1:7" ht="28.5">
      <c r="A24" s="56">
        <v>12.1</v>
      </c>
      <c r="B24" s="61" t="s">
        <v>94</v>
      </c>
      <c r="C24" s="57"/>
      <c r="D24" s="58"/>
      <c r="E24" s="58"/>
    </row>
    <row r="25" spans="1:7" ht="14.25">
      <c r="A25" s="56">
        <v>12.2</v>
      </c>
      <c r="B25" s="57" t="s">
        <v>95</v>
      </c>
      <c r="C25" s="57"/>
      <c r="D25" s="58">
        <v>414</v>
      </c>
      <c r="E25" s="58">
        <v>25083</v>
      </c>
    </row>
    <row r="26" spans="1:7" ht="14.25">
      <c r="A26" s="56">
        <v>12.3</v>
      </c>
      <c r="B26" s="57" t="s">
        <v>96</v>
      </c>
      <c r="C26" s="57"/>
      <c r="D26" s="58">
        <v>719466</v>
      </c>
      <c r="E26" s="58"/>
    </row>
    <row r="27" spans="1:7" ht="14.25">
      <c r="A27" s="56">
        <v>12.4</v>
      </c>
      <c r="B27" s="57"/>
      <c r="C27" s="57"/>
      <c r="D27" s="58"/>
      <c r="E27" s="58"/>
    </row>
    <row r="28" spans="1:7" s="7" customFormat="1" ht="30">
      <c r="A28" s="63">
        <v>13</v>
      </c>
      <c r="B28" s="64" t="s">
        <v>97</v>
      </c>
      <c r="C28" s="64"/>
      <c r="D28" s="65">
        <f>D25+D26</f>
        <v>719880</v>
      </c>
      <c r="E28" s="65">
        <v>25083</v>
      </c>
      <c r="G28" s="17"/>
    </row>
    <row r="29" spans="1:7" s="2" customFormat="1" ht="15">
      <c r="A29" s="55">
        <v>14</v>
      </c>
      <c r="B29" s="54" t="s">
        <v>98</v>
      </c>
      <c r="C29" s="54"/>
      <c r="D29" s="59">
        <f>D20+D28</f>
        <v>-11900640</v>
      </c>
      <c r="E29" s="59">
        <v>-1370870</v>
      </c>
      <c r="G29" s="18"/>
    </row>
    <row r="30" spans="1:7" s="2" customFormat="1" ht="15">
      <c r="A30" s="55"/>
      <c r="B30" s="54" t="s">
        <v>193</v>
      </c>
      <c r="C30" s="54"/>
      <c r="D30" s="59">
        <v>12793407</v>
      </c>
      <c r="E30" s="59"/>
      <c r="G30" s="18"/>
    </row>
    <row r="31" spans="1:7" s="2" customFormat="1" ht="15">
      <c r="A31" s="55"/>
      <c r="B31" s="54" t="s">
        <v>194</v>
      </c>
      <c r="C31" s="54"/>
      <c r="D31" s="59">
        <f>SUM(D29:D30)</f>
        <v>892767</v>
      </c>
      <c r="E31" s="59"/>
      <c r="G31" s="18"/>
    </row>
    <row r="32" spans="1:7" s="2" customFormat="1" ht="15">
      <c r="A32" s="55"/>
      <c r="B32" s="54" t="s">
        <v>195</v>
      </c>
      <c r="C32" s="54"/>
      <c r="D32" s="59">
        <f>-(1370870+616875)</f>
        <v>-1987745</v>
      </c>
      <c r="E32" s="59">
        <v>-616875</v>
      </c>
      <c r="G32" s="18"/>
    </row>
    <row r="33" spans="1:7" ht="14.25">
      <c r="A33" s="56">
        <v>15</v>
      </c>
      <c r="B33" s="57"/>
      <c r="C33" s="57"/>
      <c r="D33" s="58"/>
      <c r="E33" s="58"/>
    </row>
    <row r="34" spans="1:7" s="2" customFormat="1" ht="15">
      <c r="A34" s="55">
        <v>16</v>
      </c>
      <c r="B34" s="54" t="s">
        <v>99</v>
      </c>
      <c r="C34" s="54"/>
      <c r="D34" s="59">
        <f>D31+D32</f>
        <v>-1094978</v>
      </c>
      <c r="E34" s="59">
        <f>SUM(E29:E33)</f>
        <v>-1987745</v>
      </c>
      <c r="G34" s="18"/>
    </row>
    <row r="35" spans="1:7" ht="15" thickBot="1">
      <c r="A35" s="51"/>
      <c r="B35" s="52"/>
      <c r="C35" s="52"/>
      <c r="D35" s="53"/>
      <c r="E35" s="53"/>
    </row>
    <row r="36" spans="1:7" ht="13.5" thickTop="1"/>
  </sheetData>
  <mergeCells count="1">
    <mergeCell ref="A1:D1"/>
  </mergeCells>
  <phoneticPr fontId="2" type="noConversion"/>
  <pageMargins left="0.85" right="0.23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J22" sqref="J22"/>
    </sheetView>
  </sheetViews>
  <sheetFormatPr defaultRowHeight="12.75"/>
  <cols>
    <col min="1" max="1" width="29.5703125" customWidth="1"/>
    <col min="2" max="2" width="11.28515625" bestFit="1" customWidth="1"/>
    <col min="4" max="4" width="8.28515625" customWidth="1"/>
    <col min="5" max="6" width="10.85546875" customWidth="1"/>
    <col min="7" max="7" width="13.85546875" customWidth="1"/>
    <col min="9" max="9" width="7.140625" customWidth="1"/>
    <col min="10" max="10" width="13.28515625" customWidth="1"/>
  </cols>
  <sheetData>
    <row r="1" spans="1:10">
      <c r="A1" s="86" t="s">
        <v>183</v>
      </c>
      <c r="B1" s="86"/>
      <c r="C1" s="86"/>
      <c r="D1" s="86"/>
      <c r="E1" s="4"/>
      <c r="F1" s="2"/>
      <c r="G1" s="2"/>
      <c r="H1" s="2"/>
    </row>
    <row r="2" spans="1:10">
      <c r="I2" s="2"/>
      <c r="J2" s="2"/>
    </row>
    <row r="3" spans="1:10">
      <c r="A3" s="2"/>
      <c r="B3" s="2" t="s">
        <v>100</v>
      </c>
      <c r="C3" s="2"/>
      <c r="D3" s="2"/>
      <c r="E3" s="2"/>
      <c r="F3" s="2"/>
      <c r="G3" s="2"/>
      <c r="H3" s="2"/>
      <c r="I3" s="2"/>
      <c r="J3" s="2"/>
    </row>
    <row r="4" spans="1:10">
      <c r="A4" s="2"/>
      <c r="B4" s="2" t="s">
        <v>188</v>
      </c>
      <c r="C4" s="2"/>
      <c r="D4" s="2"/>
      <c r="E4" s="2"/>
      <c r="F4" s="2"/>
      <c r="G4" s="2"/>
      <c r="H4" s="2"/>
      <c r="I4" s="2"/>
      <c r="J4" s="2"/>
    </row>
    <row r="5" spans="1:10" ht="13.5" thickBot="1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3.5" thickTop="1">
      <c r="A6" s="5"/>
      <c r="B6" s="8" t="s">
        <v>102</v>
      </c>
      <c r="C6" s="9"/>
      <c r="D6" s="9"/>
      <c r="E6" s="9"/>
      <c r="F6" s="9"/>
      <c r="G6" s="9"/>
      <c r="H6" s="9"/>
      <c r="I6" s="9"/>
      <c r="J6" s="10"/>
    </row>
    <row r="7" spans="1:10" ht="76.5">
      <c r="A7" s="66"/>
      <c r="B7" s="67" t="s">
        <v>67</v>
      </c>
      <c r="C7" s="67" t="s">
        <v>103</v>
      </c>
      <c r="D7" s="67" t="s">
        <v>121</v>
      </c>
      <c r="E7" s="67" t="s">
        <v>104</v>
      </c>
      <c r="F7" s="67" t="s">
        <v>105</v>
      </c>
      <c r="G7" s="67" t="s">
        <v>109</v>
      </c>
      <c r="H7" s="67" t="s">
        <v>72</v>
      </c>
      <c r="I7" s="67" t="s">
        <v>106</v>
      </c>
      <c r="J7" s="68" t="s">
        <v>107</v>
      </c>
    </row>
    <row r="8" spans="1:10">
      <c r="A8" s="30" t="s">
        <v>180</v>
      </c>
      <c r="B8" s="33">
        <v>100000</v>
      </c>
      <c r="C8" s="33">
        <v>0</v>
      </c>
      <c r="D8" s="33">
        <v>0</v>
      </c>
      <c r="E8" s="33"/>
      <c r="F8" s="33">
        <v>0</v>
      </c>
      <c r="G8" s="33">
        <v>-1987745</v>
      </c>
      <c r="H8" s="33">
        <v>0</v>
      </c>
      <c r="I8" s="33">
        <v>0</v>
      </c>
      <c r="J8" s="33">
        <f>SUM(B8:I8)</f>
        <v>-1887745</v>
      </c>
    </row>
    <row r="9" spans="1:10" s="7" customFormat="1" ht="25.5">
      <c r="A9" s="69" t="s">
        <v>108</v>
      </c>
      <c r="B9" s="70"/>
      <c r="C9" s="70"/>
      <c r="D9" s="70"/>
      <c r="E9" s="70"/>
      <c r="F9" s="70"/>
      <c r="G9" s="70"/>
      <c r="H9" s="70"/>
      <c r="I9" s="70"/>
      <c r="J9" s="33">
        <f t="shared" ref="J9:J20" si="0">B9+E9+G9</f>
        <v>0</v>
      </c>
    </row>
    <row r="10" spans="1:10" s="2" customFormat="1">
      <c r="A10" s="46" t="s">
        <v>110</v>
      </c>
      <c r="B10" s="44"/>
      <c r="C10" s="44"/>
      <c r="D10" s="44"/>
      <c r="E10" s="44"/>
      <c r="F10" s="44"/>
      <c r="G10" s="44"/>
      <c r="H10" s="44"/>
      <c r="I10" s="44"/>
      <c r="J10" s="33">
        <f t="shared" si="0"/>
        <v>0</v>
      </c>
    </row>
    <row r="11" spans="1:10">
      <c r="A11" s="69"/>
      <c r="B11" s="70"/>
      <c r="C11" s="70"/>
      <c r="D11" s="70"/>
      <c r="E11" s="70"/>
      <c r="F11" s="70"/>
      <c r="G11" s="70"/>
      <c r="H11" s="70"/>
      <c r="I11" s="70"/>
      <c r="J11" s="33">
        <f t="shared" si="0"/>
        <v>0</v>
      </c>
    </row>
    <row r="12" spans="1:10" s="2" customFormat="1">
      <c r="A12" s="46" t="s">
        <v>111</v>
      </c>
      <c r="B12" s="44"/>
      <c r="C12" s="44"/>
      <c r="D12" s="44"/>
      <c r="E12" s="44"/>
      <c r="F12" s="44"/>
      <c r="G12" s="44">
        <f>'Te ardhura+shpenzime'!D29</f>
        <v>-11900640</v>
      </c>
      <c r="H12" s="44"/>
      <c r="I12" s="44"/>
      <c r="J12" s="33">
        <f t="shared" si="0"/>
        <v>-11900640</v>
      </c>
    </row>
    <row r="13" spans="1:10">
      <c r="A13" s="46" t="s">
        <v>112</v>
      </c>
      <c r="B13" s="44"/>
      <c r="C13" s="44"/>
      <c r="D13" s="44"/>
      <c r="E13" s="44"/>
      <c r="F13" s="44"/>
      <c r="G13" s="44"/>
      <c r="H13" s="44"/>
      <c r="I13" s="44"/>
      <c r="J13" s="33">
        <f t="shared" si="0"/>
        <v>0</v>
      </c>
    </row>
    <row r="14" spans="1:10" ht="25.5">
      <c r="A14" s="71" t="s">
        <v>113</v>
      </c>
      <c r="B14" s="69"/>
      <c r="C14" s="70"/>
      <c r="D14" s="70"/>
      <c r="E14" s="70"/>
      <c r="F14" s="70"/>
      <c r="G14" s="70"/>
      <c r="H14" s="70"/>
      <c r="I14" s="70"/>
      <c r="J14" s="33">
        <f t="shared" si="0"/>
        <v>0</v>
      </c>
    </row>
    <row r="15" spans="1:10" ht="25.5">
      <c r="A15" s="69" t="s">
        <v>114</v>
      </c>
      <c r="B15" s="44"/>
      <c r="C15" s="44"/>
      <c r="D15" s="44"/>
      <c r="E15" s="44"/>
      <c r="F15" s="44"/>
      <c r="G15" s="44"/>
      <c r="H15" s="44"/>
      <c r="I15" s="44"/>
      <c r="J15" s="33">
        <f t="shared" si="0"/>
        <v>0</v>
      </c>
    </row>
    <row r="16" spans="1:10">
      <c r="A16" s="46" t="s">
        <v>115</v>
      </c>
      <c r="B16" s="70"/>
      <c r="C16" s="70"/>
      <c r="D16" s="70"/>
      <c r="E16" s="70"/>
      <c r="F16" s="70"/>
      <c r="G16" s="70"/>
      <c r="H16" s="70"/>
      <c r="I16" s="70"/>
      <c r="J16" s="33">
        <f t="shared" si="0"/>
        <v>0</v>
      </c>
    </row>
    <row r="17" spans="1:10">
      <c r="A17" s="46" t="s">
        <v>116</v>
      </c>
      <c r="B17" s="44"/>
      <c r="C17" s="44"/>
      <c r="D17" s="44"/>
      <c r="E17" s="44"/>
      <c r="F17" s="44"/>
      <c r="G17" s="44"/>
      <c r="H17" s="44"/>
      <c r="I17" s="44"/>
      <c r="J17" s="33">
        <f t="shared" si="0"/>
        <v>0</v>
      </c>
    </row>
    <row r="18" spans="1:10">
      <c r="A18" s="46" t="s">
        <v>117</v>
      </c>
      <c r="B18" s="44"/>
      <c r="C18" s="44"/>
      <c r="D18" s="44"/>
      <c r="E18" s="44"/>
      <c r="F18" s="44"/>
      <c r="G18" s="44"/>
      <c r="H18" s="44"/>
      <c r="I18" s="44"/>
      <c r="J18" s="33">
        <f t="shared" si="0"/>
        <v>0</v>
      </c>
    </row>
    <row r="19" spans="1:10">
      <c r="A19" s="46" t="s">
        <v>118</v>
      </c>
      <c r="B19" s="44"/>
      <c r="C19" s="44"/>
      <c r="D19" s="44"/>
      <c r="E19" s="44"/>
      <c r="F19" s="44"/>
      <c r="G19" s="44"/>
      <c r="H19" s="44"/>
      <c r="I19" s="44"/>
      <c r="J19" s="33">
        <f t="shared" si="0"/>
        <v>0</v>
      </c>
    </row>
    <row r="20" spans="1:10">
      <c r="A20" s="69" t="s">
        <v>119</v>
      </c>
      <c r="B20" s="70"/>
      <c r="C20" s="70"/>
      <c r="D20" s="70"/>
      <c r="E20" s="70"/>
      <c r="F20" s="70"/>
      <c r="G20" s="70"/>
      <c r="H20" s="70"/>
      <c r="I20" s="70"/>
      <c r="J20" s="33">
        <f t="shared" si="0"/>
        <v>0</v>
      </c>
    </row>
    <row r="21" spans="1:10">
      <c r="A21" s="69" t="s">
        <v>120</v>
      </c>
      <c r="B21" s="70"/>
      <c r="C21" s="70"/>
      <c r="D21" s="70"/>
      <c r="E21" s="70"/>
      <c r="F21" s="70"/>
      <c r="G21" s="70"/>
      <c r="H21" s="70"/>
      <c r="I21" s="70"/>
      <c r="J21" s="70"/>
    </row>
    <row r="22" spans="1:10">
      <c r="A22" s="72" t="s">
        <v>189</v>
      </c>
      <c r="B22" s="73">
        <f t="shared" ref="B22:J22" si="1">SUM(B8:B21)</f>
        <v>100000</v>
      </c>
      <c r="C22" s="73">
        <f t="shared" si="1"/>
        <v>0</v>
      </c>
      <c r="D22" s="73">
        <f t="shared" si="1"/>
        <v>0</v>
      </c>
      <c r="E22" s="73">
        <f t="shared" si="1"/>
        <v>0</v>
      </c>
      <c r="F22" s="73">
        <f t="shared" si="1"/>
        <v>0</v>
      </c>
      <c r="G22" s="73">
        <f t="shared" si="1"/>
        <v>-13888385</v>
      </c>
      <c r="H22" s="73">
        <f t="shared" si="1"/>
        <v>0</v>
      </c>
      <c r="I22" s="73">
        <f t="shared" si="1"/>
        <v>0</v>
      </c>
      <c r="J22" s="73">
        <f t="shared" si="1"/>
        <v>-13788385</v>
      </c>
    </row>
    <row r="25" spans="1:10">
      <c r="H25" t="s">
        <v>177</v>
      </c>
    </row>
    <row r="27" spans="1:10">
      <c r="H27" s="3" t="s">
        <v>184</v>
      </c>
    </row>
  </sheetData>
  <mergeCells count="1">
    <mergeCell ref="A1:D1"/>
  </mergeCells>
  <phoneticPr fontId="2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AKTIVI PASIV  16</vt:lpstr>
      <vt:lpstr>m indirekte</vt:lpstr>
      <vt:lpstr>Te ardhura+shpenzime</vt:lpstr>
      <vt:lpstr>kapitalet e veta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s-electronic</cp:lastModifiedBy>
  <cp:lastPrinted>2017-03-15T09:39:01Z</cp:lastPrinted>
  <dcterms:created xsi:type="dcterms:W3CDTF">2008-10-23T11:07:49Z</dcterms:created>
  <dcterms:modified xsi:type="dcterms:W3CDTF">2017-03-15T09:39:07Z</dcterms:modified>
</cp:coreProperties>
</file>