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16605" windowHeight="9390" tabRatio="883"/>
  </bookViews>
  <sheets>
    <sheet name="2.Pasqyra e Pozicioni Financiar" sheetId="21" r:id="rId1"/>
    <sheet name="1.Pasqyra e Perform. (natyra)" sheetId="20" r:id="rId2"/>
    <sheet name="Pasqyra e Levizjeve ne Kapital" sheetId="19" r:id="rId3"/>
    <sheet name="5-CashFlow (direkt)" sheetId="22" r:id="rId4"/>
    <sheet name="Shpenzime te pazbritshme 14  " sheetId="11" state="hidden" r:id="rId5"/>
  </sheets>
  <externalReferences>
    <externalReference r:id="rId6"/>
  </externalReferences>
  <definedNames>
    <definedName name="_xlnm._FilterDatabase" localSheetId="4" hidden="1">'Shpenzime te pazbritshme 14  '!$A$2:$M$2</definedName>
    <definedName name="_xlnm.Print_Area" localSheetId="0">'2.Pasqyra e Pozicioni Financiar'!$A$1:$D$78</definedName>
    <definedName name="Z_096747DA_4711_43D6_BB6F_CF73DCE67DAC_.wvu.FilterData" localSheetId="4" hidden="1">'Shpenzime te pazbritshme 14  '!$A$2:$M$2</definedName>
    <definedName name="Z_181386F5_8DAB_4E85_A3D6_B3649233DDF4_.wvu.Cols" localSheetId="0" hidden="1">'2.Pasqyra e Pozicioni Financiar'!#REF!,'2.Pasqyra e Pozicioni Financiar'!#REF!</definedName>
    <definedName name="Z_181386F5_8DAB_4E85_A3D6_B3649233DDF4_.wvu.FilterData" localSheetId="4" hidden="1">'Shpenzime te pazbritshme 14  '!$A$2:$M$2</definedName>
    <definedName name="Z_22AB98C9_5529_497A_9DE7_02FC5BFD3E55_.wvu.FilterData" localSheetId="4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0" i="22"/>
  <c r="B50"/>
  <c r="D23"/>
  <c r="D35" s="1"/>
  <c r="B23"/>
  <c r="B35" s="1"/>
  <c r="D20"/>
  <c r="D52" s="1"/>
  <c r="B20"/>
  <c r="B52" s="1"/>
  <c r="D69" i="21" l="1"/>
  <c r="D71" s="1"/>
  <c r="B69"/>
  <c r="B71" s="1"/>
  <c r="D58"/>
  <c r="D73" s="1"/>
  <c r="B58"/>
  <c r="B73" s="1"/>
  <c r="D43"/>
  <c r="B43"/>
  <c r="D42"/>
  <c r="D44" s="1"/>
  <c r="D46" s="1"/>
  <c r="D48" s="1"/>
  <c r="D75" s="1"/>
  <c r="B42"/>
  <c r="B44" s="1"/>
  <c r="B46" s="1"/>
  <c r="B48" s="1"/>
  <c r="B75" s="1"/>
  <c r="D25"/>
  <c r="D32" s="1"/>
  <c r="D34" s="1"/>
  <c r="D36" s="1"/>
  <c r="B25"/>
  <c r="B32" s="1"/>
  <c r="B34" s="1"/>
  <c r="B36" s="1"/>
  <c r="D22"/>
  <c r="B22"/>
  <c r="D77" l="1"/>
  <c r="B77"/>
  <c r="D67" i="20" l="1"/>
  <c r="B67"/>
  <c r="D59"/>
  <c r="D69" s="1"/>
  <c r="B59"/>
  <c r="B69" s="1"/>
  <c r="D20"/>
  <c r="D28" s="1"/>
  <c r="D30" s="1"/>
  <c r="D35" s="1"/>
  <c r="D50" s="1"/>
  <c r="B20"/>
  <c r="B28" s="1"/>
  <c r="B30" s="1"/>
  <c r="B35" s="1"/>
  <c r="B50" s="1"/>
  <c r="D71" l="1"/>
  <c r="B71"/>
  <c r="I28" i="19" l="1"/>
  <c r="N37" l="1"/>
  <c r="N24"/>
  <c r="B12" l="1"/>
  <c r="J13" l="1"/>
  <c r="F35"/>
  <c r="F30"/>
  <c r="F22"/>
  <c r="F17"/>
  <c r="F12"/>
  <c r="F24" l="1"/>
  <c r="F37"/>
  <c r="K35"/>
  <c r="I35"/>
  <c r="H35"/>
  <c r="G35"/>
  <c r="E35"/>
  <c r="D35"/>
  <c r="C35"/>
  <c r="B35"/>
  <c r="L34"/>
  <c r="J34"/>
  <c r="J33"/>
  <c r="L33" s="1"/>
  <c r="J32"/>
  <c r="L32" s="1"/>
  <c r="J31"/>
  <c r="L31" s="1"/>
  <c r="H30"/>
  <c r="G30"/>
  <c r="E30"/>
  <c r="D30"/>
  <c r="C30"/>
  <c r="B30"/>
  <c r="J29"/>
  <c r="L29" s="1"/>
  <c r="J28"/>
  <c r="L28" s="1"/>
  <c r="K30"/>
  <c r="J27"/>
  <c r="L27" s="1"/>
  <c r="J26"/>
  <c r="L26" s="1"/>
  <c r="J25"/>
  <c r="L25" s="1"/>
  <c r="K22"/>
  <c r="I22"/>
  <c r="H22"/>
  <c r="G22"/>
  <c r="E22"/>
  <c r="D22"/>
  <c r="C22"/>
  <c r="B22"/>
  <c r="J21"/>
  <c r="L21" s="1"/>
  <c r="J20"/>
  <c r="L20" s="1"/>
  <c r="J19"/>
  <c r="L19" s="1"/>
  <c r="J18"/>
  <c r="L18" s="1"/>
  <c r="H17"/>
  <c r="G17"/>
  <c r="E17"/>
  <c r="D17"/>
  <c r="C17"/>
  <c r="B17"/>
  <c r="J16"/>
  <c r="L16" s="1"/>
  <c r="J15"/>
  <c r="L15" s="1"/>
  <c r="K17"/>
  <c r="L13"/>
  <c r="K12"/>
  <c r="I12"/>
  <c r="H12"/>
  <c r="G12"/>
  <c r="G24" s="1"/>
  <c r="E12"/>
  <c r="D12"/>
  <c r="D24" s="1"/>
  <c r="C12"/>
  <c r="J11"/>
  <c r="L11" s="1"/>
  <c r="J10"/>
  <c r="L10" s="1"/>
  <c r="J22" l="1"/>
  <c r="L22" s="1"/>
  <c r="B24"/>
  <c r="B37" s="1"/>
  <c r="E24"/>
  <c r="E37" s="1"/>
  <c r="J35"/>
  <c r="L35" s="1"/>
  <c r="J12"/>
  <c r="L12" s="1"/>
  <c r="C24"/>
  <c r="C37" s="1"/>
  <c r="H24"/>
  <c r="H37" s="1"/>
  <c r="K24"/>
  <c r="K37" s="1"/>
  <c r="I30"/>
  <c r="J30" s="1"/>
  <c r="L30" s="1"/>
  <c r="I17"/>
  <c r="J17" s="1"/>
  <c r="L17" s="1"/>
  <c r="J14"/>
  <c r="L14" s="1"/>
  <c r="G37"/>
  <c r="D37"/>
  <c r="I24" l="1"/>
  <c r="J24" l="1"/>
  <c r="L24" s="1"/>
  <c r="N25" s="1"/>
  <c r="I37"/>
  <c r="J37" l="1"/>
  <c r="L37" s="1"/>
  <c r="N38" s="1"/>
  <c r="H97" i="1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/>
  <c r="G99" s="1"/>
  <c r="G100" s="1"/>
</calcChain>
</file>

<file path=xl/sharedStrings.xml><?xml version="1.0" encoding="utf-8"?>
<sst xmlns="http://schemas.openxmlformats.org/spreadsheetml/2006/main" count="592" uniqueCount="388">
  <si>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</si>
  <si>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</si>
  <si>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</si>
  <si>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</si>
  <si>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</si>
  <si>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</si>
  <si>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</si>
  <si>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</si>
  <si>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</si>
  <si>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</si>
  <si>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</si>
  <si>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</si>
  <si>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</si>
  <si>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</si>
  <si>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</si>
  <si>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</si>
  <si>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</si>
  <si>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</si>
  <si>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</si>
  <si>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</si>
  <si>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</si>
  <si>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</si>
  <si>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</si>
  <si>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</si>
  <si>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</si>
  <si>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</si>
  <si>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Totali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</si>
  <si>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</si>
  <si>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</si>
  <si>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</si>
  <si>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</si>
  <si>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</si>
  <si>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</si>
  <si>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</si>
  <si>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</si>
  <si>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</si>
  <si>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</si>
  <si>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</si>
  <si>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</si>
  <si>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</si>
  <si>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</si>
  <si>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</si>
  <si>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</si>
  <si>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</si>
  <si>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</si>
  <si>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</si>
  <si>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</si>
  <si>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</si>
  <si>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</si>
  <si>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</si>
  <si>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</si>
  <si>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</si>
  <si>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</si>
  <si>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</si>
  <si>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</si>
  <si>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</si>
  <si>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</si>
  <si>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</si>
  <si>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</si>
  <si>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</si>
  <si>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</si>
  <si>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</si>
  <si>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</si>
  <si>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</si>
  <si>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</si>
  <si>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</si>
  <si>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</si>
  <si>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</si>
  <si>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</si>
  <si>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</si>
  <si>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</si>
  <si>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</si>
  <si>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</si>
  <si>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</si>
  <si>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</si>
  <si>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</si>
  <si>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</si>
  <si>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</si>
  <si>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</si>
  <si>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</si>
  <si>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</si>
  <si>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</si>
  <si>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</si>
  <si>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</si>
  <si>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</si>
  <si>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</si>
  <si>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</si>
  <si>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</si>
  <si>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</si>
  <si>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</si>
  <si>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</si>
  <si>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</si>
  <si>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</si>
  <si>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</si>
  <si>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</si>
  <si>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</si>
  <si>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</si>
  <si>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</si>
  <si>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</si>
  <si>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</si>
  <si>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</si>
  <si>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</si>
  <si>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</si>
  <si>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</si>
  <si>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</si>
  <si>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</si>
  <si>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</si>
  <si>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</si>
  <si>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</si>
  <si>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</si>
  <si>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</si>
  <si>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</si>
  <si>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</si>
  <si>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</si>
  <si>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</si>
  <si>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</si>
  <si>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</si>
  <si>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</si>
  <si>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</si>
  <si>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</si>
  <si>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</si>
  <si>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</si>
  <si>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</si>
  <si>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</si>
  <si>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</si>
  <si>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</si>
  <si>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</si>
  <si>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</si>
  <si>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</si>
  <si>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</si>
  <si>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</si>
  <si>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</si>
  <si>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</si>
  <si>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</si>
  <si>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</si>
  <si>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</si>
  <si>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</si>
  <si>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</si>
  <si>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</si>
  <si>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</si>
  <si>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</si>
  <si>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</si>
  <si>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</si>
  <si>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</si>
  <si>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</si>
  <si>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</si>
  <si>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</si>
  <si>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</si>
  <si>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</si>
  <si>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</si>
  <si>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</si>
  <si>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</si>
  <si>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</si>
  <si>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</si>
  <si>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</si>
  <si>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</si>
  <si>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</si>
  <si>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</si>
  <si>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</si>
  <si>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</si>
  <si>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</si>
  <si>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</si>
  <si>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</si>
  <si>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</si>
  <si>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</si>
  <si>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</si>
  <si>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</si>
  <si>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</si>
  <si>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</si>
  <si>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</si>
  <si>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</si>
  <si>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</si>
  <si>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</si>
  <si>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</si>
  <si>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</si>
  <si>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</si>
  <si>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</si>
  <si>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</si>
  <si>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</si>
  <si>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</si>
  <si>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</si>
  <si>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</si>
  <si>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</si>
  <si>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</si>
  <si>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</si>
  <si>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</si>
  <si>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</si>
  <si>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</si>
  <si>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</si>
  <si>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</si>
  <si>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</si>
  <si>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</si>
  <si>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</si>
  <si>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</si>
  <si>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</si>
  <si>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</si>
  <si>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</si>
  <si>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</si>
  <si>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</si>
  <si>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</si>
  <si>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</si>
  <si>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</si>
  <si>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</si>
  <si>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</si>
  <si>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</si>
  <si>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</si>
  <si>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</si>
  <si>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</si>
  <si>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</si>
  <si>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</si>
  <si>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Primi i lidhur me kapitalin</t>
  </si>
  <si>
    <t>Rezerva rivleresimi</t>
  </si>
  <si>
    <t>Pasqyra e levizjeve ne kapitalin neto</t>
  </si>
  <si>
    <t>Interesa jo-kontrollues</t>
  </si>
  <si>
    <t>emri nga sistemi</t>
  </si>
  <si>
    <t>NIPT nga sistemi</t>
  </si>
  <si>
    <t>Lek/Mije Lek/Miljon Lek</t>
  </si>
  <si>
    <t>Pasqyrat financiare te vitit</t>
  </si>
  <si>
    <t>Diferenca nga perkthimi i monedhes ne veprimtari te huaja</t>
  </si>
  <si>
    <t>Kapitali i nenshkruar</t>
  </si>
  <si>
    <t>Fitimet/ (humbjet) e pashperndara</t>
  </si>
  <si>
    <t>Fitim/(humbja) e periudhes</t>
  </si>
  <si>
    <t>Pozicioni financiar ne fillim</t>
  </si>
  <si>
    <t>Efekti i ndryshimeve ne politikat kontabile</t>
  </si>
  <si>
    <t>Pozicioni financiar i rideklaruar ne fillim</t>
  </si>
  <si>
    <t>Te ardhurat totale gjithëpërfshirëse te periudhes:</t>
  </si>
  <si>
    <t>Te ardhura te tjera gjitheperfshirese</t>
  </si>
  <si>
    <t>Tatime aktuale dhe te shtyra te njohura drejtperdrejt ne kapital</t>
  </si>
  <si>
    <t>Totali i te ardhurave gjithëpërfshirëse per periudhen</t>
  </si>
  <si>
    <t>Transaksione per pronaret e njësisë ekonomike te njohura direkt ne kapital:</t>
  </si>
  <si>
    <t>Emetim i kapitalit të nënshkruar</t>
  </si>
  <si>
    <t>Dividende te shperndare</t>
  </si>
  <si>
    <r>
      <t>Percaktime te tjera per rezultatin e periudhes</t>
    </r>
    <r>
      <rPr>
        <i/>
        <sz val="11"/>
        <color rgb="FF000000"/>
        <rFont val="Times New Roman"/>
        <family val="1"/>
        <charset val="238"/>
      </rPr>
      <t xml:space="preserve"> (pershkruaj)</t>
    </r>
  </si>
  <si>
    <t xml:space="preserve">Totali i transaksioneve per pronaret e njësisë ekonomike </t>
  </si>
  <si>
    <t>Pozicioni financiar ne fund (viti paraardhes)</t>
  </si>
  <si>
    <t>Pozicioni financiar ne fund (viti aktual)</t>
  </si>
  <si>
    <t>Check PY</t>
  </si>
  <si>
    <t>Check CY</t>
  </si>
  <si>
    <t>Rezerva te tjera (pershkruaj)</t>
  </si>
  <si>
    <t>Rezerva te tjera (pershkruaj) ligjore</t>
  </si>
  <si>
    <t>D48 sipas PF</t>
  </si>
  <si>
    <t>me 31.12.2018</t>
  </si>
  <si>
    <t>B48 sipas PF</t>
  </si>
  <si>
    <t>me 31.12.2019</t>
  </si>
  <si>
    <t>"Albafilm" sh.a</t>
  </si>
  <si>
    <t>K81507013J</t>
  </si>
  <si>
    <t>leke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</si>
  <si>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</si>
  <si>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</si>
  <si>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</si>
  <si>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</si>
  <si>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Aktivitetet e vazhdueshme</t>
  </si>
  <si>
    <t>Udhezime</t>
  </si>
  <si>
    <t>Te ardhurat nga aktiviteti i shfrytezimit</t>
  </si>
  <si>
    <t>Te ardhurat nga aktiviteti kryesor</t>
  </si>
  <si>
    <t>Te ardhura nga qirae</t>
  </si>
  <si>
    <t>Te ardhurat nga aktiviteti dytesor 1</t>
  </si>
  <si>
    <t>Te ardhura nga depozitat bankare</t>
  </si>
  <si>
    <t>Te ardhurat nga aktiviteti dytesor 2</t>
  </si>
  <si>
    <t>Te ardhura nga vjelja e debitoreve</t>
  </si>
  <si>
    <t>Te ardhurat nga aktiviteti dytesor 3</t>
  </si>
  <si>
    <t>te ardhura nga dhenja matriale me qira</t>
  </si>
  <si>
    <t>Te tjera te ardhura nga aktiviteti i shfrytezimit</t>
  </si>
  <si>
    <t>Kamat vonesa</t>
  </si>
  <si>
    <t>Te ardhura nga investimet</t>
  </si>
  <si>
    <t>Te ardhura te tjera</t>
  </si>
  <si>
    <t>Ndryshimi ne inventarin e mallrave dhe prodhimit ne proces</t>
  </si>
  <si>
    <t>Lenda e pare dhe materiale te konsumueshme</t>
  </si>
  <si>
    <t>Shpenzime amortizimi dhe zhvleresimi</t>
  </si>
  <si>
    <t>Shpenzime personeli</t>
  </si>
  <si>
    <t xml:space="preserve">Te ardhura/(shpenzime) financiare, neto 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</si>
  <si>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</si>
  <si>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</si>
  <si>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</si>
  <si>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</si>
  <si>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 (Per keshillin mbikqyres)</t>
    </r>
  </si>
  <si>
    <t>Fitimi/(humbja) para tatimit</t>
  </si>
  <si>
    <t>Tatimi mbi fitimin</t>
  </si>
  <si>
    <t>Fitimi/(Humbja) e periudhes nga aktiviteti i vazhdueshem</t>
  </si>
  <si>
    <t>Aktivitetet e nderprera</t>
  </si>
  <si>
    <t>Fitimi/(Humbja) e periudhes nga aktivitetet e nderprera</t>
  </si>
  <si>
    <t>Fitimi/(Humbja) e periudhes  (A)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</si>
  <si>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</si>
  <si>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</si>
  <si>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</si>
  <si>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</si>
  <si>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</si>
  <si>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</si>
  <si>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</si>
  <si>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</si>
  <si>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</si>
  <si>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</si>
  <si>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</si>
  <si>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</si>
  <si>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</si>
  <si>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Tatim fitimi i vlerave qe nuk do te riklasifikohen me pas ne fitime/humbje</t>
  </si>
  <si>
    <t>Shuma</t>
  </si>
  <si>
    <t>Vlera qe mund te riklasifikohen me pas ne fitime/humbje</t>
  </si>
  <si>
    <t>Diferenca (+/-) nga perkthimi i monedhes ne veprimtari te huaja</t>
  </si>
  <si>
    <t>Diferenca (+/-) nga rivleresimi i aktiveve financiare te mbajtura per shitje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</si>
  <si>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</si>
  <si>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</si>
  <si>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</si>
  <si>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</si>
  <si>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Totali i te ardhurave gjitheperfshirese per :</t>
  </si>
  <si>
    <t>Albafilm sh.a</t>
  </si>
  <si>
    <t>Pasqyra e Pozicionit Financiar</t>
  </si>
  <si>
    <t>Me ndarje ne afatshkurter dhe afatgjate</t>
  </si>
  <si>
    <t>AKTIVET</t>
  </si>
  <si>
    <t xml:space="preserve">Aktive afatgjate </t>
  </si>
  <si>
    <t>Aktive afatgjata materiale</t>
  </si>
  <si>
    <t>Aktive afatgjata materiale per investim</t>
  </si>
  <si>
    <t>Emri i mire</t>
  </si>
  <si>
    <t>Aktive te tjera afatgjata jo-materiale</t>
  </si>
  <si>
    <t>Investime ne pjesmarrje</t>
  </si>
  <si>
    <t>Investime ne bashkime ekonomike (joint-ventures)</t>
  </si>
  <si>
    <t>Aktivet tatimore te shtyra</t>
  </si>
  <si>
    <t>Kerkesa per qira financiare afatgjata</t>
  </si>
  <si>
    <t>Huadhenie afatgjata</t>
  </si>
  <si>
    <t>Aktivet biologjike</t>
  </si>
  <si>
    <t>Aktive te tjere financiare afatgjate</t>
  </si>
  <si>
    <t>Aktive te tjera (pershkruaj)</t>
  </si>
  <si>
    <t>Totali i aktiveve afatgjata</t>
  </si>
  <si>
    <t>Aktive afatshkurtra</t>
  </si>
  <si>
    <t>Inventare dhe aktive biologjike afatshkurter</t>
  </si>
  <si>
    <t>Llogari te arketueshme tregtare dhe llogari te tjera te arketueshme</t>
  </si>
  <si>
    <t>Kerkesa ne lidhje me kontratat e ndertimit</t>
  </si>
  <si>
    <t>Aktive te tjere financiare afatshkurter</t>
  </si>
  <si>
    <t>Tatim fitimi i parapaguar</t>
  </si>
  <si>
    <t>Mjete monetare dhe ekuivalente me to</t>
  </si>
  <si>
    <t>Aktive te klasifikuara si te mbajtura per shitje dhe te perfshira ne grupet e nxjerjes jashte perdorimit te klasifikuara si te mbajtura per shitje ne perputhje me SNRF5</t>
  </si>
  <si>
    <t>Totali i aktiveve afatshkurtra</t>
  </si>
  <si>
    <t>TOTALI I AKTIVEVE</t>
  </si>
  <si>
    <t>DETYRIMET DHE KAPITALI</t>
  </si>
  <si>
    <t>Kapitali dhe Rezervat</t>
  </si>
  <si>
    <t>Kapitali  i nenshkruar dhe primi i kapitalit</t>
  </si>
  <si>
    <t>Rezerva te tjera (pershkruaj) dhe rezerva ligjore</t>
  </si>
  <si>
    <t>Fitime/(humbje) te mbartura</t>
  </si>
  <si>
    <t>Shuma te njohura direkt ne kapital ne lidhje me aktivet e mbajtur per shitje</t>
  </si>
  <si>
    <t>Totali i kapitalit qe i takon pronareve njesise ekonomike</t>
  </si>
  <si>
    <t xml:space="preserve">Totali i kapitalit </t>
  </si>
  <si>
    <t>Detyrime afatgjata</t>
  </si>
  <si>
    <t>Huamarrje</t>
  </si>
  <si>
    <t>Detyrime financiare te tjera</t>
  </si>
  <si>
    <t>Detyrime per perfitime pensionesh</t>
  </si>
  <si>
    <t>Detyrime tatimore te shtyra</t>
  </si>
  <si>
    <t>Provizione</t>
  </si>
  <si>
    <t>Te ardhura te shtyra</t>
  </si>
  <si>
    <t>Detyrime te tjera (pershkruaj)</t>
  </si>
  <si>
    <t>Totali i detyrimeve afatgjata</t>
  </si>
  <si>
    <t>Detyrime afatshkurtra</t>
  </si>
  <si>
    <t>Llogari te pagueshme tregtare dhe llogari te tjera te pagueshme</t>
  </si>
  <si>
    <t>Detyrime ndaj klienteve per kontratat e ndertimit</t>
  </si>
  <si>
    <t>Detyrime per tatimin aktual</t>
  </si>
  <si>
    <t>Detyrimet e perfshira ne grupet e nxjerjes jashte perdorimit te klasifikuara si te mbajtura per shitje ne perputhje me SNRF5</t>
  </si>
  <si>
    <t>Totali i detyrimeve afatshkurta</t>
  </si>
  <si>
    <t>Detyrime totale</t>
  </si>
  <si>
    <t>TOTALI I DETYRIMEVE DHE KAPITALIT</t>
  </si>
  <si>
    <t>Check</t>
  </si>
  <si>
    <r>
      <t xml:space="preserve">Pasqyra e fluksit te mjeteve monetare </t>
    </r>
    <r>
      <rPr>
        <b/>
        <i/>
        <sz val="11"/>
        <color theme="1"/>
        <rFont val="Times New Roman"/>
        <family val="1"/>
        <charset val="238"/>
      </rPr>
      <t>(metoda direkte)</t>
    </r>
  </si>
  <si>
    <t>Fluksi mjeteve monetare nga/perdorur ne aktivitetin e shfrytezimit:</t>
  </si>
  <si>
    <t>Te ardhura nga qirate e objekteve</t>
  </si>
  <si>
    <t>Te ardhura nga interesat bankare</t>
  </si>
  <si>
    <t>Te ardhura nga dhenja e materialeve rekuizite me qira</t>
  </si>
  <si>
    <t>Te ardhura nga Kamat vonesat</t>
  </si>
  <si>
    <t>Mjete monetare te gjeneruara nga aktiviteti i shfrytezimit</t>
  </si>
  <si>
    <t>Interes i paguar</t>
  </si>
  <si>
    <t>Tatim fitimi i paguar</t>
  </si>
  <si>
    <t>Mjete monetare neto nga/ perdorur ne aktivitetin e shfrytezimit</t>
  </si>
  <si>
    <t>Fluksi i mjeteve monetare nga/ perdorur ne aktivitetin e investimit</t>
  </si>
  <si>
    <t>Pagat e punonjesve</t>
  </si>
  <si>
    <t>Sigurime shoqerore e shendetesore</t>
  </si>
  <si>
    <t>Amortizimi I aktiveve te trupezuara</t>
  </si>
  <si>
    <t>Lende djegese e materiale tjera</t>
  </si>
  <si>
    <t>Taksa e tarifa vendore</t>
  </si>
  <si>
    <t>derdhe te ardhura ne buxhet</t>
  </si>
  <si>
    <t>Shpenzime per honoraret e keshillit mbikqyres</t>
  </si>
  <si>
    <t>Shpenzime te tjera per funksionimin e shoqerise</t>
  </si>
  <si>
    <t>Perdore per investime</t>
  </si>
  <si>
    <t>Pershkruaj</t>
  </si>
  <si>
    <t>Mjete monetare neto nga/perdorur ne aktivitetin e investimit</t>
  </si>
  <si>
    <t>Fluksi i mjeteve monetare nga/perdorur ne aktivitetin e financimit</t>
  </si>
  <si>
    <t>Tatim fitimi</t>
  </si>
  <si>
    <t>Mjete monetare neto nga/perdorur ne aktivitetin e financimit</t>
  </si>
  <si>
    <t>Rritje/(renie) neto ne mjetet monetare dhe ekuivalente me to</t>
  </si>
  <si>
    <t>Mjete monetare dhe ekuivalente me to ne fillim</t>
  </si>
  <si>
    <t>Efekti i luhatjeve te kurset te kembimit te mjetet monetare</t>
  </si>
  <si>
    <t>Mjete monetare dhe ekuivalente me to ne fund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</si>
</sst>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b/>
      <sz val="11"/>
      <color indexed="8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i/>
      <sz val="11"/>
      <color rgb="FFFF0000"/>
      <name val="Times New Roman"/>
      <family val="1"/>
      <charset val="238"/>
    </font>
    <font>
      <sz val="10"/>
      <name val="Arial CE"/>
      <charset val="238"/>
    </font>
    <font>
      <b/>
      <sz val="11"/>
      <color rgb="FF000000"/>
      <name val="Times New Roman"/>
      <family val="1"/>
      <charset val="238"/>
    </font>
    <font>
      <i/>
      <sz val="11"/>
      <color rgb="FF000000"/>
      <name val="Times New Roman"/>
      <family val="1"/>
      <charset val="238"/>
    </font>
    <font>
      <b/>
      <i/>
      <sz val="11"/>
      <color indexed="8"/>
      <name val="Times New Roman"/>
      <family val="1"/>
    </font>
    <font>
      <sz val="11"/>
      <color rgb="FFFF0000"/>
      <name val="Times New Roman"/>
      <family val="1"/>
      <charset val="238"/>
    </font>
    <font>
      <sz val="11"/>
      <color indexed="8"/>
      <name val="Times New Roman"/>
      <family val="1"/>
    </font>
    <font>
      <b/>
      <sz val="1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0"/>
      <name val="Arial"/>
      <family val="2"/>
    </font>
    <font>
      <sz val="11"/>
      <name val="Times New Roman"/>
      <family val="1"/>
      <charset val="238"/>
    </font>
    <font>
      <i/>
      <sz val="11"/>
      <color indexed="8"/>
      <name val="Times New Roman"/>
      <family val="1"/>
    </font>
    <font>
      <b/>
      <sz val="11"/>
      <color theme="1"/>
      <name val="Calibri"/>
      <family val="2"/>
      <charset val="238"/>
      <scheme val="minor"/>
    </font>
    <font>
      <b/>
      <sz val="11"/>
      <name val="Times New Roman"/>
      <family val="1"/>
    </font>
    <font>
      <sz val="11"/>
      <name val="Times New Roman"/>
      <family val="1"/>
    </font>
    <font>
      <i/>
      <sz val="11"/>
      <color theme="9" tint="0.39997558519241921"/>
      <name val="Times New Roman"/>
      <family val="1"/>
      <charset val="238"/>
    </font>
    <font>
      <b/>
      <i/>
      <sz val="11"/>
      <name val="Times New Roman"/>
      <family val="1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597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2" fillId="0" borderId="0"/>
    <xf numFmtId="0" fontId="3" fillId="0" borderId="0"/>
    <xf numFmtId="0" fontId="21" fillId="0" borderId="0" applyNumberForma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13" fillId="0" borderId="0"/>
  </cellStyleXfs>
  <cellXfs count="154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7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8" fillId="0" borderId="0" xfId="0" applyFont="1"/>
    <xf numFmtId="0" fontId="179" fillId="0" borderId="0" xfId="0" applyFont="1"/>
    <xf numFmtId="0" fontId="175" fillId="0" borderId="0" xfId="6590" applyNumberFormat="1" applyFont="1" applyFill="1" applyBorder="1" applyAlignment="1" applyProtection="1">
      <alignment wrapText="1"/>
    </xf>
    <xf numFmtId="0" fontId="176" fillId="0" borderId="0" xfId="6590" applyFont="1"/>
    <xf numFmtId="37" fontId="176" fillId="0" borderId="0" xfId="6590" applyNumberFormat="1" applyFont="1" applyAlignment="1">
      <alignment horizontal="right"/>
    </xf>
    <xf numFmtId="37" fontId="176" fillId="0" borderId="0" xfId="6590" applyNumberFormat="1" applyFont="1" applyBorder="1" applyAlignment="1">
      <alignment horizontal="right"/>
    </xf>
    <xf numFmtId="37" fontId="178" fillId="0" borderId="15" xfId="6590" applyNumberFormat="1" applyFont="1" applyFill="1" applyBorder="1" applyAlignment="1">
      <alignment horizontal="right"/>
    </xf>
    <xf numFmtId="0" fontId="179" fillId="0" borderId="0" xfId="6590" applyFont="1"/>
    <xf numFmtId="0" fontId="175" fillId="0" borderId="0" xfId="6591" applyFont="1" applyFill="1" applyBorder="1"/>
    <xf numFmtId="0" fontId="176" fillId="0" borderId="0" xfId="6590" applyFont="1" applyBorder="1"/>
    <xf numFmtId="0" fontId="177" fillId="0" borderId="0" xfId="6590" applyNumberFormat="1" applyFont="1" applyFill="1" applyBorder="1" applyAlignment="1" applyProtection="1"/>
    <xf numFmtId="0" fontId="175" fillId="0" borderId="0" xfId="6590" applyNumberFormat="1" applyFont="1" applyFill="1" applyBorder="1" applyAlignment="1" applyProtection="1">
      <alignment horizontal="right" wrapText="1"/>
    </xf>
    <xf numFmtId="0" fontId="177" fillId="0" borderId="0" xfId="6591" applyFont="1" applyFill="1" applyBorder="1"/>
    <xf numFmtId="37" fontId="177" fillId="0" borderId="0" xfId="6592" applyNumberFormat="1" applyFont="1" applyBorder="1" applyAlignment="1">
      <alignment horizontal="right"/>
    </xf>
    <xf numFmtId="37" fontId="177" fillId="0" borderId="0" xfId="6592" applyNumberFormat="1" applyFont="1" applyFill="1" applyBorder="1" applyAlignment="1" applyProtection="1">
      <alignment horizontal="right" wrapText="1"/>
    </xf>
    <xf numFmtId="0" fontId="183" fillId="0" borderId="0" xfId="6590" applyNumberFormat="1" applyFont="1" applyFill="1" applyBorder="1" applyAlignment="1" applyProtection="1">
      <alignment vertical="center"/>
    </xf>
    <xf numFmtId="0" fontId="180" fillId="0" borderId="0" xfId="6590" applyNumberFormat="1" applyFont="1" applyFill="1" applyBorder="1" applyAlignment="1" applyProtection="1">
      <alignment vertical="center"/>
    </xf>
    <xf numFmtId="37" fontId="177" fillId="0" borderId="0" xfId="6592" applyNumberFormat="1" applyFont="1" applyFill="1" applyBorder="1" applyAlignment="1">
      <alignment horizontal="right"/>
    </xf>
    <xf numFmtId="37" fontId="175" fillId="0" borderId="25" xfId="6592" applyNumberFormat="1" applyFont="1" applyBorder="1" applyAlignment="1">
      <alignment horizontal="right"/>
    </xf>
    <xf numFmtId="0" fontId="183" fillId="0" borderId="0" xfId="6590" applyNumberFormat="1" applyFont="1" applyFill="1" applyBorder="1" applyAlignment="1" applyProtection="1">
      <alignment vertical="top" wrapText="1"/>
    </xf>
    <xf numFmtId="0" fontId="180" fillId="0" borderId="0" xfId="6590" applyNumberFormat="1" applyFont="1" applyFill="1" applyBorder="1" applyAlignment="1" applyProtection="1">
      <alignment vertical="top" wrapText="1"/>
    </xf>
    <xf numFmtId="37" fontId="178" fillId="0" borderId="25" xfId="6590" applyNumberFormat="1" applyFont="1" applyBorder="1" applyAlignment="1">
      <alignment horizontal="right"/>
    </xf>
    <xf numFmtId="0" fontId="180" fillId="0" borderId="0" xfId="6590" applyNumberFormat="1" applyFont="1" applyFill="1" applyBorder="1" applyAlignment="1" applyProtection="1">
      <alignment vertical="top"/>
    </xf>
    <xf numFmtId="37" fontId="176" fillId="0" borderId="0" xfId="6590" applyNumberFormat="1" applyFont="1" applyFill="1" applyBorder="1" applyAlignment="1">
      <alignment horizontal="right"/>
    </xf>
    <xf numFmtId="37" fontId="178" fillId="61" borderId="15" xfId="6590" applyNumberFormat="1" applyFont="1" applyFill="1" applyBorder="1" applyAlignment="1">
      <alignment horizontal="right"/>
    </xf>
    <xf numFmtId="0" fontId="183" fillId="0" borderId="0" xfId="6590" applyNumberFormat="1" applyFont="1" applyFill="1" applyBorder="1" applyAlignment="1" applyProtection="1"/>
    <xf numFmtId="37" fontId="176" fillId="0" borderId="0" xfId="6590" applyNumberFormat="1" applyFont="1" applyBorder="1"/>
    <xf numFmtId="37" fontId="176" fillId="0" borderId="0" xfId="6590" applyNumberFormat="1" applyFont="1"/>
    <xf numFmtId="0" fontId="181" fillId="0" borderId="0" xfId="6590" applyFont="1"/>
    <xf numFmtId="37" fontId="181" fillId="0" borderId="0" xfId="6590" applyNumberFormat="1" applyFont="1" applyBorder="1"/>
    <xf numFmtId="37" fontId="181" fillId="0" borderId="0" xfId="6590" applyNumberFormat="1" applyFont="1"/>
    <xf numFmtId="0" fontId="180" fillId="62" borderId="0" xfId="6590" applyNumberFormat="1" applyFont="1" applyFill="1" applyBorder="1" applyAlignment="1" applyProtection="1">
      <alignment vertical="top"/>
    </xf>
    <xf numFmtId="37" fontId="176" fillId="34" borderId="0" xfId="6590" applyNumberFormat="1" applyFont="1" applyFill="1" applyAlignment="1">
      <alignment horizontal="right"/>
    </xf>
    <xf numFmtId="0" fontId="175" fillId="0" borderId="0" xfId="6590" applyNumberFormat="1" applyFont="1" applyFill="1" applyBorder="1" applyAlignment="1" applyProtection="1">
      <alignment horizontal="center" vertical="center" wrapText="1"/>
    </xf>
    <xf numFmtId="0" fontId="185" fillId="62" borderId="0" xfId="6590" applyNumberFormat="1" applyFont="1" applyFill="1" applyBorder="1" applyAlignment="1" applyProtection="1">
      <alignment horizontal="center" vertical="center" wrapText="1"/>
    </xf>
    <xf numFmtId="37" fontId="186" fillId="0" borderId="0" xfId="6590" applyNumberFormat="1" applyFont="1"/>
    <xf numFmtId="0" fontId="187" fillId="0" borderId="0" xfId="0" applyNumberFormat="1" applyFont="1" applyFill="1" applyBorder="1" applyAlignment="1" applyProtection="1">
      <alignment horizontal="center"/>
    </xf>
    <xf numFmtId="0" fontId="187" fillId="0" borderId="0" xfId="0" applyNumberFormat="1" applyFont="1" applyFill="1" applyBorder="1" applyAlignment="1" applyProtection="1"/>
    <xf numFmtId="0" fontId="176" fillId="0" borderId="0" xfId="0" applyFont="1" applyAlignment="1"/>
    <xf numFmtId="3" fontId="188" fillId="0" borderId="0" xfId="0" applyNumberFormat="1" applyFont="1" applyBorder="1" applyAlignment="1">
      <alignment horizontal="center" vertical="center"/>
    </xf>
    <xf numFmtId="3" fontId="188" fillId="0" borderId="0" xfId="0" applyNumberFormat="1" applyFont="1" applyFill="1" applyBorder="1" applyAlignment="1">
      <alignment horizontal="center" vertical="center"/>
    </xf>
    <xf numFmtId="0" fontId="189" fillId="0" borderId="0" xfId="6595" applyNumberFormat="1" applyFont="1" applyFill="1" applyBorder="1" applyAlignment="1" applyProtection="1">
      <alignment wrapText="1"/>
    </xf>
    <xf numFmtId="0" fontId="176" fillId="0" borderId="0" xfId="0" applyFont="1"/>
    <xf numFmtId="0" fontId="176" fillId="0" borderId="0" xfId="0" applyFont="1" applyBorder="1"/>
    <xf numFmtId="0" fontId="176" fillId="0" borderId="0" xfId="0" applyFont="1" applyFill="1"/>
    <xf numFmtId="0" fontId="189" fillId="0" borderId="0" xfId="0" applyNumberFormat="1" applyFont="1" applyFill="1" applyBorder="1" applyAlignment="1" applyProtection="1"/>
    <xf numFmtId="0" fontId="177" fillId="0" borderId="0" xfId="6595" applyNumberFormat="1" applyFont="1" applyFill="1" applyBorder="1" applyAlignment="1" applyProtection="1">
      <alignment wrapText="1"/>
    </xf>
    <xf numFmtId="37" fontId="187" fillId="0" borderId="0" xfId="215" applyNumberFormat="1" applyFont="1" applyFill="1" applyBorder="1" applyAlignment="1" applyProtection="1">
      <alignment horizontal="right" wrapText="1"/>
    </xf>
    <xf numFmtId="0" fontId="190" fillId="0" borderId="0" xfId="0" applyNumberFormat="1" applyFont="1" applyFill="1" applyBorder="1" applyAlignment="1" applyProtection="1">
      <alignment horizontal="left" wrapText="1" indent="2"/>
    </xf>
    <xf numFmtId="37" fontId="187" fillId="61" borderId="0" xfId="215" applyNumberFormat="1" applyFont="1" applyFill="1" applyBorder="1" applyAlignment="1" applyProtection="1">
      <alignment horizontal="right" wrapText="1"/>
    </xf>
    <xf numFmtId="37" fontId="176" fillId="0" borderId="0" xfId="0" applyNumberFormat="1" applyFont="1" applyBorder="1" applyAlignment="1">
      <alignment horizontal="right"/>
    </xf>
    <xf numFmtId="0" fontId="190" fillId="34" borderId="0" xfId="0" applyNumberFormat="1" applyFont="1" applyFill="1" applyBorder="1" applyAlignment="1" applyProtection="1"/>
    <xf numFmtId="37" fontId="187" fillId="0" borderId="0" xfId="0" applyNumberFormat="1" applyFont="1" applyFill="1" applyBorder="1" applyAlignment="1" applyProtection="1"/>
    <xf numFmtId="0" fontId="177" fillId="62" borderId="0" xfId="6595" applyNumberFormat="1" applyFont="1" applyFill="1" applyBorder="1" applyAlignment="1" applyProtection="1">
      <alignment wrapText="1"/>
    </xf>
    <xf numFmtId="0" fontId="175" fillId="0" borderId="0" xfId="6595" applyNumberFormat="1" applyFont="1" applyFill="1" applyBorder="1" applyAlignment="1" applyProtection="1">
      <alignment wrapText="1"/>
    </xf>
    <xf numFmtId="37" fontId="175" fillId="0" borderId="25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75" fillId="0" borderId="15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Fill="1" applyBorder="1" applyAlignment="1">
      <alignment horizontal="right"/>
    </xf>
    <xf numFmtId="0" fontId="191" fillId="0" borderId="0" xfId="6595" applyFont="1" applyBorder="1" applyAlignment="1">
      <alignment horizontal="left" vertical="center"/>
    </xf>
    <xf numFmtId="0" fontId="177" fillId="0" borderId="0" xfId="6595" applyNumberFormat="1" applyFont="1" applyFill="1" applyBorder="1" applyAlignment="1" applyProtection="1">
      <alignment horizontal="left" wrapText="1" indent="2"/>
    </xf>
    <xf numFmtId="37" fontId="175" fillId="0" borderId="25" xfId="0" applyNumberFormat="1" applyFont="1" applyFill="1" applyBorder="1" applyAlignment="1" applyProtection="1">
      <alignment horizontal="right"/>
    </xf>
    <xf numFmtId="0" fontId="1" fillId="0" borderId="0" xfId="6595"/>
    <xf numFmtId="37" fontId="175" fillId="0" borderId="15" xfId="0" applyNumberFormat="1" applyFont="1" applyFill="1" applyBorder="1" applyAlignment="1" applyProtection="1">
      <alignment horizontal="right"/>
    </xf>
    <xf numFmtId="0" fontId="187" fillId="61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0" fontId="190" fillId="0" borderId="0" xfId="6595" applyNumberFormat="1" applyFont="1" applyFill="1" applyBorder="1" applyAlignment="1" applyProtection="1">
      <alignment wrapText="1"/>
    </xf>
    <xf numFmtId="0" fontId="186" fillId="0" borderId="0" xfId="0" applyFont="1" applyBorder="1" applyAlignment="1"/>
    <xf numFmtId="0" fontId="175" fillId="0" borderId="0" xfId="6595" applyNumberFormat="1" applyFont="1" applyFill="1" applyBorder="1" applyAlignment="1" applyProtection="1"/>
    <xf numFmtId="3" fontId="192" fillId="0" borderId="0" xfId="0" applyNumberFormat="1" applyFont="1" applyBorder="1" applyAlignment="1">
      <alignment vertical="center"/>
    </xf>
    <xf numFmtId="37" fontId="176" fillId="61" borderId="0" xfId="0" applyNumberFormat="1" applyFont="1" applyFill="1"/>
    <xf numFmtId="37" fontId="176" fillId="0" borderId="0" xfId="0" applyNumberFormat="1" applyFont="1" applyBorder="1"/>
    <xf numFmtId="0" fontId="193" fillId="62" borderId="0" xfId="6595" applyNumberFormat="1" applyFont="1" applyFill="1" applyBorder="1" applyAlignment="1" applyProtection="1">
      <alignment wrapText="1"/>
    </xf>
    <xf numFmtId="37" fontId="188" fillId="0" borderId="25" xfId="0" applyNumberFormat="1" applyFont="1" applyBorder="1" applyAlignment="1">
      <alignment vertical="center"/>
    </xf>
    <xf numFmtId="37" fontId="188" fillId="0" borderId="0" xfId="0" applyNumberFormat="1" applyFont="1" applyBorder="1" applyAlignment="1">
      <alignment vertical="center"/>
    </xf>
    <xf numFmtId="37" fontId="176" fillId="0" borderId="0" xfId="0" applyNumberFormat="1" applyFont="1"/>
    <xf numFmtId="0" fontId="188" fillId="0" borderId="0" xfId="3275" applyFont="1" applyFill="1" applyBorder="1" applyAlignment="1">
      <alignment horizontal="left" vertical="center"/>
    </xf>
    <xf numFmtId="0" fontId="192" fillId="0" borderId="0" xfId="3275" applyFont="1" applyFill="1" applyBorder="1" applyAlignment="1">
      <alignment horizontal="left" vertical="center"/>
    </xf>
    <xf numFmtId="37" fontId="176" fillId="61" borderId="26" xfId="0" applyNumberFormat="1" applyFont="1" applyFill="1" applyBorder="1"/>
    <xf numFmtId="37" fontId="194" fillId="0" borderId="0" xfId="6595" applyNumberFormat="1" applyFont="1"/>
    <xf numFmtId="0" fontId="175" fillId="0" borderId="0" xfId="0" applyNumberFormat="1" applyFont="1" applyFill="1" applyBorder="1" applyAlignment="1" applyProtection="1">
      <alignment wrapText="1"/>
    </xf>
    <xf numFmtId="37" fontId="188" fillId="0" borderId="15" xfId="0" applyNumberFormat="1" applyFont="1" applyBorder="1"/>
    <xf numFmtId="37" fontId="178" fillId="0" borderId="15" xfId="0" applyNumberFormat="1" applyFont="1" applyBorder="1"/>
    <xf numFmtId="37" fontId="194" fillId="0" borderId="25" xfId="6595" applyNumberFormat="1" applyFont="1" applyBorder="1"/>
    <xf numFmtId="0" fontId="177" fillId="0" borderId="0" xfId="0" applyNumberFormat="1" applyFont="1" applyFill="1" applyBorder="1" applyAlignment="1" applyProtection="1">
      <alignment wrapText="1"/>
    </xf>
    <xf numFmtId="37" fontId="188" fillId="0" borderId="27" xfId="0" applyNumberFormat="1" applyFont="1" applyBorder="1" applyAlignment="1">
      <alignment vertical="center"/>
    </xf>
    <xf numFmtId="37" fontId="175" fillId="0" borderId="25" xfId="6595" applyNumberFormat="1" applyFont="1" applyFill="1" applyBorder="1" applyAlignment="1" applyProtection="1">
      <alignment wrapText="1"/>
    </xf>
    <xf numFmtId="0" fontId="175" fillId="0" borderId="0" xfId="6595" applyNumberFormat="1" applyFont="1" applyFill="1" applyBorder="1" applyAlignment="1" applyProtection="1">
      <alignment vertical="top" wrapText="1"/>
    </xf>
    <xf numFmtId="37" fontId="188" fillId="0" borderId="15" xfId="0" applyNumberFormat="1" applyFont="1" applyFill="1" applyBorder="1" applyAlignment="1">
      <alignment vertical="center"/>
    </xf>
    <xf numFmtId="37" fontId="188" fillId="0" borderId="0" xfId="0" applyNumberFormat="1" applyFont="1" applyFill="1" applyBorder="1" applyAlignment="1">
      <alignment vertical="center"/>
    </xf>
    <xf numFmtId="0" fontId="195" fillId="0" borderId="0" xfId="6596" applyNumberFormat="1" applyFont="1" applyFill="1" applyBorder="1" applyAlignment="1">
      <alignment vertical="center"/>
    </xf>
    <xf numFmtId="0" fontId="196" fillId="0" borderId="0" xfId="6596" applyNumberFormat="1" applyFont="1" applyFill="1" applyBorder="1" applyAlignment="1">
      <alignment horizontal="center" vertical="center"/>
    </xf>
    <xf numFmtId="0" fontId="197" fillId="0" borderId="0" xfId="6596" applyNumberFormat="1" applyFont="1" applyFill="1" applyBorder="1" applyAlignment="1">
      <alignment vertical="center"/>
    </xf>
    <xf numFmtId="37" fontId="197" fillId="0" borderId="0" xfId="6596" applyNumberFormat="1" applyFont="1" applyFill="1" applyBorder="1" applyAlignment="1">
      <alignment vertical="center"/>
    </xf>
    <xf numFmtId="0" fontId="196" fillId="0" borderId="0" xfId="6596" applyNumberFormat="1" applyFont="1" applyFill="1" applyBorder="1" applyAlignment="1">
      <alignment vertical="center"/>
    </xf>
    <xf numFmtId="0" fontId="178" fillId="0" borderId="0" xfId="6594" applyFont="1"/>
    <xf numFmtId="0" fontId="176" fillId="0" borderId="0" xfId="6594" applyFont="1" applyAlignment="1">
      <alignment horizontal="center" vertical="center"/>
    </xf>
    <xf numFmtId="0" fontId="176" fillId="0" borderId="0" xfId="6594" applyFont="1" applyBorder="1" applyAlignment="1">
      <alignment horizontal="center" vertical="center"/>
    </xf>
    <xf numFmtId="0" fontId="176" fillId="0" borderId="0" xfId="6594" applyFont="1"/>
    <xf numFmtId="0" fontId="179" fillId="0" borderId="0" xfId="6594" applyFont="1"/>
    <xf numFmtId="0" fontId="176" fillId="0" borderId="0" xfId="6594" applyFont="1" applyBorder="1"/>
    <xf numFmtId="0" fontId="176" fillId="0" borderId="0" xfId="6594" applyFont="1" applyAlignment="1">
      <alignment horizontal="center"/>
    </xf>
    <xf numFmtId="3" fontId="188" fillId="0" borderId="0" xfId="6594" applyNumberFormat="1" applyFont="1" applyBorder="1" applyAlignment="1">
      <alignment horizontal="center" vertical="center"/>
    </xf>
    <xf numFmtId="0" fontId="198" fillId="0" borderId="0" xfId="6594" applyFont="1" applyBorder="1" applyAlignment="1">
      <alignment vertical="center"/>
    </xf>
    <xf numFmtId="3" fontId="192" fillId="0" borderId="0" xfId="6594" applyNumberFormat="1" applyFont="1" applyBorder="1" applyAlignment="1">
      <alignment vertical="center"/>
    </xf>
    <xf numFmtId="0" fontId="175" fillId="0" borderId="0" xfId="6594" applyNumberFormat="1" applyFont="1" applyFill="1" applyBorder="1" applyAlignment="1" applyProtection="1">
      <alignment wrapText="1"/>
    </xf>
    <xf numFmtId="38" fontId="176" fillId="0" borderId="0" xfId="6594" applyNumberFormat="1" applyFont="1"/>
    <xf numFmtId="38" fontId="176" fillId="0" borderId="0" xfId="6594" applyNumberFormat="1" applyFont="1" applyBorder="1"/>
    <xf numFmtId="0" fontId="190" fillId="0" borderId="0" xfId="6594" applyNumberFormat="1" applyFont="1" applyFill="1" applyBorder="1" applyAlignment="1" applyProtection="1">
      <alignment horizontal="left" wrapText="1" indent="2"/>
    </xf>
    <xf numFmtId="0" fontId="177" fillId="0" borderId="0" xfId="6594" applyNumberFormat="1" applyFont="1" applyFill="1" applyBorder="1" applyAlignment="1" applyProtection="1">
      <alignment horizontal="left" indent="2"/>
    </xf>
    <xf numFmtId="0" fontId="177" fillId="0" borderId="0" xfId="6594" applyNumberFormat="1" applyFont="1" applyFill="1" applyBorder="1" applyAlignment="1" applyProtection="1">
      <alignment horizontal="left" wrapText="1" indent="2"/>
    </xf>
    <xf numFmtId="38" fontId="176" fillId="0" borderId="25" xfId="6594" applyNumberFormat="1" applyFont="1" applyBorder="1"/>
    <xf numFmtId="0" fontId="175" fillId="0" borderId="0" xfId="3275" applyFont="1" applyFill="1" applyAlignment="1">
      <alignment vertical="top" wrapText="1"/>
    </xf>
    <xf numFmtId="38" fontId="176" fillId="0" borderId="27" xfId="6594" applyNumberFormat="1" applyFont="1" applyBorder="1"/>
    <xf numFmtId="0" fontId="177" fillId="0" borderId="0" xfId="6594" applyNumberFormat="1" applyFont="1" applyFill="1" applyBorder="1" applyAlignment="1" applyProtection="1">
      <alignment horizontal="left" wrapText="1"/>
    </xf>
    <xf numFmtId="0" fontId="175" fillId="61" borderId="0" xfId="6594" applyNumberFormat="1" applyFont="1" applyFill="1" applyBorder="1" applyAlignment="1" applyProtection="1">
      <alignment horizontal="left" wrapText="1"/>
    </xf>
    <xf numFmtId="38" fontId="176" fillId="61" borderId="15" xfId="6594" applyNumberFormat="1" applyFont="1" applyFill="1" applyBorder="1"/>
    <xf numFmtId="38" fontId="176" fillId="61" borderId="0" xfId="6594" applyNumberFormat="1" applyFont="1" applyFill="1" applyBorder="1"/>
    <xf numFmtId="0" fontId="177" fillId="0" borderId="0" xfId="6594" applyNumberFormat="1" applyFont="1" applyFill="1" applyBorder="1" applyAlignment="1" applyProtection="1">
      <alignment wrapText="1"/>
    </xf>
  </cellXfs>
  <cellStyles count="6597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8"/>
    <cellStyle name="Comma [0] 2 3 3 4 3" xfId="5400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0"/>
    <cellStyle name="Comma [0] 2 7 2 3" xfId="5398"/>
    <cellStyle name="Comma [0] 2 7 3" xfId="240"/>
    <cellStyle name="Comma [0] 2 7 3 2" xfId="3891"/>
    <cellStyle name="Comma [0] 2 7 3 3" xfId="5397"/>
    <cellStyle name="Comma [0] 2 7 4" xfId="3889"/>
    <cellStyle name="Comma [0] 2 7 5" xfId="5399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2"/>
    <cellStyle name="Comma [0] 3 5 3" xfId="5396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3"/>
    <cellStyle name="Comma [0] 4 3 3 3" xfId="5395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4"/>
    <cellStyle name="Comma [0] 5" xfId="258"/>
    <cellStyle name="Comma [0] 5 2" xfId="259"/>
    <cellStyle name="Comma [0] 5 3" xfId="260"/>
    <cellStyle name="Comma [0] 5 4" xfId="261"/>
    <cellStyle name="Comma [0] 5 4 2" xfId="3894"/>
    <cellStyle name="Comma [0] 5 4 3" xfId="5393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0"/>
    <cellStyle name="Comma [0] 6 4" xfId="268"/>
    <cellStyle name="Comma [0] 7" xfId="269"/>
    <cellStyle name="Comma [0] 7 2" xfId="270"/>
    <cellStyle name="Comma [0] 7 3" xfId="271"/>
    <cellStyle name="Comma [0] 7 3 2" xfId="3895"/>
    <cellStyle name="Comma [0] 7 3 3" xfId="5392"/>
    <cellStyle name="Comma [0] 8" xfId="272"/>
    <cellStyle name="Comma [0] 8 2" xfId="3896"/>
    <cellStyle name="Comma [0] 8 3" xfId="5391"/>
    <cellStyle name="Comma 10" xfId="273"/>
    <cellStyle name="Comma 10 2" xfId="274"/>
    <cellStyle name="Comma 10 2 2" xfId="275"/>
    <cellStyle name="Comma 10 2 2 2" xfId="276"/>
    <cellStyle name="Comma 10 2 2 2 2" xfId="3898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899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0"/>
    <cellStyle name="Comma 10 2 5 6" xfId="306"/>
    <cellStyle name="Comma 10 2 6" xfId="3897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1"/>
    <cellStyle name="Comma 10 3 6 3" xfId="5390"/>
    <cellStyle name="Comma 10 3 7" xfId="314"/>
    <cellStyle name="Comma 10 3 7 2" xfId="3902"/>
    <cellStyle name="Comma 10 3 7 3" xfId="5389"/>
    <cellStyle name="Comma 10 4" xfId="315"/>
    <cellStyle name="Comma 10 4 2" xfId="316"/>
    <cellStyle name="Comma 10 4 2 2" xfId="3903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8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1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4"/>
    <cellStyle name="Comma 100 3 4 3" xfId="5387"/>
    <cellStyle name="Comma 100 4" xfId="356"/>
    <cellStyle name="Comma 100 4 2" xfId="3905"/>
    <cellStyle name="Comma 100 5" xfId="357"/>
    <cellStyle name="Comma 100 6" xfId="358"/>
    <cellStyle name="Comma 100 6 2" xfId="5386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6"/>
    <cellStyle name="Comma 101 3 4 3" xfId="5385"/>
    <cellStyle name="Comma 101 4" xfId="365"/>
    <cellStyle name="Comma 101 4 2" xfId="3907"/>
    <cellStyle name="Comma 101 5" xfId="366"/>
    <cellStyle name="Comma 101 6" xfId="367"/>
    <cellStyle name="Comma 101 6 2" xfId="5384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8"/>
    <cellStyle name="Comma 102 3 4 3" xfId="5383"/>
    <cellStyle name="Comma 102 4" xfId="374"/>
    <cellStyle name="Comma 102 4 2" xfId="3909"/>
    <cellStyle name="Comma 102 5" xfId="375"/>
    <cellStyle name="Comma 102 6" xfId="376"/>
    <cellStyle name="Comma 102 6 2" xfId="5382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0"/>
    <cellStyle name="Comma 103 3 4 3" xfId="5381"/>
    <cellStyle name="Comma 103 4" xfId="383"/>
    <cellStyle name="Comma 103 4 2" xfId="3911"/>
    <cellStyle name="Comma 103 5" xfId="384"/>
    <cellStyle name="Comma 103 6" xfId="385"/>
    <cellStyle name="Comma 103 6 2" xfId="5380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2"/>
    <cellStyle name="Comma 104 3 4 3" xfId="5379"/>
    <cellStyle name="Comma 104 4" xfId="392"/>
    <cellStyle name="Comma 104 4 2" xfId="3913"/>
    <cellStyle name="Comma 104 5" xfId="393"/>
    <cellStyle name="Comma 104 6" xfId="394"/>
    <cellStyle name="Comma 104 6 2" xfId="5378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4"/>
    <cellStyle name="Comma 105 3 4 3" xfId="5377"/>
    <cellStyle name="Comma 105 4" xfId="401"/>
    <cellStyle name="Comma 105 4 2" xfId="3915"/>
    <cellStyle name="Comma 105 5" xfId="402"/>
    <cellStyle name="Comma 105 6" xfId="403"/>
    <cellStyle name="Comma 105 6 2" xfId="5376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6"/>
    <cellStyle name="Comma 106 3 4 3" xfId="5375"/>
    <cellStyle name="Comma 106 4" xfId="410"/>
    <cellStyle name="Comma 106 4 2" xfId="3917"/>
    <cellStyle name="Comma 106 5" xfId="411"/>
    <cellStyle name="Comma 106 6" xfId="412"/>
    <cellStyle name="Comma 106 6 2" xfId="5374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8"/>
    <cellStyle name="Comma 107 3 4 3" xfId="5373"/>
    <cellStyle name="Comma 107 4" xfId="419"/>
    <cellStyle name="Comma 107 5" xfId="420"/>
    <cellStyle name="Comma 107 6" xfId="421"/>
    <cellStyle name="Comma 107 6 2" xfId="3919"/>
    <cellStyle name="Comma 107 6 3" xfId="5372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0"/>
    <cellStyle name="Comma 108 3 4 3" xfId="5369"/>
    <cellStyle name="Comma 108 4" xfId="428"/>
    <cellStyle name="Comma 108 5" xfId="429"/>
    <cellStyle name="Comma 108 6" xfId="430"/>
    <cellStyle name="Comma 108 6 2" xfId="3921"/>
    <cellStyle name="Comma 108 6 3" xfId="5361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2"/>
    <cellStyle name="Comma 109 3 4 3" xfId="5350"/>
    <cellStyle name="Comma 109 4" xfId="437"/>
    <cellStyle name="Comma 109 4 2" xfId="3923"/>
    <cellStyle name="Comma 109 5" xfId="438"/>
    <cellStyle name="Comma 109 6" xfId="439"/>
    <cellStyle name="Comma 109 6 2" xfId="5349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4"/>
    <cellStyle name="Comma 11 2 2 4" xfId="445"/>
    <cellStyle name="Comma 11 2 3" xfId="446"/>
    <cellStyle name="Comma 11 2 3 2" xfId="3925"/>
    <cellStyle name="Comma 11 2 4" xfId="447"/>
    <cellStyle name="Comma 11 2 4 2" xfId="3926"/>
    <cellStyle name="Comma 11 2 4 3" xfId="5348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7"/>
    <cellStyle name="Comma 11 3 5" xfId="453"/>
    <cellStyle name="Comma 11 3 6" xfId="454"/>
    <cellStyle name="Comma 11 3 6 2" xfId="455"/>
    <cellStyle name="Comma 11 3 6 2 2" xfId="3929"/>
    <cellStyle name="Comma 11 3 6 2 3" xfId="5346"/>
    <cellStyle name="Comma 11 3 6 3" xfId="456"/>
    <cellStyle name="Comma 11 3 6 4" xfId="457"/>
    <cellStyle name="Comma 11 3 6 4 2" xfId="3930"/>
    <cellStyle name="Comma 11 3 6 4 3" xfId="5599"/>
    <cellStyle name="Comma 11 3 6 5" xfId="3928"/>
    <cellStyle name="Comma 11 3 6 6" xfId="5347"/>
    <cellStyle name="Comma 11 3 7" xfId="458"/>
    <cellStyle name="Comma 11 3 7 2" xfId="3931"/>
    <cellStyle name="Comma 11 3 7 3" xfId="5345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2"/>
    <cellStyle name="Comma 11 6 3 3" xfId="5344"/>
    <cellStyle name="Comma 11 6 4" xfId="467"/>
    <cellStyle name="Comma 11 6 5" xfId="468"/>
    <cellStyle name="Comma 11 6 5 2" xfId="5343"/>
    <cellStyle name="Comma 11 6 6" xfId="469"/>
    <cellStyle name="Comma 11 6 7" xfId="470"/>
    <cellStyle name="Comma 11 7" xfId="471"/>
    <cellStyle name="Comma 11 8" xfId="472"/>
    <cellStyle name="Comma 11 8 2" xfId="3933"/>
    <cellStyle name="Comma 11 8 3" xfId="5598"/>
    <cellStyle name="Comma 11 9" xfId="5600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4"/>
    <cellStyle name="Comma 110 3 4 3" xfId="5342"/>
    <cellStyle name="Comma 110 4" xfId="479"/>
    <cellStyle name="Comma 110 4 2" xfId="3935"/>
    <cellStyle name="Comma 110 5" xfId="480"/>
    <cellStyle name="Comma 110 6" xfId="481"/>
    <cellStyle name="Comma 110 6 2" xfId="5341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6"/>
    <cellStyle name="Comma 111 3 4 3" xfId="5340"/>
    <cellStyle name="Comma 111 4" xfId="488"/>
    <cellStyle name="Comma 111 4 2" xfId="3937"/>
    <cellStyle name="Comma 111 5" xfId="489"/>
    <cellStyle name="Comma 111 6" xfId="490"/>
    <cellStyle name="Comma 111 6 2" xfId="5339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8"/>
    <cellStyle name="Comma 112 3 4 3" xfId="5338"/>
    <cellStyle name="Comma 112 4" xfId="497"/>
    <cellStyle name="Comma 112 4 2" xfId="3939"/>
    <cellStyle name="Comma 112 5" xfId="498"/>
    <cellStyle name="Comma 112 5 2" xfId="5337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0"/>
    <cellStyle name="Comma 113 3 4 3" xfId="5336"/>
    <cellStyle name="Comma 113 4" xfId="505"/>
    <cellStyle name="Comma 113 4 2" xfId="3941"/>
    <cellStyle name="Comma 113 5" xfId="506"/>
    <cellStyle name="Comma 113 5 2" xfId="5335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2"/>
    <cellStyle name="Comma 114 3 4 3" xfId="5334"/>
    <cellStyle name="Comma 114 4" xfId="513"/>
    <cellStyle name="Comma 114 4 2" xfId="3943"/>
    <cellStyle name="Comma 114 5" xfId="514"/>
    <cellStyle name="Comma 114 5 2" xfId="5333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4"/>
    <cellStyle name="Comma 115 3 4 3" xfId="5332"/>
    <cellStyle name="Comma 115 4" xfId="521"/>
    <cellStyle name="Comma 115 4 2" xfId="3945"/>
    <cellStyle name="Comma 115 5" xfId="522"/>
    <cellStyle name="Comma 115 5 2" xfId="5331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6"/>
    <cellStyle name="Comma 116 3 4 3" xfId="5330"/>
    <cellStyle name="Comma 116 4" xfId="529"/>
    <cellStyle name="Comma 116 4 2" xfId="3947"/>
    <cellStyle name="Comma 116 5" xfId="530"/>
    <cellStyle name="Comma 116 5 2" xfId="5329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8"/>
    <cellStyle name="Comma 117 3 4 3" xfId="5328"/>
    <cellStyle name="Comma 117 4" xfId="537"/>
    <cellStyle name="Comma 117 4 2" xfId="3949"/>
    <cellStyle name="Comma 117 5" xfId="538"/>
    <cellStyle name="Comma 117 5 2" xfId="5327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0"/>
    <cellStyle name="Comma 118 3 4 3" xfId="5326"/>
    <cellStyle name="Comma 118 4" xfId="545"/>
    <cellStyle name="Comma 118 4 2" xfId="3951"/>
    <cellStyle name="Comma 118 5" xfId="546"/>
    <cellStyle name="Comma 118 5 2" xfId="5325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2"/>
    <cellStyle name="Comma 119 3 4 3" xfId="5324"/>
    <cellStyle name="Comma 119 4" xfId="553"/>
    <cellStyle name="Comma 119 4 2" xfId="3953"/>
    <cellStyle name="Comma 119 5" xfId="554"/>
    <cellStyle name="Comma 119 5 2" xfId="5323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5"/>
    <cellStyle name="Comma 12 2 4" xfId="3954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6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09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8"/>
    <cellStyle name="Comma 120 3 4 3" xfId="5308"/>
    <cellStyle name="Comma 120 4" xfId="594"/>
    <cellStyle name="Comma 120 4 2" xfId="3959"/>
    <cellStyle name="Comma 120 5" xfId="595"/>
    <cellStyle name="Comma 120 6" xfId="596"/>
    <cellStyle name="Comma 120 6 2" xfId="3960"/>
    <cellStyle name="Comma 120 6 3" xfId="5307"/>
    <cellStyle name="Comma 120 7" xfId="3957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1"/>
    <cellStyle name="Comma 121 3 4 3" xfId="5306"/>
    <cellStyle name="Comma 121 4" xfId="603"/>
    <cellStyle name="Comma 121 4 2" xfId="3962"/>
    <cellStyle name="Comma 121 5" xfId="604"/>
    <cellStyle name="Comma 121 5 2" xfId="605"/>
    <cellStyle name="Comma 121 5 2 2" xfId="3964"/>
    <cellStyle name="Comma 121 5 3" xfId="3963"/>
    <cellStyle name="Comma 121 6" xfId="606"/>
    <cellStyle name="Comma 121 6 2" xfId="5305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5"/>
    <cellStyle name="Comma 122 3 4 3" xfId="5304"/>
    <cellStyle name="Comma 122 4" xfId="614"/>
    <cellStyle name="Comma 122 4 2" xfId="3966"/>
    <cellStyle name="Comma 122 5" xfId="615"/>
    <cellStyle name="Comma 122 5 2" xfId="616"/>
    <cellStyle name="Comma 122 5 2 2" xfId="3968"/>
    <cellStyle name="Comma 122 5 3" xfId="3967"/>
    <cellStyle name="Comma 122 6" xfId="617"/>
    <cellStyle name="Comma 122 6 2" xfId="5303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0"/>
    <cellStyle name="Comma 123 3 4 3" xfId="5584"/>
    <cellStyle name="Comma 123 4" xfId="625"/>
    <cellStyle name="Comma 123 4 2" xfId="3971"/>
    <cellStyle name="Comma 123 5" xfId="626"/>
    <cellStyle name="Comma 123 5 2" xfId="627"/>
    <cellStyle name="Comma 123 5 2 2" xfId="3973"/>
    <cellStyle name="Comma 123 5 3" xfId="3972"/>
    <cellStyle name="Comma 123 6" xfId="628"/>
    <cellStyle name="Comma 123 6 2" xfId="5302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4"/>
    <cellStyle name="Comma 124 3 4 3" xfId="5301"/>
    <cellStyle name="Comma 124 4" xfId="636"/>
    <cellStyle name="Comma 124 4 2" xfId="3975"/>
    <cellStyle name="Comma 124 5" xfId="637"/>
    <cellStyle name="Comma 124 5 2" xfId="638"/>
    <cellStyle name="Comma 124 5 2 2" xfId="3977"/>
    <cellStyle name="Comma 124 5 3" xfId="3976"/>
    <cellStyle name="Comma 124 6" xfId="639"/>
    <cellStyle name="Comma 124 6 2" xfId="5300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8"/>
    <cellStyle name="Comma 125 5" xfId="649"/>
    <cellStyle name="Comma 125 5 2" xfId="650"/>
    <cellStyle name="Comma 125 5 2 2" xfId="3980"/>
    <cellStyle name="Comma 125 5 3" xfId="3979"/>
    <cellStyle name="Comma 125 6" xfId="651"/>
    <cellStyle name="Comma 125 6 2" xfId="5298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1"/>
    <cellStyle name="Comma 126 5" xfId="660"/>
    <cellStyle name="Comma 126 5 2" xfId="661"/>
    <cellStyle name="Comma 126 5 2 2" xfId="3983"/>
    <cellStyle name="Comma 126 5 3" xfId="3982"/>
    <cellStyle name="Comma 126 6" xfId="662"/>
    <cellStyle name="Comma 126 6 2" xfId="5297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4"/>
    <cellStyle name="Comma 127 5" xfId="671"/>
    <cellStyle name="Comma 127 5 2" xfId="672"/>
    <cellStyle name="Comma 127 5 2 2" xfId="3986"/>
    <cellStyle name="Comma 127 5 3" xfId="3985"/>
    <cellStyle name="Comma 127 6" xfId="673"/>
    <cellStyle name="Comma 127 6 2" xfId="5261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7"/>
    <cellStyle name="Comma 128 5" xfId="682"/>
    <cellStyle name="Comma 128 5 2" xfId="683"/>
    <cellStyle name="Comma 128 5 2 2" xfId="3989"/>
    <cellStyle name="Comma 128 5 3" xfId="3988"/>
    <cellStyle name="Comma 128 6" xfId="684"/>
    <cellStyle name="Comma 128 6 2" xfId="5543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0"/>
    <cellStyle name="Comma 129 5" xfId="693"/>
    <cellStyle name="Comma 129 5 2" xfId="694"/>
    <cellStyle name="Comma 129 5 2 2" xfId="3992"/>
    <cellStyle name="Comma 129 5 3" xfId="3991"/>
    <cellStyle name="Comma 129 6" xfId="695"/>
    <cellStyle name="Comma 129 6 2" xfId="5256"/>
    <cellStyle name="Comma 13" xfId="696"/>
    <cellStyle name="Comma 13 2" xfId="697"/>
    <cellStyle name="Comma 13 2 2" xfId="698"/>
    <cellStyle name="Comma 13 2 3" xfId="699"/>
    <cellStyle name="Comma 13 2 3 2" xfId="3994"/>
    <cellStyle name="Comma 13 2 4" xfId="3993"/>
    <cellStyle name="Comma 13 3" xfId="700"/>
    <cellStyle name="Comma 13 4" xfId="701"/>
    <cellStyle name="Comma 13 5" xfId="702"/>
    <cellStyle name="Comma 13 5 2" xfId="3995"/>
    <cellStyle name="Comma 13 5 3" xfId="5255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6"/>
    <cellStyle name="Comma 130 5" xfId="711"/>
    <cellStyle name="Comma 130 5 2" xfId="5541"/>
    <cellStyle name="Comma 131" xfId="712"/>
    <cellStyle name="Comma 131 2" xfId="713"/>
    <cellStyle name="Comma 131 3" xfId="714"/>
    <cellStyle name="Comma 131 4" xfId="715"/>
    <cellStyle name="Comma 131 4 2" xfId="5252"/>
    <cellStyle name="Comma 132" xfId="716"/>
    <cellStyle name="Comma 132 2" xfId="717"/>
    <cellStyle name="Comma 132 3" xfId="718"/>
    <cellStyle name="Comma 132 3 2" xfId="3997"/>
    <cellStyle name="Comma 132 4" xfId="719"/>
    <cellStyle name="Comma 132 4 2" xfId="720"/>
    <cellStyle name="Comma 132 4 2 2" xfId="3999"/>
    <cellStyle name="Comma 132 4 3" xfId="3998"/>
    <cellStyle name="Comma 132 5" xfId="721"/>
    <cellStyle name="Comma 132 5 2" xfId="5230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0"/>
    <cellStyle name="Comma 133 5 3" xfId="5227"/>
    <cellStyle name="Comma 133 6" xfId="728"/>
    <cellStyle name="Comma 133 6 2" xfId="5220"/>
    <cellStyle name="Comma 134" xfId="729"/>
    <cellStyle name="Comma 134 2" xfId="730"/>
    <cellStyle name="Comma 134 3" xfId="731"/>
    <cellStyle name="Comma 134 3 2" xfId="4001"/>
    <cellStyle name="Comma 134 4" xfId="732"/>
    <cellStyle name="Comma 134 4 2" xfId="733"/>
    <cellStyle name="Comma 134 4 2 2" xfId="4003"/>
    <cellStyle name="Comma 134 4 3" xfId="4002"/>
    <cellStyle name="Comma 134 5" xfId="734"/>
    <cellStyle name="Comma 134 5 2" xfId="5207"/>
    <cellStyle name="Comma 135" xfId="735"/>
    <cellStyle name="Comma 135 2" xfId="736"/>
    <cellStyle name="Comma 135 3" xfId="737"/>
    <cellStyle name="Comma 135 3 2" xfId="4004"/>
    <cellStyle name="Comma 135 4" xfId="738"/>
    <cellStyle name="Comma 135 4 2" xfId="739"/>
    <cellStyle name="Comma 135 4 2 2" xfId="4006"/>
    <cellStyle name="Comma 135 4 3" xfId="4005"/>
    <cellStyle name="Comma 135 5" xfId="740"/>
    <cellStyle name="Comma 135 5 2" xfId="5206"/>
    <cellStyle name="Comma 136" xfId="741"/>
    <cellStyle name="Comma 136 2" xfId="742"/>
    <cellStyle name="Comma 136 2 2" xfId="743"/>
    <cellStyle name="Comma 136 3" xfId="744"/>
    <cellStyle name="Comma 136 3 2" xfId="4007"/>
    <cellStyle name="Comma 136 4" xfId="745"/>
    <cellStyle name="Comma 136 4 2" xfId="746"/>
    <cellStyle name="Comma 136 4 2 2" xfId="4009"/>
    <cellStyle name="Comma 136 4 3" xfId="4008"/>
    <cellStyle name="Comma 136 5" xfId="747"/>
    <cellStyle name="Comma 136 5 2" xfId="5205"/>
    <cellStyle name="Comma 137" xfId="748"/>
    <cellStyle name="Comma 137 2" xfId="749"/>
    <cellStyle name="Comma 137 2 2" xfId="750"/>
    <cellStyle name="Comma 137 3" xfId="751"/>
    <cellStyle name="Comma 137 3 2" xfId="4010"/>
    <cellStyle name="Comma 137 4" xfId="752"/>
    <cellStyle name="Comma 137 4 2" xfId="753"/>
    <cellStyle name="Comma 137 4 2 2" xfId="4012"/>
    <cellStyle name="Comma 137 4 3" xfId="4011"/>
    <cellStyle name="Comma 137 5" xfId="754"/>
    <cellStyle name="Comma 137 5 2" xfId="5204"/>
    <cellStyle name="Comma 138" xfId="755"/>
    <cellStyle name="Comma 138 2" xfId="756"/>
    <cellStyle name="Comma 138 3" xfId="757"/>
    <cellStyle name="Comma 138 3 2" xfId="4013"/>
    <cellStyle name="Comma 138 4" xfId="758"/>
    <cellStyle name="Comma 138 4 2" xfId="759"/>
    <cellStyle name="Comma 138 4 2 2" xfId="4015"/>
    <cellStyle name="Comma 138 4 3" xfId="4014"/>
    <cellStyle name="Comma 138 5" xfId="760"/>
    <cellStyle name="Comma 138 5 2" xfId="5203"/>
    <cellStyle name="Comma 139" xfId="761"/>
    <cellStyle name="Comma 139 2" xfId="762"/>
    <cellStyle name="Comma 139 3" xfId="763"/>
    <cellStyle name="Comma 139 3 2" xfId="4016"/>
    <cellStyle name="Comma 139 4" xfId="764"/>
    <cellStyle name="Comma 139 4 2" xfId="765"/>
    <cellStyle name="Comma 139 4 2 2" xfId="4018"/>
    <cellStyle name="Comma 139 4 3" xfId="4017"/>
    <cellStyle name="Comma 139 5" xfId="766"/>
    <cellStyle name="Comma 139 5 2" xfId="5202"/>
    <cellStyle name="Comma 14" xfId="767"/>
    <cellStyle name="Comma 14 2" xfId="768"/>
    <cellStyle name="Comma 14 2 2" xfId="769"/>
    <cellStyle name="Comma 14 2 3" xfId="770"/>
    <cellStyle name="Comma 14 2 3 2" xfId="4020"/>
    <cellStyle name="Comma 14 2 4" xfId="4019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1"/>
    <cellStyle name="Comma 14 4 3" xfId="5201"/>
    <cellStyle name="Comma 140" xfId="779"/>
    <cellStyle name="Comma 140 2" xfId="780"/>
    <cellStyle name="Comma 140 3" xfId="781"/>
    <cellStyle name="Comma 140 3 2" xfId="4022"/>
    <cellStyle name="Comma 140 4" xfId="782"/>
    <cellStyle name="Comma 140 4 2" xfId="783"/>
    <cellStyle name="Comma 140 4 2 2" xfId="4024"/>
    <cellStyle name="Comma 140 4 3" xfId="4023"/>
    <cellStyle name="Comma 140 5" xfId="784"/>
    <cellStyle name="Comma 140 5 2" xfId="5200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5"/>
    <cellStyle name="Comma 142 7 3" xfId="5498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6"/>
    <cellStyle name="Comma 143 5 3" xfId="5199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7"/>
    <cellStyle name="Comma 144 5 3" xfId="5198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8"/>
    <cellStyle name="Comma 145 5 3" xfId="5497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0"/>
    <cellStyle name="Comma 146 5 3" xfId="5197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1"/>
    <cellStyle name="Comma 147 5 3" xfId="5196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5"/>
    <cellStyle name="Comma 148 5 3" xfId="5496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7"/>
    <cellStyle name="Comma 149 5 3" xfId="5195"/>
    <cellStyle name="Comma 15" xfId="831"/>
    <cellStyle name="Comma 15 2" xfId="832"/>
    <cellStyle name="Comma 15 2 2" xfId="833"/>
    <cellStyle name="Comma 15 2 3" xfId="834"/>
    <cellStyle name="Comma 15 2 3 2" xfId="4040"/>
    <cellStyle name="Comma 15 2 4" xfId="4038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1"/>
    <cellStyle name="Comma 15 4 3" xfId="5194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2"/>
    <cellStyle name="Comma 150 5 3" xfId="5193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3"/>
    <cellStyle name="Comma 151 5 3" xfId="5192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4"/>
    <cellStyle name="Comma 152 5 3" xfId="5191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5"/>
    <cellStyle name="Comma 153 5 3" xfId="5190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6"/>
    <cellStyle name="Comma 154 5 3" xfId="5189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7"/>
    <cellStyle name="Comma 155 5 3" xfId="5188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8"/>
    <cellStyle name="Comma 156 5 3" xfId="5187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49"/>
    <cellStyle name="Comma 159 5 3" xfId="5186"/>
    <cellStyle name="Comma 16" xfId="893"/>
    <cellStyle name="Comma 16 2" xfId="894"/>
    <cellStyle name="Comma 16 2 2" xfId="895"/>
    <cellStyle name="Comma 16 2 3" xfId="896"/>
    <cellStyle name="Comma 16 2 3 2" xfId="4051"/>
    <cellStyle name="Comma 16 2 4" xfId="4050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2"/>
    <cellStyle name="Comma 16 4 3" xfId="5185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3"/>
    <cellStyle name="Comma 160 5 3" xfId="5184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4"/>
    <cellStyle name="Comma 161 5 3" xfId="5183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5"/>
    <cellStyle name="Comma 162 5 3" xfId="5182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6"/>
    <cellStyle name="Comma 163 5 3" xfId="5181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7"/>
    <cellStyle name="Comma 164 5 3" xfId="5494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8"/>
    <cellStyle name="Comma 165 5 3" xfId="5180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1"/>
    <cellStyle name="Comma 17 2 4" xfId="4060"/>
    <cellStyle name="Comma 17 3" xfId="959"/>
    <cellStyle name="Comma 17 4" xfId="960"/>
    <cellStyle name="Comma 17 4 2" xfId="4062"/>
    <cellStyle name="Comma 17 4 3" xfId="5179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7"/>
    <cellStyle name="Comma 18 2 4" xfId="4065"/>
    <cellStyle name="Comma 18 3" xfId="983"/>
    <cellStyle name="Comma 18 4" xfId="984"/>
    <cellStyle name="Comma 18 4 2" xfId="4068"/>
    <cellStyle name="Comma 18 4 3" xfId="5178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0"/>
    <cellStyle name="Comma 19 2 4" xfId="4069"/>
    <cellStyle name="Comma 19 3" xfId="1003"/>
    <cellStyle name="Comma 19 4" xfId="1004"/>
    <cellStyle name="Comma 19 4 2" xfId="4071"/>
    <cellStyle name="Comma 19 4 3" xfId="5177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2"/>
    <cellStyle name="Comma 2 10 6" xfId="4663"/>
    <cellStyle name="Comma 2 11" xfId="1033"/>
    <cellStyle name="Comma 2 11 2" xfId="1034"/>
    <cellStyle name="Comma 2 11 3" xfId="1035"/>
    <cellStyle name="Comma 2 11 3 2" xfId="5492"/>
    <cellStyle name="Comma 2 12" xfId="4485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2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4"/>
    <cellStyle name="Normal 2 10" xfId="3205"/>
    <cellStyle name="Normal 2 11" xfId="4906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3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4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5"/>
    <cellStyle name="Normal 2 2 3 2 10" xfId="5914"/>
    <cellStyle name="Normal 2 2 3 2 2" xfId="3216"/>
    <cellStyle name="Normal 2 2 3 2 2 2" xfId="3217"/>
    <cellStyle name="Normal 2 2 3 2 2 2 2" xfId="3218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9"/>
    <cellStyle name="Normal 2 2 3 2 2 3 2" xfId="3220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1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2"/>
    <cellStyle name="Normal 2 2 3 2 4" xfId="3223"/>
    <cellStyle name="Normal 2 2 3 2 4 2" xfId="3224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5"/>
    <cellStyle name="Normal 2 2 3 2 5 2" xfId="3226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7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8"/>
    <cellStyle name="Normal 2 2 3 3 2" xfId="3229"/>
    <cellStyle name="Normal 2 2 3 3 2 2" xfId="3230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1"/>
    <cellStyle name="Normal 2 2 3 3 3 2" xfId="3232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3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4"/>
    <cellStyle name="Normal 2 2 3 4 2" xfId="3235"/>
    <cellStyle name="Normal 2 2 3 4 2 2" xfId="3236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7"/>
    <cellStyle name="Normal 2 2 3 4 3 2" xfId="3238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9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40"/>
    <cellStyle name="Normal 2 2 3 5 2" xfId="3241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2"/>
    <cellStyle name="Normal 2 2 3 6 2" xfId="3243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4"/>
    <cellStyle name="Normal 2 2 3 7 2" xfId="3245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6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6"/>
    <cellStyle name="Normal 2 5 4 3" xfId="4967"/>
    <cellStyle name="Normal 2 6" xfId="3263"/>
    <cellStyle name="Normal 2 6 2" xfId="3264"/>
    <cellStyle name="Normal 2 6 3" xfId="3265"/>
    <cellStyle name="Normal 2 6 4" xfId="3266"/>
    <cellStyle name="Normal 2 6 4 2" xfId="4767"/>
    <cellStyle name="Normal 2 6 4 3" xfId="4966"/>
    <cellStyle name="Normal 2 7" xfId="3267"/>
    <cellStyle name="Normal 2 8" xfId="3268"/>
    <cellStyle name="Normal 2 8 2" xfId="3269"/>
    <cellStyle name="Normal 2 8 3" xfId="3270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1"/>
    <cellStyle name="Normal 2 9 2" xfId="3272"/>
    <cellStyle name="Normal 2 9 3" xfId="3273"/>
    <cellStyle name="Normal 2 9 3 2" xfId="4769"/>
    <cellStyle name="Normal 2 9 3 3" xfId="5411"/>
    <cellStyle name="Normal 2_Pasqyrat financiare DIXHI PRINT -AL shpk" xfId="3274"/>
    <cellStyle name="Normal 20" xfId="4033"/>
    <cellStyle name="Normal 21" xfId="6586"/>
    <cellStyle name="Normal 21 2" xfId="6590"/>
    <cellStyle name="Normal 22" xfId="6588"/>
    <cellStyle name="Normal 22 2" xfId="6594"/>
    <cellStyle name="Normal 23" xfId="6593"/>
    <cellStyle name="Normal 23 2" xfId="6595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0"/>
    <cellStyle name="Normal 3 3 2 6 3" xfId="4965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4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1"/>
    <cellStyle name="Normal 3 5 7 3" xfId="4963"/>
    <cellStyle name="Normal 3 5 8" xfId="3313"/>
    <cellStyle name="Normal 3 5 8 2" xfId="4772"/>
    <cellStyle name="Normal 3 5 8 3" xfId="4962"/>
    <cellStyle name="Normal 3 6" xfId="3314"/>
    <cellStyle name="Normal 3 6 2" xfId="3315"/>
    <cellStyle name="Normal 3 6 3" xfId="3316"/>
    <cellStyle name="Normal 3 6 4" xfId="3317"/>
    <cellStyle name="Normal 3 6 5" xfId="4961"/>
    <cellStyle name="Normal 3 7" xfId="3318"/>
    <cellStyle name="Normal 3 8" xfId="3319"/>
    <cellStyle name="Normal 3 8 2" xfId="3320"/>
    <cellStyle name="Normal 3 8 3" xfId="3321"/>
    <cellStyle name="Normal 3 8 3 2" xfId="4773"/>
    <cellStyle name="Normal 3 8 3 3" xfId="4960"/>
    <cellStyle name="Normal 3 9" xfId="3322"/>
    <cellStyle name="Normal 3 9 2" xfId="3323"/>
    <cellStyle name="Normal 3 9 2 2" xfId="4775"/>
    <cellStyle name="Normal 3 9 2 3" xfId="4958"/>
    <cellStyle name="Normal 3 9 3" xfId="3324"/>
    <cellStyle name="Normal 3 9 4" xfId="4774"/>
    <cellStyle name="Normal 3 9 5" xfId="4959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5"/>
    <cellStyle name="Normal 4 3 2 2" xfId="3331"/>
    <cellStyle name="Normal 4 3 2 2 2" xfId="3332"/>
    <cellStyle name="Normal 4 3 2 2 2 2" xfId="3333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4"/>
    <cellStyle name="Normal 4 3 2 2 3 2" xfId="3335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6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7"/>
    <cellStyle name="Normal 4 3 2 3 2" xfId="3338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9"/>
    <cellStyle name="Normal 4 3 2 4 2" xfId="3340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1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2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7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0"/>
    <cellStyle name="Normal 4 7 2 3" xfId="4955"/>
    <cellStyle name="Normal 4 7 3" xfId="3361"/>
    <cellStyle name="Normal 4 7 4" xfId="4789"/>
    <cellStyle name="Normal 4 7 5" xfId="4956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1"/>
    <cellStyle name="Normal 5 3 3" xfId="4954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2"/>
    <cellStyle name="Normal 6 2 3 4 3" xfId="5410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3"/>
    <cellStyle name="Normal 6 3 2 2 3 3" xfId="4953"/>
    <cellStyle name="Normal 6 3 3" xfId="3382"/>
    <cellStyle name="Normal 6 3 3 2" xfId="3383"/>
    <cellStyle name="Normal 6 3 3 3" xfId="3384"/>
    <cellStyle name="Normal 6 3 3 3 2" xfId="4794"/>
    <cellStyle name="Normal 6 3 3 3 3" xfId="4952"/>
    <cellStyle name="Normal 6 3 4" xfId="3385"/>
    <cellStyle name="Normal 6 3 4 2" xfId="3386"/>
    <cellStyle name="Normal 6 3 4 2 2" xfId="3387"/>
    <cellStyle name="Normal 6 3 4 2 3" xfId="3388"/>
    <cellStyle name="Normal 6 3 4 2 3 2" xfId="4795"/>
    <cellStyle name="Normal 6 3 4 2 3 3" xfId="4950"/>
    <cellStyle name="Normal 6 3 4 3" xfId="3389"/>
    <cellStyle name="Normal 6 3 4 4" xfId="3390"/>
    <cellStyle name="Normal 6 3 4 5" xfId="4951"/>
    <cellStyle name="Normal 6 4" xfId="3391"/>
    <cellStyle name="Normal 6 4 2" xfId="3392"/>
    <cellStyle name="Normal 6 4 2 2" xfId="3393"/>
    <cellStyle name="Normal 6 4 2 3" xfId="3394"/>
    <cellStyle name="Normal 6 4 2 3 2" xfId="4796"/>
    <cellStyle name="Normal 6 4 2 3 3" xfId="4949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7"/>
    <cellStyle name="Normal 6 5 3 3" xfId="4948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7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8"/>
    <cellStyle name="Normal 7 2 4 4 3" xfId="4946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799"/>
    <cellStyle name="Normal 7 3 5 3" xfId="4945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0"/>
    <cellStyle name="Normal 7 4 3 3" xfId="4944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3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1"/>
    <cellStyle name="Normal 8 2 4 3" xfId="4941"/>
    <cellStyle name="Normal 8 3" xfId="3452"/>
    <cellStyle name="Normal 8 3 2" xfId="3453"/>
    <cellStyle name="Normal 8 3 3" xfId="3454"/>
    <cellStyle name="Normal 8 3 3 2" xfId="4802"/>
    <cellStyle name="Normal 8 3 3 3" xfId="4940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3"/>
    <cellStyle name="Normal 8 5 3 3" xfId="4939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4"/>
    <cellStyle name="Normal 8 7 3" xfId="4938"/>
    <cellStyle name="Normal 8 8" xfId="4942"/>
    <cellStyle name="Normal 9" xfId="3466"/>
    <cellStyle name="Normal 9 10" xfId="3467"/>
    <cellStyle name="Normal 9 10 2" xfId="4805"/>
    <cellStyle name="Normal 9 10 3" xfId="5409"/>
    <cellStyle name="Normal 9 11" xfId="4937"/>
    <cellStyle name="Normal 9 2" xfId="3468"/>
    <cellStyle name="Normal 9 2 2" xfId="3469"/>
    <cellStyle name="Normal 9 2 2 2" xfId="3470"/>
    <cellStyle name="Normal 9 2 2 2 2" xfId="3471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2"/>
    <cellStyle name="Normal 9 2 2 3 2" xfId="3473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4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5"/>
    <cellStyle name="Normal 9 2 3 2" xfId="3476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7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8"/>
    <cellStyle name="Normal 9 2 4 2" xfId="3479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80"/>
    <cellStyle name="Normal 9 2 5 2" xfId="3481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8"/>
    <cellStyle name="Normal 9 3 3 2" xfId="3489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90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1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2"/>
    <cellStyle name="Normal 9 4 2" xfId="3493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4"/>
    <cellStyle name="Normal 9 5 2" xfId="3495"/>
    <cellStyle name="Normal 9 5 3" xfId="3496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7"/>
    <cellStyle name="Normal 9 6 2" xfId="3498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9"/>
    <cellStyle name="Normal 9 8" xfId="3500"/>
    <cellStyle name="Normal 9 8 2" xfId="3501"/>
    <cellStyle name="Normal 9 8 3" xfId="3502"/>
    <cellStyle name="Normal 9 8 3 2" xfId="4825"/>
    <cellStyle name="Normal 9 8 3 3" xfId="4936"/>
    <cellStyle name="Normal 9 8 4" xfId="3503"/>
    <cellStyle name="Normal 9 8 5" xfId="3504"/>
    <cellStyle name="Normal 9 9" xfId="3505"/>
    <cellStyle name="Normal_Global IFRS YE2009" xfId="6591"/>
    <cellStyle name="Normal_SHEET" xfId="6596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ERMAN/Searches/Downloads/Pasqyra%20e%20pozicionit%20financiar%20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.Pasqyra e Pozicioni Financiar"/>
      <sheetName val="Shpenzime te pazbritshme 14  "/>
    </sheetNames>
    <sheetDataSet>
      <sheetData sheetId="0">
        <row r="48">
          <cell r="B48">
            <v>1092177305</v>
          </cell>
          <cell r="D48">
            <v>1086123766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Relationship Id="rId4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90"/>
  <sheetViews>
    <sheetView showGridLines="0" tabSelected="1" topLeftCell="A64" workbookViewId="0">
      <selection activeCell="B10" sqref="B10:B13"/>
    </sheetView>
  </sheetViews>
  <sheetFormatPr defaultColWidth="9.140625" defaultRowHeight="15"/>
  <cols>
    <col min="1" max="1" width="83.42578125" style="72" customWidth="1"/>
    <col min="2" max="2" width="15.7109375" style="71" customWidth="1"/>
    <col min="3" max="3" width="2.28515625" style="71" customWidth="1"/>
    <col min="4" max="4" width="15.7109375" style="71" customWidth="1"/>
    <col min="5" max="5" width="2.42578125" style="71" customWidth="1"/>
    <col min="6" max="6" width="10.7109375" style="72" bestFit="1" customWidth="1"/>
    <col min="7" max="16384" width="9.140625" style="72"/>
  </cols>
  <sheetData>
    <row r="1" spans="1:5">
      <c r="A1" s="35" t="s">
        <v>217</v>
      </c>
      <c r="B1" s="71">
        <v>2019</v>
      </c>
      <c r="D1" s="71">
        <v>2018</v>
      </c>
    </row>
    <row r="2" spans="1:5">
      <c r="A2" s="36" t="s">
        <v>214</v>
      </c>
      <c r="B2" s="71" t="s">
        <v>305</v>
      </c>
    </row>
    <row r="3" spans="1:5">
      <c r="A3" s="36" t="s">
        <v>215</v>
      </c>
      <c r="B3" s="71" t="s">
        <v>245</v>
      </c>
    </row>
    <row r="4" spans="1:5">
      <c r="A4" s="36"/>
    </row>
    <row r="5" spans="1:5">
      <c r="A5" s="100" t="s">
        <v>306</v>
      </c>
    </row>
    <row r="6" spans="1:5">
      <c r="A6" s="101" t="s">
        <v>307</v>
      </c>
      <c r="B6" s="74" t="s">
        <v>248</v>
      </c>
      <c r="C6" s="74"/>
      <c r="D6" s="74" t="s">
        <v>248</v>
      </c>
    </row>
    <row r="7" spans="1:5">
      <c r="A7" s="102"/>
      <c r="B7" s="74" t="s">
        <v>249</v>
      </c>
      <c r="C7" s="74"/>
      <c r="D7" s="74" t="s">
        <v>250</v>
      </c>
      <c r="E7" s="72"/>
    </row>
    <row r="8" spans="1:5">
      <c r="A8" s="103" t="s">
        <v>308</v>
      </c>
      <c r="B8" s="104"/>
      <c r="C8" s="104"/>
      <c r="D8" s="104"/>
      <c r="E8" s="72"/>
    </row>
    <row r="9" spans="1:5">
      <c r="A9" s="89" t="s">
        <v>309</v>
      </c>
      <c r="B9" s="104"/>
      <c r="C9" s="104"/>
      <c r="D9" s="104"/>
      <c r="E9" s="72"/>
    </row>
    <row r="10" spans="1:5">
      <c r="A10" s="81" t="s">
        <v>310</v>
      </c>
      <c r="B10" s="105">
        <v>477168922</v>
      </c>
      <c r="C10" s="106"/>
      <c r="D10" s="105">
        <v>476158287</v>
      </c>
      <c r="E10" s="72"/>
    </row>
    <row r="11" spans="1:5">
      <c r="A11" s="81" t="s">
        <v>311</v>
      </c>
      <c r="B11" s="105"/>
      <c r="C11" s="106"/>
      <c r="D11" s="105"/>
      <c r="E11" s="72"/>
    </row>
    <row r="12" spans="1:5">
      <c r="A12" s="81" t="s">
        <v>312</v>
      </c>
      <c r="B12" s="105"/>
      <c r="C12" s="106"/>
      <c r="D12" s="105"/>
      <c r="E12" s="72"/>
    </row>
    <row r="13" spans="1:5" ht="16.5" customHeight="1">
      <c r="A13" s="81" t="s">
        <v>313</v>
      </c>
      <c r="B13" s="105">
        <v>53181</v>
      </c>
      <c r="C13" s="106"/>
      <c r="D13" s="105">
        <v>53181</v>
      </c>
      <c r="E13" s="72"/>
    </row>
    <row r="14" spans="1:5" ht="16.5" customHeight="1">
      <c r="A14" s="81" t="s">
        <v>314</v>
      </c>
      <c r="B14" s="105"/>
      <c r="C14" s="106"/>
      <c r="D14" s="105"/>
      <c r="E14" s="72"/>
    </row>
    <row r="15" spans="1:5">
      <c r="A15" s="81" t="s">
        <v>315</v>
      </c>
      <c r="B15" s="105"/>
      <c r="C15" s="106"/>
      <c r="D15" s="105"/>
      <c r="E15" s="72"/>
    </row>
    <row r="16" spans="1:5">
      <c r="A16" s="81" t="s">
        <v>316</v>
      </c>
      <c r="B16" s="105"/>
      <c r="C16" s="106"/>
      <c r="D16" s="105"/>
      <c r="E16" s="72"/>
    </row>
    <row r="17" spans="1:5">
      <c r="A17" s="81" t="s">
        <v>317</v>
      </c>
      <c r="B17" s="105"/>
      <c r="C17" s="106"/>
      <c r="D17" s="105"/>
      <c r="E17" s="72"/>
    </row>
    <row r="18" spans="1:5">
      <c r="A18" s="81" t="s">
        <v>318</v>
      </c>
      <c r="B18" s="105"/>
      <c r="C18" s="106"/>
      <c r="D18" s="105"/>
      <c r="E18" s="72"/>
    </row>
    <row r="19" spans="1:5" ht="16.5" customHeight="1">
      <c r="A19" s="81" t="s">
        <v>319</v>
      </c>
      <c r="B19" s="105"/>
      <c r="C19" s="106"/>
      <c r="D19" s="105"/>
      <c r="E19" s="72"/>
    </row>
    <row r="20" spans="1:5" ht="16.5" customHeight="1">
      <c r="A20" s="81" t="s">
        <v>320</v>
      </c>
      <c r="B20" s="105"/>
      <c r="C20" s="106"/>
      <c r="D20" s="105"/>
      <c r="E20" s="72"/>
    </row>
    <row r="21" spans="1:5">
      <c r="A21" s="107" t="s">
        <v>321</v>
      </c>
      <c r="B21" s="105"/>
      <c r="C21" s="106"/>
      <c r="D21" s="105"/>
      <c r="E21" s="72"/>
    </row>
    <row r="22" spans="1:5">
      <c r="A22" s="89" t="s">
        <v>322</v>
      </c>
      <c r="B22" s="108">
        <f>SUM(B10:B21)</f>
        <v>477222103</v>
      </c>
      <c r="C22" s="109"/>
      <c r="D22" s="108">
        <f>SUM(D10:D21)</f>
        <v>476211468</v>
      </c>
      <c r="E22" s="72"/>
    </row>
    <row r="23" spans="1:5">
      <c r="A23" s="103"/>
      <c r="B23" s="110"/>
      <c r="C23" s="106"/>
      <c r="D23" s="110"/>
      <c r="E23" s="72"/>
    </row>
    <row r="24" spans="1:5">
      <c r="A24" s="111" t="s">
        <v>323</v>
      </c>
      <c r="B24" s="110"/>
      <c r="C24" s="106"/>
      <c r="D24" s="110"/>
      <c r="E24" s="72"/>
    </row>
    <row r="25" spans="1:5">
      <c r="A25" s="81" t="s">
        <v>324</v>
      </c>
      <c r="B25" s="105">
        <f>1733223+575070747-524768</f>
        <v>576279202</v>
      </c>
      <c r="C25" s="106"/>
      <c r="D25" s="105">
        <f>575053737+1557287-524768</f>
        <v>576086256</v>
      </c>
      <c r="E25" s="72"/>
    </row>
    <row r="26" spans="1:5">
      <c r="A26" s="81" t="s">
        <v>325</v>
      </c>
      <c r="B26" s="105">
        <v>9961345</v>
      </c>
      <c r="C26" s="106"/>
      <c r="D26" s="105">
        <v>10989346</v>
      </c>
      <c r="E26" s="72"/>
    </row>
    <row r="27" spans="1:5">
      <c r="A27" s="112" t="s">
        <v>326</v>
      </c>
      <c r="B27" s="105"/>
      <c r="C27" s="106"/>
      <c r="D27" s="105"/>
      <c r="E27" s="72"/>
    </row>
    <row r="28" spans="1:5">
      <c r="A28" s="81" t="s">
        <v>327</v>
      </c>
      <c r="B28" s="105">
        <v>26554935</v>
      </c>
      <c r="C28" s="106"/>
      <c r="D28" s="105">
        <v>28176437</v>
      </c>
      <c r="E28" s="72"/>
    </row>
    <row r="29" spans="1:5">
      <c r="A29" s="81" t="s">
        <v>328</v>
      </c>
      <c r="B29" s="105"/>
      <c r="C29" s="106"/>
      <c r="D29" s="105"/>
      <c r="E29" s="72"/>
    </row>
    <row r="30" spans="1:5">
      <c r="A30" s="81" t="s">
        <v>329</v>
      </c>
      <c r="B30" s="105">
        <v>36529156</v>
      </c>
      <c r="C30" s="106"/>
      <c r="D30" s="105">
        <v>31695740</v>
      </c>
      <c r="E30" s="72"/>
    </row>
    <row r="31" spans="1:5">
      <c r="A31" s="107" t="s">
        <v>321</v>
      </c>
      <c r="B31" s="113"/>
      <c r="C31" s="106"/>
      <c r="D31" s="113"/>
      <c r="E31" s="72"/>
    </row>
    <row r="32" spans="1:5">
      <c r="A32" s="97"/>
      <c r="B32" s="114">
        <f>SUM(B25:B31)</f>
        <v>649324638</v>
      </c>
      <c r="C32" s="97"/>
      <c r="D32" s="114">
        <f>SUM(D25:D31)</f>
        <v>646947779</v>
      </c>
      <c r="E32" s="72"/>
    </row>
    <row r="33" spans="1:6" ht="30">
      <c r="A33" s="81" t="s">
        <v>330</v>
      </c>
      <c r="B33" s="105"/>
      <c r="C33" s="106"/>
      <c r="D33" s="105"/>
      <c r="E33" s="72"/>
    </row>
    <row r="34" spans="1:6">
      <c r="A34" s="89" t="s">
        <v>331</v>
      </c>
      <c r="B34" s="108">
        <f>SUM(B32:B33)</f>
        <v>649324638</v>
      </c>
      <c r="C34" s="109"/>
      <c r="D34" s="108">
        <f>SUM(D32:D33)</f>
        <v>646947779</v>
      </c>
      <c r="E34" s="72"/>
    </row>
    <row r="35" spans="1:6">
      <c r="A35" s="115"/>
      <c r="B35" s="110"/>
      <c r="C35" s="106"/>
      <c r="D35" s="110"/>
      <c r="E35" s="72"/>
    </row>
    <row r="36" spans="1:6" ht="15.75" thickBot="1">
      <c r="A36" s="89" t="s">
        <v>332</v>
      </c>
      <c r="B36" s="116">
        <f>B34+B22</f>
        <v>1126546741</v>
      </c>
      <c r="C36" s="106"/>
      <c r="D36" s="117">
        <f>D34+D22</f>
        <v>1123159247</v>
      </c>
      <c r="E36" s="72"/>
    </row>
    <row r="37" spans="1:6" ht="15.75" thickTop="1">
      <c r="A37" s="83"/>
      <c r="B37" s="83"/>
      <c r="C37" s="83"/>
      <c r="D37" s="83"/>
      <c r="E37" s="72"/>
      <c r="F37" s="87"/>
    </row>
    <row r="38" spans="1:6">
      <c r="A38" s="103" t="s">
        <v>333</v>
      </c>
      <c r="B38" s="72"/>
      <c r="C38" s="72"/>
      <c r="D38" s="72"/>
      <c r="E38" s="72"/>
    </row>
    <row r="39" spans="1:6">
      <c r="A39" s="103"/>
      <c r="B39" s="72"/>
      <c r="C39" s="72"/>
      <c r="D39" s="72"/>
      <c r="E39" s="72"/>
    </row>
    <row r="40" spans="1:6">
      <c r="A40" s="89" t="s">
        <v>334</v>
      </c>
      <c r="B40" s="110"/>
      <c r="C40" s="106"/>
      <c r="D40" s="110"/>
      <c r="E40" s="72"/>
    </row>
    <row r="41" spans="1:6">
      <c r="A41" s="81" t="s">
        <v>335</v>
      </c>
      <c r="B41" s="105">
        <v>991532000</v>
      </c>
      <c r="C41" s="106"/>
      <c r="D41" s="105">
        <v>991532000</v>
      </c>
      <c r="E41" s="72"/>
    </row>
    <row r="42" spans="1:6">
      <c r="A42" s="107" t="s">
        <v>336</v>
      </c>
      <c r="B42" s="105">
        <f>5268298+95542225</f>
        <v>100810523</v>
      </c>
      <c r="C42" s="106"/>
      <c r="D42" s="105">
        <f>5067899+92135443</f>
        <v>97203342</v>
      </c>
      <c r="E42" s="72"/>
    </row>
    <row r="43" spans="1:6">
      <c r="A43" s="81" t="s">
        <v>337</v>
      </c>
      <c r="B43" s="105">
        <f>-6619555+6454337</f>
        <v>-165218</v>
      </c>
      <c r="C43" s="106"/>
      <c r="D43" s="105">
        <f>-6619555+4007979</f>
        <v>-2611576</v>
      </c>
      <c r="E43" s="72"/>
    </row>
    <row r="44" spans="1:6">
      <c r="B44" s="118">
        <f>SUM(B41:B43)</f>
        <v>1092177305</v>
      </c>
      <c r="C44" s="97"/>
      <c r="D44" s="118">
        <f>SUM(D41:D43)</f>
        <v>1086123766</v>
      </c>
      <c r="E44" s="72"/>
    </row>
    <row r="45" spans="1:6">
      <c r="A45" s="81" t="s">
        <v>338</v>
      </c>
      <c r="B45" s="105"/>
      <c r="C45" s="106"/>
      <c r="D45" s="105"/>
      <c r="E45" s="72"/>
    </row>
    <row r="46" spans="1:6">
      <c r="A46" s="115" t="s">
        <v>339</v>
      </c>
      <c r="B46" s="118">
        <f>SUM(B44:B45)</f>
        <v>1092177305</v>
      </c>
      <c r="C46" s="97"/>
      <c r="D46" s="118">
        <f>SUM(D44:D45)</f>
        <v>1086123766</v>
      </c>
      <c r="E46" s="72"/>
    </row>
    <row r="47" spans="1:6">
      <c r="A47" s="119" t="s">
        <v>213</v>
      </c>
      <c r="B47" s="105"/>
      <c r="C47" s="106"/>
      <c r="D47" s="105"/>
      <c r="E47" s="72"/>
    </row>
    <row r="48" spans="1:6">
      <c r="A48" s="115" t="s">
        <v>340</v>
      </c>
      <c r="B48" s="120">
        <f>SUM(B46:B47)</f>
        <v>1092177305</v>
      </c>
      <c r="C48" s="109"/>
      <c r="D48" s="120">
        <f>SUM(D46:D47)</f>
        <v>1086123766</v>
      </c>
      <c r="E48" s="72"/>
    </row>
    <row r="49" spans="1:5">
      <c r="A49" s="103"/>
      <c r="B49" s="72"/>
      <c r="C49" s="72"/>
      <c r="D49" s="72"/>
      <c r="E49" s="72"/>
    </row>
    <row r="50" spans="1:5">
      <c r="A50" s="89" t="s">
        <v>341</v>
      </c>
      <c r="B50" s="110"/>
      <c r="C50" s="106"/>
      <c r="D50" s="110"/>
      <c r="E50" s="72"/>
    </row>
    <row r="51" spans="1:5">
      <c r="A51" s="81" t="s">
        <v>342</v>
      </c>
      <c r="B51" s="105"/>
      <c r="C51" s="106"/>
      <c r="D51" s="105"/>
      <c r="E51" s="72"/>
    </row>
    <row r="52" spans="1:5">
      <c r="A52" s="81" t="s">
        <v>343</v>
      </c>
      <c r="B52" s="105"/>
      <c r="C52" s="106"/>
      <c r="D52" s="105"/>
      <c r="E52" s="72"/>
    </row>
    <row r="53" spans="1:5">
      <c r="A53" s="81" t="s">
        <v>344</v>
      </c>
      <c r="B53" s="105"/>
      <c r="C53" s="106"/>
      <c r="D53" s="105"/>
      <c r="E53" s="72"/>
    </row>
    <row r="54" spans="1:5">
      <c r="A54" s="81" t="s">
        <v>345</v>
      </c>
      <c r="B54" s="105"/>
      <c r="C54" s="106"/>
      <c r="D54" s="105"/>
      <c r="E54" s="72"/>
    </row>
    <row r="55" spans="1:5">
      <c r="A55" s="81" t="s">
        <v>346</v>
      </c>
      <c r="B55" s="105"/>
      <c r="C55" s="106"/>
      <c r="D55" s="105"/>
      <c r="E55" s="72"/>
    </row>
    <row r="56" spans="1:5">
      <c r="A56" s="81" t="s">
        <v>347</v>
      </c>
      <c r="B56" s="105"/>
      <c r="C56" s="106"/>
      <c r="D56" s="105"/>
      <c r="E56" s="72"/>
    </row>
    <row r="57" spans="1:5">
      <c r="A57" s="107" t="s">
        <v>348</v>
      </c>
      <c r="B57" s="105"/>
      <c r="C57" s="106"/>
      <c r="D57" s="105"/>
      <c r="E57" s="72"/>
    </row>
    <row r="58" spans="1:5">
      <c r="A58" s="89" t="s">
        <v>349</v>
      </c>
      <c r="B58" s="108">
        <f>SUM(B51:B57)</f>
        <v>0</v>
      </c>
      <c r="C58" s="109"/>
      <c r="D58" s="108">
        <f>SUM(D51:D57)</f>
        <v>0</v>
      </c>
      <c r="E58" s="72"/>
    </row>
    <row r="59" spans="1:5">
      <c r="A59" s="103"/>
      <c r="B59" s="72"/>
      <c r="C59" s="72"/>
      <c r="D59" s="72"/>
      <c r="E59" s="72"/>
    </row>
    <row r="60" spans="1:5">
      <c r="A60" s="89" t="s">
        <v>350</v>
      </c>
      <c r="B60" s="72"/>
      <c r="C60" s="72"/>
      <c r="D60" s="72"/>
      <c r="E60" s="72"/>
    </row>
    <row r="61" spans="1:5">
      <c r="A61" s="81" t="s">
        <v>351</v>
      </c>
      <c r="B61" s="105">
        <v>3186680</v>
      </c>
      <c r="C61" s="106"/>
      <c r="D61" s="105">
        <v>4230324</v>
      </c>
      <c r="E61" s="72"/>
    </row>
    <row r="62" spans="1:5">
      <c r="A62" s="81" t="s">
        <v>352</v>
      </c>
      <c r="B62" s="105"/>
      <c r="C62" s="106"/>
      <c r="D62" s="105"/>
      <c r="E62" s="72"/>
    </row>
    <row r="63" spans="1:5">
      <c r="A63" s="81" t="s">
        <v>342</v>
      </c>
      <c r="B63" s="105"/>
      <c r="C63" s="106"/>
      <c r="D63" s="105"/>
      <c r="E63" s="72"/>
    </row>
    <row r="64" spans="1:5">
      <c r="A64" s="81" t="s">
        <v>343</v>
      </c>
      <c r="B64" s="105">
        <v>4157701</v>
      </c>
      <c r="C64" s="106"/>
      <c r="D64" s="105">
        <v>4157701</v>
      </c>
      <c r="E64" s="72"/>
    </row>
    <row r="65" spans="1:5">
      <c r="A65" s="81" t="s">
        <v>353</v>
      </c>
      <c r="B65" s="105"/>
      <c r="C65" s="106"/>
      <c r="D65" s="105"/>
      <c r="E65" s="72"/>
    </row>
    <row r="66" spans="1:5">
      <c r="A66" s="81" t="s">
        <v>346</v>
      </c>
      <c r="B66" s="105"/>
      <c r="C66" s="106"/>
      <c r="D66" s="105"/>
      <c r="E66" s="72"/>
    </row>
    <row r="67" spans="1:5">
      <c r="A67" s="81" t="s">
        <v>347</v>
      </c>
      <c r="B67" s="105">
        <v>27025055</v>
      </c>
      <c r="C67" s="106"/>
      <c r="D67" s="105">
        <v>28647456</v>
      </c>
      <c r="E67" s="72"/>
    </row>
    <row r="68" spans="1:5">
      <c r="A68" s="107" t="s">
        <v>348</v>
      </c>
      <c r="B68" s="105"/>
      <c r="C68" s="106"/>
      <c r="D68" s="105"/>
      <c r="E68" s="72"/>
    </row>
    <row r="69" spans="1:5">
      <c r="A69" s="81"/>
      <c r="B69" s="121">
        <f>SUM(B61:B68)</f>
        <v>34369436</v>
      </c>
      <c r="C69" s="89"/>
      <c r="D69" s="121">
        <f>SUM(D61:D68)</f>
        <v>37035481</v>
      </c>
      <c r="E69" s="72"/>
    </row>
    <row r="70" spans="1:5" ht="30">
      <c r="A70" s="81" t="s">
        <v>354</v>
      </c>
      <c r="B70" s="105"/>
      <c r="C70" s="106"/>
      <c r="D70" s="105"/>
      <c r="E70" s="72"/>
    </row>
    <row r="71" spans="1:5">
      <c r="A71" s="89" t="s">
        <v>355</v>
      </c>
      <c r="B71" s="108">
        <f>SUM(B69:B70)</f>
        <v>34369436</v>
      </c>
      <c r="C71" s="109"/>
      <c r="D71" s="108">
        <f>SUM(D69:D70)</f>
        <v>37035481</v>
      </c>
      <c r="E71" s="72"/>
    </row>
    <row r="72" spans="1:5">
      <c r="A72" s="89"/>
      <c r="B72" s="110"/>
      <c r="C72" s="106"/>
      <c r="D72" s="110"/>
      <c r="E72" s="72"/>
    </row>
    <row r="73" spans="1:5">
      <c r="A73" s="89" t="s">
        <v>356</v>
      </c>
      <c r="B73" s="120">
        <f>B58+B71</f>
        <v>34369436</v>
      </c>
      <c r="C73" s="109"/>
      <c r="D73" s="120">
        <f>D58+D71</f>
        <v>37035481</v>
      </c>
      <c r="E73" s="72"/>
    </row>
    <row r="74" spans="1:5">
      <c r="A74" s="89"/>
      <c r="B74" s="110"/>
      <c r="C74" s="106"/>
      <c r="D74" s="110"/>
      <c r="E74" s="72"/>
    </row>
    <row r="75" spans="1:5" ht="15.75" thickBot="1">
      <c r="A75" s="122" t="s">
        <v>357</v>
      </c>
      <c r="B75" s="123">
        <f>B48+B73</f>
        <v>1126546741</v>
      </c>
      <c r="C75" s="124"/>
      <c r="D75" s="123">
        <f>D48+D73</f>
        <v>1123159247</v>
      </c>
      <c r="E75" s="72"/>
    </row>
    <row r="76" spans="1:5" ht="15.75" thickTop="1">
      <c r="A76" s="125"/>
      <c r="B76" s="126"/>
      <c r="C76" s="126"/>
      <c r="D76" s="126"/>
      <c r="E76" s="126"/>
    </row>
    <row r="77" spans="1:5">
      <c r="A77" s="127" t="s">
        <v>358</v>
      </c>
      <c r="B77" s="128">
        <f>B75-B36</f>
        <v>0</v>
      </c>
      <c r="C77" s="127"/>
      <c r="D77" s="128">
        <f>D75-D36</f>
        <v>0</v>
      </c>
      <c r="E77" s="129"/>
    </row>
    <row r="78" spans="1:5">
      <c r="A78" s="129"/>
      <c r="B78" s="129"/>
      <c r="C78" s="129"/>
      <c r="D78" s="129"/>
      <c r="E78" s="129"/>
    </row>
    <row r="79" spans="1:5">
      <c r="A79" s="129"/>
      <c r="B79" s="129"/>
      <c r="C79" s="129"/>
      <c r="D79" s="129"/>
      <c r="E79" s="129"/>
    </row>
    <row r="80" spans="1:5">
      <c r="A80" s="129"/>
      <c r="B80" s="129"/>
      <c r="C80" s="129"/>
      <c r="D80" s="129"/>
      <c r="E80" s="129"/>
    </row>
    <row r="81" spans="1:5">
      <c r="A81" s="129"/>
      <c r="B81" s="129"/>
      <c r="C81" s="129"/>
      <c r="D81" s="129"/>
      <c r="E81" s="129"/>
    </row>
    <row r="82" spans="1:5">
      <c r="A82" s="129"/>
      <c r="B82" s="129"/>
      <c r="C82" s="129"/>
      <c r="D82" s="129"/>
      <c r="E82" s="129"/>
    </row>
    <row r="83" spans="1:5">
      <c r="A83" s="129"/>
      <c r="B83" s="129"/>
      <c r="C83" s="129"/>
      <c r="D83" s="129"/>
      <c r="E83" s="129"/>
    </row>
    <row r="84" spans="1:5">
      <c r="A84" s="129"/>
      <c r="B84" s="129"/>
      <c r="C84" s="129"/>
      <c r="D84" s="129"/>
      <c r="E84" s="129"/>
    </row>
    <row r="85" spans="1:5">
      <c r="A85" s="129"/>
      <c r="B85" s="126"/>
      <c r="C85" s="126"/>
      <c r="D85" s="126"/>
      <c r="E85" s="126"/>
    </row>
    <row r="86" spans="1:5">
      <c r="A86" s="129"/>
      <c r="B86" s="126"/>
      <c r="C86" s="126"/>
      <c r="D86" s="126"/>
      <c r="E86" s="126"/>
    </row>
    <row r="87" spans="1:5">
      <c r="A87" s="129"/>
      <c r="B87" s="126"/>
      <c r="C87" s="126"/>
      <c r="D87" s="126"/>
      <c r="E87" s="126"/>
    </row>
    <row r="88" spans="1:5">
      <c r="A88" s="129"/>
      <c r="B88" s="126"/>
      <c r="C88" s="126"/>
      <c r="D88" s="126"/>
      <c r="E88" s="126"/>
    </row>
    <row r="89" spans="1:5">
      <c r="A89" s="129"/>
      <c r="B89" s="126"/>
      <c r="C89" s="126"/>
      <c r="D89" s="126"/>
      <c r="E89" s="126"/>
    </row>
    <row r="90" spans="1:5">
      <c r="A90" s="129"/>
      <c r="B90" s="126"/>
      <c r="C90" s="126"/>
      <c r="D90" s="126"/>
      <c r="E90" s="126"/>
    </row>
  </sheetData>
  <pageMargins left="0.70866141732283472" right="0.70866141732283472" top="0.74803149606299213" bottom="0.74803149606299213" header="0.31496062992125984" footer="0.31496062992125984"/>
  <pageSetup scale="76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5"/>
  <sheetViews>
    <sheetView showGridLines="0" topLeftCell="A53" workbookViewId="0">
      <selection activeCell="B28" sqref="B28"/>
    </sheetView>
  </sheetViews>
  <sheetFormatPr defaultColWidth="9.140625" defaultRowHeight="15"/>
  <cols>
    <col min="1" max="1" width="110.5703125" style="72" customWidth="1"/>
    <col min="2" max="2" width="15.7109375" style="71" customWidth="1"/>
    <col min="3" max="3" width="2.7109375" style="71" customWidth="1"/>
    <col min="4" max="4" width="15.7109375" style="71" customWidth="1"/>
    <col min="5" max="5" width="2.5703125" style="71" customWidth="1"/>
    <col min="6" max="6" width="41.28515625" style="71" customWidth="1"/>
    <col min="7" max="8" width="11" style="72" bestFit="1" customWidth="1"/>
    <col min="9" max="9" width="9.5703125" style="72" bestFit="1" customWidth="1"/>
    <col min="10" max="16384" width="9.140625" style="72"/>
  </cols>
  <sheetData>
    <row r="1" spans="1:6">
      <c r="A1" s="35" t="s">
        <v>217</v>
      </c>
      <c r="B1" s="71">
        <v>2019</v>
      </c>
      <c r="D1" s="71">
        <v>2018</v>
      </c>
    </row>
    <row r="2" spans="1:6">
      <c r="A2" s="36" t="s">
        <v>214</v>
      </c>
      <c r="B2" s="71" t="s">
        <v>244</v>
      </c>
    </row>
    <row r="3" spans="1:6">
      <c r="A3" s="36" t="s">
        <v>215</v>
      </c>
      <c r="B3" s="71" t="s">
        <v>245</v>
      </c>
    </row>
    <row r="4" spans="1:6">
      <c r="A4" s="36" t="s">
        <v>216</v>
      </c>
      <c r="B4" s="71" t="s">
        <v>246</v>
      </c>
    </row>
    <row r="5" spans="1:6">
      <c r="A5" s="35" t="s">
        <v>247</v>
      </c>
      <c r="B5" s="72"/>
      <c r="C5" s="72"/>
      <c r="D5" s="72"/>
      <c r="E5" s="72"/>
      <c r="F5" s="72"/>
    </row>
    <row r="6" spans="1:6">
      <c r="A6" s="73"/>
      <c r="B6" s="74" t="s">
        <v>248</v>
      </c>
      <c r="C6" s="74"/>
      <c r="D6" s="74" t="s">
        <v>248</v>
      </c>
      <c r="E6" s="75"/>
      <c r="F6" s="72"/>
    </row>
    <row r="7" spans="1:6">
      <c r="A7" s="73"/>
      <c r="B7" s="74" t="s">
        <v>249</v>
      </c>
      <c r="C7" s="74"/>
      <c r="D7" s="74" t="s">
        <v>250</v>
      </c>
      <c r="E7" s="75"/>
      <c r="F7" s="72"/>
    </row>
    <row r="8" spans="1:6">
      <c r="A8" s="76" t="s">
        <v>251</v>
      </c>
      <c r="B8" s="77"/>
      <c r="C8" s="78"/>
      <c r="D8" s="77"/>
      <c r="E8" s="79"/>
      <c r="F8" s="80" t="s">
        <v>252</v>
      </c>
    </row>
    <row r="9" spans="1:6">
      <c r="A9" s="81" t="s">
        <v>253</v>
      </c>
      <c r="B9" s="77"/>
      <c r="C9" s="78"/>
      <c r="D9" s="77"/>
      <c r="E9" s="82"/>
      <c r="F9" s="72"/>
    </row>
    <row r="10" spans="1:6">
      <c r="A10" s="83" t="s">
        <v>254</v>
      </c>
      <c r="B10" s="84">
        <v>28107962</v>
      </c>
      <c r="C10" s="85"/>
      <c r="D10" s="84">
        <v>27691668</v>
      </c>
      <c r="E10" s="82"/>
      <c r="F10" s="86" t="s">
        <v>255</v>
      </c>
    </row>
    <row r="11" spans="1:6">
      <c r="A11" s="83" t="s">
        <v>256</v>
      </c>
      <c r="B11" s="84">
        <v>1000002</v>
      </c>
      <c r="C11" s="85"/>
      <c r="D11" s="84">
        <v>1001851</v>
      </c>
      <c r="E11" s="82"/>
      <c r="F11" s="86" t="s">
        <v>257</v>
      </c>
    </row>
    <row r="12" spans="1:6">
      <c r="A12" s="83" t="s">
        <v>258</v>
      </c>
      <c r="B12" s="84">
        <v>1629815</v>
      </c>
      <c r="C12" s="85"/>
      <c r="D12" s="84">
        <v>137463</v>
      </c>
      <c r="E12" s="82"/>
      <c r="F12" s="86" t="s">
        <v>259</v>
      </c>
    </row>
    <row r="13" spans="1:6">
      <c r="A13" s="83" t="s">
        <v>260</v>
      </c>
      <c r="B13" s="84">
        <v>300615</v>
      </c>
      <c r="C13" s="85"/>
      <c r="D13" s="84">
        <v>111960</v>
      </c>
      <c r="E13" s="82"/>
      <c r="F13" s="86" t="s">
        <v>261</v>
      </c>
    </row>
    <row r="14" spans="1:6">
      <c r="A14" s="83" t="s">
        <v>262</v>
      </c>
      <c r="B14" s="84">
        <v>30162</v>
      </c>
      <c r="C14" s="85"/>
      <c r="D14" s="84">
        <v>29299</v>
      </c>
      <c r="E14" s="82"/>
      <c r="F14" s="86" t="s">
        <v>263</v>
      </c>
    </row>
    <row r="15" spans="1:6">
      <c r="A15" s="81" t="s">
        <v>264</v>
      </c>
      <c r="B15" s="84"/>
      <c r="C15" s="85"/>
      <c r="D15" s="84">
        <v>870110</v>
      </c>
      <c r="E15" s="82"/>
      <c r="F15" s="72" t="s">
        <v>189</v>
      </c>
    </row>
    <row r="16" spans="1:6">
      <c r="A16" s="81" t="s">
        <v>265</v>
      </c>
      <c r="B16" s="84"/>
      <c r="C16" s="85"/>
      <c r="D16" s="84"/>
      <c r="E16" s="82"/>
      <c r="F16" s="72"/>
    </row>
    <row r="17" spans="1:6">
      <c r="A17" s="81" t="s">
        <v>266</v>
      </c>
      <c r="B17" s="84"/>
      <c r="C17" s="85"/>
      <c r="D17" s="84"/>
      <c r="E17" s="82"/>
      <c r="F17" s="72"/>
    </row>
    <row r="18" spans="1:6">
      <c r="A18" s="81" t="s">
        <v>267</v>
      </c>
      <c r="B18" s="84">
        <v>-489976</v>
      </c>
      <c r="C18" s="85"/>
      <c r="D18" s="84">
        <v>-560810</v>
      </c>
      <c r="E18" s="82"/>
      <c r="F18" s="72"/>
    </row>
    <row r="19" spans="1:6">
      <c r="A19" s="81" t="s">
        <v>268</v>
      </c>
      <c r="B19" s="84">
        <v>-1884820</v>
      </c>
      <c r="C19" s="85"/>
      <c r="D19" s="84">
        <v>-1402614</v>
      </c>
      <c r="E19" s="82"/>
      <c r="F19" s="87"/>
    </row>
    <row r="20" spans="1:6">
      <c r="A20" s="81" t="s">
        <v>269</v>
      </c>
      <c r="B20" s="84">
        <f>-10260727+1029600-1339491</f>
        <v>-10570618</v>
      </c>
      <c r="C20" s="85"/>
      <c r="D20" s="84">
        <f>-11374229+1027430-1325020</f>
        <v>-11671819</v>
      </c>
      <c r="E20" s="82"/>
      <c r="F20" s="72"/>
    </row>
    <row r="21" spans="1:6">
      <c r="A21" s="81" t="s">
        <v>270</v>
      </c>
      <c r="B21" s="84">
        <v>0</v>
      </c>
      <c r="C21" s="85"/>
      <c r="D21" s="84">
        <v>0</v>
      </c>
      <c r="E21" s="82"/>
      <c r="F21" s="72"/>
    </row>
    <row r="22" spans="1:6">
      <c r="A22" s="81" t="s">
        <v>271</v>
      </c>
      <c r="B22" s="84">
        <v>-9500204</v>
      </c>
      <c r="C22" s="85"/>
      <c r="D22" s="84">
        <v>-10464244</v>
      </c>
      <c r="E22" s="82"/>
      <c r="F22" s="72"/>
    </row>
    <row r="23" spans="1:6">
      <c r="A23" s="81"/>
      <c r="B23" s="81"/>
      <c r="C23" s="81"/>
      <c r="D23" s="81"/>
      <c r="E23" s="82"/>
      <c r="F23" s="72"/>
    </row>
    <row r="24" spans="1:6">
      <c r="A24" s="81" t="s">
        <v>272</v>
      </c>
      <c r="B24" s="84"/>
      <c r="C24" s="85"/>
      <c r="D24" s="84"/>
      <c r="E24" s="82"/>
      <c r="F24" s="72"/>
    </row>
    <row r="25" spans="1:6">
      <c r="A25" s="81" t="s">
        <v>273</v>
      </c>
      <c r="B25" s="84"/>
      <c r="C25" s="85"/>
      <c r="D25" s="84"/>
      <c r="E25" s="82"/>
      <c r="F25" s="72"/>
    </row>
    <row r="26" spans="1:6">
      <c r="A26" s="81" t="s">
        <v>274</v>
      </c>
      <c r="B26" s="84"/>
      <c r="C26" s="85"/>
      <c r="D26" s="84"/>
      <c r="E26" s="82"/>
      <c r="F26" s="72"/>
    </row>
    <row r="27" spans="1:6">
      <c r="A27" s="88" t="s">
        <v>275</v>
      </c>
      <c r="B27" s="84">
        <v>-1029600</v>
      </c>
      <c r="C27" s="85"/>
      <c r="D27" s="84">
        <v>-1027430</v>
      </c>
      <c r="E27" s="82"/>
      <c r="F27" s="72"/>
    </row>
    <row r="28" spans="1:6" ht="15" customHeight="1">
      <c r="A28" s="89" t="s">
        <v>276</v>
      </c>
      <c r="B28" s="90">
        <f>SUM(B10:B22,B24:B27)</f>
        <v>7593338</v>
      </c>
      <c r="C28" s="85"/>
      <c r="D28" s="90">
        <f>SUM(D10:D22,D24:D27)</f>
        <v>4715434</v>
      </c>
      <c r="E28" s="82"/>
      <c r="F28" s="72"/>
    </row>
    <row r="29" spans="1:6" ht="15" customHeight="1">
      <c r="A29" s="81" t="s">
        <v>277</v>
      </c>
      <c r="B29" s="84">
        <v>-1139001</v>
      </c>
      <c r="C29" s="85"/>
      <c r="D29" s="84">
        <v>-707455</v>
      </c>
      <c r="E29" s="82"/>
      <c r="F29" s="72"/>
    </row>
    <row r="30" spans="1:6" ht="15" customHeight="1">
      <c r="A30" s="89" t="s">
        <v>278</v>
      </c>
      <c r="B30" s="90">
        <f>SUM(B28:B29)</f>
        <v>6454337</v>
      </c>
      <c r="C30" s="91"/>
      <c r="D30" s="90">
        <f>SUM(D28:D29)</f>
        <v>4007979</v>
      </c>
      <c r="E30" s="82"/>
      <c r="F30" s="72"/>
    </row>
    <row r="31" spans="1:6" ht="15" customHeight="1">
      <c r="A31" s="81"/>
      <c r="B31" s="81"/>
      <c r="C31" s="81"/>
      <c r="D31" s="81"/>
      <c r="E31" s="82"/>
      <c r="F31" s="72"/>
    </row>
    <row r="32" spans="1:6" ht="15" customHeight="1">
      <c r="A32" s="76" t="s">
        <v>279</v>
      </c>
      <c r="B32" s="81"/>
      <c r="C32" s="81"/>
      <c r="D32" s="81"/>
      <c r="E32" s="82"/>
      <c r="F32" s="72"/>
    </row>
    <row r="33" spans="1:6" ht="15" customHeight="1">
      <c r="A33" s="81" t="s">
        <v>280</v>
      </c>
      <c r="B33" s="84"/>
      <c r="C33" s="85"/>
      <c r="D33" s="84"/>
      <c r="E33" s="82"/>
      <c r="F33" s="72"/>
    </row>
    <row r="34" spans="1:6">
      <c r="A34" s="81"/>
      <c r="B34" s="81"/>
      <c r="C34" s="81"/>
      <c r="D34" s="81"/>
      <c r="E34" s="82"/>
      <c r="F34" s="72"/>
    </row>
    <row r="35" spans="1:6" ht="15.75" thickBot="1">
      <c r="A35" s="89" t="s">
        <v>281</v>
      </c>
      <c r="B35" s="92">
        <f>B30+B33</f>
        <v>6454337</v>
      </c>
      <c r="C35" s="93"/>
      <c r="D35" s="92">
        <f>D30+D33</f>
        <v>4007979</v>
      </c>
      <c r="E35" s="82"/>
      <c r="F35" s="72"/>
    </row>
    <row r="36" spans="1:6" ht="15.75" thickTop="1">
      <c r="A36" s="89"/>
      <c r="B36" s="89"/>
      <c r="C36" s="89"/>
      <c r="D36" s="89"/>
      <c r="E36" s="82"/>
      <c r="F36" s="72"/>
    </row>
    <row r="37" spans="1:6">
      <c r="A37" s="89" t="s">
        <v>282</v>
      </c>
      <c r="B37" s="89"/>
      <c r="C37" s="89"/>
      <c r="D37" s="89"/>
      <c r="E37" s="82"/>
      <c r="F37" s="72"/>
    </row>
    <row r="38" spans="1:6">
      <c r="A38" s="81" t="s">
        <v>283</v>
      </c>
      <c r="B38" s="84"/>
      <c r="C38" s="85"/>
      <c r="D38" s="84"/>
      <c r="E38" s="82"/>
      <c r="F38" s="72"/>
    </row>
    <row r="39" spans="1:6">
      <c r="A39" s="81" t="s">
        <v>284</v>
      </c>
      <c r="B39" s="84"/>
      <c r="C39" s="85"/>
      <c r="D39" s="84"/>
      <c r="E39" s="82"/>
      <c r="F39" s="72"/>
    </row>
    <row r="40" spans="1:6">
      <c r="A40" s="81"/>
      <c r="B40" s="94"/>
      <c r="C40" s="94"/>
      <c r="D40" s="94"/>
      <c r="E40" s="82"/>
      <c r="F40" s="72"/>
    </row>
    <row r="41" spans="1:6">
      <c r="A41" s="89" t="s">
        <v>285</v>
      </c>
      <c r="B41" s="72"/>
      <c r="C41" s="72"/>
      <c r="D41" s="72"/>
      <c r="E41" s="93"/>
      <c r="F41" s="72"/>
    </row>
    <row r="42" spans="1:6">
      <c r="A42" s="81" t="s">
        <v>286</v>
      </c>
      <c r="B42" s="91"/>
      <c r="C42" s="91"/>
      <c r="D42" s="91"/>
      <c r="E42" s="93"/>
      <c r="F42" s="72"/>
    </row>
    <row r="43" spans="1:6">
      <c r="A43" s="95" t="s">
        <v>287</v>
      </c>
      <c r="B43" s="84"/>
      <c r="C43" s="85"/>
      <c r="D43" s="84"/>
      <c r="E43" s="82"/>
      <c r="F43" s="72"/>
    </row>
    <row r="44" spans="1:6">
      <c r="A44" s="95" t="s">
        <v>288</v>
      </c>
      <c r="B44" s="84"/>
      <c r="C44" s="85"/>
      <c r="D44" s="84"/>
      <c r="E44" s="82"/>
      <c r="F44" s="72"/>
    </row>
    <row r="45" spans="1:6">
      <c r="A45" s="94"/>
      <c r="B45" s="94"/>
      <c r="C45" s="94"/>
      <c r="D45" s="94"/>
      <c r="E45" s="82"/>
      <c r="F45" s="72"/>
    </row>
    <row r="46" spans="1:6">
      <c r="A46" s="81" t="s">
        <v>289</v>
      </c>
      <c r="B46" s="72"/>
      <c r="C46" s="72"/>
      <c r="D46" s="72"/>
      <c r="E46" s="93"/>
      <c r="F46" s="72"/>
    </row>
    <row r="47" spans="1:6">
      <c r="A47" s="95" t="s">
        <v>287</v>
      </c>
      <c r="B47" s="84"/>
      <c r="C47" s="85"/>
      <c r="D47" s="84"/>
      <c r="E47" s="72"/>
      <c r="F47" s="72"/>
    </row>
    <row r="48" spans="1:6">
      <c r="A48" s="95" t="s">
        <v>288</v>
      </c>
      <c r="B48" s="84"/>
      <c r="C48" s="85"/>
      <c r="D48" s="84"/>
      <c r="E48" s="72"/>
      <c r="F48" s="72"/>
    </row>
    <row r="49" spans="1:5">
      <c r="B49" s="72"/>
      <c r="C49" s="72"/>
      <c r="D49" s="72"/>
      <c r="E49" s="72"/>
    </row>
    <row r="50" spans="1:5">
      <c r="A50" s="89" t="s">
        <v>290</v>
      </c>
      <c r="B50" s="96">
        <f>B35</f>
        <v>6454337</v>
      </c>
      <c r="D50" s="96">
        <f>D35</f>
        <v>4007979</v>
      </c>
    </row>
    <row r="51" spans="1:5">
      <c r="A51" s="89"/>
    </row>
    <row r="52" spans="1:5">
      <c r="A52" s="76" t="s">
        <v>226</v>
      </c>
    </row>
    <row r="53" spans="1:5">
      <c r="A53" s="89"/>
    </row>
    <row r="54" spans="1:5">
      <c r="A54" s="89" t="s">
        <v>291</v>
      </c>
    </row>
    <row r="55" spans="1:5">
      <c r="A55" s="81" t="s">
        <v>292</v>
      </c>
      <c r="B55" s="84"/>
      <c r="C55" s="85"/>
      <c r="D55" s="84"/>
    </row>
    <row r="56" spans="1:5">
      <c r="A56" s="81" t="s">
        <v>293</v>
      </c>
      <c r="B56" s="84"/>
      <c r="C56" s="85"/>
      <c r="D56" s="84"/>
    </row>
    <row r="57" spans="1:5">
      <c r="A57" s="88" t="s">
        <v>294</v>
      </c>
      <c r="B57" s="84"/>
      <c r="C57" s="85"/>
      <c r="D57" s="84"/>
    </row>
    <row r="58" spans="1:5">
      <c r="A58" s="81" t="s">
        <v>295</v>
      </c>
      <c r="B58" s="84"/>
      <c r="C58" s="85"/>
      <c r="D58" s="84"/>
    </row>
    <row r="59" spans="1:5">
      <c r="A59" s="89" t="s">
        <v>296</v>
      </c>
      <c r="B59" s="96">
        <f>SUM(B55:B58)</f>
        <v>0</v>
      </c>
      <c r="D59" s="96">
        <f>SUM(D55:D58)</f>
        <v>0</v>
      </c>
    </row>
    <row r="60" spans="1:5">
      <c r="A60" s="97"/>
    </row>
    <row r="61" spans="1:5">
      <c r="A61" s="89" t="s">
        <v>297</v>
      </c>
    </row>
    <row r="62" spans="1:5">
      <c r="A62" s="81" t="s">
        <v>298</v>
      </c>
      <c r="B62" s="84"/>
      <c r="C62" s="85"/>
      <c r="D62" s="84"/>
    </row>
    <row r="63" spans="1:5">
      <c r="A63" s="81" t="s">
        <v>299</v>
      </c>
      <c r="B63" s="84"/>
      <c r="C63" s="85"/>
      <c r="D63" s="84"/>
    </row>
    <row r="64" spans="1:5">
      <c r="A64" s="81" t="s">
        <v>300</v>
      </c>
      <c r="B64" s="84"/>
      <c r="C64" s="85"/>
      <c r="D64" s="84"/>
    </row>
    <row r="65" spans="1:4">
      <c r="A65" s="88" t="s">
        <v>294</v>
      </c>
      <c r="B65" s="84"/>
      <c r="C65" s="85"/>
      <c r="D65" s="84"/>
    </row>
    <row r="66" spans="1:4">
      <c r="A66" s="81" t="s">
        <v>301</v>
      </c>
      <c r="B66" s="84"/>
      <c r="C66" s="85"/>
      <c r="D66" s="84"/>
    </row>
    <row r="67" spans="1:4">
      <c r="A67" s="89" t="s">
        <v>296</v>
      </c>
      <c r="B67" s="96">
        <f>SUM(B62:B66)</f>
        <v>0</v>
      </c>
      <c r="D67" s="96">
        <f>SUM(D62:D66)</f>
        <v>0</v>
      </c>
    </row>
    <row r="68" spans="1:4">
      <c r="A68" s="97"/>
    </row>
    <row r="69" spans="1:4">
      <c r="A69" s="89" t="s">
        <v>302</v>
      </c>
      <c r="B69" s="96">
        <f>SUM(B59,B67)</f>
        <v>0</v>
      </c>
      <c r="D69" s="96">
        <f>SUM(D59,D67)</f>
        <v>0</v>
      </c>
    </row>
    <row r="70" spans="1:4">
      <c r="A70" s="97"/>
      <c r="B70" s="96"/>
      <c r="D70" s="96"/>
    </row>
    <row r="71" spans="1:4" ht="15.75" thickBot="1">
      <c r="A71" s="89" t="s">
        <v>303</v>
      </c>
      <c r="B71" s="98">
        <f>B69+B50</f>
        <v>6454337</v>
      </c>
      <c r="D71" s="98">
        <f>D69+D50</f>
        <v>4007979</v>
      </c>
    </row>
    <row r="72" spans="1:4" ht="15.75" thickTop="1">
      <c r="A72" s="81"/>
    </row>
    <row r="73" spans="1:4">
      <c r="A73" s="76" t="s">
        <v>304</v>
      </c>
    </row>
    <row r="74" spans="1:4">
      <c r="A74" s="81" t="s">
        <v>283</v>
      </c>
      <c r="B74" s="99"/>
      <c r="D74" s="99"/>
    </row>
    <row r="75" spans="1:4">
      <c r="A75" s="81" t="s">
        <v>284</v>
      </c>
      <c r="B75" s="99"/>
      <c r="D75" s="99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0"/>
  </sheetPr>
  <dimension ref="A1:N43"/>
  <sheetViews>
    <sheetView topLeftCell="A12" zoomScale="90" zoomScaleNormal="90" workbookViewId="0">
      <selection activeCell="A30" sqref="A30"/>
    </sheetView>
  </sheetViews>
  <sheetFormatPr defaultColWidth="9.140625" defaultRowHeight="15"/>
  <cols>
    <col min="1" max="1" width="78.7109375" style="38" customWidth="1"/>
    <col min="2" max="12" width="15.7109375" style="38" customWidth="1"/>
    <col min="13" max="13" width="9.140625" style="38"/>
    <col min="14" max="14" width="14.5703125" style="38" bestFit="1" customWidth="1"/>
    <col min="15" max="16384" width="9.140625" style="38"/>
  </cols>
  <sheetData>
    <row r="1" spans="1:14">
      <c r="A1" s="35" t="s">
        <v>217</v>
      </c>
    </row>
    <row r="2" spans="1:14">
      <c r="A2" s="36" t="s">
        <v>214</v>
      </c>
    </row>
    <row r="3" spans="1:14">
      <c r="A3" s="36" t="s">
        <v>215</v>
      </c>
    </row>
    <row r="4" spans="1:14">
      <c r="A4" s="36" t="s">
        <v>216</v>
      </c>
    </row>
    <row r="5" spans="1:14">
      <c r="A5" s="35" t="s">
        <v>212</v>
      </c>
    </row>
    <row r="6" spans="1:14">
      <c r="A6" s="42"/>
    </row>
    <row r="7" spans="1:14" ht="71.25">
      <c r="B7" s="68" t="s">
        <v>219</v>
      </c>
      <c r="C7" s="68" t="s">
        <v>210</v>
      </c>
      <c r="D7" s="68" t="s">
        <v>211</v>
      </c>
      <c r="E7" s="69" t="s">
        <v>239</v>
      </c>
      <c r="F7" s="69" t="s">
        <v>238</v>
      </c>
      <c r="G7" s="68" t="s">
        <v>218</v>
      </c>
      <c r="H7" s="68" t="s">
        <v>220</v>
      </c>
      <c r="I7" s="68" t="s">
        <v>221</v>
      </c>
      <c r="J7" s="68" t="s">
        <v>26</v>
      </c>
      <c r="K7" s="68" t="s">
        <v>213</v>
      </c>
      <c r="L7" s="68" t="s">
        <v>26</v>
      </c>
      <c r="M7" s="37"/>
    </row>
    <row r="8" spans="1:14">
      <c r="A8" s="43"/>
      <c r="B8" s="37"/>
      <c r="C8" s="44"/>
      <c r="D8" s="44"/>
      <c r="E8" s="45"/>
      <c r="F8" s="45"/>
      <c r="G8" s="45"/>
      <c r="H8" s="45"/>
      <c r="I8" s="46"/>
      <c r="J8" s="46"/>
      <c r="K8" s="46"/>
      <c r="L8" s="44"/>
      <c r="M8" s="44"/>
    </row>
    <row r="9" spans="1:14">
      <c r="A9" s="47"/>
      <c r="B9" s="48"/>
      <c r="C9" s="48"/>
      <c r="D9" s="48"/>
      <c r="E9" s="49"/>
      <c r="F9" s="49"/>
      <c r="G9" s="49"/>
      <c r="H9" s="49"/>
      <c r="I9" s="40"/>
      <c r="J9" s="40"/>
      <c r="K9" s="40"/>
      <c r="L9" s="40"/>
      <c r="M9" s="44"/>
    </row>
    <row r="10" spans="1:14" ht="15.75" thickBot="1">
      <c r="A10" s="50" t="s">
        <v>222</v>
      </c>
      <c r="B10" s="41">
        <v>991532000</v>
      </c>
      <c r="C10" s="41"/>
      <c r="D10" s="41"/>
      <c r="E10" s="41">
        <v>97203342</v>
      </c>
      <c r="F10" s="41"/>
      <c r="G10" s="41"/>
      <c r="H10" s="41"/>
      <c r="I10" s="41">
        <v>-2611576</v>
      </c>
      <c r="J10" s="41">
        <f>SUM(B10:I10)</f>
        <v>1086123766</v>
      </c>
      <c r="K10" s="41"/>
      <c r="L10" s="41">
        <f>SUM(J10:K10)</f>
        <v>1086123766</v>
      </c>
      <c r="M10" s="44"/>
      <c r="N10" s="62"/>
    </row>
    <row r="11" spans="1:14" ht="15.75" thickTop="1">
      <c r="A11" s="51" t="s">
        <v>223</v>
      </c>
      <c r="B11" s="48"/>
      <c r="C11" s="48"/>
      <c r="D11" s="48"/>
      <c r="E11" s="48"/>
      <c r="F11" s="48"/>
      <c r="G11" s="48"/>
      <c r="H11" s="48"/>
      <c r="I11" s="40"/>
      <c r="J11" s="40">
        <f>SUM(B11:I11)</f>
        <v>0</v>
      </c>
      <c r="K11" s="52"/>
      <c r="L11" s="48">
        <f>SUM(J11:K11)</f>
        <v>0</v>
      </c>
      <c r="M11" s="44"/>
    </row>
    <row r="12" spans="1:14">
      <c r="A12" s="50" t="s">
        <v>224</v>
      </c>
      <c r="B12" s="53">
        <f>SUM(B10:B11)</f>
        <v>991532000</v>
      </c>
      <c r="C12" s="53">
        <f t="shared" ref="C12:K12" si="0">SUM(C10:C11)</f>
        <v>0</v>
      </c>
      <c r="D12" s="53">
        <f t="shared" si="0"/>
        <v>0</v>
      </c>
      <c r="E12" s="53">
        <f t="shared" si="0"/>
        <v>97203342</v>
      </c>
      <c r="F12" s="53">
        <f t="shared" ref="F12" si="1">SUM(F10:F11)</f>
        <v>0</v>
      </c>
      <c r="G12" s="53">
        <f t="shared" si="0"/>
        <v>0</v>
      </c>
      <c r="H12" s="53">
        <f t="shared" si="0"/>
        <v>0</v>
      </c>
      <c r="I12" s="53">
        <f t="shared" si="0"/>
        <v>-2611576</v>
      </c>
      <c r="J12" s="53">
        <f>SUM(B12:I12)</f>
        <v>1086123766</v>
      </c>
      <c r="K12" s="53">
        <f t="shared" si="0"/>
        <v>0</v>
      </c>
      <c r="L12" s="53">
        <f>SUM(J12:K12)</f>
        <v>1086123766</v>
      </c>
      <c r="M12" s="44"/>
    </row>
    <row r="13" spans="1:14">
      <c r="A13" s="54" t="s">
        <v>225</v>
      </c>
      <c r="B13" s="48"/>
      <c r="C13" s="48"/>
      <c r="D13" s="48"/>
      <c r="E13" s="48"/>
      <c r="F13" s="48"/>
      <c r="G13" s="48"/>
      <c r="H13" s="48"/>
      <c r="I13" s="39"/>
      <c r="J13" s="39">
        <f>SUM(B13:I13)</f>
        <v>0</v>
      </c>
      <c r="K13" s="39"/>
      <c r="L13" s="48">
        <f t="shared" ref="L13:L37" si="2">SUM(J13:K13)</f>
        <v>0</v>
      </c>
      <c r="M13" s="44"/>
    </row>
    <row r="14" spans="1:14">
      <c r="A14" s="55" t="s">
        <v>221</v>
      </c>
      <c r="B14" s="40"/>
      <c r="C14" s="40"/>
      <c r="D14" s="40"/>
      <c r="E14" s="40"/>
      <c r="F14" s="40"/>
      <c r="G14" s="40"/>
      <c r="H14" s="39"/>
      <c r="I14" s="67"/>
      <c r="J14" s="39">
        <f t="shared" ref="J14:J35" si="3">SUM(B14:I14)</f>
        <v>0</v>
      </c>
      <c r="K14" s="67"/>
      <c r="L14" s="39">
        <f t="shared" si="2"/>
        <v>0</v>
      </c>
      <c r="M14" s="44"/>
    </row>
    <row r="15" spans="1:14">
      <c r="A15" s="55" t="s">
        <v>226</v>
      </c>
      <c r="B15" s="40"/>
      <c r="C15" s="40"/>
      <c r="D15" s="40"/>
      <c r="E15" s="40"/>
      <c r="F15" s="40"/>
      <c r="G15" s="40"/>
      <c r="H15" s="39"/>
      <c r="I15" s="67"/>
      <c r="J15" s="39">
        <f t="shared" si="3"/>
        <v>0</v>
      </c>
      <c r="K15" s="39"/>
      <c r="L15" s="39">
        <f t="shared" si="2"/>
        <v>0</v>
      </c>
      <c r="M15" s="44"/>
    </row>
    <row r="16" spans="1:14">
      <c r="A16" s="55" t="s">
        <v>227</v>
      </c>
      <c r="B16" s="40"/>
      <c r="C16" s="40"/>
      <c r="D16" s="40"/>
      <c r="E16" s="40"/>
      <c r="F16" s="40"/>
      <c r="G16" s="40"/>
      <c r="H16" s="39"/>
      <c r="I16" s="39"/>
      <c r="J16" s="39">
        <f t="shared" si="3"/>
        <v>0</v>
      </c>
      <c r="K16" s="39"/>
      <c r="L16" s="39">
        <f t="shared" si="2"/>
        <v>0</v>
      </c>
      <c r="M16" s="44"/>
    </row>
    <row r="17" spans="1:14">
      <c r="A17" s="54" t="s">
        <v>228</v>
      </c>
      <c r="B17" s="56">
        <f>SUM(B13:B16)</f>
        <v>0</v>
      </c>
      <c r="C17" s="56">
        <f t="shared" ref="C17:K17" si="4">SUM(C13:C16)</f>
        <v>0</v>
      </c>
      <c r="D17" s="56">
        <f t="shared" si="4"/>
        <v>0</v>
      </c>
      <c r="E17" s="56">
        <f t="shared" si="4"/>
        <v>0</v>
      </c>
      <c r="F17" s="56">
        <f t="shared" ref="F17" si="5">SUM(F13:F16)</f>
        <v>0</v>
      </c>
      <c r="G17" s="56">
        <f t="shared" si="4"/>
        <v>0</v>
      </c>
      <c r="H17" s="56">
        <f t="shared" si="4"/>
        <v>0</v>
      </c>
      <c r="I17" s="56">
        <f>SUM(I13:I16)</f>
        <v>0</v>
      </c>
      <c r="J17" s="56">
        <f t="shared" si="3"/>
        <v>0</v>
      </c>
      <c r="K17" s="56">
        <f t="shared" si="4"/>
        <v>0</v>
      </c>
      <c r="L17" s="56">
        <f t="shared" si="2"/>
        <v>0</v>
      </c>
      <c r="M17" s="44"/>
    </row>
    <row r="18" spans="1:14">
      <c r="A18" s="54" t="s">
        <v>229</v>
      </c>
      <c r="B18" s="40"/>
      <c r="C18" s="40"/>
      <c r="D18" s="40"/>
      <c r="E18" s="40"/>
      <c r="F18" s="40"/>
      <c r="G18" s="40"/>
      <c r="H18" s="39"/>
      <c r="I18" s="39"/>
      <c r="J18" s="39">
        <f t="shared" si="3"/>
        <v>0</v>
      </c>
      <c r="K18" s="39"/>
      <c r="L18" s="39">
        <f t="shared" si="2"/>
        <v>0</v>
      </c>
      <c r="M18" s="44"/>
    </row>
    <row r="19" spans="1:14">
      <c r="A19" s="57" t="s">
        <v>230</v>
      </c>
      <c r="B19" s="40"/>
      <c r="C19" s="40"/>
      <c r="D19" s="40"/>
      <c r="E19" s="40"/>
      <c r="F19" s="40"/>
      <c r="G19" s="40"/>
      <c r="H19" s="39"/>
      <c r="I19" s="39"/>
      <c r="J19" s="39">
        <f t="shared" si="3"/>
        <v>0</v>
      </c>
      <c r="K19" s="39"/>
      <c r="L19" s="39">
        <f t="shared" si="2"/>
        <v>0</v>
      </c>
      <c r="M19" s="44"/>
    </row>
    <row r="20" spans="1:14">
      <c r="A20" s="57" t="s">
        <v>231</v>
      </c>
      <c r="B20" s="40"/>
      <c r="C20" s="40"/>
      <c r="D20" s="40"/>
      <c r="E20" s="40"/>
      <c r="F20" s="40"/>
      <c r="G20" s="40"/>
      <c r="H20" s="39"/>
      <c r="I20" s="39"/>
      <c r="J20" s="39">
        <f t="shared" si="3"/>
        <v>0</v>
      </c>
      <c r="K20" s="39"/>
      <c r="L20" s="39">
        <f t="shared" si="2"/>
        <v>0</v>
      </c>
      <c r="M20" s="44"/>
    </row>
    <row r="21" spans="1:14">
      <c r="A21" s="66" t="s">
        <v>232</v>
      </c>
      <c r="B21" s="40"/>
      <c r="C21" s="40"/>
      <c r="D21" s="40"/>
      <c r="E21" s="58"/>
      <c r="F21" s="58"/>
      <c r="G21" s="58"/>
      <c r="H21" s="39"/>
      <c r="I21" s="39"/>
      <c r="J21" s="39">
        <f t="shared" si="3"/>
        <v>0</v>
      </c>
      <c r="K21" s="39"/>
      <c r="L21" s="39">
        <f t="shared" si="2"/>
        <v>0</v>
      </c>
      <c r="M21" s="44"/>
      <c r="N21" s="38" t="s">
        <v>240</v>
      </c>
    </row>
    <row r="22" spans="1:14">
      <c r="A22" s="54" t="s">
        <v>233</v>
      </c>
      <c r="B22" s="53">
        <f>SUM(B19:B21)</f>
        <v>0</v>
      </c>
      <c r="C22" s="53">
        <f t="shared" ref="C22:K22" si="6">SUM(C19:C21)</f>
        <v>0</v>
      </c>
      <c r="D22" s="53">
        <f t="shared" si="6"/>
        <v>0</v>
      </c>
      <c r="E22" s="53">
        <f t="shared" si="6"/>
        <v>0</v>
      </c>
      <c r="F22" s="53">
        <f t="shared" ref="F22" si="7">SUM(F19:F21)</f>
        <v>0</v>
      </c>
      <c r="G22" s="53">
        <f t="shared" si="6"/>
        <v>0</v>
      </c>
      <c r="H22" s="53">
        <f t="shared" si="6"/>
        <v>0</v>
      </c>
      <c r="I22" s="53">
        <f t="shared" si="6"/>
        <v>0</v>
      </c>
      <c r="J22" s="56">
        <f t="shared" si="3"/>
        <v>0</v>
      </c>
      <c r="K22" s="53">
        <f t="shared" si="6"/>
        <v>0</v>
      </c>
      <c r="L22" s="53">
        <f t="shared" si="2"/>
        <v>0</v>
      </c>
      <c r="M22" s="44"/>
      <c r="N22" s="38" t="s">
        <v>241</v>
      </c>
    </row>
    <row r="23" spans="1:14">
      <c r="A23" s="54"/>
      <c r="B23" s="48"/>
      <c r="C23" s="49"/>
      <c r="D23" s="48"/>
      <c r="E23" s="49"/>
      <c r="F23" s="49"/>
      <c r="G23" s="49"/>
      <c r="H23" s="49"/>
      <c r="I23" s="39"/>
      <c r="J23" s="39"/>
      <c r="K23" s="39"/>
      <c r="L23" s="49"/>
      <c r="M23" s="44"/>
    </row>
    <row r="24" spans="1:14" ht="15.75" thickBot="1">
      <c r="A24" s="54" t="s">
        <v>234</v>
      </c>
      <c r="B24" s="59">
        <f>B12+B17+B22</f>
        <v>991532000</v>
      </c>
      <c r="C24" s="59">
        <f t="shared" ref="C24:K24" si="8">C12+C17+C22</f>
        <v>0</v>
      </c>
      <c r="D24" s="59">
        <f t="shared" si="8"/>
        <v>0</v>
      </c>
      <c r="E24" s="59">
        <f t="shared" si="8"/>
        <v>97203342</v>
      </c>
      <c r="F24" s="59">
        <f t="shared" ref="F24" si="9">F12+F17+F22</f>
        <v>0</v>
      </c>
      <c r="G24" s="59">
        <f t="shared" si="8"/>
        <v>0</v>
      </c>
      <c r="H24" s="59">
        <f t="shared" si="8"/>
        <v>0</v>
      </c>
      <c r="I24" s="59">
        <f t="shared" si="8"/>
        <v>-2611576</v>
      </c>
      <c r="J24" s="59">
        <f>SUM(B24:I24)</f>
        <v>1086123766</v>
      </c>
      <c r="K24" s="59">
        <f t="shared" si="8"/>
        <v>0</v>
      </c>
      <c r="L24" s="59">
        <f t="shared" si="2"/>
        <v>1086123766</v>
      </c>
      <c r="M24" s="44"/>
      <c r="N24" s="70">
        <f>'[1]2.Pasqyra e Pozicioni Financiar'!$D$48</f>
        <v>1086123766</v>
      </c>
    </row>
    <row r="25" spans="1:14" ht="15.75" thickTop="1">
      <c r="A25" s="60"/>
      <c r="B25" s="48"/>
      <c r="C25" s="48"/>
      <c r="D25" s="48"/>
      <c r="E25" s="48"/>
      <c r="F25" s="48"/>
      <c r="G25" s="48"/>
      <c r="H25" s="48"/>
      <c r="I25" s="39"/>
      <c r="J25" s="39">
        <f t="shared" si="3"/>
        <v>0</v>
      </c>
      <c r="K25" s="39"/>
      <c r="L25" s="48">
        <f t="shared" si="2"/>
        <v>0</v>
      </c>
      <c r="M25" s="44"/>
      <c r="N25" s="62">
        <f>N24-L24</f>
        <v>0</v>
      </c>
    </row>
    <row r="26" spans="1:14">
      <c r="A26" s="54" t="s">
        <v>225</v>
      </c>
      <c r="B26" s="40"/>
      <c r="C26" s="40"/>
      <c r="D26" s="40"/>
      <c r="E26" s="40"/>
      <c r="F26" s="40"/>
      <c r="G26" s="40"/>
      <c r="H26" s="39"/>
      <c r="I26" s="39"/>
      <c r="J26" s="39">
        <f t="shared" si="3"/>
        <v>0</v>
      </c>
      <c r="K26" s="39"/>
      <c r="L26" s="39">
        <f t="shared" si="2"/>
        <v>0</v>
      </c>
      <c r="M26" s="44"/>
      <c r="N26" s="62"/>
    </row>
    <row r="27" spans="1:14">
      <c r="A27" s="55" t="s">
        <v>221</v>
      </c>
      <c r="B27" s="40"/>
      <c r="C27" s="40"/>
      <c r="D27" s="40"/>
      <c r="E27" s="40"/>
      <c r="F27" s="40"/>
      <c r="G27" s="40"/>
      <c r="H27" s="39"/>
      <c r="I27" s="67">
        <v>6454979</v>
      </c>
      <c r="J27" s="39">
        <f t="shared" si="3"/>
        <v>6454979</v>
      </c>
      <c r="K27" s="67"/>
      <c r="L27" s="39">
        <f t="shared" si="2"/>
        <v>6454979</v>
      </c>
      <c r="M27" s="44"/>
    </row>
    <row r="28" spans="1:14">
      <c r="A28" s="55" t="s">
        <v>226</v>
      </c>
      <c r="B28" s="40"/>
      <c r="C28" s="40"/>
      <c r="D28" s="40"/>
      <c r="E28" s="40">
        <v>3607181</v>
      </c>
      <c r="F28" s="40"/>
      <c r="G28" s="40"/>
      <c r="H28" s="39"/>
      <c r="I28" s="67">
        <f>-4007979-642</f>
        <v>-4008621</v>
      </c>
      <c r="J28" s="39">
        <f t="shared" si="3"/>
        <v>-401440</v>
      </c>
      <c r="K28" s="39"/>
      <c r="L28" s="39">
        <f t="shared" si="2"/>
        <v>-401440</v>
      </c>
      <c r="M28" s="44"/>
    </row>
    <row r="29" spans="1:14">
      <c r="A29" s="55" t="s">
        <v>227</v>
      </c>
      <c r="B29" s="40"/>
      <c r="C29" s="40"/>
      <c r="D29" s="40"/>
      <c r="E29" s="40"/>
      <c r="F29" s="40"/>
      <c r="G29" s="40"/>
      <c r="H29" s="39"/>
      <c r="I29" s="39"/>
      <c r="J29" s="39">
        <f t="shared" si="3"/>
        <v>0</v>
      </c>
      <c r="K29" s="39"/>
      <c r="L29" s="39">
        <f t="shared" si="2"/>
        <v>0</v>
      </c>
      <c r="M29" s="44"/>
    </row>
    <row r="30" spans="1:14">
      <c r="A30" s="54" t="s">
        <v>228</v>
      </c>
      <c r="B30" s="56">
        <f>SUM(B27:B29)</f>
        <v>0</v>
      </c>
      <c r="C30" s="56">
        <f t="shared" ref="C30:K30" si="10">SUM(C27:C29)</f>
        <v>0</v>
      </c>
      <c r="D30" s="56">
        <f t="shared" si="10"/>
        <v>0</v>
      </c>
      <c r="E30" s="56">
        <f t="shared" si="10"/>
        <v>3607181</v>
      </c>
      <c r="F30" s="56">
        <f t="shared" ref="F30" si="11">SUM(F27:F29)</f>
        <v>0</v>
      </c>
      <c r="G30" s="56">
        <f t="shared" si="10"/>
        <v>0</v>
      </c>
      <c r="H30" s="56">
        <f t="shared" si="10"/>
        <v>0</v>
      </c>
      <c r="I30" s="56">
        <f t="shared" si="10"/>
        <v>2446358</v>
      </c>
      <c r="J30" s="56">
        <f t="shared" si="3"/>
        <v>6053539</v>
      </c>
      <c r="K30" s="56">
        <f t="shared" si="10"/>
        <v>0</v>
      </c>
      <c r="L30" s="56">
        <f t="shared" si="2"/>
        <v>6053539</v>
      </c>
      <c r="M30" s="44"/>
    </row>
    <row r="31" spans="1:14">
      <c r="A31" s="54" t="s">
        <v>229</v>
      </c>
      <c r="B31" s="40"/>
      <c r="C31" s="40"/>
      <c r="D31" s="40"/>
      <c r="E31" s="40"/>
      <c r="F31" s="40"/>
      <c r="G31" s="40"/>
      <c r="H31" s="39"/>
      <c r="I31" s="39"/>
      <c r="J31" s="39">
        <f t="shared" si="3"/>
        <v>0</v>
      </c>
      <c r="K31" s="39"/>
      <c r="L31" s="39">
        <f t="shared" si="2"/>
        <v>0</v>
      </c>
      <c r="M31" s="44"/>
    </row>
    <row r="32" spans="1:14">
      <c r="A32" s="57" t="s">
        <v>230</v>
      </c>
      <c r="B32" s="40"/>
      <c r="C32" s="40"/>
      <c r="D32" s="40"/>
      <c r="E32" s="40"/>
      <c r="F32" s="40"/>
      <c r="G32" s="40"/>
      <c r="H32" s="39"/>
      <c r="I32" s="39"/>
      <c r="J32" s="39">
        <f t="shared" si="3"/>
        <v>0</v>
      </c>
      <c r="K32" s="39"/>
      <c r="L32" s="39">
        <f t="shared" si="2"/>
        <v>0</v>
      </c>
      <c r="M32" s="44"/>
    </row>
    <row r="33" spans="1:14">
      <c r="A33" s="57" t="s">
        <v>231</v>
      </c>
      <c r="B33" s="40"/>
      <c r="C33" s="40"/>
      <c r="D33" s="40"/>
      <c r="E33" s="40">
        <v>0</v>
      </c>
      <c r="F33" s="40">
        <v>0</v>
      </c>
      <c r="G33" s="40"/>
      <c r="H33" s="39"/>
      <c r="I33" s="39"/>
      <c r="J33" s="39">
        <f t="shared" si="3"/>
        <v>0</v>
      </c>
      <c r="K33" s="39"/>
      <c r="L33" s="39">
        <f t="shared" si="2"/>
        <v>0</v>
      </c>
      <c r="M33" s="44"/>
    </row>
    <row r="34" spans="1:14">
      <c r="A34" s="66" t="s">
        <v>232</v>
      </c>
      <c r="B34" s="40"/>
      <c r="C34" s="40"/>
      <c r="D34" s="40"/>
      <c r="E34" s="58"/>
      <c r="F34" s="58"/>
      <c r="G34" s="58"/>
      <c r="H34" s="39"/>
      <c r="I34" s="39"/>
      <c r="J34" s="39">
        <f t="shared" si="3"/>
        <v>0</v>
      </c>
      <c r="K34" s="39"/>
      <c r="L34" s="39">
        <f t="shared" si="2"/>
        <v>0</v>
      </c>
      <c r="M34" s="44"/>
      <c r="N34" s="38" t="s">
        <v>242</v>
      </c>
    </row>
    <row r="35" spans="1:14">
      <c r="A35" s="54" t="s">
        <v>233</v>
      </c>
      <c r="B35" s="56">
        <f>SUM(B32:B34)</f>
        <v>0</v>
      </c>
      <c r="C35" s="56">
        <f t="shared" ref="C35:K35" si="12">SUM(C32:C34)</f>
        <v>0</v>
      </c>
      <c r="D35" s="56">
        <f t="shared" si="12"/>
        <v>0</v>
      </c>
      <c r="E35" s="56">
        <f t="shared" si="12"/>
        <v>0</v>
      </c>
      <c r="F35" s="56">
        <f t="shared" ref="F35" si="13">SUM(F32:F34)</f>
        <v>0</v>
      </c>
      <c r="G35" s="56">
        <f t="shared" si="12"/>
        <v>0</v>
      </c>
      <c r="H35" s="56">
        <f t="shared" si="12"/>
        <v>0</v>
      </c>
      <c r="I35" s="56">
        <f t="shared" si="12"/>
        <v>0</v>
      </c>
      <c r="J35" s="56">
        <f t="shared" si="3"/>
        <v>0</v>
      </c>
      <c r="K35" s="56">
        <f t="shared" si="12"/>
        <v>0</v>
      </c>
      <c r="L35" s="56">
        <f t="shared" si="2"/>
        <v>0</v>
      </c>
      <c r="M35" s="44"/>
      <c r="N35" s="38" t="s">
        <v>243</v>
      </c>
    </row>
    <row r="36" spans="1:14">
      <c r="A36" s="54"/>
      <c r="B36" s="40"/>
      <c r="C36" s="40"/>
      <c r="D36" s="40"/>
      <c r="E36" s="40"/>
      <c r="F36" s="40"/>
      <c r="G36" s="40"/>
      <c r="H36" s="39"/>
      <c r="I36" s="39"/>
      <c r="J36" s="39"/>
      <c r="K36" s="39"/>
      <c r="L36" s="39"/>
      <c r="M36" s="44"/>
    </row>
    <row r="37" spans="1:14" ht="15.75" thickBot="1">
      <c r="A37" s="54" t="s">
        <v>235</v>
      </c>
      <c r="B37" s="59">
        <f>B24+B30+B35</f>
        <v>991532000</v>
      </c>
      <c r="C37" s="59">
        <f t="shared" ref="C37:K37" si="14">C24+C30+C35</f>
        <v>0</v>
      </c>
      <c r="D37" s="59">
        <f t="shared" si="14"/>
        <v>0</v>
      </c>
      <c r="E37" s="59">
        <f t="shared" si="14"/>
        <v>100810523</v>
      </c>
      <c r="F37" s="59">
        <f t="shared" si="14"/>
        <v>0</v>
      </c>
      <c r="G37" s="59">
        <f t="shared" si="14"/>
        <v>0</v>
      </c>
      <c r="H37" s="59">
        <f t="shared" si="14"/>
        <v>0</v>
      </c>
      <c r="I37" s="59">
        <f t="shared" si="14"/>
        <v>-165218</v>
      </c>
      <c r="J37" s="59">
        <f>SUM(B37:I37)</f>
        <v>1092177305</v>
      </c>
      <c r="K37" s="59">
        <f t="shared" si="14"/>
        <v>0</v>
      </c>
      <c r="L37" s="59">
        <f t="shared" si="2"/>
        <v>1092177305</v>
      </c>
      <c r="M37" s="44"/>
      <c r="N37" s="70">
        <f>'[1]2.Pasqyra e Pozicioni Financiar'!$B$48</f>
        <v>1092177305</v>
      </c>
    </row>
    <row r="38" spans="1:14" ht="15.75" thickTop="1">
      <c r="B38" s="61"/>
      <c r="C38" s="61"/>
      <c r="D38" s="61"/>
      <c r="E38" s="61"/>
      <c r="F38" s="61"/>
      <c r="G38" s="61"/>
      <c r="H38" s="62"/>
      <c r="I38" s="62"/>
      <c r="J38" s="62"/>
      <c r="K38" s="62"/>
      <c r="L38" s="62"/>
      <c r="M38" s="44"/>
      <c r="N38" s="62">
        <f>N37-L37</f>
        <v>0</v>
      </c>
    </row>
    <row r="39" spans="1:14">
      <c r="A39" s="63" t="s">
        <v>236</v>
      </c>
      <c r="B39" s="64"/>
      <c r="C39" s="64"/>
      <c r="D39" s="64"/>
      <c r="E39" s="64"/>
      <c r="F39" s="64"/>
      <c r="G39" s="64"/>
      <c r="H39" s="64"/>
      <c r="I39" s="64"/>
      <c r="J39" s="64"/>
      <c r="K39" s="64"/>
      <c r="L39" s="63"/>
      <c r="M39" s="44"/>
    </row>
    <row r="40" spans="1:14">
      <c r="A40" s="63" t="s">
        <v>237</v>
      </c>
      <c r="B40" s="64"/>
      <c r="C40" s="64"/>
      <c r="D40" s="64"/>
      <c r="E40" s="64"/>
      <c r="F40" s="64"/>
      <c r="G40" s="64"/>
      <c r="H40" s="65"/>
      <c r="I40" s="65"/>
      <c r="J40" s="63"/>
      <c r="K40" s="65"/>
      <c r="L40" s="65"/>
      <c r="M40" s="44"/>
    </row>
    <row r="41" spans="1:14">
      <c r="B41" s="44"/>
      <c r="C41" s="44"/>
      <c r="D41" s="44"/>
      <c r="E41" s="61"/>
      <c r="F41" s="44"/>
      <c r="G41" s="44"/>
      <c r="I41" s="62"/>
      <c r="M41" s="44"/>
    </row>
    <row r="42" spans="1:14">
      <c r="B42" s="44"/>
      <c r="C42" s="44"/>
      <c r="D42" s="44"/>
      <c r="E42" s="44"/>
      <c r="F42" s="44"/>
      <c r="G42" s="44"/>
      <c r="M42" s="44"/>
    </row>
    <row r="43" spans="1:14">
      <c r="B43" s="44"/>
      <c r="C43" s="44"/>
      <c r="D43" s="44"/>
      <c r="E43" s="44"/>
      <c r="F43" s="44"/>
      <c r="G43" s="44"/>
    </row>
  </sheetData>
  <pageMargins left="0.7" right="0.7" top="0.75" bottom="0.75" header="0.3" footer="0.3"/>
  <pageSetup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C000"/>
  </sheetPr>
  <dimension ref="A1:D59"/>
  <sheetViews>
    <sheetView topLeftCell="A35" workbookViewId="0">
      <selection activeCell="F57" sqref="F57"/>
    </sheetView>
  </sheetViews>
  <sheetFormatPr defaultColWidth="9.140625" defaultRowHeight="15"/>
  <cols>
    <col min="1" max="1" width="102.85546875" style="133" customWidth="1"/>
    <col min="2" max="2" width="18.7109375" style="133" customWidth="1"/>
    <col min="3" max="3" width="2.7109375" style="135" customWidth="1"/>
    <col min="4" max="4" width="18.7109375" style="133" customWidth="1"/>
    <col min="5" max="5" width="10.7109375" style="133" customWidth="1"/>
    <col min="6" max="6" width="11.5703125" style="133" customWidth="1"/>
    <col min="7" max="7" width="11" style="133" customWidth="1"/>
    <col min="8" max="16384" width="9.140625" style="133"/>
  </cols>
  <sheetData>
    <row r="1" spans="1:4">
      <c r="A1" s="130" t="s">
        <v>217</v>
      </c>
      <c r="B1" s="131">
        <v>2019</v>
      </c>
      <c r="C1" s="132"/>
      <c r="D1" s="131">
        <v>2018</v>
      </c>
    </row>
    <row r="2" spans="1:4">
      <c r="A2" s="134" t="s">
        <v>214</v>
      </c>
      <c r="B2" s="131" t="s">
        <v>305</v>
      </c>
    </row>
    <row r="3" spans="1:4">
      <c r="A3" s="134" t="s">
        <v>215</v>
      </c>
      <c r="B3" s="131" t="s">
        <v>245</v>
      </c>
    </row>
    <row r="4" spans="1:4" ht="16.5" customHeight="1">
      <c r="A4" s="134" t="s">
        <v>216</v>
      </c>
    </row>
    <row r="5" spans="1:4" ht="16.5" customHeight="1">
      <c r="A5" s="130" t="s">
        <v>359</v>
      </c>
    </row>
    <row r="6" spans="1:4" ht="16.5" customHeight="1">
      <c r="A6" s="130"/>
    </row>
    <row r="7" spans="1:4" ht="15" customHeight="1">
      <c r="A7" s="136"/>
      <c r="B7" s="137" t="s">
        <v>248</v>
      </c>
      <c r="C7" s="137"/>
      <c r="D7" s="137" t="s">
        <v>248</v>
      </c>
    </row>
    <row r="8" spans="1:4" ht="15" customHeight="1">
      <c r="A8" s="136"/>
      <c r="B8" s="137" t="s">
        <v>249</v>
      </c>
      <c r="C8" s="137"/>
      <c r="D8" s="137" t="s">
        <v>250</v>
      </c>
    </row>
    <row r="9" spans="1:4">
      <c r="A9" s="138"/>
      <c r="B9" s="139"/>
      <c r="C9" s="139"/>
      <c r="D9" s="139"/>
    </row>
    <row r="10" spans="1:4">
      <c r="A10" s="140" t="s">
        <v>360</v>
      </c>
      <c r="B10" s="141"/>
      <c r="C10" s="142"/>
      <c r="D10" s="141"/>
    </row>
    <row r="11" spans="1:4">
      <c r="A11" s="143" t="s">
        <v>361</v>
      </c>
      <c r="B11" s="141">
        <v>28107962</v>
      </c>
      <c r="C11" s="142"/>
      <c r="D11" s="141">
        <v>27691668</v>
      </c>
    </row>
    <row r="12" spans="1:4">
      <c r="A12" s="143" t="s">
        <v>362</v>
      </c>
      <c r="B12" s="141">
        <v>1000002</v>
      </c>
      <c r="C12" s="142"/>
      <c r="D12" s="141">
        <v>1001851</v>
      </c>
    </row>
    <row r="13" spans="1:4">
      <c r="A13" s="143" t="s">
        <v>363</v>
      </c>
      <c r="B13" s="141">
        <v>300615</v>
      </c>
      <c r="C13" s="142"/>
      <c r="D13" s="141">
        <v>111960</v>
      </c>
    </row>
    <row r="14" spans="1:4">
      <c r="A14" s="143" t="s">
        <v>364</v>
      </c>
      <c r="B14" s="141">
        <v>30162</v>
      </c>
      <c r="C14" s="142"/>
      <c r="D14" s="141">
        <v>29299</v>
      </c>
    </row>
    <row r="15" spans="1:4">
      <c r="A15" s="143" t="s">
        <v>259</v>
      </c>
      <c r="B15" s="141">
        <v>1629815</v>
      </c>
      <c r="C15" s="142"/>
      <c r="D15" s="141">
        <v>137463</v>
      </c>
    </row>
    <row r="16" spans="1:4">
      <c r="A16" s="143" t="s">
        <v>265</v>
      </c>
      <c r="B16" s="141">
        <v>0</v>
      </c>
      <c r="C16" s="142"/>
      <c r="D16" s="141">
        <v>870110</v>
      </c>
    </row>
    <row r="17" spans="1:4">
      <c r="A17" s="140" t="s">
        <v>365</v>
      </c>
      <c r="B17" s="141"/>
      <c r="C17" s="142"/>
      <c r="D17" s="141"/>
    </row>
    <row r="18" spans="1:4">
      <c r="A18" s="144" t="s">
        <v>366</v>
      </c>
      <c r="B18" s="141"/>
      <c r="C18" s="142"/>
      <c r="D18" s="141"/>
    </row>
    <row r="19" spans="1:4">
      <c r="A19" s="145" t="s">
        <v>367</v>
      </c>
      <c r="B19" s="141"/>
      <c r="C19" s="142"/>
      <c r="D19" s="141"/>
    </row>
    <row r="20" spans="1:4">
      <c r="A20" s="140" t="s">
        <v>368</v>
      </c>
      <c r="B20" s="146">
        <f>SUM(B11:B19)</f>
        <v>31068556</v>
      </c>
      <c r="C20" s="142"/>
      <c r="D20" s="146">
        <f>SUM(D11:D19)</f>
        <v>29842351</v>
      </c>
    </row>
    <row r="21" spans="1:4">
      <c r="A21" s="145"/>
      <c r="B21" s="141"/>
      <c r="C21" s="142"/>
      <c r="D21" s="141"/>
    </row>
    <row r="22" spans="1:4" ht="13.5" customHeight="1">
      <c r="A22" s="140" t="s">
        <v>369</v>
      </c>
      <c r="B22" s="141"/>
      <c r="C22" s="142"/>
      <c r="D22" s="141"/>
    </row>
    <row r="23" spans="1:4" ht="13.5" customHeight="1">
      <c r="A23" s="143" t="s">
        <v>370</v>
      </c>
      <c r="B23" s="141">
        <f>-10260727+1029600</f>
        <v>-9231127</v>
      </c>
      <c r="C23" s="142"/>
      <c r="D23" s="141">
        <f>-11374229+1027430</f>
        <v>-10346799</v>
      </c>
    </row>
    <row r="24" spans="1:4" ht="13.5" customHeight="1">
      <c r="A24" s="143" t="s">
        <v>371</v>
      </c>
      <c r="B24" s="141">
        <v>-1339491</v>
      </c>
      <c r="C24" s="142"/>
      <c r="D24" s="141">
        <v>-1325020</v>
      </c>
    </row>
    <row r="25" spans="1:4" ht="13.5" customHeight="1">
      <c r="A25" s="143" t="s">
        <v>372</v>
      </c>
      <c r="B25" s="141">
        <v>-1884820</v>
      </c>
      <c r="C25" s="142"/>
      <c r="D25" s="141">
        <v>-1402614</v>
      </c>
    </row>
    <row r="26" spans="1:4" ht="13.5" customHeight="1">
      <c r="A26" s="143" t="s">
        <v>373</v>
      </c>
      <c r="B26" s="141">
        <v>-489976</v>
      </c>
      <c r="C26" s="142"/>
      <c r="D26" s="141">
        <v>-560810</v>
      </c>
    </row>
    <row r="27" spans="1:4" ht="13.5" customHeight="1">
      <c r="A27" s="143" t="s">
        <v>374</v>
      </c>
      <c r="B27" s="141">
        <v>-1527600</v>
      </c>
      <c r="C27" s="142"/>
      <c r="D27" s="141">
        <v>-2499066</v>
      </c>
    </row>
    <row r="28" spans="1:4" ht="13.5" customHeight="1">
      <c r="A28" s="143" t="s">
        <v>375</v>
      </c>
      <c r="B28" s="141">
        <v>-3775236</v>
      </c>
      <c r="C28" s="142"/>
      <c r="D28" s="141">
        <v>-3651003</v>
      </c>
    </row>
    <row r="29" spans="1:4" ht="13.5" customHeight="1">
      <c r="A29" s="143" t="s">
        <v>376</v>
      </c>
      <c r="B29" s="141">
        <v>-1029600</v>
      </c>
      <c r="C29" s="142"/>
      <c r="D29" s="141">
        <v>-1027430</v>
      </c>
    </row>
    <row r="30" spans="1:4" ht="13.5" customHeight="1">
      <c r="A30" s="143" t="s">
        <v>377</v>
      </c>
      <c r="B30" s="141">
        <v>-4197368</v>
      </c>
      <c r="C30" s="142"/>
      <c r="D30" s="141">
        <v>-4314175</v>
      </c>
    </row>
    <row r="31" spans="1:4" ht="13.5" customHeight="1">
      <c r="A31" s="143" t="s">
        <v>378</v>
      </c>
      <c r="B31" s="141">
        <v>-1620921</v>
      </c>
      <c r="C31" s="142"/>
      <c r="D31" s="141">
        <v>-2712439</v>
      </c>
    </row>
    <row r="32" spans="1:4" ht="13.5" customHeight="1">
      <c r="A32" s="143" t="s">
        <v>379</v>
      </c>
      <c r="B32" s="141"/>
      <c r="C32" s="142"/>
      <c r="D32" s="141"/>
    </row>
    <row r="33" spans="1:4" ht="13.5" customHeight="1">
      <c r="A33" s="143" t="s">
        <v>379</v>
      </c>
      <c r="B33" s="141"/>
      <c r="C33" s="142"/>
      <c r="D33" s="141"/>
    </row>
    <row r="34" spans="1:4">
      <c r="A34" s="143" t="s">
        <v>379</v>
      </c>
      <c r="B34" s="141"/>
      <c r="C34" s="142"/>
      <c r="D34" s="141"/>
    </row>
    <row r="35" spans="1:4">
      <c r="A35" s="140" t="s">
        <v>380</v>
      </c>
      <c r="B35" s="146">
        <f>SUM(B23:B34)</f>
        <v>-25096139</v>
      </c>
      <c r="C35" s="142"/>
      <c r="D35" s="146">
        <f>SUM(D23:D34)</f>
        <v>-27839356</v>
      </c>
    </row>
    <row r="36" spans="1:4">
      <c r="A36" s="147"/>
      <c r="B36" s="141"/>
      <c r="C36" s="142"/>
      <c r="D36" s="141"/>
    </row>
    <row r="37" spans="1:4">
      <c r="A37" s="140" t="s">
        <v>381</v>
      </c>
      <c r="B37" s="141"/>
      <c r="C37" s="142"/>
      <c r="D37" s="141"/>
    </row>
    <row r="38" spans="1:4">
      <c r="A38" s="143" t="s">
        <v>382</v>
      </c>
      <c r="B38" s="141">
        <v>-1139001</v>
      </c>
      <c r="C38" s="142"/>
      <c r="D38" s="141">
        <v>-707810</v>
      </c>
    </row>
    <row r="39" spans="1:4">
      <c r="A39" s="143" t="s">
        <v>379</v>
      </c>
      <c r="B39" s="141"/>
      <c r="C39" s="142"/>
      <c r="D39" s="141"/>
    </row>
    <row r="40" spans="1:4">
      <c r="A40" s="143" t="s">
        <v>379</v>
      </c>
      <c r="B40" s="141"/>
      <c r="C40" s="142"/>
      <c r="D40" s="141"/>
    </row>
    <row r="41" spans="1:4">
      <c r="A41" s="143" t="s">
        <v>379</v>
      </c>
      <c r="B41" s="141"/>
      <c r="C41" s="142"/>
      <c r="D41" s="141"/>
    </row>
    <row r="42" spans="1:4">
      <c r="A42" s="143" t="s">
        <v>379</v>
      </c>
      <c r="B42" s="141"/>
      <c r="C42" s="142"/>
      <c r="D42" s="141"/>
    </row>
    <row r="43" spans="1:4">
      <c r="A43" s="143" t="s">
        <v>379</v>
      </c>
      <c r="B43" s="141"/>
      <c r="C43" s="142"/>
      <c r="D43" s="141"/>
    </row>
    <row r="44" spans="1:4">
      <c r="A44" s="143" t="s">
        <v>379</v>
      </c>
      <c r="B44" s="141"/>
      <c r="C44" s="142"/>
      <c r="D44" s="141"/>
    </row>
    <row r="45" spans="1:4">
      <c r="A45" s="143" t="s">
        <v>379</v>
      </c>
      <c r="B45" s="141"/>
      <c r="C45" s="142"/>
      <c r="D45" s="141"/>
    </row>
    <row r="46" spans="1:4">
      <c r="A46" s="143" t="s">
        <v>379</v>
      </c>
      <c r="B46" s="141"/>
      <c r="C46" s="142"/>
      <c r="D46" s="141"/>
    </row>
    <row r="47" spans="1:4">
      <c r="A47" s="143" t="s">
        <v>379</v>
      </c>
      <c r="B47" s="141"/>
      <c r="C47" s="142"/>
      <c r="D47" s="141"/>
    </row>
    <row r="48" spans="1:4">
      <c r="A48" s="143" t="s">
        <v>379</v>
      </c>
      <c r="B48" s="141"/>
      <c r="C48" s="142"/>
      <c r="D48" s="141"/>
    </row>
    <row r="49" spans="1:4">
      <c r="A49" s="143" t="s">
        <v>379</v>
      </c>
      <c r="B49" s="141"/>
      <c r="C49" s="142"/>
      <c r="D49" s="141"/>
    </row>
    <row r="50" spans="1:4">
      <c r="A50" s="140" t="s">
        <v>383</v>
      </c>
      <c r="B50" s="146">
        <f>SUM(B38:B49)</f>
        <v>-1139001</v>
      </c>
      <c r="C50" s="142"/>
      <c r="D50" s="146">
        <f>SUM(D38:D49)</f>
        <v>-707810</v>
      </c>
    </row>
    <row r="51" spans="1:4">
      <c r="A51" s="147"/>
      <c r="B51" s="141"/>
      <c r="C51" s="142"/>
      <c r="D51" s="141"/>
    </row>
    <row r="52" spans="1:4">
      <c r="A52" s="140" t="s">
        <v>384</v>
      </c>
      <c r="B52" s="148">
        <f>B20+B35+B50</f>
        <v>4833416</v>
      </c>
      <c r="C52" s="142"/>
      <c r="D52" s="148">
        <f>D20+D35+D50</f>
        <v>1295185</v>
      </c>
    </row>
    <row r="53" spans="1:4">
      <c r="A53" s="149" t="s">
        <v>385</v>
      </c>
      <c r="B53" s="141">
        <v>31695740</v>
      </c>
      <c r="C53" s="142"/>
      <c r="D53" s="141">
        <v>30400555</v>
      </c>
    </row>
    <row r="54" spans="1:4">
      <c r="A54" s="149" t="s">
        <v>386</v>
      </c>
      <c r="B54" s="141">
        <v>0</v>
      </c>
      <c r="C54" s="142"/>
      <c r="D54" s="141">
        <v>0</v>
      </c>
    </row>
    <row r="55" spans="1:4" ht="15.75" thickBot="1">
      <c r="A55" s="150" t="s">
        <v>387</v>
      </c>
      <c r="B55" s="151">
        <v>36529156</v>
      </c>
      <c r="C55" s="152"/>
      <c r="D55" s="151">
        <v>31695740</v>
      </c>
    </row>
    <row r="56" spans="1:4" ht="15.75" thickTop="1">
      <c r="A56" s="153"/>
      <c r="B56" s="141"/>
      <c r="D56" s="141"/>
    </row>
    <row r="57" spans="1:4">
      <c r="A57" s="153"/>
      <c r="B57" s="141"/>
      <c r="C57" s="141"/>
      <c r="D57" s="141"/>
    </row>
    <row r="58" spans="1:4">
      <c r="B58" s="141"/>
      <c r="C58" s="141"/>
      <c r="D58" s="141"/>
    </row>
    <row r="59" spans="1:4">
      <c r="B59" s="141"/>
    </row>
  </sheetData>
  <mergeCells count="1">
    <mergeCell ref="A7:A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2.Pasqyra e Pozicioni Financiar</vt:lpstr>
      <vt:lpstr>1.Pasqyra e Perform. (natyra)</vt:lpstr>
      <vt:lpstr>Pasqyra e Levizjeve ne Kapital</vt:lpstr>
      <vt:lpstr>5-CashFlow (direkt)</vt:lpstr>
      <vt:lpstr>Shpenzime te pazbritshme 14  </vt:lpstr>
      <vt:lpstr>'2.Pasqyra e Pozicioni Financiar'!Print_Area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2021-03-27T11:32:24Z</dcterms:modified>
</cp:coreProperties>
</file>