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-15" windowWidth="14400" windowHeight="11760" tabRatio="883" activeTab="3"/>
  </bookViews>
  <sheets>
    <sheet name="2.Pasqyra e Pozicioni Financiar" sheetId="20" r:id="rId1"/>
    <sheet name="1.Pasqyra e Perform. (natyra)" sheetId="18" r:id="rId2"/>
    <sheet name="Pasqyra e Levizjeve ne Kapital" sheetId="19" r:id="rId3"/>
    <sheet name="5-CashFlow (indirekt)" sheetId="21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80" i="21"/>
  <c r="E72"/>
  <c r="C72"/>
  <c r="E57"/>
  <c r="C57"/>
  <c r="E41"/>
  <c r="E74" s="1"/>
  <c r="E77" s="1"/>
  <c r="E80" s="1"/>
  <c r="C41"/>
  <c r="C74" s="1"/>
  <c r="C77" s="1"/>
  <c r="C80" s="1"/>
  <c r="D69" i="20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B77" l="1"/>
  <c r="D77"/>
  <c r="K35" i="19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L19"/>
  <c r="J19"/>
  <c r="L18"/>
  <c r="J18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L11"/>
  <c r="J11"/>
  <c r="L10"/>
  <c r="J10"/>
  <c r="J24" l="1"/>
  <c r="L24" s="1"/>
  <c r="B37"/>
  <c r="J37" s="1"/>
  <c r="L37" s="1"/>
  <c r="J12"/>
  <c r="L12" s="1"/>
  <c r="D28" i="18" l="1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<sst xmlns="http://schemas.openxmlformats.org/spreadsheetml/2006/main" count="601" uniqueCount="372">
  <si>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</si>
  <si>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</si>
  <si>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</si>
  <si>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</si>
  <si>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</si>
  <si>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</si>
  <si>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</si>
  <si>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</si>
  <si>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</si>
  <si>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</si>
  <si>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</si>
  <si>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</si>
  <si>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</si>
  <si>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</si>
  <si>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</si>
  <si>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</si>
  <si>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</si>
  <si>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</si>
  <si>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</si>
  <si>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</si>
  <si>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</si>
  <si>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</si>
  <si>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</si>
  <si>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</si>
  <si>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</si>
  <si>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</si>
  <si>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</si>
  <si>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</si>
  <si>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</si>
  <si>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</si>
  <si>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</si>
  <si>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</si>
  <si>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</si>
  <si>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</si>
  <si>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</si>
  <si>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</si>
  <si>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</si>
  <si>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</si>
  <si>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</si>
  <si>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</si>
  <si>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</si>
  <si>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</si>
  <si>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</si>
  <si>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</si>
  <si>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</si>
  <si>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</si>
  <si>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</si>
  <si>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</si>
  <si>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</si>
  <si>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</si>
  <si>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</si>
  <si>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</si>
  <si>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</si>
  <si>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</si>
  <si>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</si>
  <si>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</si>
  <si>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</si>
  <si>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</si>
  <si>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</si>
  <si>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</si>
  <si>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</si>
  <si>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</si>
  <si>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</si>
  <si>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</si>
  <si>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</si>
  <si>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</si>
  <si>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</si>
  <si>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</si>
  <si>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</si>
  <si>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</si>
  <si>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</si>
  <si>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</si>
  <si>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</si>
  <si>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</si>
  <si>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</si>
  <si>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</si>
  <si>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</si>
  <si>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</si>
  <si>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</si>
  <si>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</si>
  <si>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</si>
  <si>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</si>
  <si>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</si>
  <si>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</si>
  <si>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</si>
  <si>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</si>
  <si>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</si>
  <si>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</si>
  <si>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</si>
  <si>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</si>
  <si>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</si>
  <si>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</si>
  <si>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</si>
  <si>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</si>
  <si>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</si>
  <si>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</si>
  <si>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</si>
  <si>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</si>
  <si>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</si>
  <si>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</si>
  <si>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</si>
  <si>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</si>
  <si>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</si>
  <si>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</si>
  <si>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</si>
  <si>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</si>
  <si>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</si>
  <si>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</si>
  <si>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</si>
  <si>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</si>
  <si>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</si>
  <si>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</si>
  <si>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</si>
  <si>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</si>
  <si>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</si>
  <si>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</si>
  <si>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</si>
  <si>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</si>
  <si>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</si>
  <si>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</si>
  <si>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</si>
  <si>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</si>
  <si>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</si>
  <si>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</si>
  <si>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</si>
  <si>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</si>
  <si>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</si>
  <si>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</si>
  <si>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</si>
  <si>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</si>
  <si>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</si>
  <si>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</si>
  <si>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</si>
  <si>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</si>
  <si>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</si>
  <si>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</si>
  <si>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</si>
  <si>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</si>
  <si>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</si>
  <si>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</si>
  <si>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</si>
  <si>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</si>
  <si>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</si>
  <si>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</si>
  <si>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</si>
  <si>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</si>
  <si>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</si>
  <si>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</si>
  <si>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</si>
  <si>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</si>
  <si>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</si>
  <si>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</si>
  <si>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</si>
  <si>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</si>
  <si>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</si>
  <si>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</si>
  <si>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</si>
  <si>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</si>
  <si>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</si>
  <si>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</si>
  <si>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</si>
  <si>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</si>
  <si>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</si>
  <si>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</si>
  <si>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</si>
  <si>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</si>
  <si>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</si>
  <si>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</si>
  <si>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</si>
  <si>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</si>
  <si>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</si>
  <si>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</si>
  <si>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</si>
  <si>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</si>
  <si>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</si>
  <si>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</si>
  <si>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</si>
  <si>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</si>
  <si>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</si>
  <si>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</si>
  <si>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</si>
  <si>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</si>
  <si>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</si>
  <si>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</si>
  <si>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</si>
  <si>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</si>
  <si>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</si>
  <si>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</si>
  <si>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</si>
  <si>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</si>
  <si>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</si>
  <si>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</si>
  <si>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</si>
  <si>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</si>
  <si>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</si>
  <si>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</si>
  <si>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</si>
  <si>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</si>
  <si>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</si>
  <si>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</si>
  <si>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</si>
  <si>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</si>
  <si>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</si>
  <si>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</si>
  <si>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</si>
  <si>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</si>
  <si>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</si>
  <si>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</si>
  <si>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</si>
  <si>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</si>
  <si>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</si>
  <si>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</si>
  <si>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</si>
  <si>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</si>
  <si>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</si>
  <si>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</si>
  <si>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</si>
  <si>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</si>
  <si>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</si>
  <si>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</si>
  <si>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</si>
  <si>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</si>
  <si>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</si>
  <si>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</si>
  <si>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</si>
  <si>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</si>
  <si>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</si>
  <si>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</si>
  <si>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</si>
  <si>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</si>
  <si>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</si>
  <si>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</si>
  <si>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</si>
  <si>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</si>
  <si>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</si>
  <si>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</si>
  <si>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</si>
  <si>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</si>
  <si>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</si>
  <si>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</si>
  <si>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</si>
  <si>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</si>
  <si>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</si>
  <si>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</si>
  <si>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</si>
  <si>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</si>
  <si>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</si>
  <si>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</si>
  <si>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</si>
  <si>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</si>
  <si>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</si>
  <si>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</si>
  <si>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</si>
  <si>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</si>
  <si>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</si>
  <si>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</si>
  <si>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</si>
  <si>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</si>
  <si>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</si>
  <si>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</si>
  <si>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</si>
  <si>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</si>
  <si>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</si>
  <si>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</si>
  <si>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</si>
  <si>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</si>
  <si>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</si>
  <si>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</si>
  <si>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</si>
  <si>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 e levizjeve ne kapitalin neto</t>
  </si>
  <si>
    <t>Kapitali i nenshkruar</t>
  </si>
  <si>
    <t>Primi i lidhur me kapitalin</t>
  </si>
  <si>
    <t>Rezerva rivleresimi</t>
  </si>
  <si>
    <t>Rezerva te tjera (pershkruaj)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</si>
  <si>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</si>
  <si>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</si>
  <si>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</si>
  <si>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</si>
  <si>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</si>
  <si>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</si>
  <si>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</si>
  <si>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</si>
  <si>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</si>
  <si>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</si>
  <si>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</si>
  <si>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</si>
  <si>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</si>
  <si>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</si>
  <si>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</si>
  <si>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</si>
  <si>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</si>
  <si>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</si>
  <si>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</si>
  <si>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</si>
  <si>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</si>
  <si>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</si>
  <si>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</si>
  <si>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</si>
  <si>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</si>
  <si>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</si>
  <si>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</si>
  <si>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</si>
  <si>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</si>
  <si>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</si>
  <si>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</si>
  <si>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</si>
  <si>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</si>
  <si>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</si>
  <si>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</si>
  <si>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</si>
  <si>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</si>
  <si>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</si>
  <si>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</si>
  <si>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</si>
  <si>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</si>
  <si>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</si>
  <si>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</si>
  <si>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</si>
  <si>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</si>
  <si>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</si>
  <si>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</si>
  <si>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</si>
  <si>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</si>
  <si>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</si>
  <si>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</si>
  <si>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</si>
  <si>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</si>
  <si>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</si>
  <si>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</si>
  <si>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</si>
  <si>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</si>
  <si>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</si>
  <si>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</si>
  <si>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</si>
  <si>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</si>
  <si>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</si>
  <si>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</si>
  <si>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</si>
  <si>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</si>
  <si>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</si>
  <si>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</si>
  <si>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</si>
  <si>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</si>
  <si>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</si>
  <si>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</si>
  <si>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</si>
  <si>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</si>
  <si>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</si>
  <si>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</si>
  <si>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</si>
  <si>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Zhvleresimin dhe amortizimin</t>
  </si>
  <si>
    <t>Provizione per zhvleresimin e aktiveve financiare</t>
  </si>
  <si>
    <t>Provizione te tjera</t>
  </si>
  <si>
    <t>Pershkruaj</t>
  </si>
  <si>
    <t>Fluksi i mjeteve monetare i perfshire ne aktivitete investuese</t>
  </si>
  <si>
    <t>Ndryshim ne aktivet dhe detyrimet e shfrytezimit</t>
  </si>
  <si>
    <t>Renie/(Rritje) ne - pershkruaj</t>
  </si>
  <si>
    <t>Rritje/(Renie) ne - pershkruaj</t>
  </si>
  <si>
    <t>Mjete monetare neto nga/ perdorur ne aktivitetin e shfrytezimit</t>
  </si>
  <si>
    <t>Tatim fitimi i paguar gjate periudhes</t>
  </si>
  <si>
    <t>Fluksi i mjeteve monetare nga/ perdorur ne aktivitetin e investimit</t>
  </si>
  <si>
    <t>blerje e aktiveve afatgjata materiale</t>
  </si>
  <si>
    <t>blerje e aktiveve afatgjata jomateriale</t>
  </si>
  <si>
    <t>Mjete monetare neto nga/perdorur ne aktivitetin e investimit</t>
  </si>
  <si>
    <t>Fluksi i mjeteve monetare nga/perdorur ne aktivitetin e financimit</t>
  </si>
  <si>
    <t>hyrje nga huamarrje</t>
  </si>
  <si>
    <t>Shtesa/Pakesime per qera financiare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</si>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</sst>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3" fillId="0" borderId="0"/>
  </cellStyleXfs>
  <cellXfs count="15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8" fillId="0" borderId="0" xfId="6594" applyFont="1"/>
    <xf numFmtId="0" fontId="182" fillId="0" borderId="0" xfId="6594" applyFont="1"/>
    <xf numFmtId="0" fontId="176" fillId="0" borderId="0" xfId="6594" applyNumberFormat="1" applyFont="1" applyFill="1" applyBorder="1" applyAlignment="1" applyProtection="1">
      <alignment horizontal="center" wrapText="1"/>
    </xf>
    <xf numFmtId="0" fontId="186" fillId="62" borderId="0" xfId="6594" applyNumberFormat="1" applyFont="1" applyFill="1" applyBorder="1" applyAlignment="1" applyProtection="1">
      <alignment horizontal="center" wrapText="1"/>
    </xf>
    <xf numFmtId="0" fontId="176" fillId="0" borderId="0" xfId="6594" applyNumberFormat="1" applyFont="1" applyFill="1" applyBorder="1" applyAlignment="1" applyProtection="1">
      <alignment wrapText="1"/>
    </xf>
    <xf numFmtId="0" fontId="176" fillId="0" borderId="0" xfId="6595" applyFont="1" applyFill="1" applyBorder="1"/>
    <xf numFmtId="0" fontId="178" fillId="0" borderId="0" xfId="6594" applyFont="1" applyBorder="1"/>
    <xf numFmtId="0" fontId="179" fillId="0" borderId="0" xfId="6594" applyNumberFormat="1" applyFont="1" applyFill="1" applyBorder="1" applyAlignment="1" applyProtection="1"/>
    <xf numFmtId="0" fontId="176" fillId="0" borderId="0" xfId="6594" applyNumberFormat="1" applyFont="1" applyFill="1" applyBorder="1" applyAlignment="1" applyProtection="1">
      <alignment horizontal="right" wrapText="1"/>
    </xf>
    <xf numFmtId="0" fontId="179" fillId="0" borderId="0" xfId="6595" applyFont="1" applyFill="1" applyBorder="1"/>
    <xf numFmtId="37" fontId="179" fillId="0" borderId="0" xfId="6596" applyNumberFormat="1" applyFont="1" applyBorder="1" applyAlignment="1">
      <alignment horizontal="right"/>
    </xf>
    <xf numFmtId="37" fontId="179" fillId="0" borderId="0" xfId="6596" applyNumberFormat="1" applyFont="1" applyFill="1" applyBorder="1" applyAlignment="1" applyProtection="1">
      <alignment horizontal="right" wrapText="1"/>
    </xf>
    <xf numFmtId="37" fontId="178" fillId="0" borderId="0" xfId="6594" applyNumberFormat="1" applyFont="1" applyBorder="1" applyAlignment="1">
      <alignment horizontal="right"/>
    </xf>
    <xf numFmtId="0" fontId="187" fillId="0" borderId="0" xfId="6594" applyNumberFormat="1" applyFont="1" applyFill="1" applyBorder="1" applyAlignment="1" applyProtection="1">
      <alignment vertical="center"/>
    </xf>
    <xf numFmtId="37" fontId="181" fillId="0" borderId="15" xfId="6594" applyNumberFormat="1" applyFont="1" applyFill="1" applyBorder="1" applyAlignment="1">
      <alignment horizontal="right"/>
    </xf>
    <xf numFmtId="0" fontId="188" fillId="0" borderId="0" xfId="6594" applyNumberFormat="1" applyFont="1" applyFill="1" applyBorder="1" applyAlignment="1" applyProtection="1">
      <alignment vertical="center"/>
    </xf>
    <xf numFmtId="37" fontId="179" fillId="0" borderId="0" xfId="6596" applyNumberFormat="1" applyFont="1" applyFill="1" applyBorder="1" applyAlignment="1">
      <alignment horizontal="right"/>
    </xf>
    <xf numFmtId="37" fontId="176" fillId="0" borderId="25" xfId="6596" applyNumberFormat="1" applyFont="1" applyBorder="1" applyAlignment="1">
      <alignment horizontal="right"/>
    </xf>
    <xf numFmtId="0" fontId="187" fillId="0" borderId="0" xfId="6594" applyNumberFormat="1" applyFont="1" applyFill="1" applyBorder="1" applyAlignment="1" applyProtection="1">
      <alignment vertical="top" wrapText="1"/>
    </xf>
    <xf numFmtId="37" fontId="178" fillId="0" borderId="0" xfId="6594" applyNumberFormat="1" applyFont="1" applyAlignment="1">
      <alignment horizontal="right"/>
    </xf>
    <xf numFmtId="0" fontId="188" fillId="0" borderId="0" xfId="6594" applyNumberFormat="1" applyFont="1" applyFill="1" applyBorder="1" applyAlignment="1" applyProtection="1">
      <alignment vertical="top" wrapText="1"/>
    </xf>
    <xf numFmtId="37" fontId="178" fillId="34" borderId="0" xfId="6594" applyNumberFormat="1" applyFont="1" applyFill="1" applyAlignment="1">
      <alignment horizontal="right"/>
    </xf>
    <xf numFmtId="37" fontId="181" fillId="0" borderId="25" xfId="6594" applyNumberFormat="1" applyFont="1" applyBorder="1" applyAlignment="1">
      <alignment horizontal="right"/>
    </xf>
    <xf numFmtId="0" fontId="188" fillId="0" borderId="0" xfId="6594" applyNumberFormat="1" applyFont="1" applyFill="1" applyBorder="1" applyAlignment="1" applyProtection="1">
      <alignment vertical="top"/>
    </xf>
    <xf numFmtId="0" fontId="188" fillId="62" borderId="0" xfId="6594" applyNumberFormat="1" applyFont="1" applyFill="1" applyBorder="1" applyAlignment="1" applyProtection="1">
      <alignment vertical="top"/>
    </xf>
    <xf numFmtId="37" fontId="178" fillId="0" borderId="0" xfId="6594" applyNumberFormat="1" applyFont="1" applyFill="1" applyBorder="1" applyAlignment="1">
      <alignment horizontal="right"/>
    </xf>
    <xf numFmtId="37" fontId="181" fillId="61" borderId="15" xfId="6594" applyNumberFormat="1" applyFont="1" applyFill="1" applyBorder="1" applyAlignment="1">
      <alignment horizontal="right"/>
    </xf>
    <xf numFmtId="0" fontId="187" fillId="0" borderId="0" xfId="6594" applyNumberFormat="1" applyFont="1" applyFill="1" applyBorder="1" applyAlignment="1" applyProtection="1"/>
    <xf numFmtId="37" fontId="178" fillId="0" borderId="0" xfId="6594" applyNumberFormat="1" applyFont="1" applyBorder="1"/>
    <xf numFmtId="37" fontId="178" fillId="0" borderId="0" xfId="6594" applyNumberFormat="1" applyFont="1"/>
    <xf numFmtId="0" fontId="190" fillId="0" borderId="0" xfId="6594" applyFont="1"/>
    <xf numFmtId="37" fontId="190" fillId="0" borderId="0" xfId="6594" applyNumberFormat="1" applyFont="1" applyBorder="1"/>
    <xf numFmtId="37" fontId="190" fillId="0" borderId="0" xfId="6594" applyNumberFormat="1" applyFont="1"/>
    <xf numFmtId="0" fontId="176" fillId="0" borderId="0" xfId="0" applyNumberFormat="1" applyFont="1" applyFill="1" applyBorder="1" applyAlignment="1" applyProtection="1"/>
    <xf numFmtId="0" fontId="180" fillId="0" borderId="0" xfId="6597" applyNumberFormat="1" applyFont="1" applyFill="1" applyBorder="1" applyAlignment="1" applyProtection="1">
      <alignment wrapText="1"/>
    </xf>
    <xf numFmtId="0" fontId="191" fillId="0" borderId="0" xfId="0" applyFont="1" applyBorder="1" applyAlignment="1"/>
    <xf numFmtId="0" fontId="176" fillId="0" borderId="0" xfId="6597" applyNumberFormat="1" applyFont="1" applyFill="1" applyBorder="1" applyAlignment="1" applyProtection="1"/>
    <xf numFmtId="3" fontId="192" fillId="0" borderId="0" xfId="0" applyNumberFormat="1" applyFont="1" applyBorder="1" applyAlignment="1">
      <alignment vertical="center"/>
    </xf>
    <xf numFmtId="0" fontId="176" fillId="0" borderId="0" xfId="6597" applyNumberFormat="1" applyFont="1" applyFill="1" applyBorder="1" applyAlignment="1" applyProtection="1">
      <alignment wrapText="1"/>
    </xf>
    <xf numFmtId="0" fontId="179" fillId="0" borderId="0" xfId="6597" applyNumberFormat="1" applyFont="1" applyFill="1" applyBorder="1" applyAlignment="1" applyProtection="1">
      <alignment wrapText="1"/>
    </xf>
    <xf numFmtId="37" fontId="178" fillId="61" borderId="0" xfId="0" applyNumberFormat="1" applyFont="1" applyFill="1"/>
    <xf numFmtId="37" fontId="178" fillId="0" borderId="0" xfId="0" applyNumberFormat="1" applyFont="1" applyBorder="1"/>
    <xf numFmtId="0" fontId="193" fillId="62" borderId="0" xfId="6597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78" fillId="0" borderId="0" xfId="0" applyNumberFormat="1" applyFont="1"/>
    <xf numFmtId="0" fontId="177" fillId="0" borderId="0" xfId="3275" applyFont="1" applyFill="1" applyBorder="1" applyAlignment="1">
      <alignment horizontal="left" vertical="center"/>
    </xf>
    <xf numFmtId="0" fontId="192" fillId="0" borderId="0" xfId="3275" applyFont="1" applyFill="1" applyBorder="1" applyAlignment="1">
      <alignment horizontal="left" vertical="center"/>
    </xf>
    <xf numFmtId="37" fontId="178" fillId="61" borderId="26" xfId="0" applyNumberFormat="1" applyFont="1" applyFill="1" applyBorder="1"/>
    <xf numFmtId="0" fontId="1" fillId="0" borderId="0" xfId="6597"/>
    <xf numFmtId="37" fontId="194" fillId="0" borderId="0" xfId="6597" applyNumberFormat="1" applyFont="1"/>
    <xf numFmtId="0" fontId="176" fillId="0" borderId="0" xfId="0" applyNumberFormat="1" applyFont="1" applyFill="1" applyBorder="1" applyAlignment="1" applyProtection="1">
      <alignment wrapText="1"/>
    </xf>
    <xf numFmtId="37" fontId="181" fillId="0" borderId="15" xfId="0" applyNumberFormat="1" applyFont="1" applyBorder="1"/>
    <xf numFmtId="37" fontId="194" fillId="0" borderId="25" xfId="6597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77" fillId="0" borderId="27" xfId="0" applyNumberFormat="1" applyFont="1" applyBorder="1" applyAlignment="1">
      <alignment vertical="center"/>
    </xf>
    <xf numFmtId="37" fontId="176" fillId="0" borderId="25" xfId="6597" applyNumberFormat="1" applyFont="1" applyFill="1" applyBorder="1" applyAlignment="1" applyProtection="1">
      <alignment wrapText="1"/>
    </xf>
    <xf numFmtId="0" fontId="176" fillId="0" borderId="0" xfId="6597" applyNumberFormat="1" applyFont="1" applyFill="1" applyBorder="1" applyAlignment="1" applyProtection="1">
      <alignment vertical="top" wrapText="1"/>
    </xf>
    <xf numFmtId="37" fontId="177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95" fillId="0" borderId="0" xfId="6598" applyNumberFormat="1" applyFont="1" applyFill="1" applyBorder="1" applyAlignment="1">
      <alignment vertical="center"/>
    </xf>
    <xf numFmtId="0" fontId="196" fillId="0" borderId="0" xfId="6598" applyNumberFormat="1" applyFont="1" applyFill="1" applyBorder="1" applyAlignment="1">
      <alignment horizontal="center" vertical="center"/>
    </xf>
    <xf numFmtId="0" fontId="197" fillId="0" borderId="0" xfId="6598" applyNumberFormat="1" applyFont="1" applyFill="1" applyBorder="1" applyAlignment="1">
      <alignment vertical="center"/>
    </xf>
    <xf numFmtId="37" fontId="197" fillId="0" borderId="0" xfId="6598" applyNumberFormat="1" applyFont="1" applyFill="1" applyBorder="1" applyAlignment="1">
      <alignment vertical="center"/>
    </xf>
    <xf numFmtId="0" fontId="196" fillId="0" borderId="0" xfId="6598" applyNumberFormat="1" applyFont="1" applyFill="1" applyBorder="1" applyAlignment="1">
      <alignment vertical="center"/>
    </xf>
    <xf numFmtId="43" fontId="175" fillId="0" borderId="0" xfId="215" applyFont="1" applyFill="1" applyBorder="1" applyAlignment="1" applyProtection="1"/>
    <xf numFmtId="43" fontId="178" fillId="0" borderId="0" xfId="215" applyFont="1"/>
    <xf numFmtId="0" fontId="191" fillId="0" borderId="0" xfId="0" applyFont="1" applyBorder="1" applyAlignment="1">
      <alignment horizontal="left"/>
    </xf>
    <xf numFmtId="43" fontId="177" fillId="0" borderId="0" xfId="215" applyFont="1" applyBorder="1" applyAlignment="1">
      <alignment horizontal="center" vertical="center"/>
    </xf>
    <xf numFmtId="0" fontId="198" fillId="0" borderId="0" xfId="0" applyFont="1" applyBorder="1" applyAlignment="1">
      <alignment vertical="center"/>
    </xf>
    <xf numFmtId="38" fontId="178" fillId="0" borderId="0" xfId="0" applyNumberFormat="1" applyFont="1" applyBorder="1"/>
    <xf numFmtId="38" fontId="178" fillId="0" borderId="0" xfId="0" applyNumberFormat="1" applyFont="1"/>
    <xf numFmtId="37" fontId="178" fillId="0" borderId="0" xfId="0" applyNumberFormat="1" applyFont="1" applyFill="1" applyBorder="1"/>
    <xf numFmtId="37" fontId="178" fillId="0" borderId="0" xfId="0" applyNumberFormat="1" applyFont="1" applyFill="1"/>
    <xf numFmtId="0" fontId="179" fillId="0" borderId="0" xfId="0" applyNumberFormat="1" applyFont="1" applyFill="1" applyBorder="1" applyAlignment="1" applyProtection="1">
      <alignment horizontal="left" wrapText="1" indent="2"/>
    </xf>
    <xf numFmtId="43" fontId="181" fillId="0" borderId="25" xfId="215" applyFont="1" applyBorder="1"/>
    <xf numFmtId="37" fontId="181" fillId="0" borderId="0" xfId="0" applyNumberFormat="1" applyFont="1" applyBorder="1"/>
    <xf numFmtId="37" fontId="181" fillId="0" borderId="25" xfId="0" applyNumberFormat="1" applyFont="1" applyBorder="1"/>
    <xf numFmtId="43" fontId="181" fillId="0" borderId="0" xfId="215" applyFont="1" applyBorder="1"/>
    <xf numFmtId="0" fontId="176" fillId="0" borderId="0" xfId="3275" applyFont="1" applyFill="1" applyAlignment="1">
      <alignment vertical="top" wrapText="1"/>
    </xf>
    <xf numFmtId="43" fontId="181" fillId="0" borderId="27" xfId="215" applyFont="1" applyBorder="1"/>
    <xf numFmtId="37" fontId="181" fillId="0" borderId="27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/>
    </xf>
    <xf numFmtId="0" fontId="176" fillId="61" borderId="0" xfId="0" applyNumberFormat="1" applyFont="1" applyFill="1" applyBorder="1" applyAlignment="1" applyProtection="1">
      <alignment horizontal="left" wrapText="1"/>
    </xf>
    <xf numFmtId="43" fontId="181" fillId="61" borderId="15" xfId="215" applyFont="1" applyFill="1" applyBorder="1"/>
    <xf numFmtId="37" fontId="181" fillId="61" borderId="0" xfId="0" applyNumberFormat="1" applyFont="1" applyFill="1" applyBorder="1"/>
    <xf numFmtId="37" fontId="181" fillId="61" borderId="15" xfId="0" applyNumberFormat="1" applyFont="1" applyFill="1" applyBorder="1"/>
    <xf numFmtId="43" fontId="197" fillId="0" borderId="0" xfId="215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6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4"/>
    <cellStyle name="Normal 22" xfId="6588"/>
    <cellStyle name="Normal 22 2" xfId="6593"/>
    <cellStyle name="Normal 23" xfId="6592"/>
    <cellStyle name="Normal 23 2" xfId="6597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5"/>
    <cellStyle name="Normal_SHEET" xfId="6598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ca/Desktop/2019/03.08.2020/QKB%2003.08.2020/Pasqyra%20e%20pozicionit%20financiar%202019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Pasqyra e Pozicioni Financiar"/>
      <sheetName val="Shpenzime te pazbritshme 14  "/>
    </sheetNames>
    <sheetDataSet>
      <sheetData sheetId="0">
        <row r="30">
          <cell r="B30">
            <v>230506705</v>
          </cell>
          <cell r="D30">
            <v>197683988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46" workbookViewId="0">
      <selection activeCell="C48" sqref="C48"/>
    </sheetView>
  </sheetViews>
  <sheetFormatPr defaultRowHeight="15"/>
  <cols>
    <col min="1" max="1" width="83.42578125" style="36" customWidth="1"/>
    <col min="2" max="2" width="15.7109375" style="35" customWidth="1"/>
    <col min="3" max="3" width="2.28515625" style="35" customWidth="1"/>
    <col min="4" max="4" width="15.7109375" style="35" customWidth="1"/>
    <col min="5" max="5" width="2.42578125" style="35" customWidth="1"/>
    <col min="6" max="6" width="10.5703125" style="36" bestFit="1" customWidth="1"/>
    <col min="7" max="16384" width="9.140625" style="36"/>
  </cols>
  <sheetData>
    <row r="1" spans="1:5">
      <c r="A1" s="41" t="s">
        <v>227</v>
      </c>
    </row>
    <row r="2" spans="1:5">
      <c r="A2" s="42" t="s">
        <v>224</v>
      </c>
    </row>
    <row r="3" spans="1:5">
      <c r="A3" s="42" t="s">
        <v>225</v>
      </c>
    </row>
    <row r="4" spans="1:5">
      <c r="A4" s="42"/>
    </row>
    <row r="5" spans="1:5">
      <c r="A5" s="98" t="s">
        <v>294</v>
      </c>
    </row>
    <row r="6" spans="1:5">
      <c r="A6" s="99" t="s">
        <v>295</v>
      </c>
      <c r="B6" s="37" t="s">
        <v>211</v>
      </c>
      <c r="C6" s="37"/>
      <c r="D6" s="37" t="s">
        <v>211</v>
      </c>
    </row>
    <row r="7" spans="1:5">
      <c r="A7" s="100"/>
      <c r="B7" s="37" t="s">
        <v>212</v>
      </c>
      <c r="C7" s="37"/>
      <c r="D7" s="37" t="s">
        <v>213</v>
      </c>
      <c r="E7" s="36"/>
    </row>
    <row r="8" spans="1:5">
      <c r="A8" s="101" t="s">
        <v>296</v>
      </c>
      <c r="B8" s="102"/>
      <c r="C8" s="102"/>
      <c r="D8" s="102"/>
      <c r="E8" s="36"/>
    </row>
    <row r="9" spans="1:5">
      <c r="A9" s="103" t="s">
        <v>297</v>
      </c>
      <c r="B9" s="102"/>
      <c r="C9" s="102"/>
      <c r="D9" s="102"/>
      <c r="E9" s="36"/>
    </row>
    <row r="10" spans="1:5">
      <c r="A10" s="104" t="s">
        <v>298</v>
      </c>
      <c r="B10" s="105">
        <v>76093707</v>
      </c>
      <c r="C10" s="106"/>
      <c r="D10" s="105">
        <v>21689930</v>
      </c>
      <c r="E10" s="36"/>
    </row>
    <row r="11" spans="1:5">
      <c r="A11" s="104" t="s">
        <v>299</v>
      </c>
      <c r="B11" s="105"/>
      <c r="C11" s="106"/>
      <c r="D11" s="105"/>
      <c r="E11" s="36"/>
    </row>
    <row r="12" spans="1:5">
      <c r="A12" s="104" t="s">
        <v>300</v>
      </c>
      <c r="B12" s="105"/>
      <c r="C12" s="106"/>
      <c r="D12" s="105"/>
      <c r="E12" s="36"/>
    </row>
    <row r="13" spans="1:5" ht="16.5" customHeight="1">
      <c r="A13" s="104" t="s">
        <v>301</v>
      </c>
      <c r="B13" s="105">
        <v>7674426</v>
      </c>
      <c r="C13" s="106"/>
      <c r="D13" s="105">
        <v>8145202</v>
      </c>
      <c r="E13" s="36"/>
    </row>
    <row r="14" spans="1:5" ht="16.5" customHeight="1">
      <c r="A14" s="104" t="s">
        <v>302</v>
      </c>
      <c r="B14" s="105"/>
      <c r="C14" s="106"/>
      <c r="D14" s="105"/>
      <c r="E14" s="36"/>
    </row>
    <row r="15" spans="1:5">
      <c r="A15" s="104" t="s">
        <v>303</v>
      </c>
      <c r="B15" s="105"/>
      <c r="C15" s="106"/>
      <c r="D15" s="105"/>
      <c r="E15" s="36"/>
    </row>
    <row r="16" spans="1:5">
      <c r="A16" s="104" t="s">
        <v>304</v>
      </c>
      <c r="B16" s="105"/>
      <c r="C16" s="106"/>
      <c r="D16" s="105"/>
      <c r="E16" s="36"/>
    </row>
    <row r="17" spans="1:5">
      <c r="A17" s="104" t="s">
        <v>305</v>
      </c>
      <c r="B17" s="105"/>
      <c r="C17" s="106"/>
      <c r="D17" s="105"/>
      <c r="E17" s="36"/>
    </row>
    <row r="18" spans="1:5">
      <c r="A18" s="104" t="s">
        <v>306</v>
      </c>
      <c r="B18" s="105">
        <v>399990165</v>
      </c>
      <c r="C18" s="106"/>
      <c r="D18" s="105"/>
      <c r="E18" s="36"/>
    </row>
    <row r="19" spans="1:5" ht="16.5" customHeight="1">
      <c r="A19" s="104" t="s">
        <v>307</v>
      </c>
      <c r="B19" s="105"/>
      <c r="C19" s="106"/>
      <c r="D19" s="105"/>
      <c r="E19" s="36"/>
    </row>
    <row r="20" spans="1:5" ht="16.5" customHeight="1">
      <c r="A20" s="104" t="s">
        <v>308</v>
      </c>
      <c r="B20" s="105"/>
      <c r="C20" s="106"/>
      <c r="D20" s="105">
        <v>516720137</v>
      </c>
      <c r="E20" s="36"/>
    </row>
    <row r="21" spans="1:5">
      <c r="A21" s="107" t="s">
        <v>309</v>
      </c>
      <c r="B21" s="105">
        <v>480748193</v>
      </c>
      <c r="C21" s="106"/>
      <c r="D21" s="105">
        <v>309591144</v>
      </c>
      <c r="E21" s="36"/>
    </row>
    <row r="22" spans="1:5">
      <c r="A22" s="103" t="s">
        <v>310</v>
      </c>
      <c r="B22" s="108">
        <f>SUM(B10:B21)</f>
        <v>964506491</v>
      </c>
      <c r="C22" s="109"/>
      <c r="D22" s="108">
        <f>SUM(D10:D21)</f>
        <v>856146413</v>
      </c>
      <c r="E22" s="36"/>
    </row>
    <row r="23" spans="1:5">
      <c r="A23" s="101"/>
      <c r="B23" s="110"/>
      <c r="C23" s="106"/>
      <c r="D23" s="110"/>
      <c r="E23" s="36"/>
    </row>
    <row r="24" spans="1:5">
      <c r="A24" s="111" t="s">
        <v>311</v>
      </c>
      <c r="B24" s="110"/>
      <c r="C24" s="106"/>
      <c r="D24" s="110"/>
      <c r="E24" s="36"/>
    </row>
    <row r="25" spans="1:5">
      <c r="A25" s="104" t="s">
        <v>312</v>
      </c>
      <c r="B25" s="105"/>
      <c r="C25" s="106"/>
      <c r="D25" s="105"/>
      <c r="E25" s="36"/>
    </row>
    <row r="26" spans="1:5">
      <c r="A26" s="104" t="s">
        <v>313</v>
      </c>
      <c r="B26" s="105"/>
      <c r="C26" s="106"/>
      <c r="D26" s="105"/>
      <c r="E26" s="36"/>
    </row>
    <row r="27" spans="1:5">
      <c r="A27" s="112" t="s">
        <v>314</v>
      </c>
      <c r="B27" s="105"/>
      <c r="C27" s="106"/>
      <c r="D27" s="105"/>
      <c r="E27" s="36"/>
    </row>
    <row r="28" spans="1:5">
      <c r="A28" s="104" t="s">
        <v>315</v>
      </c>
      <c r="B28" s="105">
        <v>1411700032</v>
      </c>
      <c r="C28" s="106"/>
      <c r="D28" s="105">
        <v>1532857386</v>
      </c>
      <c r="E28" s="36"/>
    </row>
    <row r="29" spans="1:5">
      <c r="A29" s="104" t="s">
        <v>316</v>
      </c>
      <c r="B29" s="105">
        <v>15987384</v>
      </c>
      <c r="C29" s="106"/>
      <c r="D29" s="105">
        <v>13764465</v>
      </c>
      <c r="E29" s="36"/>
    </row>
    <row r="30" spans="1:5">
      <c r="A30" s="104" t="s">
        <v>317</v>
      </c>
      <c r="B30" s="105">
        <v>230506705</v>
      </c>
      <c r="C30" s="106"/>
      <c r="D30" s="105">
        <v>197683988</v>
      </c>
      <c r="E30" s="36"/>
    </row>
    <row r="31" spans="1:5">
      <c r="A31" s="107" t="s">
        <v>309</v>
      </c>
      <c r="B31" s="113">
        <v>10575346</v>
      </c>
      <c r="C31" s="106"/>
      <c r="D31" s="113">
        <v>34134150</v>
      </c>
      <c r="E31" s="36"/>
    </row>
    <row r="32" spans="1:5">
      <c r="A32" s="114"/>
      <c r="B32" s="115">
        <f>SUM(B25:B31)</f>
        <v>1668769467</v>
      </c>
      <c r="C32" s="114"/>
      <c r="D32" s="115">
        <f>SUM(D25:D31)</f>
        <v>1778439989</v>
      </c>
      <c r="E32" s="36"/>
    </row>
    <row r="33" spans="1:5" ht="30">
      <c r="A33" s="104" t="s">
        <v>318</v>
      </c>
      <c r="B33" s="105"/>
      <c r="C33" s="106"/>
      <c r="D33" s="105"/>
      <c r="E33" s="36"/>
    </row>
    <row r="34" spans="1:5">
      <c r="A34" s="103" t="s">
        <v>319</v>
      </c>
      <c r="B34" s="108">
        <f>SUM(B32:B33)</f>
        <v>1668769467</v>
      </c>
      <c r="C34" s="109"/>
      <c r="D34" s="108">
        <f>SUM(D32:D33)</f>
        <v>1778439989</v>
      </c>
      <c r="E34" s="36"/>
    </row>
    <row r="35" spans="1:5">
      <c r="A35" s="116"/>
      <c r="B35" s="110"/>
      <c r="C35" s="106"/>
      <c r="D35" s="110"/>
      <c r="E35" s="36"/>
    </row>
    <row r="36" spans="1:5" ht="15.75" thickBot="1">
      <c r="A36" s="103" t="s">
        <v>320</v>
      </c>
      <c r="B36" s="117">
        <f>B34+B22</f>
        <v>2633275958</v>
      </c>
      <c r="C36" s="106"/>
      <c r="D36" s="117">
        <f>D34+D22</f>
        <v>2634586402</v>
      </c>
      <c r="E36" s="36"/>
    </row>
    <row r="37" spans="1:5" ht="15.75" thickTop="1">
      <c r="A37" s="49"/>
      <c r="B37" s="49"/>
      <c r="C37" s="49"/>
      <c r="D37" s="49"/>
      <c r="E37" s="36"/>
    </row>
    <row r="38" spans="1:5">
      <c r="A38" s="101" t="s">
        <v>321</v>
      </c>
      <c r="B38" s="36"/>
      <c r="C38" s="36"/>
      <c r="D38" s="36"/>
      <c r="E38" s="36"/>
    </row>
    <row r="39" spans="1:5">
      <c r="A39" s="101"/>
      <c r="B39" s="36"/>
      <c r="C39" s="36"/>
      <c r="D39" s="36"/>
      <c r="E39" s="36"/>
    </row>
    <row r="40" spans="1:5">
      <c r="A40" s="103" t="s">
        <v>322</v>
      </c>
      <c r="B40" s="110"/>
      <c r="C40" s="106"/>
      <c r="D40" s="110"/>
      <c r="E40" s="36"/>
    </row>
    <row r="41" spans="1:5">
      <c r="A41" s="104" t="s">
        <v>323</v>
      </c>
      <c r="B41" s="105">
        <v>1192600000</v>
      </c>
      <c r="C41" s="106"/>
      <c r="D41" s="105">
        <v>1144800000</v>
      </c>
      <c r="E41" s="36"/>
    </row>
    <row r="42" spans="1:5">
      <c r="A42" s="107" t="s">
        <v>273</v>
      </c>
      <c r="B42" s="105">
        <v>136745579</v>
      </c>
      <c r="C42" s="106"/>
      <c r="D42" s="105">
        <v>184545579</v>
      </c>
      <c r="E42" s="36"/>
    </row>
    <row r="43" spans="1:5">
      <c r="A43" s="104" t="s">
        <v>324</v>
      </c>
      <c r="B43" s="105">
        <v>-63948311</v>
      </c>
      <c r="C43" s="106"/>
      <c r="D43" s="105">
        <v>-113848846</v>
      </c>
      <c r="E43" s="36"/>
    </row>
    <row r="44" spans="1:5">
      <c r="B44" s="118">
        <f>SUM(B41:B43)</f>
        <v>1265397268</v>
      </c>
      <c r="C44" s="114"/>
      <c r="D44" s="118">
        <f>SUM(D41:D43)</f>
        <v>1215496733</v>
      </c>
      <c r="E44" s="36"/>
    </row>
    <row r="45" spans="1:5">
      <c r="A45" s="104" t="s">
        <v>325</v>
      </c>
      <c r="B45" s="105"/>
      <c r="C45" s="106"/>
      <c r="D45" s="105"/>
      <c r="E45" s="36"/>
    </row>
    <row r="46" spans="1:5">
      <c r="A46" s="116" t="s">
        <v>326</v>
      </c>
      <c r="B46" s="118">
        <f>SUM(B44:B45)</f>
        <v>1265397268</v>
      </c>
      <c r="C46" s="118"/>
      <c r="D46" s="118">
        <f t="shared" ref="D46" si="0">SUM(D44:D45)</f>
        <v>1215496733</v>
      </c>
      <c r="E46" s="36"/>
    </row>
    <row r="47" spans="1:5">
      <c r="A47" s="119" t="s">
        <v>278</v>
      </c>
      <c r="B47" s="105"/>
      <c r="C47" s="106"/>
      <c r="D47" s="105"/>
      <c r="E47" s="36"/>
    </row>
    <row r="48" spans="1:5">
      <c r="A48" s="116" t="s">
        <v>327</v>
      </c>
      <c r="B48" s="120">
        <f>SUM(B46:B47)</f>
        <v>1265397268</v>
      </c>
      <c r="C48" s="120"/>
      <c r="D48" s="120">
        <f t="shared" ref="D48" si="1">SUM(D46:D47)</f>
        <v>1215496733</v>
      </c>
      <c r="E48" s="36"/>
    </row>
    <row r="49" spans="1:5">
      <c r="A49" s="101"/>
      <c r="B49" s="36"/>
      <c r="C49" s="36"/>
      <c r="D49" s="36"/>
      <c r="E49" s="36"/>
    </row>
    <row r="50" spans="1:5">
      <c r="A50" s="103" t="s">
        <v>328</v>
      </c>
      <c r="B50" s="110"/>
      <c r="C50" s="106"/>
      <c r="D50" s="110"/>
      <c r="E50" s="36"/>
    </row>
    <row r="51" spans="1:5">
      <c r="A51" s="104" t="s">
        <v>329</v>
      </c>
      <c r="B51" s="105">
        <v>1273435282</v>
      </c>
      <c r="C51" s="106"/>
      <c r="D51" s="105">
        <v>1397072931</v>
      </c>
      <c r="E51" s="36"/>
    </row>
    <row r="52" spans="1:5">
      <c r="A52" s="104" t="s">
        <v>330</v>
      </c>
      <c r="B52" s="105">
        <v>44615762</v>
      </c>
      <c r="C52" s="106"/>
      <c r="D52" s="105"/>
      <c r="E52" s="36"/>
    </row>
    <row r="53" spans="1:5">
      <c r="A53" s="104" t="s">
        <v>331</v>
      </c>
      <c r="B53" s="105"/>
      <c r="C53" s="106"/>
      <c r="D53" s="105"/>
      <c r="E53" s="36"/>
    </row>
    <row r="54" spans="1:5">
      <c r="A54" s="104" t="s">
        <v>332</v>
      </c>
      <c r="B54" s="105"/>
      <c r="C54" s="106"/>
      <c r="D54" s="105"/>
      <c r="E54" s="36"/>
    </row>
    <row r="55" spans="1:5">
      <c r="A55" s="104" t="s">
        <v>333</v>
      </c>
      <c r="B55" s="105"/>
      <c r="C55" s="106"/>
      <c r="D55" s="105"/>
      <c r="E55" s="36"/>
    </row>
    <row r="56" spans="1:5">
      <c r="A56" s="104" t="s">
        <v>334</v>
      </c>
      <c r="B56" s="105"/>
      <c r="C56" s="106"/>
      <c r="D56" s="105"/>
      <c r="E56" s="36"/>
    </row>
    <row r="57" spans="1:5">
      <c r="A57" s="107" t="s">
        <v>335</v>
      </c>
      <c r="B57" s="105"/>
      <c r="C57" s="106"/>
      <c r="D57" s="105"/>
      <c r="E57" s="36"/>
    </row>
    <row r="58" spans="1:5">
      <c r="A58" s="103" t="s">
        <v>336</v>
      </c>
      <c r="B58" s="108">
        <f>SUM(B51:B57)</f>
        <v>1318051044</v>
      </c>
      <c r="C58" s="109"/>
      <c r="D58" s="108">
        <f>SUM(D51:D57)</f>
        <v>1397072931</v>
      </c>
      <c r="E58" s="36"/>
    </row>
    <row r="59" spans="1:5">
      <c r="A59" s="101"/>
      <c r="B59" s="36"/>
      <c r="C59" s="36"/>
      <c r="D59" s="36"/>
      <c r="E59" s="36"/>
    </row>
    <row r="60" spans="1:5">
      <c r="A60" s="103" t="s">
        <v>337</v>
      </c>
      <c r="B60" s="36"/>
      <c r="C60" s="36"/>
      <c r="D60" s="36"/>
      <c r="E60" s="36"/>
    </row>
    <row r="61" spans="1:5">
      <c r="A61" s="104" t="s">
        <v>338</v>
      </c>
      <c r="B61" s="105">
        <v>24216892</v>
      </c>
      <c r="C61" s="106"/>
      <c r="D61" s="105">
        <v>4624573</v>
      </c>
      <c r="E61" s="36"/>
    </row>
    <row r="62" spans="1:5">
      <c r="A62" s="104" t="s">
        <v>339</v>
      </c>
      <c r="B62" s="105"/>
      <c r="C62" s="106"/>
      <c r="D62" s="105"/>
      <c r="E62" s="36"/>
    </row>
    <row r="63" spans="1:5">
      <c r="A63" s="104" t="s">
        <v>329</v>
      </c>
      <c r="B63" s="105"/>
      <c r="C63" s="106"/>
      <c r="D63" s="105"/>
      <c r="E63" s="36"/>
    </row>
    <row r="64" spans="1:5">
      <c r="A64" s="104" t="s">
        <v>330</v>
      </c>
      <c r="B64" s="105">
        <v>14111577</v>
      </c>
      <c r="C64" s="106"/>
      <c r="D64" s="105">
        <v>10031897</v>
      </c>
      <c r="E64" s="36"/>
    </row>
    <row r="65" spans="1:5">
      <c r="A65" s="104" t="s">
        <v>340</v>
      </c>
      <c r="B65" s="105">
        <v>3184538</v>
      </c>
      <c r="C65" s="106"/>
      <c r="D65" s="105">
        <v>2338280</v>
      </c>
      <c r="E65" s="36"/>
    </row>
    <row r="66" spans="1:5">
      <c r="A66" s="104" t="s">
        <v>333</v>
      </c>
      <c r="B66" s="105"/>
      <c r="C66" s="106"/>
      <c r="D66" s="105"/>
      <c r="E66" s="36"/>
    </row>
    <row r="67" spans="1:5">
      <c r="A67" s="104" t="s">
        <v>334</v>
      </c>
      <c r="B67" s="105"/>
      <c r="C67" s="106"/>
      <c r="D67" s="105"/>
      <c r="E67" s="36"/>
    </row>
    <row r="68" spans="1:5">
      <c r="A68" s="107" t="s">
        <v>335</v>
      </c>
      <c r="B68" s="105">
        <v>8314639</v>
      </c>
      <c r="C68" s="106"/>
      <c r="D68" s="105">
        <v>5021988</v>
      </c>
      <c r="E68" s="36"/>
    </row>
    <row r="69" spans="1:5">
      <c r="A69" s="104"/>
      <c r="B69" s="121">
        <f>SUM(B61:B68)</f>
        <v>49827646</v>
      </c>
      <c r="C69" s="103"/>
      <c r="D69" s="121">
        <f>SUM(D61:D68)</f>
        <v>22016738</v>
      </c>
      <c r="E69" s="36"/>
    </row>
    <row r="70" spans="1:5" ht="30">
      <c r="A70" s="104" t="s">
        <v>341</v>
      </c>
      <c r="B70" s="105"/>
      <c r="C70" s="106"/>
      <c r="D70" s="105"/>
      <c r="E70" s="36"/>
    </row>
    <row r="71" spans="1:5">
      <c r="A71" s="103" t="s">
        <v>342</v>
      </c>
      <c r="B71" s="108">
        <f>SUM(B69:B70)</f>
        <v>49827646</v>
      </c>
      <c r="C71" s="109"/>
      <c r="D71" s="108">
        <f>SUM(D69:D70)</f>
        <v>22016738</v>
      </c>
      <c r="E71" s="36"/>
    </row>
    <row r="72" spans="1:5">
      <c r="A72" s="103"/>
      <c r="B72" s="110"/>
      <c r="C72" s="106"/>
      <c r="D72" s="110"/>
      <c r="E72" s="36"/>
    </row>
    <row r="73" spans="1:5">
      <c r="A73" s="103" t="s">
        <v>343</v>
      </c>
      <c r="B73" s="120">
        <f>B58+B71</f>
        <v>1367878690</v>
      </c>
      <c r="C73" s="109"/>
      <c r="D73" s="120">
        <f>D58+D71</f>
        <v>1419089669</v>
      </c>
      <c r="E73" s="36"/>
    </row>
    <row r="74" spans="1:5">
      <c r="A74" s="103"/>
      <c r="B74" s="110"/>
      <c r="C74" s="106"/>
      <c r="D74" s="110"/>
      <c r="E74" s="36"/>
    </row>
    <row r="75" spans="1:5" ht="15.75" thickBot="1">
      <c r="A75" s="122" t="s">
        <v>344</v>
      </c>
      <c r="B75" s="123">
        <f>B48+B73</f>
        <v>2633275958</v>
      </c>
      <c r="C75" s="124"/>
      <c r="D75" s="123">
        <f>D48+D73</f>
        <v>2634586402</v>
      </c>
      <c r="E75" s="36"/>
    </row>
    <row r="76" spans="1:5" ht="15.75" thickTop="1">
      <c r="A76" s="125"/>
      <c r="B76" s="126"/>
      <c r="C76" s="126"/>
      <c r="D76" s="126"/>
      <c r="E76" s="126"/>
    </row>
    <row r="77" spans="1:5">
      <c r="A77" s="127" t="s">
        <v>345</v>
      </c>
      <c r="B77" s="128">
        <f>B75-B36</f>
        <v>0</v>
      </c>
      <c r="C77" s="127"/>
      <c r="D77" s="128">
        <f>D75-D36</f>
        <v>0</v>
      </c>
      <c r="E77" s="129"/>
    </row>
    <row r="78" spans="1:5">
      <c r="A78" s="129"/>
      <c r="B78" s="129"/>
      <c r="C78" s="129"/>
      <c r="D78" s="129"/>
      <c r="E78" s="129"/>
    </row>
    <row r="79" spans="1:5">
      <c r="A79" s="129"/>
      <c r="B79" s="129"/>
      <c r="C79" s="129"/>
      <c r="D79" s="129"/>
      <c r="E79" s="129"/>
    </row>
    <row r="80" spans="1:5">
      <c r="A80" s="129"/>
      <c r="B80" s="129"/>
      <c r="C80" s="129"/>
      <c r="D80" s="129"/>
      <c r="E80" s="129"/>
    </row>
    <row r="81" spans="1:5">
      <c r="A81" s="129"/>
      <c r="B81" s="129"/>
      <c r="C81" s="129"/>
      <c r="D81" s="129"/>
      <c r="E81" s="129"/>
    </row>
    <row r="82" spans="1:5">
      <c r="A82" s="129"/>
      <c r="B82" s="129"/>
      <c r="C82" s="129"/>
      <c r="D82" s="129"/>
      <c r="E82" s="129"/>
    </row>
    <row r="83" spans="1:5">
      <c r="A83" s="129"/>
      <c r="B83" s="129"/>
      <c r="C83" s="129"/>
      <c r="D83" s="129"/>
      <c r="E83" s="129"/>
    </row>
    <row r="84" spans="1:5">
      <c r="A84" s="129"/>
      <c r="B84" s="129"/>
      <c r="C84" s="129"/>
      <c r="D84" s="129"/>
      <c r="E84" s="129"/>
    </row>
    <row r="85" spans="1:5">
      <c r="A85" s="129"/>
      <c r="B85" s="126"/>
      <c r="C85" s="126"/>
      <c r="D85" s="126"/>
      <c r="E85" s="126"/>
    </row>
    <row r="86" spans="1:5">
      <c r="A86" s="129"/>
      <c r="B86" s="126"/>
      <c r="C86" s="126"/>
      <c r="D86" s="126"/>
      <c r="E86" s="126"/>
    </row>
    <row r="87" spans="1:5">
      <c r="A87" s="129"/>
      <c r="B87" s="126"/>
      <c r="C87" s="126"/>
      <c r="D87" s="126"/>
      <c r="E87" s="126"/>
    </row>
    <row r="88" spans="1:5">
      <c r="A88" s="129"/>
      <c r="B88" s="126"/>
      <c r="C88" s="126"/>
      <c r="D88" s="126"/>
      <c r="E88" s="126"/>
    </row>
    <row r="89" spans="1:5">
      <c r="A89" s="129"/>
      <c r="B89" s="126"/>
      <c r="C89" s="126"/>
      <c r="D89" s="126"/>
      <c r="E89" s="126"/>
    </row>
    <row r="90" spans="1:5">
      <c r="A90" s="129"/>
      <c r="B90" s="126"/>
      <c r="C90" s="126"/>
      <c r="D90" s="126"/>
      <c r="E90" s="12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22" workbookViewId="0">
      <selection activeCell="B32" sqref="B32"/>
    </sheetView>
  </sheetViews>
  <sheetFormatPr defaultRowHeight="15"/>
  <cols>
    <col min="1" max="1" width="70.71093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108677523</v>
      </c>
      <c r="C10" s="44"/>
      <c r="D10" s="50">
        <v>169911371</v>
      </c>
      <c r="E10" s="43"/>
      <c r="F10" s="63" t="s">
        <v>266</v>
      </c>
    </row>
    <row r="11" spans="1:6">
      <c r="A11" s="49" t="s">
        <v>261</v>
      </c>
      <c r="B11" s="50">
        <v>0</v>
      </c>
      <c r="C11" s="44"/>
      <c r="D11" s="50">
        <v>5251085</v>
      </c>
      <c r="E11" s="43"/>
      <c r="F11" s="63" t="s">
        <v>267</v>
      </c>
    </row>
    <row r="12" spans="1:6">
      <c r="A12" s="49" t="s">
        <v>262</v>
      </c>
      <c r="B12" s="50">
        <v>214067403</v>
      </c>
      <c r="C12" s="44"/>
      <c r="D12" s="50">
        <v>62749333</v>
      </c>
      <c r="E12" s="43"/>
      <c r="F12" s="63" t="s">
        <v>267</v>
      </c>
    </row>
    <row r="13" spans="1:6">
      <c r="A13" s="49" t="s">
        <v>263</v>
      </c>
      <c r="B13" s="50">
        <v>-5639914</v>
      </c>
      <c r="C13" s="44"/>
      <c r="D13" s="50">
        <v>17303113</v>
      </c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-15203164</v>
      </c>
      <c r="C19" s="44"/>
      <c r="D19" s="50">
        <v>-6913400</v>
      </c>
      <c r="E19" s="43"/>
      <c r="F19" s="36"/>
    </row>
    <row r="20" spans="1:6">
      <c r="A20" s="52" t="s">
        <v>233</v>
      </c>
      <c r="B20" s="50">
        <v>-121781531</v>
      </c>
      <c r="C20" s="44"/>
      <c r="D20" s="50">
        <v>-139085842</v>
      </c>
      <c r="E20" s="43"/>
      <c r="F20" s="36"/>
    </row>
    <row r="21" spans="1:6">
      <c r="A21" s="52" t="s">
        <v>234</v>
      </c>
      <c r="B21" s="50">
        <v>-23435597</v>
      </c>
      <c r="C21" s="44"/>
      <c r="D21" s="50">
        <v>-30779366</v>
      </c>
      <c r="E21" s="43"/>
      <c r="F21" s="36"/>
    </row>
    <row r="22" spans="1:6">
      <c r="A22" s="52" t="s">
        <v>235</v>
      </c>
      <c r="B22" s="50">
        <v>-106784185</v>
      </c>
      <c r="C22" s="44"/>
      <c r="D22" s="50">
        <v>-192285140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>
      <c r="A28" s="53" t="s">
        <v>217</v>
      </c>
      <c r="B28" s="57">
        <f>SUM(B10:B22,B24:B27)</f>
        <v>49900535</v>
      </c>
      <c r="C28" s="44"/>
      <c r="D28" s="57">
        <f>SUM(D10:D22,D24:D27)</f>
        <v>-113848846</v>
      </c>
      <c r="E28" s="43"/>
      <c r="F28" s="36"/>
    </row>
    <row r="29" spans="1:6">
      <c r="A29" s="52" t="s">
        <v>26</v>
      </c>
      <c r="B29" s="50"/>
      <c r="C29" s="44"/>
      <c r="D29" s="50"/>
      <c r="E29" s="43"/>
      <c r="F29" s="36"/>
    </row>
    <row r="30" spans="1:6">
      <c r="A30" s="53" t="s">
        <v>239</v>
      </c>
      <c r="B30" s="57">
        <f>SUM(B28:B29)</f>
        <v>49900535</v>
      </c>
      <c r="C30" s="45"/>
      <c r="D30" s="57">
        <f>SUM(D28:D29)</f>
        <v>-113848846</v>
      </c>
      <c r="E30" s="43"/>
      <c r="F30" s="36"/>
    </row>
    <row r="31" spans="1:6">
      <c r="A31" s="52"/>
      <c r="B31" s="52"/>
      <c r="C31" s="52"/>
      <c r="D31" s="52"/>
      <c r="E31" s="43"/>
      <c r="F31" s="36"/>
    </row>
    <row r="32" spans="1:6">
      <c r="A32" s="54" t="s">
        <v>240</v>
      </c>
      <c r="B32" s="52"/>
      <c r="C32" s="52"/>
      <c r="D32" s="52"/>
      <c r="E32" s="43"/>
      <c r="F32" s="36"/>
    </row>
    <row r="33" spans="1:6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49900535</v>
      </c>
      <c r="C35" s="48"/>
      <c r="D35" s="58">
        <f>D30+D33</f>
        <v>-113848846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49900535</v>
      </c>
      <c r="D50" s="59">
        <f>D35</f>
        <v>-113848846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49900535</v>
      </c>
      <c r="D71" s="60">
        <f>D69+D50</f>
        <v>-113848846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A31" zoomScale="90" zoomScaleNormal="90" workbookViewId="0">
      <selection activeCell="B39" sqref="B39:M41"/>
    </sheetView>
  </sheetViews>
  <sheetFormatPr defaultRowHeight="15"/>
  <cols>
    <col min="1" max="1" width="78.7109375" style="65" customWidth="1"/>
    <col min="2" max="12" width="15.7109375" style="65" customWidth="1"/>
    <col min="13" max="16384" width="9.140625" style="65"/>
  </cols>
  <sheetData>
    <row r="1" spans="1:13">
      <c r="A1" s="41" t="s">
        <v>227</v>
      </c>
    </row>
    <row r="2" spans="1:13">
      <c r="A2" s="42" t="s">
        <v>224</v>
      </c>
    </row>
    <row r="3" spans="1:13">
      <c r="A3" s="42" t="s">
        <v>225</v>
      </c>
    </row>
    <row r="4" spans="1:13">
      <c r="A4" s="42" t="s">
        <v>226</v>
      </c>
    </row>
    <row r="5" spans="1:13">
      <c r="A5" s="41" t="s">
        <v>269</v>
      </c>
    </row>
    <row r="6" spans="1:13">
      <c r="A6" s="66"/>
    </row>
    <row r="7" spans="1:13" ht="72">
      <c r="B7" s="67" t="s">
        <v>270</v>
      </c>
      <c r="C7" s="67" t="s">
        <v>271</v>
      </c>
      <c r="D7" s="67" t="s">
        <v>272</v>
      </c>
      <c r="E7" s="68" t="s">
        <v>273</v>
      </c>
      <c r="F7" s="68" t="s">
        <v>273</v>
      </c>
      <c r="G7" s="67" t="s">
        <v>274</v>
      </c>
      <c r="H7" s="67" t="s">
        <v>275</v>
      </c>
      <c r="I7" s="67" t="s">
        <v>276</v>
      </c>
      <c r="J7" s="67" t="s">
        <v>277</v>
      </c>
      <c r="K7" s="67" t="s">
        <v>278</v>
      </c>
      <c r="L7" s="67" t="s">
        <v>277</v>
      </c>
      <c r="M7" s="69"/>
    </row>
    <row r="8" spans="1:13">
      <c r="A8" s="70"/>
      <c r="B8" s="69"/>
      <c r="C8" s="71"/>
      <c r="D8" s="71"/>
      <c r="E8" s="72"/>
      <c r="F8" s="72"/>
      <c r="G8" s="72"/>
      <c r="H8" s="72"/>
      <c r="I8" s="73"/>
      <c r="J8" s="73"/>
      <c r="K8" s="73"/>
      <c r="L8" s="71"/>
      <c r="M8" s="71"/>
    </row>
    <row r="9" spans="1:13">
      <c r="A9" s="74"/>
      <c r="B9" s="75"/>
      <c r="C9" s="75"/>
      <c r="D9" s="75"/>
      <c r="E9" s="76"/>
      <c r="F9" s="76"/>
      <c r="G9" s="76"/>
      <c r="H9" s="76"/>
      <c r="I9" s="77"/>
      <c r="J9" s="77"/>
      <c r="K9" s="77"/>
      <c r="L9" s="77"/>
      <c r="M9" s="71"/>
    </row>
    <row r="10" spans="1:13" ht="15.75" thickBot="1">
      <c r="A10" s="78" t="s">
        <v>279</v>
      </c>
      <c r="B10" s="79">
        <v>1144800000</v>
      </c>
      <c r="C10" s="79">
        <v>0</v>
      </c>
      <c r="D10" s="79">
        <v>0</v>
      </c>
      <c r="E10" s="79">
        <v>114160842</v>
      </c>
      <c r="F10" s="79">
        <v>20000000</v>
      </c>
      <c r="G10" s="79">
        <v>0</v>
      </c>
      <c r="H10" s="79">
        <v>0</v>
      </c>
      <c r="I10" s="79">
        <v>50384737</v>
      </c>
      <c r="J10" s="79">
        <f>SUM(B10:I10)</f>
        <v>1329345579</v>
      </c>
      <c r="K10" s="79"/>
      <c r="L10" s="79">
        <f>SUM(J10:K10)</f>
        <v>1329345579</v>
      </c>
      <c r="M10" s="71"/>
    </row>
    <row r="11" spans="1:13" ht="15.75" thickTop="1">
      <c r="A11" s="80" t="s">
        <v>280</v>
      </c>
      <c r="B11" s="75"/>
      <c r="C11" s="75"/>
      <c r="D11" s="75"/>
      <c r="E11" s="75"/>
      <c r="F11" s="75"/>
      <c r="G11" s="75"/>
      <c r="H11" s="75"/>
      <c r="I11" s="77"/>
      <c r="J11" s="77">
        <f>SUM(B11:I11)</f>
        <v>0</v>
      </c>
      <c r="K11" s="81"/>
      <c r="L11" s="75">
        <f>SUM(J11:K11)</f>
        <v>0</v>
      </c>
      <c r="M11" s="71"/>
    </row>
    <row r="12" spans="1:13">
      <c r="A12" s="78" t="s">
        <v>281</v>
      </c>
      <c r="B12" s="82">
        <f>SUM(B10:B11)</f>
        <v>1144800000</v>
      </c>
      <c r="C12" s="82">
        <f t="shared" ref="C12:K12" si="0">SUM(C10:C11)</f>
        <v>0</v>
      </c>
      <c r="D12" s="82">
        <f t="shared" si="0"/>
        <v>0</v>
      </c>
      <c r="E12" s="82">
        <f t="shared" si="0"/>
        <v>114160842</v>
      </c>
      <c r="F12" s="82">
        <f t="shared" si="0"/>
        <v>20000000</v>
      </c>
      <c r="G12" s="82">
        <f t="shared" si="0"/>
        <v>0</v>
      </c>
      <c r="H12" s="82">
        <f t="shared" si="0"/>
        <v>0</v>
      </c>
      <c r="I12" s="82">
        <f t="shared" si="0"/>
        <v>50384737</v>
      </c>
      <c r="J12" s="82">
        <f>SUM(B12:I12)</f>
        <v>1329345579</v>
      </c>
      <c r="K12" s="82">
        <f t="shared" si="0"/>
        <v>0</v>
      </c>
      <c r="L12" s="82">
        <f>SUM(J12:K12)</f>
        <v>1329345579</v>
      </c>
      <c r="M12" s="71"/>
    </row>
    <row r="13" spans="1:13">
      <c r="A13" s="83" t="s">
        <v>282</v>
      </c>
      <c r="B13" s="75"/>
      <c r="C13" s="75"/>
      <c r="D13" s="75"/>
      <c r="E13" s="75"/>
      <c r="F13" s="75"/>
      <c r="G13" s="75"/>
      <c r="H13" s="75"/>
      <c r="I13" s="84"/>
      <c r="J13" s="84">
        <f>SUM(B13:I13)</f>
        <v>0</v>
      </c>
      <c r="K13" s="84"/>
      <c r="L13" s="75">
        <f t="shared" ref="L13:L37" si="1">SUM(J13:K13)</f>
        <v>0</v>
      </c>
      <c r="M13" s="71"/>
    </row>
    <row r="14" spans="1:13">
      <c r="A14" s="85" t="s">
        <v>276</v>
      </c>
      <c r="B14" s="77"/>
      <c r="C14" s="77"/>
      <c r="D14" s="77"/>
      <c r="E14" s="77"/>
      <c r="F14" s="77"/>
      <c r="G14" s="77"/>
      <c r="H14" s="84"/>
      <c r="I14" s="86">
        <v>-113848846</v>
      </c>
      <c r="J14" s="84">
        <f t="shared" ref="J14:J37" si="2">SUM(B14:I14)</f>
        <v>-113848846</v>
      </c>
      <c r="K14" s="86"/>
      <c r="L14" s="84">
        <f t="shared" si="1"/>
        <v>-113848846</v>
      </c>
      <c r="M14" s="71"/>
    </row>
    <row r="15" spans="1:13">
      <c r="A15" s="85" t="s">
        <v>228</v>
      </c>
      <c r="B15" s="77"/>
      <c r="C15" s="77"/>
      <c r="D15" s="77"/>
      <c r="E15" s="77">
        <v>2519237</v>
      </c>
      <c r="F15" s="77">
        <v>47865500</v>
      </c>
      <c r="G15" s="77"/>
      <c r="H15" s="84"/>
      <c r="I15" s="86">
        <v>-50384737</v>
      </c>
      <c r="J15" s="84">
        <f t="shared" si="2"/>
        <v>0</v>
      </c>
      <c r="K15" s="84"/>
      <c r="L15" s="84">
        <f t="shared" si="1"/>
        <v>0</v>
      </c>
      <c r="M15" s="71"/>
    </row>
    <row r="16" spans="1:13">
      <c r="A16" s="85" t="s">
        <v>283</v>
      </c>
      <c r="B16" s="77"/>
      <c r="C16" s="77"/>
      <c r="D16" s="77"/>
      <c r="E16" s="77"/>
      <c r="F16" s="77"/>
      <c r="G16" s="77"/>
      <c r="H16" s="84"/>
      <c r="I16" s="84"/>
      <c r="J16" s="84">
        <f t="shared" si="2"/>
        <v>0</v>
      </c>
      <c r="K16" s="84"/>
      <c r="L16" s="84">
        <f t="shared" si="1"/>
        <v>0</v>
      </c>
      <c r="M16" s="71"/>
    </row>
    <row r="17" spans="1:13">
      <c r="A17" s="83" t="s">
        <v>284</v>
      </c>
      <c r="B17" s="87">
        <f>SUM(B13:B16)</f>
        <v>0</v>
      </c>
      <c r="C17" s="87">
        <f t="shared" ref="C17:K17" si="3">SUM(C13:C16)</f>
        <v>0</v>
      </c>
      <c r="D17" s="87">
        <f t="shared" si="3"/>
        <v>0</v>
      </c>
      <c r="E17" s="87">
        <f t="shared" si="3"/>
        <v>2519237</v>
      </c>
      <c r="F17" s="87">
        <f t="shared" si="3"/>
        <v>47865500</v>
      </c>
      <c r="G17" s="87">
        <f t="shared" si="3"/>
        <v>0</v>
      </c>
      <c r="H17" s="87">
        <f t="shared" si="3"/>
        <v>0</v>
      </c>
      <c r="I17" s="87">
        <f>SUM(I13:I16)</f>
        <v>-164233583</v>
      </c>
      <c r="J17" s="87">
        <f t="shared" si="2"/>
        <v>-113848846</v>
      </c>
      <c r="K17" s="87">
        <f t="shared" si="3"/>
        <v>0</v>
      </c>
      <c r="L17" s="87">
        <f t="shared" si="1"/>
        <v>-113848846</v>
      </c>
      <c r="M17" s="71"/>
    </row>
    <row r="18" spans="1:13">
      <c r="A18" s="83" t="s">
        <v>285</v>
      </c>
      <c r="B18" s="77"/>
      <c r="C18" s="77"/>
      <c r="D18" s="77"/>
      <c r="E18" s="77"/>
      <c r="F18" s="77"/>
      <c r="G18" s="77"/>
      <c r="H18" s="84"/>
      <c r="I18" s="84"/>
      <c r="J18" s="84">
        <f t="shared" si="2"/>
        <v>0</v>
      </c>
      <c r="K18" s="84"/>
      <c r="L18" s="84">
        <f t="shared" si="1"/>
        <v>0</v>
      </c>
      <c r="M18" s="71"/>
    </row>
    <row r="19" spans="1:13">
      <c r="A19" s="88" t="s">
        <v>286</v>
      </c>
      <c r="B19" s="77"/>
      <c r="C19" s="77"/>
      <c r="D19" s="77"/>
      <c r="E19" s="77"/>
      <c r="F19" s="77"/>
      <c r="G19" s="77"/>
      <c r="H19" s="84"/>
      <c r="I19" s="84"/>
      <c r="J19" s="84">
        <f t="shared" si="2"/>
        <v>0</v>
      </c>
      <c r="K19" s="84"/>
      <c r="L19" s="84">
        <f t="shared" si="1"/>
        <v>0</v>
      </c>
      <c r="M19" s="71"/>
    </row>
    <row r="20" spans="1:13">
      <c r="A20" s="88" t="s">
        <v>287</v>
      </c>
      <c r="B20" s="77"/>
      <c r="C20" s="77"/>
      <c r="D20" s="77"/>
      <c r="E20" s="77"/>
      <c r="F20" s="77"/>
      <c r="G20" s="77"/>
      <c r="H20" s="84"/>
      <c r="I20" s="84"/>
      <c r="J20" s="84">
        <f t="shared" si="2"/>
        <v>0</v>
      </c>
      <c r="K20" s="84"/>
      <c r="L20" s="84">
        <f t="shared" si="1"/>
        <v>0</v>
      </c>
      <c r="M20" s="71"/>
    </row>
    <row r="21" spans="1:13">
      <c r="A21" s="89" t="s">
        <v>288</v>
      </c>
      <c r="B21" s="77"/>
      <c r="C21" s="77"/>
      <c r="D21" s="77"/>
      <c r="E21" s="90"/>
      <c r="F21" s="90"/>
      <c r="G21" s="90"/>
      <c r="H21" s="84"/>
      <c r="I21" s="84"/>
      <c r="J21" s="84">
        <f t="shared" si="2"/>
        <v>0</v>
      </c>
      <c r="K21" s="84"/>
      <c r="L21" s="84">
        <f t="shared" si="1"/>
        <v>0</v>
      </c>
      <c r="M21" s="71"/>
    </row>
    <row r="22" spans="1:13">
      <c r="A22" s="83" t="s">
        <v>289</v>
      </c>
      <c r="B22" s="82">
        <f>SUM(B19:B21)</f>
        <v>0</v>
      </c>
      <c r="C22" s="82">
        <f t="shared" ref="C22:K22" si="4">SUM(C19:C21)</f>
        <v>0</v>
      </c>
      <c r="D22" s="82">
        <f t="shared" si="4"/>
        <v>0</v>
      </c>
      <c r="E22" s="82">
        <f t="shared" si="4"/>
        <v>0</v>
      </c>
      <c r="F22" s="82">
        <f t="shared" si="4"/>
        <v>0</v>
      </c>
      <c r="G22" s="82">
        <f t="shared" si="4"/>
        <v>0</v>
      </c>
      <c r="H22" s="82">
        <f t="shared" si="4"/>
        <v>0</v>
      </c>
      <c r="I22" s="82">
        <f t="shared" si="4"/>
        <v>0</v>
      </c>
      <c r="J22" s="87">
        <f t="shared" si="2"/>
        <v>0</v>
      </c>
      <c r="K22" s="82">
        <f t="shared" si="4"/>
        <v>0</v>
      </c>
      <c r="L22" s="82">
        <f t="shared" si="1"/>
        <v>0</v>
      </c>
      <c r="M22" s="71"/>
    </row>
    <row r="23" spans="1:13">
      <c r="A23" s="83"/>
      <c r="B23" s="75"/>
      <c r="C23" s="76"/>
      <c r="D23" s="75"/>
      <c r="E23" s="76"/>
      <c r="F23" s="76"/>
      <c r="G23" s="76"/>
      <c r="H23" s="76"/>
      <c r="I23" s="84"/>
      <c r="J23" s="84"/>
      <c r="K23" s="84"/>
      <c r="L23" s="76"/>
      <c r="M23" s="71"/>
    </row>
    <row r="24" spans="1:13" ht="15.75" thickBot="1">
      <c r="A24" s="83" t="s">
        <v>290</v>
      </c>
      <c r="B24" s="91">
        <f>B12+B17+B22</f>
        <v>1144800000</v>
      </c>
      <c r="C24" s="91">
        <f t="shared" ref="C24:K24" si="5">C12+C17+C22</f>
        <v>0</v>
      </c>
      <c r="D24" s="91">
        <f t="shared" si="5"/>
        <v>0</v>
      </c>
      <c r="E24" s="91">
        <f t="shared" si="5"/>
        <v>116680079</v>
      </c>
      <c r="F24" s="91">
        <f t="shared" si="5"/>
        <v>67865500</v>
      </c>
      <c r="G24" s="91">
        <f t="shared" si="5"/>
        <v>0</v>
      </c>
      <c r="H24" s="91">
        <f t="shared" si="5"/>
        <v>0</v>
      </c>
      <c r="I24" s="91">
        <f t="shared" si="5"/>
        <v>-113848846</v>
      </c>
      <c r="J24" s="91">
        <f t="shared" si="2"/>
        <v>1215496733</v>
      </c>
      <c r="K24" s="91">
        <f t="shared" si="5"/>
        <v>0</v>
      </c>
      <c r="L24" s="91">
        <f t="shared" si="1"/>
        <v>1215496733</v>
      </c>
      <c r="M24" s="71"/>
    </row>
    <row r="25" spans="1:13" ht="15.75" thickTop="1">
      <c r="A25" s="92"/>
      <c r="B25" s="75"/>
      <c r="C25" s="75"/>
      <c r="D25" s="75"/>
      <c r="E25" s="75"/>
      <c r="F25" s="75"/>
      <c r="G25" s="75"/>
      <c r="H25" s="75"/>
      <c r="I25" s="84"/>
      <c r="J25" s="84">
        <f t="shared" si="2"/>
        <v>0</v>
      </c>
      <c r="K25" s="84"/>
      <c r="L25" s="75">
        <f t="shared" si="1"/>
        <v>0</v>
      </c>
      <c r="M25" s="71"/>
    </row>
    <row r="26" spans="1:13">
      <c r="A26" s="83" t="s">
        <v>282</v>
      </c>
      <c r="B26" s="77"/>
      <c r="C26" s="77"/>
      <c r="D26" s="77"/>
      <c r="E26" s="77"/>
      <c r="F26" s="77"/>
      <c r="G26" s="77"/>
      <c r="H26" s="84"/>
      <c r="I26" s="84"/>
      <c r="J26" s="84">
        <f t="shared" si="2"/>
        <v>0</v>
      </c>
      <c r="K26" s="84"/>
      <c r="L26" s="84">
        <f t="shared" si="1"/>
        <v>0</v>
      </c>
      <c r="M26" s="71"/>
    </row>
    <row r="27" spans="1:13">
      <c r="A27" s="85" t="s">
        <v>276</v>
      </c>
      <c r="B27" s="77"/>
      <c r="C27" s="77"/>
      <c r="D27" s="77"/>
      <c r="E27" s="77">
        <v>65500</v>
      </c>
      <c r="F27" s="77">
        <v>-65500</v>
      </c>
      <c r="G27" s="77"/>
      <c r="H27" s="84">
        <v>-113848846</v>
      </c>
      <c r="I27" s="86">
        <v>113848846</v>
      </c>
      <c r="J27" s="84">
        <f t="shared" si="2"/>
        <v>0</v>
      </c>
      <c r="K27" s="86"/>
      <c r="L27" s="84">
        <f t="shared" si="1"/>
        <v>0</v>
      </c>
      <c r="M27" s="71"/>
    </row>
    <row r="28" spans="1:13">
      <c r="A28" s="85" t="s">
        <v>228</v>
      </c>
      <c r="B28" s="77"/>
      <c r="C28" s="77"/>
      <c r="D28" s="77"/>
      <c r="E28" s="77"/>
      <c r="F28" s="77"/>
      <c r="G28" s="77"/>
      <c r="H28" s="84"/>
      <c r="I28" s="86">
        <v>49900535</v>
      </c>
      <c r="J28" s="84">
        <f t="shared" si="2"/>
        <v>49900535</v>
      </c>
      <c r="K28" s="84"/>
      <c r="L28" s="84">
        <f t="shared" si="1"/>
        <v>49900535</v>
      </c>
      <c r="M28" s="71"/>
    </row>
    <row r="29" spans="1:13">
      <c r="A29" s="85" t="s">
        <v>283</v>
      </c>
      <c r="B29" s="77"/>
      <c r="C29" s="77"/>
      <c r="D29" s="77"/>
      <c r="E29" s="77"/>
      <c r="F29" s="77"/>
      <c r="G29" s="77"/>
      <c r="H29" s="84"/>
      <c r="I29" s="84"/>
      <c r="J29" s="84">
        <f t="shared" si="2"/>
        <v>0</v>
      </c>
      <c r="K29" s="84"/>
      <c r="L29" s="84">
        <f t="shared" si="1"/>
        <v>0</v>
      </c>
      <c r="M29" s="71"/>
    </row>
    <row r="30" spans="1:13">
      <c r="A30" s="83" t="s">
        <v>284</v>
      </c>
      <c r="B30" s="87">
        <f>SUM(B27:B29)</f>
        <v>0</v>
      </c>
      <c r="C30" s="87">
        <f t="shared" ref="C30:K30" si="6">SUM(C27:C29)</f>
        <v>0</v>
      </c>
      <c r="D30" s="87">
        <f t="shared" si="6"/>
        <v>0</v>
      </c>
      <c r="E30" s="87">
        <f t="shared" si="6"/>
        <v>65500</v>
      </c>
      <c r="F30" s="87">
        <f t="shared" si="6"/>
        <v>-65500</v>
      </c>
      <c r="G30" s="87">
        <f t="shared" si="6"/>
        <v>0</v>
      </c>
      <c r="H30" s="87">
        <f t="shared" si="6"/>
        <v>-113848846</v>
      </c>
      <c r="I30" s="87">
        <f t="shared" si="6"/>
        <v>163749381</v>
      </c>
      <c r="J30" s="87">
        <f t="shared" si="2"/>
        <v>49900535</v>
      </c>
      <c r="K30" s="87">
        <f t="shared" si="6"/>
        <v>0</v>
      </c>
      <c r="L30" s="87">
        <f t="shared" si="1"/>
        <v>49900535</v>
      </c>
      <c r="M30" s="71"/>
    </row>
    <row r="31" spans="1:13">
      <c r="A31" s="83" t="s">
        <v>285</v>
      </c>
      <c r="B31" s="77"/>
      <c r="C31" s="77"/>
      <c r="D31" s="77"/>
      <c r="E31" s="77"/>
      <c r="F31" s="77"/>
      <c r="G31" s="77"/>
      <c r="H31" s="84"/>
      <c r="I31" s="84"/>
      <c r="J31" s="84">
        <f t="shared" si="2"/>
        <v>0</v>
      </c>
      <c r="K31" s="84"/>
      <c r="L31" s="84">
        <f t="shared" si="1"/>
        <v>0</v>
      </c>
      <c r="M31" s="71"/>
    </row>
    <row r="32" spans="1:13">
      <c r="A32" s="88" t="s">
        <v>286</v>
      </c>
      <c r="B32" s="77">
        <v>47800000</v>
      </c>
      <c r="C32" s="77"/>
      <c r="D32" s="77"/>
      <c r="E32" s="77"/>
      <c r="F32" s="77">
        <v>-47800000</v>
      </c>
      <c r="G32" s="77"/>
      <c r="H32" s="84"/>
      <c r="I32" s="84"/>
      <c r="J32" s="84">
        <f t="shared" si="2"/>
        <v>0</v>
      </c>
      <c r="K32" s="84"/>
      <c r="L32" s="84">
        <f t="shared" si="1"/>
        <v>0</v>
      </c>
      <c r="M32" s="71"/>
    </row>
    <row r="33" spans="1:13">
      <c r="A33" s="88" t="s">
        <v>287</v>
      </c>
      <c r="B33" s="77"/>
      <c r="C33" s="77"/>
      <c r="D33" s="77"/>
      <c r="E33" s="77"/>
      <c r="F33" s="77"/>
      <c r="G33" s="77"/>
      <c r="H33" s="84"/>
      <c r="I33" s="84"/>
      <c r="J33" s="84">
        <f t="shared" si="2"/>
        <v>0</v>
      </c>
      <c r="K33" s="84"/>
      <c r="L33" s="84">
        <f t="shared" si="1"/>
        <v>0</v>
      </c>
      <c r="M33" s="71"/>
    </row>
    <row r="34" spans="1:13">
      <c r="A34" s="89" t="s">
        <v>288</v>
      </c>
      <c r="B34" s="77"/>
      <c r="C34" s="77"/>
      <c r="D34" s="77"/>
      <c r="E34" s="90"/>
      <c r="F34" s="90"/>
      <c r="G34" s="90"/>
      <c r="H34" s="84"/>
      <c r="I34" s="84"/>
      <c r="J34" s="84">
        <f t="shared" si="2"/>
        <v>0</v>
      </c>
      <c r="K34" s="84"/>
      <c r="L34" s="84">
        <f t="shared" si="1"/>
        <v>0</v>
      </c>
      <c r="M34" s="71"/>
    </row>
    <row r="35" spans="1:13">
      <c r="A35" s="83" t="s">
        <v>289</v>
      </c>
      <c r="B35" s="87">
        <f>SUM(B32:B34)</f>
        <v>47800000</v>
      </c>
      <c r="C35" s="87">
        <f t="shared" ref="C35:K35" si="7">SUM(C32:C34)</f>
        <v>0</v>
      </c>
      <c r="D35" s="87">
        <f t="shared" si="7"/>
        <v>0</v>
      </c>
      <c r="E35" s="87">
        <f t="shared" si="7"/>
        <v>0</v>
      </c>
      <c r="F35" s="87">
        <f t="shared" si="7"/>
        <v>-47800000</v>
      </c>
      <c r="G35" s="87">
        <f t="shared" si="7"/>
        <v>0</v>
      </c>
      <c r="H35" s="87">
        <f t="shared" si="7"/>
        <v>0</v>
      </c>
      <c r="I35" s="87">
        <f t="shared" si="7"/>
        <v>0</v>
      </c>
      <c r="J35" s="87">
        <f t="shared" si="2"/>
        <v>0</v>
      </c>
      <c r="K35" s="87">
        <f t="shared" si="7"/>
        <v>0</v>
      </c>
      <c r="L35" s="87">
        <f t="shared" si="1"/>
        <v>0</v>
      </c>
      <c r="M35" s="71"/>
    </row>
    <row r="36" spans="1:13">
      <c r="A36" s="83"/>
      <c r="B36" s="77"/>
      <c r="C36" s="77"/>
      <c r="D36" s="77"/>
      <c r="E36" s="77"/>
      <c r="F36" s="77"/>
      <c r="G36" s="77"/>
      <c r="H36" s="84"/>
      <c r="I36" s="84"/>
      <c r="J36" s="84"/>
      <c r="K36" s="84"/>
      <c r="L36" s="84"/>
      <c r="M36" s="71"/>
    </row>
    <row r="37" spans="1:13" ht="15.75" thickBot="1">
      <c r="A37" s="83" t="s">
        <v>291</v>
      </c>
      <c r="B37" s="91">
        <f>B24+B30+B35</f>
        <v>1192600000</v>
      </c>
      <c r="C37" s="91">
        <f t="shared" ref="C37:K37" si="8">C24+C30+C35</f>
        <v>0</v>
      </c>
      <c r="D37" s="91">
        <f t="shared" si="8"/>
        <v>0</v>
      </c>
      <c r="E37" s="91">
        <f t="shared" si="8"/>
        <v>116745579</v>
      </c>
      <c r="F37" s="91">
        <f t="shared" si="8"/>
        <v>20000000</v>
      </c>
      <c r="G37" s="91">
        <f t="shared" si="8"/>
        <v>0</v>
      </c>
      <c r="H37" s="91">
        <f t="shared" si="8"/>
        <v>-113848846</v>
      </c>
      <c r="I37" s="91">
        <f t="shared" si="8"/>
        <v>49900535</v>
      </c>
      <c r="J37" s="91">
        <f t="shared" si="2"/>
        <v>1265397268</v>
      </c>
      <c r="K37" s="91">
        <f t="shared" si="8"/>
        <v>0</v>
      </c>
      <c r="L37" s="91">
        <f t="shared" si="1"/>
        <v>1265397268</v>
      </c>
      <c r="M37" s="71"/>
    </row>
    <row r="38" spans="1:13" ht="15.75" thickTop="1">
      <c r="B38" s="93"/>
      <c r="C38" s="93"/>
      <c r="D38" s="93"/>
      <c r="E38" s="93"/>
      <c r="F38" s="93"/>
      <c r="G38" s="93"/>
      <c r="H38" s="94"/>
      <c r="I38" s="94"/>
      <c r="J38" s="94"/>
      <c r="K38" s="94"/>
      <c r="L38" s="94"/>
      <c r="M38" s="71"/>
    </row>
    <row r="39" spans="1:13">
      <c r="A39" s="95" t="s">
        <v>292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5"/>
      <c r="M39" s="71"/>
    </row>
    <row r="40" spans="1:13">
      <c r="A40" s="95" t="s">
        <v>293</v>
      </c>
      <c r="B40" s="96"/>
      <c r="C40" s="96"/>
      <c r="D40" s="96"/>
      <c r="E40" s="96"/>
      <c r="F40" s="96"/>
      <c r="G40" s="96"/>
      <c r="H40" s="97"/>
      <c r="I40" s="97"/>
      <c r="J40" s="95"/>
      <c r="K40" s="97"/>
      <c r="L40" s="95"/>
      <c r="M40" s="71"/>
    </row>
    <row r="41" spans="1:13">
      <c r="B41" s="71"/>
      <c r="C41" s="71"/>
      <c r="D41" s="71"/>
      <c r="E41" s="71"/>
      <c r="F41" s="71"/>
      <c r="G41" s="71"/>
      <c r="M41" s="71"/>
    </row>
    <row r="42" spans="1:13">
      <c r="B42" s="71"/>
      <c r="C42" s="71"/>
      <c r="D42" s="71"/>
      <c r="E42" s="71"/>
      <c r="F42" s="71"/>
      <c r="G42" s="71"/>
      <c r="M42" s="71"/>
    </row>
    <row r="43" spans="1:13">
      <c r="B43" s="71"/>
      <c r="C43" s="71"/>
      <c r="D43" s="71"/>
      <c r="E43" s="71"/>
      <c r="F43" s="71"/>
      <c r="G43" s="71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80"/>
  <sheetViews>
    <sheetView showGridLines="0" tabSelected="1" topLeftCell="A49" workbookViewId="0">
      <selection activeCell="E81" sqref="E81"/>
    </sheetView>
  </sheetViews>
  <sheetFormatPr defaultRowHeight="15"/>
  <cols>
    <col min="1" max="1" width="9.7109375" style="36" customWidth="1"/>
    <col min="2" max="2" width="39.5703125" style="36" customWidth="1"/>
    <col min="3" max="3" width="17.7109375" style="130" bestFit="1" customWidth="1"/>
    <col min="4" max="4" width="2.7109375" style="36" customWidth="1"/>
    <col min="5" max="5" width="15.7109375" style="36" customWidth="1"/>
    <col min="6" max="6" width="11.5703125" style="36" customWidth="1"/>
    <col min="7" max="16384" width="9.140625" style="36"/>
  </cols>
  <sheetData>
    <row r="1" spans="2:5">
      <c r="B1" s="41" t="s">
        <v>227</v>
      </c>
    </row>
    <row r="2" spans="2:5">
      <c r="B2" s="42" t="s">
        <v>224</v>
      </c>
    </row>
    <row r="3" spans="2:5">
      <c r="B3" s="42" t="s">
        <v>225</v>
      </c>
    </row>
    <row r="4" spans="2:5">
      <c r="B4" s="42" t="s">
        <v>226</v>
      </c>
    </row>
    <row r="5" spans="2:5">
      <c r="B5" s="41" t="s">
        <v>346</v>
      </c>
      <c r="C5" s="131"/>
      <c r="D5" s="39"/>
      <c r="E5" s="38"/>
    </row>
    <row r="6" spans="2:5">
      <c r="B6" s="42"/>
      <c r="C6" s="131"/>
      <c r="D6" s="39"/>
      <c r="E6" s="38"/>
    </row>
    <row r="7" spans="2:5">
      <c r="B7" s="132"/>
      <c r="C7" s="133" t="s">
        <v>211</v>
      </c>
      <c r="D7" s="37"/>
      <c r="E7" s="37" t="s">
        <v>211</v>
      </c>
    </row>
    <row r="8" spans="2:5" ht="14.1" customHeight="1">
      <c r="B8" s="132"/>
      <c r="C8" s="133" t="s">
        <v>212</v>
      </c>
      <c r="D8" s="37"/>
      <c r="E8" s="37" t="s">
        <v>213</v>
      </c>
    </row>
    <row r="9" spans="2:5" ht="14.1" customHeight="1">
      <c r="B9" s="134"/>
      <c r="C9" s="131"/>
      <c r="D9" s="39"/>
      <c r="E9" s="38"/>
    </row>
    <row r="10" spans="2:5" ht="14.1" customHeight="1">
      <c r="B10" s="116" t="s">
        <v>347</v>
      </c>
      <c r="C10" s="131"/>
      <c r="D10" s="135"/>
      <c r="E10" s="136"/>
    </row>
    <row r="11" spans="2:5" ht="14.1" customHeight="1">
      <c r="B11" s="119" t="s">
        <v>348</v>
      </c>
      <c r="C11" s="131">
        <v>49900535</v>
      </c>
      <c r="D11" s="106"/>
      <c r="E11" s="110">
        <v>-113848846</v>
      </c>
    </row>
    <row r="12" spans="2:5" ht="14.1" customHeight="1">
      <c r="B12" s="119" t="s">
        <v>349</v>
      </c>
      <c r="C12" s="131"/>
      <c r="D12" s="106"/>
      <c r="E12" s="110"/>
    </row>
    <row r="13" spans="2:5" ht="14.1" customHeight="1">
      <c r="B13" s="49" t="s">
        <v>350</v>
      </c>
      <c r="C13" s="131">
        <v>15203164</v>
      </c>
      <c r="D13" s="106"/>
      <c r="E13" s="110">
        <v>6913400</v>
      </c>
    </row>
    <row r="14" spans="2:5" ht="14.1" customHeight="1">
      <c r="B14" s="49" t="s">
        <v>351</v>
      </c>
      <c r="C14" s="131">
        <v>52371054</v>
      </c>
      <c r="D14" s="106"/>
      <c r="E14" s="110">
        <v>25925815</v>
      </c>
    </row>
    <row r="15" spans="2:5" ht="14.1" customHeight="1">
      <c r="B15" s="49" t="s">
        <v>352</v>
      </c>
      <c r="C15" s="131">
        <v>-8919503</v>
      </c>
      <c r="D15" s="106"/>
      <c r="E15" s="110"/>
    </row>
    <row r="16" spans="2:5">
      <c r="B16" s="49" t="s">
        <v>353</v>
      </c>
      <c r="C16" s="131"/>
      <c r="D16" s="106"/>
      <c r="E16" s="110"/>
    </row>
    <row r="17" spans="2:5">
      <c r="B17" s="49" t="s">
        <v>353</v>
      </c>
      <c r="C17" s="131"/>
      <c r="D17" s="106"/>
      <c r="E17" s="110"/>
    </row>
    <row r="18" spans="2:5">
      <c r="B18" s="49" t="s">
        <v>353</v>
      </c>
      <c r="C18" s="131"/>
      <c r="D18" s="106"/>
      <c r="E18" s="110"/>
    </row>
    <row r="19" spans="2:5">
      <c r="B19" s="49" t="s">
        <v>353</v>
      </c>
      <c r="C19" s="131"/>
      <c r="D19" s="106"/>
      <c r="E19" s="110"/>
    </row>
    <row r="20" spans="2:5">
      <c r="B20" s="49" t="s">
        <v>353</v>
      </c>
      <c r="C20" s="131"/>
      <c r="D20" s="106"/>
      <c r="E20" s="110"/>
    </row>
    <row r="21" spans="2:5">
      <c r="B21" s="49" t="s">
        <v>353</v>
      </c>
      <c r="C21" s="131"/>
      <c r="D21" s="137"/>
      <c r="E21" s="138"/>
    </row>
    <row r="22" spans="2:5">
      <c r="B22" s="49" t="s">
        <v>353</v>
      </c>
      <c r="C22" s="131"/>
      <c r="D22" s="137"/>
      <c r="E22" s="138"/>
    </row>
    <row r="23" spans="2:5">
      <c r="B23" s="49" t="s">
        <v>353</v>
      </c>
      <c r="C23" s="131"/>
      <c r="D23" s="137"/>
      <c r="E23" s="138"/>
    </row>
    <row r="24" spans="2:5">
      <c r="B24" s="49" t="s">
        <v>353</v>
      </c>
      <c r="C24" s="131"/>
      <c r="D24" s="137"/>
      <c r="E24" s="138"/>
    </row>
    <row r="25" spans="2:5">
      <c r="B25" s="139"/>
      <c r="C25" s="131"/>
      <c r="D25" s="106"/>
      <c r="E25" s="110"/>
    </row>
    <row r="26" spans="2:5" ht="14.1" customHeight="1">
      <c r="B26" s="119" t="s">
        <v>354</v>
      </c>
      <c r="C26" s="131"/>
      <c r="D26" s="106"/>
      <c r="E26" s="110"/>
    </row>
    <row r="27" spans="2:5" ht="14.1" customHeight="1">
      <c r="B27" s="49" t="s">
        <v>353</v>
      </c>
      <c r="C27" s="131"/>
      <c r="D27" s="106"/>
      <c r="E27" s="110"/>
    </row>
    <row r="28" spans="2:5">
      <c r="B28" s="49" t="s">
        <v>353</v>
      </c>
      <c r="C28" s="131"/>
      <c r="D28" s="106"/>
      <c r="E28" s="110"/>
    </row>
    <row r="29" spans="2:5">
      <c r="B29" s="49" t="s">
        <v>353</v>
      </c>
      <c r="C29" s="131"/>
      <c r="D29" s="106"/>
      <c r="E29" s="110"/>
    </row>
    <row r="30" spans="2:5">
      <c r="B30" s="49" t="s">
        <v>353</v>
      </c>
      <c r="C30" s="131"/>
      <c r="D30" s="106"/>
      <c r="E30" s="110"/>
    </row>
    <row r="31" spans="2:5">
      <c r="B31" s="49" t="s">
        <v>353</v>
      </c>
      <c r="C31" s="131"/>
      <c r="D31" s="106"/>
      <c r="E31" s="110"/>
    </row>
    <row r="32" spans="2:5">
      <c r="B32" s="49" t="s">
        <v>353</v>
      </c>
      <c r="C32" s="131"/>
      <c r="D32" s="106"/>
      <c r="E32" s="110"/>
    </row>
    <row r="33" spans="2:5">
      <c r="B33" s="139"/>
      <c r="C33" s="131"/>
      <c r="D33" s="106"/>
      <c r="E33" s="110"/>
    </row>
    <row r="34" spans="2:5" ht="14.1" customHeight="1">
      <c r="B34" s="119" t="s">
        <v>355</v>
      </c>
      <c r="C34" s="131"/>
      <c r="D34" s="106"/>
      <c r="E34" s="110"/>
    </row>
    <row r="35" spans="2:5">
      <c r="B35" s="139" t="s">
        <v>356</v>
      </c>
      <c r="C35" s="131">
        <v>64358918</v>
      </c>
      <c r="D35" s="106"/>
      <c r="E35" s="110">
        <v>367489098</v>
      </c>
    </row>
    <row r="36" spans="2:5" ht="14.25" customHeight="1">
      <c r="B36" s="139" t="s">
        <v>356</v>
      </c>
      <c r="C36" s="131">
        <v>121157354</v>
      </c>
      <c r="D36" s="106"/>
      <c r="E36" s="110">
        <v>-660228531</v>
      </c>
    </row>
    <row r="37" spans="2:5" ht="14.25" customHeight="1">
      <c r="B37" s="139" t="s">
        <v>356</v>
      </c>
      <c r="C37" s="131">
        <v>-124372558</v>
      </c>
      <c r="D37" s="106"/>
      <c r="E37" s="110">
        <v>84305186</v>
      </c>
    </row>
    <row r="38" spans="2:5" ht="14.25" customHeight="1">
      <c r="B38" s="139" t="s">
        <v>357</v>
      </c>
      <c r="C38" s="131">
        <v>27810908</v>
      </c>
      <c r="D38" s="106"/>
      <c r="E38" s="110">
        <v>-23179041</v>
      </c>
    </row>
    <row r="39" spans="2:5">
      <c r="B39" s="139" t="s">
        <v>357</v>
      </c>
      <c r="C39" s="131">
        <v>-14306184</v>
      </c>
      <c r="D39" s="106"/>
      <c r="E39" s="110">
        <v>-20559381</v>
      </c>
    </row>
    <row r="40" spans="2:5" ht="14.1" customHeight="1">
      <c r="B40" s="139" t="s">
        <v>357</v>
      </c>
      <c r="C40" s="131">
        <v>-2222919</v>
      </c>
      <c r="D40" s="106"/>
      <c r="E40" s="110">
        <v>-6873232</v>
      </c>
    </row>
    <row r="41" spans="2:5" ht="29.25">
      <c r="B41" s="116" t="s">
        <v>358</v>
      </c>
      <c r="C41" s="140">
        <f>SUM(C11:C40)</f>
        <v>180980769</v>
      </c>
      <c r="D41" s="141"/>
      <c r="E41" s="142">
        <f>SUM(E11:E40)</f>
        <v>-340055532</v>
      </c>
    </row>
    <row r="42" spans="2:5">
      <c r="B42" s="119" t="s">
        <v>359</v>
      </c>
      <c r="C42" s="143"/>
      <c r="D42" s="141"/>
      <c r="E42" s="141"/>
    </row>
    <row r="43" spans="2:5">
      <c r="B43" s="144"/>
      <c r="C43" s="131"/>
      <c r="D43" s="106"/>
      <c r="E43" s="110"/>
    </row>
    <row r="44" spans="2:5" ht="29.25">
      <c r="B44" s="116" t="s">
        <v>360</v>
      </c>
      <c r="C44" s="131"/>
      <c r="D44" s="106"/>
      <c r="E44" s="110"/>
    </row>
    <row r="45" spans="2:5" ht="14.1" customHeight="1">
      <c r="B45" s="49" t="s">
        <v>361</v>
      </c>
      <c r="C45" s="131">
        <v>-18700956</v>
      </c>
      <c r="D45" s="106"/>
      <c r="E45" s="110">
        <v>-3336213</v>
      </c>
    </row>
    <row r="46" spans="2:5" ht="30">
      <c r="B46" s="49" t="s">
        <v>362</v>
      </c>
      <c r="C46" s="131"/>
      <c r="D46" s="106"/>
      <c r="E46" s="110">
        <v>-4781343</v>
      </c>
    </row>
    <row r="47" spans="2:5" ht="14.1" customHeight="1">
      <c r="B47" s="49" t="s">
        <v>353</v>
      </c>
      <c r="C47" s="131"/>
      <c r="D47" s="106"/>
      <c r="E47" s="110"/>
    </row>
    <row r="48" spans="2:5">
      <c r="B48" s="49" t="s">
        <v>353</v>
      </c>
      <c r="C48" s="131"/>
      <c r="D48" s="106"/>
      <c r="E48" s="110"/>
    </row>
    <row r="49" spans="2:5">
      <c r="B49" s="49" t="s">
        <v>353</v>
      </c>
      <c r="C49" s="131"/>
      <c r="D49" s="106"/>
      <c r="E49" s="110"/>
    </row>
    <row r="50" spans="2:5">
      <c r="B50" s="49" t="s">
        <v>353</v>
      </c>
      <c r="C50" s="131"/>
      <c r="D50" s="106"/>
      <c r="E50" s="110"/>
    </row>
    <row r="51" spans="2:5">
      <c r="B51" s="49" t="s">
        <v>353</v>
      </c>
      <c r="C51" s="131"/>
      <c r="D51" s="106"/>
      <c r="E51" s="110"/>
    </row>
    <row r="52" spans="2:5" ht="14.1" customHeight="1">
      <c r="B52" s="49" t="s">
        <v>353</v>
      </c>
      <c r="C52" s="131"/>
      <c r="D52" s="106"/>
      <c r="E52" s="110"/>
    </row>
    <row r="53" spans="2:5" ht="14.1" customHeight="1">
      <c r="B53" s="49" t="s">
        <v>353</v>
      </c>
      <c r="C53" s="131"/>
      <c r="D53" s="106"/>
      <c r="E53" s="110"/>
    </row>
    <row r="54" spans="2:5" ht="14.1" customHeight="1">
      <c r="B54" s="49" t="s">
        <v>353</v>
      </c>
      <c r="C54" s="131"/>
      <c r="D54" s="106"/>
      <c r="E54" s="110"/>
    </row>
    <row r="55" spans="2:5" ht="14.1" customHeight="1">
      <c r="B55" s="49" t="s">
        <v>353</v>
      </c>
      <c r="C55" s="131"/>
      <c r="D55" s="106"/>
      <c r="E55" s="110"/>
    </row>
    <row r="56" spans="2:5" ht="14.1" customHeight="1">
      <c r="B56" s="49" t="s">
        <v>353</v>
      </c>
      <c r="C56" s="131"/>
      <c r="D56" s="106"/>
      <c r="E56" s="110"/>
    </row>
    <row r="57" spans="2:5" ht="14.1" customHeight="1">
      <c r="B57" s="116" t="s">
        <v>363</v>
      </c>
      <c r="C57" s="140">
        <f>SUM(C45:C56)</f>
        <v>-18700956</v>
      </c>
      <c r="D57" s="141"/>
      <c r="E57" s="142">
        <f>SUM(E45:E56)</f>
        <v>-8117556</v>
      </c>
    </row>
    <row r="58" spans="2:5" ht="14.1" customHeight="1">
      <c r="B58" s="144"/>
      <c r="C58" s="131"/>
      <c r="D58" s="106"/>
      <c r="E58" s="110"/>
    </row>
    <row r="59" spans="2:5" ht="14.1" customHeight="1">
      <c r="B59" s="116" t="s">
        <v>364</v>
      </c>
      <c r="C59" s="131"/>
      <c r="D59" s="106"/>
      <c r="E59" s="110"/>
    </row>
    <row r="60" spans="2:5" ht="14.1" customHeight="1">
      <c r="B60" s="49" t="s">
        <v>365</v>
      </c>
      <c r="C60" s="131">
        <v>-123637649</v>
      </c>
      <c r="D60" s="106"/>
      <c r="E60" s="110">
        <v>-222936832</v>
      </c>
    </row>
    <row r="61" spans="2:5" ht="14.1" customHeight="1">
      <c r="B61" s="49" t="s">
        <v>366</v>
      </c>
      <c r="C61" s="131">
        <v>-5819447</v>
      </c>
      <c r="D61" s="106"/>
      <c r="E61" s="110"/>
    </row>
    <row r="62" spans="2:5" ht="14.1" customHeight="1">
      <c r="B62" s="49" t="s">
        <v>353</v>
      </c>
      <c r="C62" s="131"/>
      <c r="D62" s="106"/>
      <c r="E62" s="110"/>
    </row>
    <row r="63" spans="2:5" ht="14.1" customHeight="1">
      <c r="B63" s="49" t="s">
        <v>353</v>
      </c>
      <c r="C63" s="131"/>
      <c r="D63" s="106"/>
      <c r="E63" s="110"/>
    </row>
    <row r="64" spans="2:5" ht="14.1" customHeight="1">
      <c r="B64" s="49" t="s">
        <v>353</v>
      </c>
      <c r="C64" s="131"/>
      <c r="D64" s="106"/>
      <c r="E64" s="110"/>
    </row>
    <row r="65" spans="2:6" ht="14.1" customHeight="1">
      <c r="B65" s="49" t="s">
        <v>353</v>
      </c>
      <c r="C65" s="131"/>
      <c r="D65" s="106"/>
      <c r="E65" s="110"/>
    </row>
    <row r="66" spans="2:6" ht="14.1" customHeight="1">
      <c r="B66" s="49" t="s">
        <v>353</v>
      </c>
      <c r="C66" s="131"/>
      <c r="D66" s="106"/>
      <c r="E66" s="110"/>
    </row>
    <row r="67" spans="2:6" ht="14.1" customHeight="1">
      <c r="B67" s="49" t="s">
        <v>353</v>
      </c>
      <c r="C67" s="131"/>
      <c r="D67" s="106"/>
      <c r="E67" s="110"/>
    </row>
    <row r="68" spans="2:6" ht="15" customHeight="1">
      <c r="B68" s="49" t="s">
        <v>353</v>
      </c>
      <c r="C68" s="131"/>
      <c r="D68" s="106"/>
      <c r="E68" s="110"/>
    </row>
    <row r="69" spans="2:6" ht="15" customHeight="1">
      <c r="B69" s="49" t="s">
        <v>353</v>
      </c>
      <c r="C69" s="131"/>
      <c r="D69" s="106"/>
      <c r="E69" s="110"/>
    </row>
    <row r="70" spans="2:6" ht="15" customHeight="1">
      <c r="B70" s="49" t="s">
        <v>353</v>
      </c>
      <c r="C70" s="131"/>
      <c r="D70" s="106"/>
      <c r="E70" s="110"/>
    </row>
    <row r="71" spans="2:6" ht="14.1" customHeight="1">
      <c r="B71" s="49" t="s">
        <v>353</v>
      </c>
      <c r="C71" s="131"/>
      <c r="D71" s="137"/>
      <c r="E71" s="138"/>
    </row>
    <row r="72" spans="2:6" ht="14.1" customHeight="1">
      <c r="B72" s="116" t="s">
        <v>367</v>
      </c>
      <c r="C72" s="140">
        <f>SUM(C60:C71)</f>
        <v>-129457096</v>
      </c>
      <c r="D72" s="141"/>
      <c r="E72" s="142">
        <f>SUM(E60:E71)</f>
        <v>-222936832</v>
      </c>
    </row>
    <row r="73" spans="2:6" ht="14.1" customHeight="1">
      <c r="B73" s="144"/>
      <c r="C73" s="131"/>
      <c r="D73" s="106"/>
      <c r="E73" s="110"/>
    </row>
    <row r="74" spans="2:6" ht="14.1" customHeight="1">
      <c r="B74" s="116" t="s">
        <v>368</v>
      </c>
      <c r="C74" s="145">
        <f>C41+C57+C72</f>
        <v>32822717</v>
      </c>
      <c r="D74" s="141"/>
      <c r="E74" s="146">
        <f>E41+E57+E72</f>
        <v>-571109920</v>
      </c>
    </row>
    <row r="75" spans="2:6" ht="30">
      <c r="B75" s="147" t="s">
        <v>369</v>
      </c>
      <c r="C75" s="131">
        <v>197683988</v>
      </c>
      <c r="D75" s="106"/>
      <c r="E75" s="110">
        <v>768793908</v>
      </c>
    </row>
    <row r="76" spans="2:6" ht="30">
      <c r="B76" s="147" t="s">
        <v>370</v>
      </c>
      <c r="C76" s="131"/>
      <c r="D76" s="106"/>
      <c r="E76" s="110"/>
    </row>
    <row r="77" spans="2:6" ht="30" thickBot="1">
      <c r="B77" s="148" t="s">
        <v>371</v>
      </c>
      <c r="C77" s="149">
        <f>SUM(C74:C76)</f>
        <v>230506705</v>
      </c>
      <c r="D77" s="150"/>
      <c r="E77" s="151">
        <f>SUM(E74:E76)</f>
        <v>197683988</v>
      </c>
    </row>
    <row r="78" spans="2:6" ht="15.75" thickTop="1"/>
    <row r="80" spans="2:6">
      <c r="B80" s="127" t="s">
        <v>345</v>
      </c>
      <c r="C80" s="152">
        <f>C77-'[1]2.Pasqyra e Pozicioni Financiar'!$B$30</f>
        <v>0</v>
      </c>
      <c r="D80" s="152">
        <f>D77-'[1]2.Pasqyra e Pozicioni Financiar'!$B$30</f>
        <v>-230506705</v>
      </c>
      <c r="E80" s="152">
        <f>+E77-'[1]2.Pasqyra e Pozicioni Financiar'!$D$30</f>
        <v>0</v>
      </c>
      <c r="F80" s="127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(indirekt)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2021-05-15T08:45:06Z</dcterms:modified>
</cp:coreProperties>
</file>