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 Server\Documents\Bilance per QKR 2019\AGIMI\2019 BILANCET PER DORZIM\Savrikal\"/>
    </mc:Choice>
  </mc:AlternateContent>
  <bookViews>
    <workbookView xWindow="14505" yWindow="-15" windowWidth="14340" windowHeight="11760" tabRatio="823" activeTab="9"/>
  </bookViews>
  <sheets>
    <sheet name="Kop." sheetId="1" r:id="rId1"/>
    <sheet name="Aktivet" sheetId="4" r:id="rId2"/>
    <sheet name="Pasivet" sheetId="14" r:id="rId3"/>
    <sheet name="PASH" sheetId="15" r:id="rId4"/>
    <sheet name="Fluksi 2" sheetId="34" r:id="rId5"/>
    <sheet name="Pasqyre AAM2" sheetId="31" r:id="rId6"/>
    <sheet name="Kapitali" sheetId="25" r:id="rId7"/>
    <sheet name="Sh Spjeguese 1" sheetId="36" r:id="rId8"/>
    <sheet name="Sh. Spjeguse 2" sheetId="41" r:id="rId9"/>
    <sheet name="iv.mjeteve" sheetId="42" r:id="rId10"/>
  </sheets>
  <externalReferences>
    <externalReference r:id="rId11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I12" i="42" l="1"/>
  <c r="H356" i="41"/>
  <c r="Q29" i="15"/>
  <c r="Q15" i="15"/>
  <c r="H309" i="41"/>
  <c r="H282" i="41"/>
  <c r="C121" i="41"/>
  <c r="F121" i="41"/>
  <c r="H121" i="41"/>
  <c r="H38" i="41"/>
  <c r="T26" i="15"/>
  <c r="R23" i="15"/>
  <c r="R30" i="15"/>
  <c r="R22" i="15"/>
  <c r="P16" i="15"/>
  <c r="P17" i="15"/>
  <c r="P18" i="15"/>
  <c r="P19" i="15"/>
  <c r="P20" i="15"/>
  <c r="P21" i="15"/>
  <c r="P14" i="15"/>
  <c r="O12" i="15"/>
  <c r="G48" i="14"/>
  <c r="G30" i="15"/>
  <c r="H30" i="15"/>
  <c r="H276" i="41"/>
  <c r="H268" i="41"/>
  <c r="H185" i="41"/>
  <c r="H202" i="41"/>
  <c r="H192" i="41"/>
  <c r="D171" i="41"/>
  <c r="E171" i="41"/>
  <c r="H166" i="41"/>
  <c r="H120" i="41"/>
  <c r="E120" i="41"/>
  <c r="H118" i="41"/>
  <c r="E118" i="41"/>
  <c r="E121" i="41"/>
  <c r="H104" i="41"/>
  <c r="H85" i="41"/>
  <c r="N26" i="25"/>
  <c r="G26" i="25"/>
  <c r="T30" i="15"/>
  <c r="N42" i="15"/>
  <c r="N37" i="15"/>
  <c r="N30" i="15"/>
  <c r="S30" i="15"/>
  <c r="Q30" i="15"/>
  <c r="O30" i="15"/>
  <c r="G21" i="15"/>
  <c r="P10" i="15"/>
  <c r="G15" i="31"/>
  <c r="I15" i="31"/>
  <c r="K15" i="31"/>
  <c r="G16" i="31"/>
  <c r="I16" i="31"/>
  <c r="K16" i="31"/>
  <c r="G10" i="31"/>
  <c r="I10" i="31"/>
  <c r="I13" i="31"/>
  <c r="I15" i="41"/>
  <c r="H346" i="41"/>
  <c r="H344" i="41"/>
  <c r="H337" i="41"/>
  <c r="H329" i="41"/>
  <c r="H311" i="41"/>
  <c r="H312" i="41"/>
  <c r="H119" i="41"/>
  <c r="E119" i="41"/>
  <c r="I24" i="41"/>
  <c r="G7" i="25"/>
  <c r="J7" i="25"/>
  <c r="L15" i="31"/>
  <c r="M15" i="31"/>
  <c r="L16" i="31"/>
  <c r="M16" i="31"/>
  <c r="I17" i="31"/>
  <c r="M14" i="31"/>
  <c r="M18" i="31"/>
  <c r="M19" i="31"/>
  <c r="L14" i="31"/>
  <c r="L18" i="31"/>
  <c r="L19" i="31"/>
  <c r="G14" i="31"/>
  <c r="I14" i="31"/>
  <c r="G11" i="15"/>
  <c r="H21" i="15"/>
  <c r="H44" i="14"/>
  <c r="G44" i="14"/>
  <c r="H23" i="14"/>
  <c r="H38" i="14"/>
  <c r="H6" i="14"/>
  <c r="H22" i="14"/>
  <c r="D13" i="31"/>
  <c r="E13" i="31"/>
  <c r="F13" i="31"/>
  <c r="F19" i="31"/>
  <c r="G13" i="31"/>
  <c r="H13" i="31"/>
  <c r="J13" i="31"/>
  <c r="L13" i="31"/>
  <c r="M13" i="31"/>
  <c r="D18" i="31"/>
  <c r="D19" i="31"/>
  <c r="E18" i="31"/>
  <c r="E19" i="31"/>
  <c r="H18" i="31"/>
  <c r="H19" i="31"/>
  <c r="J18" i="31"/>
  <c r="H7" i="31"/>
  <c r="I7" i="31"/>
  <c r="K7" i="31"/>
  <c r="L7" i="31"/>
  <c r="G10" i="34"/>
  <c r="H14" i="15"/>
  <c r="H11" i="15"/>
  <c r="H45" i="4"/>
  <c r="H51" i="4"/>
  <c r="H39" i="4"/>
  <c r="H32" i="4"/>
  <c r="H20" i="4"/>
  <c r="F15" i="34"/>
  <c r="H13" i="4"/>
  <c r="H9" i="4"/>
  <c r="H6" i="4"/>
  <c r="F37" i="34"/>
  <c r="N5" i="25"/>
  <c r="N6" i="25"/>
  <c r="D7" i="25"/>
  <c r="D17" i="25"/>
  <c r="E7" i="25"/>
  <c r="F7" i="25"/>
  <c r="G17" i="25"/>
  <c r="G19" i="25"/>
  <c r="G28" i="25"/>
  <c r="H7" i="25"/>
  <c r="H17" i="25"/>
  <c r="I7" i="25"/>
  <c r="L7" i="25"/>
  <c r="M7" i="25"/>
  <c r="M17" i="25"/>
  <c r="M19" i="25"/>
  <c r="M28" i="25"/>
  <c r="N8" i="25"/>
  <c r="N9" i="25"/>
  <c r="N10" i="25"/>
  <c r="N11" i="25"/>
  <c r="N12" i="25"/>
  <c r="N13" i="25"/>
  <c r="N14" i="25"/>
  <c r="N15" i="25"/>
  <c r="N16" i="25"/>
  <c r="E17" i="25"/>
  <c r="F17" i="25"/>
  <c r="F19" i="25"/>
  <c r="F28" i="25"/>
  <c r="I17" i="25"/>
  <c r="I19" i="25"/>
  <c r="I28" i="25"/>
  <c r="N18" i="25"/>
  <c r="E19" i="25"/>
  <c r="E28" i="25"/>
  <c r="K19" i="25"/>
  <c r="N20" i="25"/>
  <c r="N22" i="25"/>
  <c r="N23" i="25"/>
  <c r="N24" i="25"/>
  <c r="N25" i="25"/>
  <c r="N27" i="25"/>
  <c r="F10" i="34"/>
  <c r="F17" i="34"/>
  <c r="G14" i="15"/>
  <c r="G35" i="15"/>
  <c r="G37" i="15"/>
  <c r="F19" i="34"/>
  <c r="G54" i="15"/>
  <c r="H54" i="15"/>
  <c r="G6" i="14"/>
  <c r="G22" i="14"/>
  <c r="G23" i="14"/>
  <c r="G38" i="14"/>
  <c r="G34" i="14"/>
  <c r="G6" i="4"/>
  <c r="G9" i="4"/>
  <c r="F25" i="34"/>
  <c r="G13" i="4"/>
  <c r="F14" i="34"/>
  <c r="G20" i="4"/>
  <c r="G32" i="4"/>
  <c r="G39" i="4"/>
  <c r="G51" i="4"/>
  <c r="F24" i="34"/>
  <c r="F28" i="34"/>
  <c r="G45" i="4"/>
  <c r="H19" i="25"/>
  <c r="H28" i="25"/>
  <c r="J19" i="31"/>
  <c r="K7" i="25"/>
  <c r="N7" i="25"/>
  <c r="J17" i="25"/>
  <c r="J19" i="25"/>
  <c r="J28" i="25"/>
  <c r="H50" i="14"/>
  <c r="L17" i="25"/>
  <c r="L19" i="25"/>
  <c r="L28" i="25"/>
  <c r="K21" i="25"/>
  <c r="N21" i="25"/>
  <c r="G50" i="14"/>
  <c r="G18" i="31"/>
  <c r="G19" i="31"/>
  <c r="I18" i="31"/>
  <c r="I19" i="31"/>
  <c r="K14" i="31"/>
  <c r="K18" i="31"/>
  <c r="K10" i="31"/>
  <c r="K13" i="31"/>
  <c r="N43" i="15"/>
  <c r="H35" i="15"/>
  <c r="H37" i="15"/>
  <c r="H36" i="15"/>
  <c r="F31" i="34"/>
  <c r="F35" i="34"/>
  <c r="H39" i="14"/>
  <c r="D19" i="25"/>
  <c r="N17" i="25"/>
  <c r="H51" i="14"/>
  <c r="H30" i="4"/>
  <c r="H52" i="4"/>
  <c r="H54" i="14"/>
  <c r="G38" i="34"/>
  <c r="K19" i="31"/>
  <c r="D28" i="25"/>
  <c r="N19" i="25"/>
  <c r="H339" i="41"/>
  <c r="F171" i="41"/>
  <c r="I25" i="41"/>
  <c r="K28" i="25"/>
  <c r="N28" i="25"/>
  <c r="P30" i="15"/>
  <c r="P32" i="15"/>
  <c r="H40" i="15"/>
  <c r="H48" i="15"/>
  <c r="H55" i="15"/>
  <c r="F8" i="34"/>
  <c r="G36" i="15"/>
  <c r="G40" i="15"/>
  <c r="G48" i="15"/>
  <c r="G55" i="15"/>
  <c r="F20" i="34"/>
  <c r="G39" i="14"/>
  <c r="G51" i="14"/>
  <c r="F16" i="34"/>
  <c r="G30" i="4"/>
  <c r="G52" i="4"/>
  <c r="G59" i="4"/>
  <c r="G55" i="14"/>
  <c r="F18" i="34"/>
  <c r="F21" i="34"/>
  <c r="F36" i="34"/>
</calcChain>
</file>

<file path=xl/sharedStrings.xml><?xml version="1.0" encoding="utf-8"?>
<sst xmlns="http://schemas.openxmlformats.org/spreadsheetml/2006/main" count="983" uniqueCount="631">
  <si>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</si>
  <si>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</si>
  <si>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</si>
  <si>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</si>
  <si>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</si>
  <si>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</si>
  <si>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</si>
  <si>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</si>
  <si>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</si>
  <si>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</si>
  <si>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</si>
  <si>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</si>
  <si>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</si>
  <si>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NIPT -i</t>
  </si>
  <si>
    <t>Pasqyra Financiare jane te shprehura ne</t>
  </si>
  <si>
    <t>Pasqyra Financiare jane te rumbullakosura ne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</si>
  <si>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</si>
  <si>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</si>
  <si>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</si>
  <si>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</si>
  <si>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</si>
  <si>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</si>
  <si>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Emertimi dhe Forma ligjore</t>
  </si>
  <si>
    <t>Totali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</si>
  <si>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</si>
  <si>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</si>
  <si>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</si>
  <si>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</si>
  <si>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</si>
  <si>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</si>
  <si>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</si>
  <si>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</si>
  <si>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</si>
  <si>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</si>
  <si>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</si>
  <si>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</si>
  <si>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</si>
  <si>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</si>
  <si>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</si>
  <si>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</si>
  <si>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</si>
  <si>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</si>
  <si>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</si>
  <si>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</si>
  <si>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</si>
  <si>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</si>
  <si>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</si>
  <si>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</si>
  <si>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</si>
  <si>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</si>
  <si>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</si>
  <si>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</si>
  <si>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</si>
  <si>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</si>
  <si>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</si>
  <si>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</si>
  <si>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</si>
  <si>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</si>
  <si>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</si>
  <si>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</si>
  <si>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</si>
  <si>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</si>
  <si>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</si>
  <si>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</si>
  <si>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</si>
  <si>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</si>
  <si>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</si>
  <si>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</si>
  <si>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</si>
  <si>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</si>
  <si>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</si>
  <si>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</si>
  <si>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</si>
  <si>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</si>
  <si>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</si>
  <si>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</si>
  <si>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</si>
  <si>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</si>
  <si>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</si>
  <si>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</si>
  <si>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</si>
  <si>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</si>
  <si>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</si>
  <si>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</si>
  <si>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</si>
  <si>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</si>
  <si>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</si>
  <si>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</si>
  <si>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</si>
  <si>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</si>
  <si>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</si>
  <si>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</si>
  <si>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</si>
  <si>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</si>
  <si>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</si>
  <si>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</si>
  <si>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</si>
  <si>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</si>
  <si>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</si>
  <si>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</si>
  <si>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</si>
  <si>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</si>
  <si>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</si>
  <si>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</si>
  <si>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</si>
  <si>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</si>
  <si>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</si>
  <si>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</si>
  <si>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</si>
  <si>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</si>
  <si>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</si>
  <si>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</si>
  <si>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</si>
  <si>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</si>
  <si>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</si>
  <si>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</si>
  <si>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</si>
  <si>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</si>
  <si>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</si>
  <si>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</si>
  <si>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</si>
  <si>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</si>
  <si>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</si>
  <si>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</si>
  <si>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</si>
  <si>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</si>
  <si>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</si>
  <si>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</si>
  <si>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</si>
  <si>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</si>
  <si>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</si>
  <si>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</si>
  <si>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</si>
  <si>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</si>
  <si>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</si>
  <si>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</si>
  <si>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</si>
  <si>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</si>
  <si>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</si>
  <si>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</si>
  <si>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</si>
  <si>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</si>
  <si>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</si>
  <si>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</si>
  <si>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</si>
  <si>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</si>
  <si>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</si>
  <si>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</si>
  <si>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</si>
  <si>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</si>
  <si>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</si>
  <si>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</si>
  <si>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</si>
  <si>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</si>
  <si>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Dividendë të paguar</t>
  </si>
  <si>
    <t>(metoda indirekte)</t>
  </si>
  <si>
    <t>Fitim / Humbja e vitit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</si>
  <si>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</si>
  <si>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</si>
  <si>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</si>
  <si>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</si>
  <si>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</si>
  <si>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</si>
  <si>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</si>
  <si>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</si>
  <si>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</si>
  <si>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</si>
  <si>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</si>
  <si>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</si>
  <si>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</si>
  <si>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</si>
  <si>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</si>
  <si>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Pasqyra e Pozicionit Financiar (Bilanci)</t>
  </si>
  <si>
    <t>Emertimi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</si>
  <si>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</si>
  <si>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</si>
  <si>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</si>
  <si>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</si>
  <si>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</si>
  <si>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</si>
  <si>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</si>
  <si>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</si>
  <si>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</si>
  <si>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</si>
  <si>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</si>
  <si>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</si>
  <si>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</si>
  <si>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</si>
  <si>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</si>
  <si>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</si>
  <si>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</si>
  <si>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Kompjutera e sisteme informacioni me 25 % te vleftes se mbetur</t>
  </si>
  <si>
    <t>Shenimet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</si>
  <si>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</si>
  <si>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</si>
  <si>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</si>
  <si>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</si>
  <si>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</si>
  <si>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</si>
  <si>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</si>
  <si>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</si>
  <si>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</si>
  <si>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</si>
  <si>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</si>
  <si>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</si>
  <si>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</si>
  <si>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</si>
  <si>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</si>
  <si>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</si>
  <si>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</si>
  <si>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</si>
  <si>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</si>
  <si>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</si>
  <si>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</si>
  <si>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</si>
  <si>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</si>
  <si>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</si>
  <si>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</si>
  <si>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</si>
  <si>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</si>
  <si>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</si>
  <si>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</si>
  <si>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</si>
  <si>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</si>
  <si>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</si>
  <si>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</si>
  <si>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</si>
  <si>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</si>
  <si>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</si>
  <si>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Mjetet monetare ne fillim te periudhes kontabel</t>
  </si>
  <si>
    <t>Amortizimin</t>
  </si>
  <si>
    <t>Tatim mbi fitimin i paguar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</si>
  <si>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</si>
  <si>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</si>
  <si>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</si>
  <si>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</si>
  <si>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( Ne zbatim te Standartit Kombetar te Kontabilitetit Nr.2 dhe </t>
  </si>
  <si>
    <t>Ligjit Nr. 9228  Date 29.04.2004  "Per Kontabilitetin dhe Pasqyrat Financiare" )</t>
  </si>
  <si>
    <t>Leke</t>
  </si>
  <si>
    <t>Sasia</t>
  </si>
  <si>
    <t>Gjendje</t>
  </si>
  <si>
    <t>Shtesa</t>
  </si>
  <si>
    <t>Pakesime</t>
  </si>
  <si>
    <t xml:space="preserve">             TOTALI</t>
  </si>
  <si>
    <t>Shuma toka  ndertesa</t>
  </si>
  <si>
    <t>Pasqyra e fluksit monetar - Metoda Indirekte</t>
  </si>
  <si>
    <t>Fluksi i parave nga veprimtaria e shfrytezimit</t>
  </si>
  <si>
    <t>Fitimi nga veprimtaria e shfrytezimit</t>
  </si>
  <si>
    <t>Rregullime per :</t>
  </si>
  <si>
    <t>Humbje nga kembimet valutore</t>
  </si>
  <si>
    <t>Te ardhura nga Investimet</t>
  </si>
  <si>
    <t>Shpenzime per interesa</t>
  </si>
  <si>
    <t>Rritje/renie ne Tepricen e inventarit</t>
  </si>
  <si>
    <t>Rritje/renie e shpenzimeve te periudhave te ardhshme</t>
  </si>
  <si>
    <t>MM te perfituara nga aktivitetet</t>
  </si>
  <si>
    <t>Interesi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</si>
  <si>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</si>
  <si>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</si>
  <si>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</si>
  <si>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 (Prodhimi AAM)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</si>
  <si>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</si>
  <si>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</si>
  <si>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</si>
  <si>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</si>
  <si>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</si>
  <si>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</si>
  <si>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</si>
  <si>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</si>
  <si>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Shpenzime te pacaktuara</t>
  </si>
  <si>
    <t>MM neto e perdorur ne veprimtarite Financiare</t>
  </si>
  <si>
    <t>Rritja/Renia neto e mjeteve monetare</t>
  </si>
  <si>
    <t>Mjetet monetare ne fund te periudhes kontabel</t>
  </si>
  <si>
    <t>Mjete  transporti</t>
  </si>
  <si>
    <t>Makineri &amp; paisje</t>
  </si>
  <si>
    <t>Rritje/renie ne tepricen e kerkesave te arketueshme nga aktiviteti, si dhe kerkesave te arketueshme te tjera</t>
  </si>
  <si>
    <t>Rritje/renie ne tepricen e detyrimeve ,per tu paguar nga aktiviteti</t>
  </si>
  <si>
    <t>Amortizimi</t>
  </si>
  <si>
    <t>Vl.mbetur</t>
  </si>
  <si>
    <t>Amortiz.Tatim.</t>
  </si>
  <si>
    <t>20% Vl.Mbet.</t>
  </si>
  <si>
    <t>Paisje zyre &amp; informatike</t>
  </si>
  <si>
    <t>Shuma mj.transporti,pajisje  informatike</t>
  </si>
  <si>
    <t>Administratori</t>
  </si>
  <si>
    <t>Të pagueshme për detyrimet tatimore, sigurimet shoqerore</t>
  </si>
  <si>
    <t>Pjesa e fitimit/humbjes nga pjesëmarrjet , Shpenzime te pazbriteshme</t>
  </si>
  <si>
    <t>Të tjera , T.v.sh</t>
  </si>
  <si>
    <t>Detyrime tatimore per Tatimin mbi Fitimin</t>
  </si>
  <si>
    <t>Sarande</t>
  </si>
  <si>
    <t>Të tjera , Tatim mbi Fitimin</t>
  </si>
  <si>
    <t>Detyrime tatimore per T.v.sh.</t>
  </si>
  <si>
    <t>Amortiz.i</t>
  </si>
  <si>
    <t>Terrene ndertimi</t>
  </si>
  <si>
    <t xml:space="preserve">Ndertesa </t>
  </si>
  <si>
    <t>Punime ne proces-llog.231</t>
  </si>
  <si>
    <t xml:space="preserve"> I</t>
  </si>
  <si>
    <t xml:space="preserve"> II</t>
  </si>
  <si>
    <t>Te ardhura nga shitja e paisjeve, dhe kredidhenie</t>
  </si>
  <si>
    <t xml:space="preserve"> </t>
  </si>
  <si>
    <t>Shuma</t>
  </si>
  <si>
    <t>B</t>
  </si>
  <si>
    <t>BKT Euro</t>
  </si>
  <si>
    <t>Të tjera shpenzime me fature tatimore</t>
  </si>
  <si>
    <t>Pozicioni financiar më 31 dhjetor 2016</t>
  </si>
  <si>
    <t>Viti  2019</t>
  </si>
  <si>
    <t>01.01.2019</t>
  </si>
  <si>
    <t>31.12.2019</t>
  </si>
  <si>
    <t>10/03/2020</t>
  </si>
  <si>
    <t>Detyrime tatimore per T.A.B.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</si>
  <si>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</si>
  <si>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</si>
  <si>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</si>
  <si>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</si>
  <si>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Kuadri ligjor: Ligjit 25/2018 dt 10.05.2018 "Per Kontabilitetin dhe Pasqyrat Financiare"</t>
  </si>
  <si>
    <t xml:space="preserve">     Monedha baze  e perdorur per pasqyrimin e te dhenave ne PF  eshte Leku</t>
  </si>
  <si>
    <t xml:space="preserve">     Per percaktimin e kostos se inventareve eshte zgjedhur metoda " Mesatarja e ponderuar " </t>
  </si>
  <si>
    <t>(SKK 4: )</t>
  </si>
  <si>
    <t xml:space="preserve">                - Per ndertesat me 5 % te vleftes se mbetur.</t>
  </si>
  <si>
    <t xml:space="preserve">                - Te gjitha AAM te tjera me 20 % te vleftes se mbetur</t>
  </si>
  <si>
    <t>si metode te amortizimit ate lineare me normen e amortizimit 15 % ne vit.</t>
  </si>
  <si>
    <t>EKONOMISTI</t>
  </si>
  <si>
    <t>ADMINISTRATORI</t>
  </si>
  <si>
    <t xml:space="preserve">Aktiviteti kryesor. </t>
  </si>
  <si>
    <t>Forma ligjore: Shpk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</si>
  <si>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</si>
  <si>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</si>
  <si>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</si>
  <si>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</si>
  <si>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</si>
  <si>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</si>
  <si>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</si>
  <si>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</si>
  <si>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</si>
  <si>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</si>
  <si>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LEK</t>
  </si>
  <si>
    <t>EUR</t>
  </si>
  <si>
    <t>shuma</t>
  </si>
  <si>
    <t>E M E R T I M I</t>
  </si>
  <si>
    <t>Arka ne Leke</t>
  </si>
  <si>
    <t>Arka ne Euro</t>
  </si>
  <si>
    <t>Arka ne Dollare</t>
  </si>
  <si>
    <t>Pulla tatimore,bileta,te tjera me vlere</t>
  </si>
  <si>
    <t>totali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</si>
  <si>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</si>
  <si>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</si>
  <si>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</si>
  <si>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Kliente per mallra,produkte e sherbime</t>
  </si>
  <si>
    <t>&gt;</t>
  </si>
  <si>
    <t xml:space="preserve">     Fatura te pa likuiduara nen nje vit</t>
  </si>
  <si>
    <t xml:space="preserve">     Zhvleresimi i te drejtave dhe detyrimeve</t>
  </si>
  <si>
    <t>Inventari i klienteve bashkangjitur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</si>
  <si>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</si>
  <si>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</si>
  <si>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 xml:space="preserve">Të tjera 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</si>
  <si>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</si>
  <si>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</si>
  <si>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</si>
  <si>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</si>
  <si>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</si>
  <si>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</si>
  <si>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</si>
  <si>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</si>
  <si>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</si>
  <si>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</si>
  <si>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</si>
  <si>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</si>
  <si>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</si>
  <si>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Zhvlerësim i të drejtave dhe detyrimeve (i detajuar per çdo ze si me siper)</t>
  </si>
  <si>
    <t>Kapital i nënshkruar i papaguar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</si>
  <si>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</si>
  <si>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</si>
  <si>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</si>
  <si>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</si>
  <si>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</si>
  <si>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</si>
  <si>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</si>
  <si>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</si>
  <si>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</si>
  <si>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>Zhvlerësimi i materialeve të tjera</t>
  </si>
  <si>
    <t>Zhvlerësimi i mallrave dhe (produkteve) për shitje</t>
  </si>
  <si>
    <t xml:space="preserve">Inventari mallrave bashkangjitur 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</si>
  <si>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</si>
  <si>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</si>
  <si>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</si>
  <si>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</si>
  <si>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</si>
  <si>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</si>
  <si>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</si>
  <si>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Të drejta të tjera afatgjatë</t>
  </si>
  <si>
    <t>Të drejta dhe detyrime ndaj pjesëtarëve të tjerë të grupit</t>
  </si>
  <si>
    <t>Aktive  materiale me vleren neto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</si>
  <si>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</si>
  <si>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</si>
  <si>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</si>
  <si>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Inventaret analitike bashkangjitur </t>
  </si>
  <si>
    <t>Analiza e posteve te amortizushme</t>
  </si>
  <si>
    <t>Viti raportues</t>
  </si>
  <si>
    <t>Viti paraardhes</t>
  </si>
  <si>
    <t>Vlera</t>
  </si>
  <si>
    <t>Toka e ndërtesa</t>
  </si>
  <si>
    <t xml:space="preserve">Të tjera Ins. pajisje </t>
  </si>
  <si>
    <t xml:space="preserve">Ativet biologjike </t>
  </si>
  <si>
    <t>Aktive  jo materiale</t>
  </si>
  <si>
    <t>Koncesione</t>
  </si>
  <si>
    <t>Patenta,licenca,marka e aktive te ngjashme</t>
  </si>
  <si>
    <t>Emri i mire</t>
  </si>
  <si>
    <t>Parapagime për AAJM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</si>
  <si>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</si>
  <si>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</si>
  <si>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</si>
  <si>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</si>
  <si>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</si>
  <si>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 xml:space="preserve">Huamarrje afatshkurtra </t>
  </si>
  <si>
    <t>Overdraft Raiffeisen bank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</si>
  <si>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</si>
  <si>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</si>
  <si>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</si>
  <si>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</si>
  <si>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</si>
  <si>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</si>
  <si>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</si>
  <si>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</si>
  <si>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</si>
  <si>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</si>
  <si>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</si>
  <si>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</si>
  <si>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Kësti i llogaritur i huas për t’u paguar në 12 muajt e ardheshem</t>
  </si>
  <si>
    <t>Parapagime të marra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</si>
  <si>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</si>
  <si>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</si>
  <si>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</si>
  <si>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</si>
  <si>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</si>
  <si>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</si>
  <si>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</si>
  <si>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</si>
  <si>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</si>
  <si>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</si>
  <si>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</si>
  <si>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Të pagueshme për detyrimet tatimore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</si>
  <si>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</si>
  <si>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</si>
  <si>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</si>
  <si>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</si>
  <si>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</si>
  <si>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</si>
  <si>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</si>
  <si>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</si>
  <si>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tjera të pagueshme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</si>
  <si>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</si>
  <si>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</si>
  <si>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</si>
  <si>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</si>
  <si>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</si>
  <si>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</si>
  <si>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</si>
  <si>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</si>
  <si>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</si>
  <si>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</si>
  <si>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</si>
  <si>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BKT Lek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</si>
  <si>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</si>
  <si>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</si>
  <si>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</si>
  <si>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</si>
  <si>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</si>
  <si>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</si>
  <si>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Te ardhurat perbehen</t>
  </si>
  <si>
    <t>●</t>
  </si>
  <si>
    <t>Shitje e punimeve dhe e sherbimeve</t>
  </si>
  <si>
    <t>Shitje mallrash</t>
  </si>
  <si>
    <t>Qira</t>
  </si>
  <si>
    <t>Shpenzimet perbehen nga</t>
  </si>
  <si>
    <t>Lende te para e materiale</t>
  </si>
  <si>
    <t>Blerje objekte inventari</t>
  </si>
  <si>
    <t>Blerje,energji,avull,uje</t>
  </si>
  <si>
    <t>Energji ... për prodhim, magazinin ...</t>
  </si>
  <si>
    <t>Blerje/Shpenzime mallrash, shërbimesh</t>
  </si>
  <si>
    <t>Blerje /Shpenzime të tjera</t>
  </si>
  <si>
    <t>Mirëmbajtje dhe riparime</t>
  </si>
  <si>
    <t>Të tjera</t>
  </si>
  <si>
    <t>Shpenzime postare internet</t>
  </si>
  <si>
    <t>Shpenzime per udhetime e dieta</t>
  </si>
  <si>
    <t>Shpenzime për shërbimet bankare</t>
  </si>
  <si>
    <t>Tatime të tjera</t>
  </si>
  <si>
    <t>Pagat dhe shpërblimet e personelit</t>
  </si>
  <si>
    <t>Sigurimet shoqërore dhe shëndetsore</t>
  </si>
  <si>
    <t>Gjoba dhe dëmshpërblime</t>
  </si>
  <si>
    <t>Shpenzime te tjera korente</t>
  </si>
  <si>
    <t>Humbje nga azhornimi i Arkes/Bankes</t>
  </si>
  <si>
    <t>Amortizimet e aktiveve afatgjatë</t>
  </si>
  <si>
    <t>Fitimi (Humbja) e vitit financiar</t>
  </si>
  <si>
    <t>Fitimi i ushtrimit</t>
  </si>
  <si>
    <t>Shpenzime te pa zbriteshme</t>
  </si>
  <si>
    <t>Fitimi para tatimit</t>
  </si>
  <si>
    <t>Tatimi mbi fitimin</t>
  </si>
  <si>
    <t>Në shpenzimet e pazbritëshme  përfshihen zërat e mëposhtëm:</t>
  </si>
  <si>
    <t>Gjoba</t>
  </si>
  <si>
    <t>Analiza  dhe rakordimi i berjeve</t>
  </si>
  <si>
    <t>Importet</t>
  </si>
  <si>
    <t>Blerjet pa tvsh e me tvsh te pa zbriteshme</t>
  </si>
  <si>
    <t>Shuma e blerjeve te raportuara me FDP</t>
  </si>
  <si>
    <t xml:space="preserve">     Nga kjo </t>
  </si>
  <si>
    <t>Aktiva Afat Gjata Materiale</t>
  </si>
  <si>
    <t>Minus</t>
  </si>
  <si>
    <t>Referenca</t>
  </si>
  <si>
    <t>Shpenzime per periudhat e ardheshme</t>
  </si>
  <si>
    <t>Te tjera ………..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</si>
  <si>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</si>
  <si>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</si>
  <si>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</si>
  <si>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</si>
  <si>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</si>
  <si>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</si>
  <si>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a)  Shpenzime te raportuara ne librin e blerjeve</t>
  </si>
  <si>
    <t xml:space="preserve">        b)  Shpenzime te pa raportuara ne librin e blerjeve</t>
  </si>
  <si>
    <t xml:space="preserve">                        Shuma ( 1 + 2 - 2a )</t>
  </si>
  <si>
    <t>Kuadrimi Shuma (1+2-2a) - Totalin ne shpenzime = 0</t>
  </si>
  <si>
    <t xml:space="preserve">Pasqyra  e  Ndryshimeve  ne  Kapital  </t>
  </si>
  <si>
    <t xml:space="preserve">Fitimi (humbja) neto e vitit financiar </t>
  </si>
  <si>
    <t>Fitimi qe bartet ne vitin e ardheshem</t>
  </si>
  <si>
    <t>Rritja e kapitalit aksioner</t>
  </si>
  <si>
    <t>Rivleresime</t>
  </si>
  <si>
    <t>Numuri I punonjesve</t>
  </si>
  <si>
    <t>Numuri mesatar I te punesuarve gjate vitit</t>
  </si>
  <si>
    <t>Fondi I pagave</t>
  </si>
  <si>
    <t>Llogarite jashte bilancit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</si>
  <si>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</si>
  <si>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</si>
  <si>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</si>
  <si>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</si>
  <si>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</si>
  <si>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</si>
  <si>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ADMINSTRATORI</t>
  </si>
  <si>
    <t>Impiante dhe makineri mj.transp</t>
  </si>
  <si>
    <t>Pasqyra   e   Fluksit   te Mjeteve   Monetare  Viti 2019</t>
  </si>
  <si>
    <t xml:space="preserve">Inventari i Aktiveve Afatgjata Materiale  2019  si  dhe  Amortizimi I tyre </t>
  </si>
  <si>
    <t>01.01.19</t>
  </si>
  <si>
    <t>31.12.19</t>
  </si>
  <si>
    <t>Viti 2019</t>
  </si>
  <si>
    <t>Pozicioni financiar më 31 dhjetor 2019</t>
  </si>
  <si>
    <t>Pozicioni financiar i rideklaruar më 31 dhjetor 2018</t>
  </si>
  <si>
    <t>Pozicioni financiar i rideklaruar më 1 janar 2019</t>
  </si>
  <si>
    <t>Impiante dhe makineri mj.transpori</t>
  </si>
  <si>
    <t>Shpenzime transporti mirmbajtje</t>
  </si>
  <si>
    <t>Siguracione</t>
  </si>
  <si>
    <t xml:space="preserve">BKT Leke </t>
  </si>
  <si>
    <t>Raiff.Bank Leke</t>
  </si>
  <si>
    <t>Raiff.Bank Euro</t>
  </si>
  <si>
    <t>701 (Ndertime te tjera )</t>
  </si>
  <si>
    <t>701 SHIT.APART</t>
  </si>
  <si>
    <t>786 Interesa</t>
  </si>
  <si>
    <t>FDP</t>
  </si>
  <si>
    <t>NDRYSHM/GJENDJEVE</t>
  </si>
  <si>
    <t>TE ARDHURAT</t>
  </si>
  <si>
    <t>618 Pune e gjalle me te trete</t>
  </si>
  <si>
    <t>618 Karburante</t>
  </si>
  <si>
    <t>6 AQT(P/Proc)</t>
  </si>
  <si>
    <t>618 Shtypshkrime</t>
  </si>
  <si>
    <t>627(Energji)</t>
  </si>
  <si>
    <t>627 Shp.Transporti</t>
  </si>
  <si>
    <t>6 Shpernd.Shp.Vitet e kaluara</t>
  </si>
  <si>
    <t>681 Amortizim</t>
  </si>
  <si>
    <t>638 (T.Bashk)</t>
  </si>
  <si>
    <t>667 Kom.Bank</t>
  </si>
  <si>
    <t>FURN/ME FAT.T</t>
  </si>
  <si>
    <t>SHP/MAT/ F.TAT</t>
  </si>
  <si>
    <t>BL/PERJASHT</t>
  </si>
  <si>
    <t>BL/ME TVSH MAT</t>
  </si>
  <si>
    <t>BL/AQT BR/VENDIT</t>
  </si>
  <si>
    <t>BL/IMPORT AQT ME TVSH</t>
  </si>
  <si>
    <t>AQT</t>
  </si>
  <si>
    <t>FURNITURA ME F/TAT</t>
  </si>
  <si>
    <t>NDR/GJ/IVENTARI</t>
  </si>
  <si>
    <t>KMSH-JA</t>
  </si>
  <si>
    <t>EMERTIMI</t>
  </si>
  <si>
    <t>VLERA</t>
  </si>
  <si>
    <t>TOTALI FDP-I</t>
  </si>
  <si>
    <t>SHPERNDARJA</t>
  </si>
  <si>
    <t xml:space="preserve">TOTALI  </t>
  </si>
  <si>
    <t>KOSTO MATERIALE</t>
  </si>
  <si>
    <t>SHP/ME BANKE</t>
  </si>
  <si>
    <t>PUN/GJALLE</t>
  </si>
  <si>
    <t>AMORT</t>
  </si>
  <si>
    <t>KURS/KEMB</t>
  </si>
  <si>
    <t>Pozicioni financiar i rideklaruar më 1 janar 2017</t>
  </si>
  <si>
    <t>TOTALI</t>
  </si>
  <si>
    <t>Nj/mat</t>
  </si>
  <si>
    <t>Nen 1 vit</t>
  </si>
  <si>
    <t>Mbi 1 vit</t>
  </si>
  <si>
    <t>Amor/Nd.gjendje</t>
  </si>
  <si>
    <t>FURNITOR</t>
  </si>
  <si>
    <t>Blerjet brenda vendit materiale furnitara</t>
  </si>
  <si>
    <t>Blerjet brenda vendit aktive afatgjata</t>
  </si>
  <si>
    <t>Shpenzime furnitura dhe sherbime me fatura tatimore</t>
  </si>
  <si>
    <t xml:space="preserve">Shtesa apo paksimi i gjendjeve te magazines </t>
  </si>
  <si>
    <t>Të tjera të pagueshme pa likujduar dividenti</t>
  </si>
  <si>
    <t>SAVRIKAL   SHPK</t>
  </si>
  <si>
    <t>J76705511E</t>
  </si>
  <si>
    <t>VRION-DELVINE</t>
  </si>
  <si>
    <t>NDERTIME dhe SHERBIME</t>
  </si>
  <si>
    <t>Dhimitraq Gjino</t>
  </si>
  <si>
    <t>Dëftesa të pagueshme (Furnitor)</t>
  </si>
  <si>
    <t xml:space="preserve">Subjekti  :  </t>
  </si>
  <si>
    <t>L14710803C</t>
  </si>
  <si>
    <t xml:space="preserve">Vendodhja: </t>
  </si>
  <si>
    <t>Te tjera, Sigurime Shoqerore, TAP 2011</t>
  </si>
  <si>
    <t>6 TARIFA TE NDRYSHME INST.SHTETERORE</t>
  </si>
  <si>
    <t>618 Shp.kontabilisti</t>
  </si>
  <si>
    <t>6 TJERA</t>
  </si>
  <si>
    <t>681 INTERSA KREDIE</t>
  </si>
  <si>
    <t>0900011144-al</t>
  </si>
  <si>
    <t>002016908 EURO</t>
  </si>
  <si>
    <t>415228276 EURO</t>
  </si>
  <si>
    <t xml:space="preserve">     Fatura te pa likuiduara mbi nje vit nje subjekt gjykate</t>
  </si>
  <si>
    <t>Mjete transporti</t>
  </si>
  <si>
    <t>Impiante e makineri</t>
  </si>
  <si>
    <t>Lëndë djegëse e materiale te tjera ndihmese</t>
  </si>
  <si>
    <t>Taksa dhe tarifa vendore etj int</t>
  </si>
  <si>
    <t>Subjekti:</t>
  </si>
  <si>
    <t>SAVRIKAL</t>
  </si>
  <si>
    <t>NIPTI</t>
  </si>
  <si>
    <t>INVENTARI I  AUTOMJETEVE NE PRONESI  V I T I</t>
  </si>
  <si>
    <t>Nr.</t>
  </si>
  <si>
    <t>Lloji mjet</t>
  </si>
  <si>
    <t>Kapac.Ton</t>
  </si>
  <si>
    <t>TARGA</t>
  </si>
  <si>
    <t>Vlefta fillestare</t>
  </si>
  <si>
    <t>Mjet transporti</t>
  </si>
  <si>
    <t>Kamjoncine</t>
  </si>
  <si>
    <t>G J I T H S E J T</t>
  </si>
  <si>
    <t>F &amp;F  AUDITING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</si>
</sst>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9" formatCode="_-* #,##0.00_L_e_k_-;\-* #,##0.00_L_e_k_-;_-* &quot;-&quot;??_L_e_k_-;_-@_-"/>
    <numFmt numFmtId="187" formatCode="_-* #,##0.00\ _€_-;\-* #,##0.00\ _€_-;_-* &quot;-&quot;??\ _€_-;_-@_-"/>
    <numFmt numFmtId="205" formatCode="_(* #,##0_);_(* \(#,##0\);_(* &quot;-&quot;??_);_(@_)"/>
  </numFmts>
  <fonts count="67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u/>
      <sz val="12"/>
      <name val="Arial Narrow"/>
      <family val="2"/>
    </font>
    <font>
      <u/>
      <sz val="10"/>
      <name val="Arial Narrow"/>
      <family val="2"/>
    </font>
    <font>
      <u/>
      <sz val="14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i/>
      <sz val="12"/>
      <name val="Arial Narrow"/>
      <family val="2"/>
    </font>
    <font>
      <sz val="12"/>
      <name val="Arial Narrow"/>
      <family val="2"/>
    </font>
    <font>
      <sz val="24"/>
      <name val="Franklin Gothic Medium Cond"/>
      <family val="2"/>
    </font>
    <font>
      <sz val="12"/>
      <name val="Californian FB"/>
      <family val="1"/>
    </font>
    <font>
      <sz val="10"/>
      <name val="Californian FB"/>
      <family val="1"/>
    </font>
    <font>
      <sz val="24"/>
      <name val="Arial"/>
      <family val="2"/>
    </font>
    <font>
      <sz val="12"/>
      <name val="Roman"/>
      <family val="1"/>
      <charset val="255"/>
    </font>
    <font>
      <sz val="10"/>
      <name val="Roman"/>
      <family val="1"/>
      <charset val="255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10"/>
      <color indexed="8"/>
      <name val="MS Sans Serif"/>
      <family val="2"/>
    </font>
    <font>
      <b/>
      <u/>
      <sz val="10"/>
      <name val="Times New Roman"/>
      <family val="1"/>
    </font>
    <font>
      <sz val="10"/>
      <color indexed="8"/>
      <name val="Times New Roman"/>
      <family val="1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b/>
      <i/>
      <u/>
      <sz val="10"/>
      <name val="Times New Roman"/>
      <family val="1"/>
    </font>
    <font>
      <sz val="10"/>
      <name val="Times New Roman"/>
      <family val="1"/>
      <charset val="238"/>
    </font>
    <font>
      <b/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Microsoft Sans Serif"/>
      <family val="2"/>
    </font>
    <font>
      <b/>
      <i/>
      <u/>
      <sz val="10"/>
      <name val="Arial"/>
      <family val="2"/>
    </font>
    <font>
      <b/>
      <u/>
      <sz val="14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man"/>
      <family val="1"/>
      <charset val="255"/>
    </font>
    <font>
      <sz val="12"/>
      <color theme="1"/>
      <name val="Arial Narrow"/>
      <family val="2"/>
    </font>
    <font>
      <sz val="10"/>
      <color rgb="FF333333"/>
      <name val="Arial"/>
      <family val="2"/>
    </font>
    <font>
      <b/>
      <i/>
      <u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179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8" fillId="0" borderId="0"/>
    <xf numFmtId="0" fontId="5" fillId="0" borderId="0"/>
    <xf numFmtId="0" fontId="44" fillId="0" borderId="0"/>
    <xf numFmtId="0" fontId="4" fillId="0" borderId="0"/>
  </cellStyleXfs>
  <cellXfs count="52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59" fillId="0" borderId="0" xfId="7" applyFont="1"/>
    <xf numFmtId="0" fontId="59" fillId="0" borderId="0" xfId="7" applyFont="1" applyAlignment="1">
      <alignment vertical="center"/>
    </xf>
    <xf numFmtId="0" fontId="6" fillId="0" borderId="2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3" fontId="15" fillId="0" borderId="3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3" fontId="15" fillId="0" borderId="0" xfId="0" applyNumberFormat="1" applyFont="1"/>
    <xf numFmtId="0" fontId="14" fillId="0" borderId="0" xfId="0" applyFont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3" fontId="15" fillId="0" borderId="0" xfId="0" applyNumberFormat="1" applyFont="1" applyBorder="1"/>
    <xf numFmtId="0" fontId="17" fillId="0" borderId="0" xfId="0" applyFont="1" applyAlignment="1">
      <alignment horizontal="center" vertical="center"/>
    </xf>
    <xf numFmtId="3" fontId="15" fillId="0" borderId="0" xfId="0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3" fontId="15" fillId="0" borderId="3" xfId="0" applyNumberFormat="1" applyFont="1" applyBorder="1"/>
    <xf numFmtId="0" fontId="23" fillId="0" borderId="3" xfId="7" applyFont="1" applyBorder="1"/>
    <xf numFmtId="0" fontId="23" fillId="0" borderId="3" xfId="7" applyFont="1" applyBorder="1" applyAlignment="1">
      <alignment vertical="center" textRotation="90" wrapText="1"/>
    </xf>
    <xf numFmtId="0" fontId="20" fillId="0" borderId="3" xfId="7" applyFont="1" applyBorder="1" applyAlignment="1">
      <alignment horizontal="center" vertical="center" textRotation="90" wrapText="1"/>
    </xf>
    <xf numFmtId="0" fontId="20" fillId="0" borderId="3" xfId="7" applyFont="1" applyBorder="1" applyAlignment="1">
      <alignment vertical="center" wrapText="1"/>
    </xf>
    <xf numFmtId="3" fontId="20" fillId="0" borderId="3" xfId="7" applyNumberFormat="1" applyFont="1" applyBorder="1" applyAlignment="1">
      <alignment horizontal="center" vertical="center" wrapText="1"/>
    </xf>
    <xf numFmtId="0" fontId="23" fillId="0" borderId="3" xfId="7" applyFont="1" applyBorder="1" applyAlignment="1">
      <alignment vertical="center" wrapText="1"/>
    </xf>
    <xf numFmtId="3" fontId="23" fillId="0" borderId="3" xfId="7" applyNumberFormat="1" applyFont="1" applyBorder="1" applyAlignment="1">
      <alignment horizontal="center" vertical="center" wrapText="1"/>
    </xf>
    <xf numFmtId="0" fontId="26" fillId="0" borderId="0" xfId="0" applyFont="1" applyBorder="1"/>
    <xf numFmtId="0" fontId="27" fillId="0" borderId="0" xfId="0" applyFont="1" applyBorder="1" applyAlignment="1">
      <alignment horizontal="center"/>
    </xf>
    <xf numFmtId="0" fontId="28" fillId="0" borderId="0" xfId="0" applyFont="1" applyBorder="1"/>
    <xf numFmtId="0" fontId="28" fillId="0" borderId="7" xfId="0" applyFont="1" applyBorder="1"/>
    <xf numFmtId="0" fontId="29" fillId="0" borderId="6" xfId="0" applyFont="1" applyBorder="1"/>
    <xf numFmtId="0" fontId="29" fillId="0" borderId="8" xfId="0" applyFont="1" applyBorder="1"/>
    <xf numFmtId="3" fontId="14" fillId="0" borderId="3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2" borderId="9" xfId="0" applyFont="1" applyFill="1" applyBorder="1" applyAlignment="1">
      <alignment horizontal="center"/>
    </xf>
    <xf numFmtId="21" fontId="4" fillId="2" borderId="5" xfId="0" applyNumberFormat="1" applyFont="1" applyFill="1" applyBorder="1" applyAlignment="1">
      <alignment horizontal="center"/>
    </xf>
    <xf numFmtId="3" fontId="31" fillId="2" borderId="3" xfId="4" applyNumberFormat="1" applyFont="1" applyFill="1" applyBorder="1" applyAlignment="1">
      <alignment vertical="center"/>
    </xf>
    <xf numFmtId="3" fontId="0" fillId="0" borderId="0" xfId="0" applyNumberFormat="1"/>
    <xf numFmtId="0" fontId="0" fillId="0" borderId="3" xfId="0" applyBorder="1" applyAlignment="1">
      <alignment horizontal="center"/>
    </xf>
    <xf numFmtId="0" fontId="0" fillId="0" borderId="3" xfId="0" applyBorder="1"/>
    <xf numFmtId="3" fontId="0" fillId="2" borderId="3" xfId="0" applyNumberFormat="1" applyFill="1" applyBorder="1"/>
    <xf numFmtId="3" fontId="0" fillId="0" borderId="3" xfId="0" applyNumberFormat="1" applyBorder="1"/>
    <xf numFmtId="0" fontId="31" fillId="0" borderId="3" xfId="0" applyFont="1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3" fontId="31" fillId="0" borderId="3" xfId="4" applyNumberFormat="1" applyFont="1" applyBorder="1" applyAlignment="1">
      <alignment vertical="center"/>
    </xf>
    <xf numFmtId="3" fontId="31" fillId="2" borderId="3" xfId="0" applyNumberFormat="1" applyFont="1" applyFill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0" fontId="31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/>
    </xf>
    <xf numFmtId="3" fontId="14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3" fontId="6" fillId="0" borderId="5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3" fontId="6" fillId="0" borderId="3" xfId="0" applyNumberFormat="1" applyFont="1" applyBorder="1" applyAlignment="1">
      <alignment horizontal="center"/>
    </xf>
    <xf numFmtId="3" fontId="32" fillId="0" borderId="3" xfId="0" applyNumberFormat="1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3" fillId="0" borderId="0" xfId="0" applyFont="1"/>
    <xf numFmtId="0" fontId="33" fillId="0" borderId="10" xfId="0" applyFont="1" applyBorder="1"/>
    <xf numFmtId="0" fontId="33" fillId="0" borderId="11" xfId="0" applyFont="1" applyBorder="1"/>
    <xf numFmtId="0" fontId="33" fillId="0" borderId="12" xfId="0" applyFont="1" applyBorder="1"/>
    <xf numFmtId="0" fontId="12" fillId="0" borderId="13" xfId="0" applyFont="1" applyBorder="1"/>
    <xf numFmtId="0" fontId="2" fillId="0" borderId="0" xfId="0" applyFont="1" applyBorder="1"/>
    <xf numFmtId="0" fontId="12" fillId="0" borderId="7" xfId="0" applyFont="1" applyBorder="1"/>
    <xf numFmtId="0" fontId="4" fillId="0" borderId="13" xfId="0" applyFont="1" applyBorder="1"/>
    <xf numFmtId="0" fontId="4" fillId="0" borderId="7" xfId="0" applyFont="1" applyBorder="1"/>
    <xf numFmtId="0" fontId="2" fillId="0" borderId="0" xfId="0" applyFont="1"/>
    <xf numFmtId="0" fontId="2" fillId="0" borderId="13" xfId="0" applyFont="1" applyBorder="1"/>
    <xf numFmtId="0" fontId="4" fillId="0" borderId="14" xfId="0" applyFont="1" applyBorder="1"/>
    <xf numFmtId="0" fontId="60" fillId="0" borderId="0" xfId="0" applyFont="1" applyBorder="1"/>
    <xf numFmtId="46" fontId="4" fillId="2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3" fontId="4" fillId="3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1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4" borderId="0" xfId="0" applyFont="1" applyFill="1"/>
    <xf numFmtId="3" fontId="4" fillId="0" borderId="3" xfId="0" applyNumberFormat="1" applyFont="1" applyBorder="1" applyAlignment="1">
      <alignment horizontal="center"/>
    </xf>
    <xf numFmtId="0" fontId="35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1" fillId="0" borderId="6" xfId="0" applyFont="1" applyBorder="1"/>
    <xf numFmtId="0" fontId="62" fillId="0" borderId="0" xfId="0" applyFont="1" applyBorder="1"/>
    <xf numFmtId="0" fontId="6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6" fillId="0" borderId="0" xfId="0" applyFont="1"/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3" fontId="4" fillId="0" borderId="9" xfId="0" applyNumberFormat="1" applyFont="1" applyBorder="1"/>
    <xf numFmtId="21" fontId="4" fillId="0" borderId="5" xfId="0" applyNumberFormat="1" applyFont="1" applyBorder="1" applyAlignment="1">
      <alignment horizontal="center"/>
    </xf>
    <xf numFmtId="46" fontId="4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4" fillId="0" borderId="5" xfId="0" applyNumberFormat="1" applyFont="1" applyBorder="1"/>
    <xf numFmtId="0" fontId="12" fillId="0" borderId="6" xfId="0" applyFont="1" applyBorder="1" applyAlignment="1">
      <alignment horizontal="right"/>
    </xf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0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7" fillId="0" borderId="0" xfId="0" applyFont="1" applyBorder="1"/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3" fontId="38" fillId="0" borderId="3" xfId="4" applyNumberFormat="1" applyFont="1" applyBorder="1"/>
    <xf numFmtId="3" fontId="38" fillId="2" borderId="3" xfId="4" applyNumberFormat="1" applyFont="1" applyFill="1" applyBorder="1"/>
    <xf numFmtId="0" fontId="0" fillId="0" borderId="16" xfId="0" applyBorder="1"/>
    <xf numFmtId="0" fontId="4" fillId="0" borderId="3" xfId="0" applyFont="1" applyBorder="1" applyAlignment="1">
      <alignment vertical="center"/>
    </xf>
    <xf numFmtId="3" fontId="14" fillId="5" borderId="3" xfId="0" applyNumberFormat="1" applyFont="1" applyFill="1" applyBorder="1" applyAlignment="1">
      <alignment vertical="center"/>
    </xf>
    <xf numFmtId="3" fontId="59" fillId="0" borderId="0" xfId="7" applyNumberFormat="1" applyFont="1"/>
    <xf numFmtId="3" fontId="14" fillId="0" borderId="3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vertical="center"/>
    </xf>
    <xf numFmtId="0" fontId="5" fillId="0" borderId="0" xfId="8" applyFont="1" applyFill="1" applyBorder="1"/>
    <xf numFmtId="0" fontId="4" fillId="0" borderId="0" xfId="8" applyFont="1" applyFill="1"/>
    <xf numFmtId="0" fontId="35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/>
    </xf>
    <xf numFmtId="0" fontId="41" fillId="0" borderId="0" xfId="0" applyFont="1"/>
    <xf numFmtId="0" fontId="41" fillId="0" borderId="10" xfId="8" applyFont="1" applyFill="1" applyBorder="1" applyAlignment="1">
      <alignment horizontal="center"/>
    </xf>
    <xf numFmtId="0" fontId="42" fillId="0" borderId="11" xfId="8" applyFont="1" applyFill="1" applyBorder="1" applyAlignment="1"/>
    <xf numFmtId="0" fontId="41" fillId="0" borderId="12" xfId="8" applyFont="1" applyFill="1" applyBorder="1" applyAlignment="1"/>
    <xf numFmtId="0" fontId="41" fillId="0" borderId="13" xfId="8" applyFont="1" applyFill="1" applyBorder="1" applyAlignment="1">
      <alignment horizontal="center"/>
    </xf>
    <xf numFmtId="0" fontId="42" fillId="0" borderId="0" xfId="8" applyFont="1" applyFill="1" applyBorder="1" applyAlignment="1"/>
    <xf numFmtId="0" fontId="41" fillId="0" borderId="7" xfId="8" applyFont="1" applyFill="1" applyBorder="1" applyAlignment="1"/>
    <xf numFmtId="0" fontId="41" fillId="0" borderId="14" xfId="8" applyFont="1" applyFill="1" applyBorder="1" applyAlignment="1">
      <alignment horizontal="center"/>
    </xf>
    <xf numFmtId="0" fontId="42" fillId="0" borderId="6" xfId="8" applyFont="1" applyFill="1" applyBorder="1" applyAlignment="1"/>
    <xf numFmtId="0" fontId="41" fillId="0" borderId="8" xfId="8" applyFont="1" applyFill="1" applyBorder="1" applyAlignment="1"/>
    <xf numFmtId="0" fontId="45" fillId="0" borderId="11" xfId="8" applyFont="1" applyFill="1" applyBorder="1" applyAlignment="1">
      <alignment horizontal="left"/>
    </xf>
    <xf numFmtId="0" fontId="41" fillId="0" borderId="11" xfId="8" applyFont="1" applyFill="1" applyBorder="1"/>
    <xf numFmtId="0" fontId="41" fillId="0" borderId="12" xfId="8" applyFont="1" applyFill="1" applyBorder="1"/>
    <xf numFmtId="0" fontId="41" fillId="0" borderId="0" xfId="8" applyFont="1" applyFill="1" applyBorder="1"/>
    <xf numFmtId="0" fontId="41" fillId="0" borderId="7" xfId="8" applyFont="1" applyFill="1" applyBorder="1"/>
    <xf numFmtId="0" fontId="41" fillId="0" borderId="6" xfId="8" applyFont="1" applyFill="1" applyBorder="1"/>
    <xf numFmtId="0" fontId="41" fillId="0" borderId="8" xfId="8" applyFont="1" applyFill="1" applyBorder="1"/>
    <xf numFmtId="0" fontId="41" fillId="0" borderId="13" xfId="8" applyFont="1" applyFill="1" applyBorder="1"/>
    <xf numFmtId="0" fontId="41" fillId="0" borderId="0" xfId="8" applyFont="1" applyFill="1" applyBorder="1" applyAlignment="1">
      <alignment horizontal="center"/>
    </xf>
    <xf numFmtId="0" fontId="41" fillId="0" borderId="0" xfId="8" applyFont="1" applyBorder="1"/>
    <xf numFmtId="0" fontId="46" fillId="0" borderId="13" xfId="9" applyNumberFormat="1" applyFont="1" applyFill="1" applyBorder="1" applyAlignment="1" applyProtection="1"/>
    <xf numFmtId="0" fontId="46" fillId="0" borderId="0" xfId="9" applyNumberFormat="1" applyFont="1" applyFill="1" applyBorder="1" applyAlignment="1" applyProtection="1"/>
    <xf numFmtId="0" fontId="46" fillId="0" borderId="7" xfId="9" applyNumberFormat="1" applyFont="1" applyFill="1" applyBorder="1" applyAlignment="1" applyProtection="1"/>
    <xf numFmtId="0" fontId="46" fillId="0" borderId="14" xfId="9" applyNumberFormat="1" applyFont="1" applyFill="1" applyBorder="1" applyAlignment="1" applyProtection="1"/>
    <xf numFmtId="0" fontId="46" fillId="0" borderId="6" xfId="9" applyNumberFormat="1" applyFont="1" applyFill="1" applyBorder="1" applyAlignment="1" applyProtection="1"/>
    <xf numFmtId="0" fontId="46" fillId="0" borderId="8" xfId="9" applyNumberFormat="1" applyFont="1" applyFill="1" applyBorder="1" applyAlignment="1" applyProtection="1"/>
    <xf numFmtId="0" fontId="45" fillId="0" borderId="13" xfId="8" applyFont="1" applyFill="1" applyBorder="1" applyAlignment="1">
      <alignment horizontal="center" vertical="center"/>
    </xf>
    <xf numFmtId="0" fontId="45" fillId="0" borderId="0" xfId="8" applyFont="1" applyFill="1" applyBorder="1" applyAlignment="1">
      <alignment horizontal="center" vertical="center"/>
    </xf>
    <xf numFmtId="0" fontId="45" fillId="0" borderId="7" xfId="8" applyFont="1" applyFill="1" applyBorder="1" applyAlignment="1">
      <alignment horizontal="center" vertical="center"/>
    </xf>
    <xf numFmtId="0" fontId="42" fillId="0" borderId="11" xfId="0" applyFont="1" applyBorder="1"/>
    <xf numFmtId="0" fontId="41" fillId="0" borderId="17" xfId="8" applyFont="1" applyBorder="1"/>
    <xf numFmtId="0" fontId="41" fillId="0" borderId="13" xfId="8" applyFont="1" applyBorder="1"/>
    <xf numFmtId="0" fontId="41" fillId="0" borderId="0" xfId="8" applyFont="1" applyFill="1" applyBorder="1" applyAlignment="1"/>
    <xf numFmtId="0" fontId="41" fillId="0" borderId="14" xfId="8" applyFont="1" applyFill="1" applyBorder="1"/>
    <xf numFmtId="0" fontId="45" fillId="0" borderId="0" xfId="8" applyFont="1" applyBorder="1" applyAlignment="1">
      <alignment horizontal="left" vertical="center"/>
    </xf>
    <xf numFmtId="0" fontId="45" fillId="0" borderId="0" xfId="8" applyFont="1" applyBorder="1" applyAlignment="1">
      <alignment vertical="center"/>
    </xf>
    <xf numFmtId="0" fontId="41" fillId="0" borderId="0" xfId="8" applyFont="1" applyBorder="1" applyAlignment="1">
      <alignment horizontal="right" vertical="center"/>
    </xf>
    <xf numFmtId="0" fontId="41" fillId="0" borderId="0" xfId="8" applyFont="1" applyBorder="1" applyAlignment="1">
      <alignment horizontal="right"/>
    </xf>
    <xf numFmtId="0" fontId="41" fillId="0" borderId="7" xfId="8" applyFont="1" applyBorder="1"/>
    <xf numFmtId="3" fontId="4" fillId="0" borderId="0" xfId="8" applyNumberFormat="1" applyFont="1" applyFill="1" applyBorder="1" applyAlignment="1">
      <alignment vertical="center"/>
    </xf>
    <xf numFmtId="0" fontId="4" fillId="0" borderId="0" xfId="8" applyFont="1" applyFill="1" applyBorder="1" applyAlignment="1">
      <alignment horizontal="center" vertical="center"/>
    </xf>
    <xf numFmtId="0" fontId="47" fillId="0" borderId="0" xfId="8" applyFont="1" applyFill="1" applyBorder="1" applyAlignment="1">
      <alignment vertical="center"/>
    </xf>
    <xf numFmtId="0" fontId="8" fillId="0" borderId="0" xfId="8" applyFont="1" applyFill="1" applyBorder="1" applyAlignment="1">
      <alignment vertical="center"/>
    </xf>
    <xf numFmtId="0" fontId="5" fillId="0" borderId="0" xfId="8" applyFont="1" applyFill="1" applyBorder="1" applyAlignment="1">
      <alignment vertical="center"/>
    </xf>
    <xf numFmtId="0" fontId="4" fillId="0" borderId="6" xfId="8" applyFont="1" applyFill="1" applyBorder="1" applyAlignment="1">
      <alignment horizontal="center" vertical="center"/>
    </xf>
    <xf numFmtId="0" fontId="35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/>
    <xf numFmtId="0" fontId="35" fillId="0" borderId="0" xfId="8" applyFont="1" applyFill="1" applyBorder="1"/>
    <xf numFmtId="0" fontId="6" fillId="0" borderId="0" xfId="8" applyFont="1" applyFill="1" applyBorder="1"/>
    <xf numFmtId="0" fontId="4" fillId="0" borderId="2" xfId="9" applyFont="1" applyFill="1" applyBorder="1"/>
    <xf numFmtId="0" fontId="4" fillId="0" borderId="4" xfId="9" applyFont="1" applyFill="1" applyBorder="1"/>
    <xf numFmtId="0" fontId="4" fillId="0" borderId="1" xfId="9" applyFont="1" applyFill="1" applyBorder="1"/>
    <xf numFmtId="3" fontId="4" fillId="0" borderId="3" xfId="9" applyNumberFormat="1" applyFont="1" applyFill="1" applyBorder="1"/>
    <xf numFmtId="0" fontId="5" fillId="0" borderId="2" xfId="8" applyFont="1" applyFill="1" applyBorder="1"/>
    <xf numFmtId="0" fontId="53" fillId="0" borderId="0" xfId="9" applyNumberFormat="1" applyFont="1" applyFill="1" applyBorder="1" applyAlignment="1" applyProtection="1"/>
    <xf numFmtId="3" fontId="15" fillId="0" borderId="3" xfId="0" applyNumberFormat="1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1" fontId="14" fillId="5" borderId="12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0" fontId="5" fillId="0" borderId="0" xfId="8" applyFont="1" applyFill="1"/>
    <xf numFmtId="0" fontId="4" fillId="0" borderId="0" xfId="8" applyFont="1" applyFill="1" applyBorder="1"/>
    <xf numFmtId="0" fontId="4" fillId="0" borderId="0" xfId="8" applyFont="1" applyFill="1" applyBorder="1" applyAlignment="1"/>
    <xf numFmtId="0" fontId="5" fillId="0" borderId="0" xfId="8" applyFont="1" applyFill="1" applyBorder="1" applyAlignment="1">
      <alignment horizontal="center"/>
    </xf>
    <xf numFmtId="0" fontId="35" fillId="0" borderId="0" xfId="8" applyFont="1" applyFill="1" applyBorder="1" applyAlignment="1">
      <alignment horizontal="center"/>
    </xf>
    <xf numFmtId="0" fontId="48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center"/>
    </xf>
    <xf numFmtId="205" fontId="4" fillId="0" borderId="6" xfId="1" applyNumberFormat="1" applyFont="1" applyFill="1" applyBorder="1"/>
    <xf numFmtId="0" fontId="6" fillId="0" borderId="4" xfId="8" applyFont="1" applyFill="1" applyBorder="1"/>
    <xf numFmtId="0" fontId="40" fillId="0" borderId="3" xfId="8" applyFont="1" applyFill="1" applyBorder="1" applyAlignment="1">
      <alignment horizontal="center"/>
    </xf>
    <xf numFmtId="0" fontId="5" fillId="0" borderId="3" xfId="8" applyFont="1" applyFill="1" applyBorder="1" applyAlignment="1">
      <alignment horizontal="center" vertical="center"/>
    </xf>
    <xf numFmtId="0" fontId="6" fillId="0" borderId="6" xfId="8" applyFont="1" applyFill="1" applyBorder="1"/>
    <xf numFmtId="0" fontId="35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vertical="center"/>
    </xf>
    <xf numFmtId="0" fontId="47" fillId="0" borderId="0" xfId="8" applyFont="1" applyFill="1" applyBorder="1" applyAlignment="1">
      <alignment horizontal="center" vertical="center"/>
    </xf>
    <xf numFmtId="0" fontId="47" fillId="0" borderId="0" xfId="8" applyFont="1" applyFill="1" applyBorder="1" applyAlignment="1">
      <alignment horizontal="left" vertical="center"/>
    </xf>
    <xf numFmtId="0" fontId="49" fillId="0" borderId="0" xfId="8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/>
    </xf>
    <xf numFmtId="0" fontId="50" fillId="0" borderId="0" xfId="8" applyFont="1" applyFill="1" applyBorder="1" applyAlignment="1">
      <alignment horizontal="center"/>
    </xf>
    <xf numFmtId="0" fontId="6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center" vertical="center"/>
    </xf>
    <xf numFmtId="0" fontId="42" fillId="0" borderId="0" xfId="8" applyFont="1" applyFill="1" applyBorder="1" applyAlignment="1">
      <alignment horizontal="right"/>
    </xf>
    <xf numFmtId="3" fontId="5" fillId="0" borderId="0" xfId="8" applyNumberFormat="1" applyFont="1" applyFill="1" applyBorder="1"/>
    <xf numFmtId="0" fontId="5" fillId="0" borderId="0" xfId="8" applyFont="1" applyFill="1" applyBorder="1" applyAlignment="1">
      <alignment horizontal="left"/>
    </xf>
    <xf numFmtId="0" fontId="51" fillId="0" borderId="0" xfId="8" applyFont="1" applyFill="1" applyBorder="1" applyAlignment="1">
      <alignment horizontal="left"/>
    </xf>
    <xf numFmtId="0" fontId="51" fillId="0" borderId="6" xfId="8" applyFont="1" applyFill="1" applyBorder="1" applyAlignment="1">
      <alignment horizontal="left"/>
    </xf>
    <xf numFmtId="0" fontId="5" fillId="0" borderId="3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vertical="center"/>
    </xf>
    <xf numFmtId="0" fontId="51" fillId="0" borderId="4" xfId="8" applyFont="1" applyFill="1" applyBorder="1" applyAlignment="1">
      <alignment horizontal="left"/>
    </xf>
    <xf numFmtId="0" fontId="51" fillId="0" borderId="1" xfId="8" applyFont="1" applyFill="1" applyBorder="1" applyAlignment="1">
      <alignment horizontal="left"/>
    </xf>
    <xf numFmtId="0" fontId="41" fillId="0" borderId="3" xfId="8" applyFont="1" applyFill="1" applyBorder="1" applyAlignment="1">
      <alignment horizontal="right"/>
    </xf>
    <xf numFmtId="0" fontId="51" fillId="0" borderId="3" xfId="8" applyFont="1" applyFill="1" applyBorder="1" applyAlignment="1">
      <alignment horizontal="left"/>
    </xf>
    <xf numFmtId="3" fontId="5" fillId="0" borderId="3" xfId="9" applyNumberFormat="1" applyFont="1" applyFill="1" applyBorder="1" applyAlignment="1">
      <alignment vertical="center"/>
    </xf>
    <xf numFmtId="0" fontId="5" fillId="0" borderId="4" xfId="9" applyFont="1" applyFill="1" applyBorder="1" applyAlignment="1">
      <alignment vertical="center"/>
    </xf>
    <xf numFmtId="0" fontId="5" fillId="0" borderId="4" xfId="9" applyFont="1" applyFill="1" applyBorder="1" applyAlignment="1">
      <alignment horizontal="center" vertical="center"/>
    </xf>
    <xf numFmtId="37" fontId="5" fillId="0" borderId="3" xfId="9" applyNumberFormat="1" applyFont="1" applyFill="1" applyBorder="1" applyAlignment="1">
      <alignment vertical="center"/>
    </xf>
    <xf numFmtId="205" fontId="5" fillId="0" borderId="3" xfId="2" applyNumberFormat="1" applyFont="1" applyFill="1" applyBorder="1" applyAlignment="1">
      <alignment vertical="center"/>
    </xf>
    <xf numFmtId="0" fontId="4" fillId="0" borderId="4" xfId="9" applyFont="1" applyFill="1" applyBorder="1" applyAlignment="1">
      <alignment vertical="center"/>
    </xf>
    <xf numFmtId="3" fontId="6" fillId="0" borderId="3" xfId="9" applyNumberFormat="1" applyFont="1" applyFill="1" applyBorder="1" applyAlignment="1">
      <alignment vertical="center"/>
    </xf>
    <xf numFmtId="3" fontId="4" fillId="0" borderId="3" xfId="9" applyNumberFormat="1" applyFont="1" applyFill="1" applyBorder="1" applyAlignment="1">
      <alignment horizontal="right" vertical="center"/>
    </xf>
    <xf numFmtId="0" fontId="4" fillId="0" borderId="3" xfId="8" applyFont="1" applyFill="1" applyBorder="1" applyAlignment="1">
      <alignment horizontal="center" vertical="center"/>
    </xf>
    <xf numFmtId="0" fontId="50" fillId="0" borderId="3" xfId="8" applyFont="1" applyFill="1" applyBorder="1" applyAlignment="1">
      <alignment horizontal="center"/>
    </xf>
    <xf numFmtId="0" fontId="4" fillId="0" borderId="4" xfId="8" applyFont="1" applyFill="1" applyBorder="1" applyAlignment="1">
      <alignment horizontal="right"/>
    </xf>
    <xf numFmtId="0" fontId="52" fillId="0" borderId="0" xfId="8" applyFont="1" applyFill="1" applyBorder="1" applyAlignment="1">
      <alignment horizontal="left"/>
    </xf>
    <xf numFmtId="0" fontId="52" fillId="0" borderId="6" xfId="8" applyFont="1" applyFill="1" applyBorder="1" applyAlignment="1">
      <alignment horizontal="left"/>
    </xf>
    <xf numFmtId="0" fontId="52" fillId="0" borderId="4" xfId="8" applyFont="1" applyFill="1" applyBorder="1" applyAlignment="1">
      <alignment horizontal="left"/>
    </xf>
    <xf numFmtId="0" fontId="4" fillId="0" borderId="0" xfId="8" applyFont="1" applyFill="1" applyBorder="1" applyAlignment="1">
      <alignment horizontal="left"/>
    </xf>
    <xf numFmtId="0" fontId="6" fillId="0" borderId="0" xfId="0" applyFont="1" applyFill="1" applyBorder="1"/>
    <xf numFmtId="0" fontId="4" fillId="0" borderId="0" xfId="0" applyFont="1" applyFill="1"/>
    <xf numFmtId="0" fontId="43" fillId="0" borderId="6" xfId="0" applyFont="1" applyBorder="1"/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4" fillId="6" borderId="27" xfId="0" applyFont="1" applyFill="1" applyBorder="1" applyAlignment="1">
      <alignment vertical="center"/>
    </xf>
    <xf numFmtId="0" fontId="14" fillId="6" borderId="28" xfId="0" applyFont="1" applyFill="1" applyBorder="1" applyAlignment="1">
      <alignment vertical="center"/>
    </xf>
    <xf numFmtId="0" fontId="14" fillId="6" borderId="29" xfId="0" applyFont="1" applyFill="1" applyBorder="1" applyAlignment="1">
      <alignment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left" vertical="center"/>
    </xf>
    <xf numFmtId="0" fontId="14" fillId="6" borderId="27" xfId="0" applyFont="1" applyFill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1" fontId="15" fillId="0" borderId="3" xfId="0" applyNumberFormat="1" applyFont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vertical="center"/>
    </xf>
    <xf numFmtId="1" fontId="15" fillId="0" borderId="5" xfId="0" applyNumberFormat="1" applyFont="1" applyBorder="1" applyAlignment="1">
      <alignment vertical="center"/>
    </xf>
    <xf numFmtId="1" fontId="15" fillId="0" borderId="0" xfId="0" applyNumberFormat="1" applyFont="1" applyAlignment="1">
      <alignment vertical="center"/>
    </xf>
    <xf numFmtId="0" fontId="15" fillId="0" borderId="32" xfId="0" applyFont="1" applyBorder="1" applyAlignment="1">
      <alignment horizontal="left" vertical="center"/>
    </xf>
    <xf numFmtId="0" fontId="15" fillId="0" borderId="32" xfId="0" applyFont="1" applyBorder="1" applyAlignment="1">
      <alignment vertical="center"/>
    </xf>
    <xf numFmtId="1" fontId="15" fillId="0" borderId="9" xfId="0" applyNumberFormat="1" applyFont="1" applyBorder="1" applyAlignment="1">
      <alignment vertical="center"/>
    </xf>
    <xf numFmtId="1" fontId="14" fillId="6" borderId="28" xfId="0" applyNumberFormat="1" applyFont="1" applyFill="1" applyBorder="1" applyAlignment="1">
      <alignment vertical="center"/>
    </xf>
    <xf numFmtId="1" fontId="14" fillId="6" borderId="29" xfId="0" applyNumberFormat="1" applyFont="1" applyFill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4" fillId="6" borderId="35" xfId="0" applyFont="1" applyFill="1" applyBorder="1" applyAlignment="1">
      <alignment vertical="center"/>
    </xf>
    <xf numFmtId="0" fontId="14" fillId="6" borderId="36" xfId="0" applyFont="1" applyFill="1" applyBorder="1" applyAlignment="1">
      <alignment vertical="center"/>
    </xf>
    <xf numFmtId="0" fontId="4" fillId="0" borderId="3" xfId="8" applyFont="1" applyFill="1" applyBorder="1"/>
    <xf numFmtId="0" fontId="4" fillId="0" borderId="3" xfId="0" applyFont="1" applyFill="1" applyBorder="1"/>
    <xf numFmtId="0" fontId="6" fillId="0" borderId="3" xfId="8" applyFont="1" applyFill="1" applyBorder="1"/>
    <xf numFmtId="0" fontId="6" fillId="0" borderId="3" xfId="8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/>
    </xf>
    <xf numFmtId="3" fontId="4" fillId="0" borderId="4" xfId="8" applyNumberFormat="1" applyFont="1" applyFill="1" applyBorder="1"/>
    <xf numFmtId="0" fontId="35" fillId="0" borderId="0" xfId="8" applyFont="1" applyFill="1" applyBorder="1" applyAlignment="1"/>
    <xf numFmtId="0" fontId="35" fillId="0" borderId="17" xfId="8" applyFont="1" applyFill="1" applyBorder="1"/>
    <xf numFmtId="0" fontId="8" fillId="0" borderId="0" xfId="8" applyFont="1" applyFill="1" applyBorder="1" applyAlignment="1">
      <alignment horizontal="center"/>
    </xf>
    <xf numFmtId="0" fontId="4" fillId="0" borderId="9" xfId="8" applyFont="1" applyFill="1" applyBorder="1" applyAlignment="1">
      <alignment horizontal="center"/>
    </xf>
    <xf numFmtId="0" fontId="4" fillId="0" borderId="5" xfId="8" applyFont="1" applyFill="1" applyBorder="1" applyAlignment="1">
      <alignment horizontal="center"/>
    </xf>
    <xf numFmtId="0" fontId="44" fillId="0" borderId="3" xfId="9" applyNumberFormat="1" applyFont="1" applyFill="1" applyBorder="1" applyAlignment="1" applyProtection="1"/>
    <xf numFmtId="0" fontId="54" fillId="0" borderId="3" xfId="9" applyFont="1" applyFill="1" applyBorder="1" applyAlignment="1">
      <alignment horizontal="center" vertical="center"/>
    </xf>
    <xf numFmtId="0" fontId="63" fillId="0" borderId="0" xfId="0" applyFont="1" applyFill="1"/>
    <xf numFmtId="0" fontId="4" fillId="0" borderId="1" xfId="8" applyFont="1" applyFill="1" applyBorder="1" applyAlignment="1"/>
    <xf numFmtId="0" fontId="4" fillId="0" borderId="3" xfId="8" applyFont="1" applyFill="1" applyBorder="1" applyAlignment="1"/>
    <xf numFmtId="3" fontId="4" fillId="0" borderId="3" xfId="8" applyNumberFormat="1" applyFont="1" applyFill="1" applyBorder="1"/>
    <xf numFmtId="3" fontId="4" fillId="0" borderId="0" xfId="0" applyNumberFormat="1" applyFont="1" applyFill="1"/>
    <xf numFmtId="0" fontId="54" fillId="0" borderId="3" xfId="9" applyFont="1" applyFill="1" applyBorder="1" applyAlignment="1">
      <alignment vertical="center"/>
    </xf>
    <xf numFmtId="0" fontId="4" fillId="0" borderId="1" xfId="8" applyFont="1" applyFill="1" applyBorder="1" applyAlignment="1">
      <alignment horizontal="center"/>
    </xf>
    <xf numFmtId="205" fontId="4" fillId="0" borderId="3" xfId="2" applyNumberFormat="1" applyFont="1" applyFill="1" applyBorder="1"/>
    <xf numFmtId="1" fontId="4" fillId="0" borderId="0" xfId="0" applyNumberFormat="1" applyFont="1" applyFill="1"/>
    <xf numFmtId="3" fontId="6" fillId="0" borderId="3" xfId="8" applyNumberFormat="1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Alignment="1">
      <alignment horizontal="center"/>
    </xf>
    <xf numFmtId="3" fontId="4" fillId="0" borderId="6" xfId="8" applyNumberFormat="1" applyFont="1" applyFill="1" applyBorder="1"/>
    <xf numFmtId="3" fontId="4" fillId="0" borderId="0" xfId="8" applyNumberFormat="1" applyFont="1" applyFill="1" applyBorder="1"/>
    <xf numFmtId="205" fontId="4" fillId="0" borderId="6" xfId="2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vertical="center"/>
    </xf>
    <xf numFmtId="3" fontId="4" fillId="0" borderId="3" xfId="8" applyNumberFormat="1" applyFont="1" applyFill="1" applyBorder="1" applyAlignment="1">
      <alignment vertical="center"/>
    </xf>
    <xf numFmtId="0" fontId="52" fillId="0" borderId="0" xfId="8" applyFont="1" applyFill="1"/>
    <xf numFmtId="205" fontId="4" fillId="0" borderId="6" xfId="2" applyNumberFormat="1" applyFont="1" applyFill="1" applyBorder="1"/>
    <xf numFmtId="205" fontId="4" fillId="0" borderId="4" xfId="2" applyNumberFormat="1" applyFont="1" applyFill="1" applyBorder="1"/>
    <xf numFmtId="0" fontId="4" fillId="0" borderId="6" xfId="8" applyFont="1" applyFill="1" applyBorder="1"/>
    <xf numFmtId="3" fontId="55" fillId="0" borderId="4" xfId="7" applyNumberFormat="1" applyFont="1" applyFill="1" applyBorder="1" applyAlignment="1">
      <alignment horizontal="right" vertical="center"/>
    </xf>
    <xf numFmtId="205" fontId="4" fillId="0" borderId="4" xfId="8" applyNumberFormat="1" applyFont="1" applyFill="1" applyBorder="1"/>
    <xf numFmtId="0" fontId="4" fillId="0" borderId="0" xfId="9" applyFont="1" applyFill="1" applyBorder="1"/>
    <xf numFmtId="3" fontId="6" fillId="0" borderId="0" xfId="8" applyNumberFormat="1" applyFont="1" applyFill="1" applyBorder="1"/>
    <xf numFmtId="0" fontId="54" fillId="0" borderId="0" xfId="9" applyFont="1" applyFill="1" applyAlignment="1">
      <alignment vertical="center"/>
    </xf>
    <xf numFmtId="0" fontId="44" fillId="0" borderId="0" xfId="9" applyNumberFormat="1" applyFont="1" applyFill="1" applyBorder="1" applyAlignment="1" applyProtection="1"/>
    <xf numFmtId="0" fontId="54" fillId="0" borderId="0" xfId="9" applyFont="1" applyFill="1" applyAlignment="1">
      <alignment horizontal="center" vertical="center"/>
    </xf>
    <xf numFmtId="3" fontId="54" fillId="0" borderId="11" xfId="9" applyNumberFormat="1" applyFont="1" applyFill="1" applyBorder="1" applyAlignment="1">
      <alignment horizontal="right" vertical="center"/>
    </xf>
    <xf numFmtId="3" fontId="54" fillId="0" borderId="4" xfId="9" applyNumberFormat="1" applyFont="1" applyFill="1" applyBorder="1" applyAlignment="1">
      <alignment horizontal="right" vertical="center"/>
    </xf>
    <xf numFmtId="3" fontId="54" fillId="0" borderId="6" xfId="9" applyNumberFormat="1" applyFont="1" applyFill="1" applyBorder="1" applyAlignment="1">
      <alignment horizontal="right" vertical="center"/>
    </xf>
    <xf numFmtId="3" fontId="44" fillId="0" borderId="0" xfId="9" applyNumberFormat="1" applyFont="1" applyFill="1" applyBorder="1" applyAlignment="1" applyProtection="1"/>
    <xf numFmtId="0" fontId="7" fillId="0" borderId="0" xfId="9" applyFont="1" applyFill="1" applyAlignment="1">
      <alignment horizontal="left"/>
    </xf>
    <xf numFmtId="0" fontId="7" fillId="0" borderId="0" xfId="8" applyFont="1" applyFill="1" applyBorder="1" applyAlignment="1"/>
    <xf numFmtId="205" fontId="4" fillId="0" borderId="6" xfId="8" applyNumberFormat="1" applyFont="1" applyFill="1" applyBorder="1" applyAlignment="1">
      <alignment horizontal="center" vertical="center"/>
    </xf>
    <xf numFmtId="0" fontId="40" fillId="0" borderId="3" xfId="8" applyFont="1" applyFill="1" applyBorder="1" applyAlignment="1">
      <alignment horizontal="left"/>
    </xf>
    <xf numFmtId="0" fontId="4" fillId="7" borderId="3" xfId="8" applyFont="1" applyFill="1" applyBorder="1" applyAlignment="1">
      <alignment horizontal="center"/>
    </xf>
    <xf numFmtId="0" fontId="5" fillId="7" borderId="3" xfId="8" applyFont="1" applyFill="1" applyBorder="1" applyAlignment="1">
      <alignment vertical="center"/>
    </xf>
    <xf numFmtId="3" fontId="4" fillId="7" borderId="3" xfId="8" applyNumberFormat="1" applyFont="1" applyFill="1" applyBorder="1"/>
    <xf numFmtId="0" fontId="6" fillId="0" borderId="0" xfId="0" applyFont="1" applyFill="1"/>
    <xf numFmtId="0" fontId="4" fillId="0" borderId="9" xfId="8" applyFont="1" applyFill="1" applyBorder="1" applyAlignment="1">
      <alignment horizontal="center" vertical="center"/>
    </xf>
    <xf numFmtId="0" fontId="4" fillId="0" borderId="3" xfId="8" applyFont="1" applyFill="1" applyBorder="1" applyAlignment="1">
      <alignment vertical="center"/>
    </xf>
    <xf numFmtId="0" fontId="6" fillId="0" borderId="3" xfId="8" applyFont="1" applyFill="1" applyBorder="1" applyAlignment="1">
      <alignment vertical="center"/>
    </xf>
    <xf numFmtId="0" fontId="6" fillId="0" borderId="3" xfId="8" applyFont="1" applyFill="1" applyBorder="1" applyAlignment="1"/>
    <xf numFmtId="205" fontId="4" fillId="0" borderId="0" xfId="2" applyNumberFormat="1" applyFont="1" applyFill="1" applyBorder="1"/>
    <xf numFmtId="1" fontId="4" fillId="0" borderId="6" xfId="8" applyNumberFormat="1" applyFont="1" applyFill="1" applyBorder="1"/>
    <xf numFmtId="1" fontId="6" fillId="0" borderId="6" xfId="8" applyNumberFormat="1" applyFont="1" applyFill="1" applyBorder="1"/>
    <xf numFmtId="205" fontId="6" fillId="0" borderId="6" xfId="8" applyNumberFormat="1" applyFont="1" applyFill="1" applyBorder="1"/>
    <xf numFmtId="1" fontId="15" fillId="7" borderId="3" xfId="0" applyNumberFormat="1" applyFont="1" applyFill="1" applyBorder="1" applyAlignment="1">
      <alignment vertical="center"/>
    </xf>
    <xf numFmtId="1" fontId="14" fillId="7" borderId="28" xfId="0" applyNumberFormat="1" applyFont="1" applyFill="1" applyBorder="1" applyAlignment="1">
      <alignment vertical="center"/>
    </xf>
    <xf numFmtId="1" fontId="15" fillId="7" borderId="9" xfId="0" applyNumberFormat="1" applyFont="1" applyFill="1" applyBorder="1" applyAlignment="1">
      <alignment vertical="center"/>
    </xf>
    <xf numFmtId="0" fontId="4" fillId="0" borderId="2" xfId="9" applyFont="1" applyFill="1" applyBorder="1" applyAlignment="1">
      <alignment vertical="center"/>
    </xf>
    <xf numFmtId="0" fontId="56" fillId="0" borderId="4" xfId="8" applyFont="1" applyFill="1" applyBorder="1" applyAlignment="1">
      <alignment horizontal="left"/>
    </xf>
    <xf numFmtId="0" fontId="56" fillId="0" borderId="1" xfId="8" applyFont="1" applyFill="1" applyBorder="1" applyAlignment="1">
      <alignment horizontal="left"/>
    </xf>
    <xf numFmtId="0" fontId="4" fillId="0" borderId="3" xfId="8" applyFont="1" applyFill="1" applyBorder="1" applyAlignment="1">
      <alignment horizontal="right"/>
    </xf>
    <xf numFmtId="205" fontId="4" fillId="0" borderId="3" xfId="2" applyNumberFormat="1" applyFont="1" applyFill="1" applyBorder="1" applyAlignment="1">
      <alignment horizontal="left"/>
    </xf>
    <xf numFmtId="205" fontId="4" fillId="0" borderId="3" xfId="2" applyNumberFormat="1" applyFont="1" applyFill="1" applyBorder="1" applyAlignment="1">
      <alignment horizontal="right"/>
    </xf>
    <xf numFmtId="0" fontId="56" fillId="0" borderId="3" xfId="8" applyFont="1" applyFill="1" applyBorder="1" applyAlignment="1">
      <alignment horizontal="left"/>
    </xf>
    <xf numFmtId="0" fontId="4" fillId="0" borderId="1" xfId="9" applyFont="1" applyFill="1" applyBorder="1" applyAlignment="1">
      <alignment vertical="center"/>
    </xf>
    <xf numFmtId="3" fontId="4" fillId="0" borderId="3" xfId="9" applyNumberFormat="1" applyFont="1" applyFill="1" applyBorder="1" applyAlignment="1">
      <alignment vertical="center"/>
    </xf>
    <xf numFmtId="3" fontId="51" fillId="0" borderId="0" xfId="8" applyNumberFormat="1" applyFont="1" applyFill="1" applyBorder="1" applyAlignment="1">
      <alignment horizontal="left"/>
    </xf>
    <xf numFmtId="0" fontId="57" fillId="0" borderId="0" xfId="0" applyFont="1"/>
    <xf numFmtId="3" fontId="6" fillId="0" borderId="0" xfId="0" applyNumberFormat="1" applyFont="1"/>
    <xf numFmtId="0" fontId="10" fillId="0" borderId="0" xfId="0" applyFont="1"/>
    <xf numFmtId="0" fontId="4" fillId="0" borderId="4" xfId="8" applyFont="1" applyFill="1" applyBorder="1" applyAlignment="1">
      <alignment horizontal="left"/>
    </xf>
    <xf numFmtId="1" fontId="4" fillId="0" borderId="0" xfId="8" applyNumberFormat="1" applyFont="1" applyFill="1" applyBorder="1" applyAlignment="1">
      <alignment horizontal="right" vertical="center"/>
    </xf>
    <xf numFmtId="0" fontId="6" fillId="0" borderId="3" xfId="8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right" vertical="center"/>
    </xf>
    <xf numFmtId="0" fontId="64" fillId="0" borderId="0" xfId="0" applyFont="1"/>
    <xf numFmtId="0" fontId="64" fillId="0" borderId="3" xfId="0" applyFont="1" applyBorder="1"/>
    <xf numFmtId="0" fontId="64" fillId="0" borderId="2" xfId="0" applyFont="1" applyBorder="1"/>
    <xf numFmtId="0" fontId="64" fillId="0" borderId="4" xfId="0" applyFont="1" applyBorder="1"/>
    <xf numFmtId="0" fontId="64" fillId="0" borderId="1" xfId="0" applyFont="1" applyBorder="1"/>
    <xf numFmtId="0" fontId="65" fillId="0" borderId="3" xfId="0" applyFont="1" applyBorder="1"/>
    <xf numFmtId="0" fontId="65" fillId="0" borderId="2" xfId="0" applyFont="1" applyBorder="1"/>
    <xf numFmtId="0" fontId="65" fillId="0" borderId="4" xfId="0" applyFont="1" applyBorder="1"/>
    <xf numFmtId="0" fontId="65" fillId="0" borderId="1" xfId="0" applyFont="1" applyBorder="1"/>
    <xf numFmtId="3" fontId="65" fillId="0" borderId="3" xfId="0" applyNumberFormat="1" applyFont="1" applyBorder="1"/>
    <xf numFmtId="0" fontId="65" fillId="0" borderId="0" xfId="0" applyFont="1"/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62" fillId="0" borderId="4" xfId="0" applyFont="1" applyBorder="1" applyAlignment="1">
      <alignment horizontal="center"/>
    </xf>
    <xf numFmtId="46" fontId="62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49" fontId="62" fillId="0" borderId="6" xfId="0" applyNumberFormat="1" applyFont="1" applyBorder="1" applyAlignment="1">
      <alignment horizontal="center"/>
    </xf>
    <xf numFmtId="21" fontId="62" fillId="0" borderId="0" xfId="0" applyNumberFormat="1" applyFont="1" applyBorder="1" applyAlignment="1">
      <alignment horizontal="center"/>
    </xf>
    <xf numFmtId="0" fontId="62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right" vertical="center"/>
    </xf>
    <xf numFmtId="3" fontId="15" fillId="0" borderId="3" xfId="0" applyNumberFormat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" fontId="14" fillId="5" borderId="9" xfId="0" applyNumberFormat="1" applyFont="1" applyFill="1" applyBorder="1" applyAlignment="1">
      <alignment horizontal="center" vertical="center"/>
    </xf>
    <xf numFmtId="1" fontId="14" fillId="5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6" fillId="0" borderId="0" xfId="7" applyFont="1" applyAlignment="1">
      <alignment horizontal="center"/>
    </xf>
    <xf numFmtId="0" fontId="45" fillId="0" borderId="10" xfId="8" applyFont="1" applyFill="1" applyBorder="1" applyAlignment="1">
      <alignment horizontal="center" vertical="center"/>
    </xf>
    <xf numFmtId="0" fontId="45" fillId="0" borderId="11" xfId="8" applyFont="1" applyFill="1" applyBorder="1" applyAlignment="1">
      <alignment horizontal="center" vertical="center"/>
    </xf>
    <xf numFmtId="0" fontId="45" fillId="0" borderId="12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/>
    </xf>
    <xf numFmtId="0" fontId="4" fillId="0" borderId="1" xfId="8" applyFont="1" applyFill="1" applyBorder="1" applyAlignment="1">
      <alignment horizontal="center"/>
    </xf>
    <xf numFmtId="0" fontId="4" fillId="0" borderId="4" xfId="8" applyFont="1" applyFill="1" applyBorder="1" applyAlignment="1">
      <alignment horizontal="center"/>
    </xf>
    <xf numFmtId="0" fontId="4" fillId="0" borderId="10" xfId="8" applyFont="1" applyFill="1" applyBorder="1" applyAlignment="1">
      <alignment horizontal="center" vertical="center"/>
    </xf>
    <xf numFmtId="0" fontId="4" fillId="0" borderId="11" xfId="8" applyFont="1" applyFill="1" applyBorder="1" applyAlignment="1">
      <alignment horizontal="center" vertical="center"/>
    </xf>
    <xf numFmtId="0" fontId="4" fillId="0" borderId="12" xfId="8" applyFont="1" applyFill="1" applyBorder="1" applyAlignment="1">
      <alignment horizontal="center" vertical="center"/>
    </xf>
    <xf numFmtId="0" fontId="4" fillId="0" borderId="14" xfId="8" applyFont="1" applyFill="1" applyBorder="1" applyAlignment="1">
      <alignment horizontal="center" vertical="center"/>
    </xf>
    <xf numFmtId="0" fontId="4" fillId="0" borderId="6" xfId="8" applyFont="1" applyFill="1" applyBorder="1" applyAlignment="1">
      <alignment horizontal="center" vertical="center"/>
    </xf>
    <xf numFmtId="0" fontId="4" fillId="0" borderId="8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left"/>
    </xf>
    <xf numFmtId="0" fontId="4" fillId="0" borderId="4" xfId="8" applyFont="1" applyFill="1" applyBorder="1" applyAlignment="1">
      <alignment horizontal="left"/>
    </xf>
    <xf numFmtId="0" fontId="4" fillId="0" borderId="1" xfId="8" applyFont="1" applyFill="1" applyBorder="1" applyAlignment="1">
      <alignment horizontal="left"/>
    </xf>
    <xf numFmtId="0" fontId="5" fillId="0" borderId="0" xfId="8" applyFont="1" applyFill="1" applyBorder="1" applyAlignment="1">
      <alignment horizontal="left"/>
    </xf>
    <xf numFmtId="0" fontId="4" fillId="0" borderId="2" xfId="9" applyFont="1" applyFill="1" applyBorder="1" applyAlignment="1">
      <alignment horizontal="right" vertical="center"/>
    </xf>
    <xf numFmtId="0" fontId="4" fillId="0" borderId="4" xfId="9" applyFont="1" applyFill="1" applyBorder="1" applyAlignment="1">
      <alignment horizontal="right" vertical="center"/>
    </xf>
    <xf numFmtId="0" fontId="5" fillId="0" borderId="2" xfId="9" applyFont="1" applyFill="1" applyBorder="1" applyAlignment="1">
      <alignment horizontal="right" vertical="center"/>
    </xf>
    <xf numFmtId="0" fontId="5" fillId="0" borderId="4" xfId="9" applyFont="1" applyFill="1" applyBorder="1" applyAlignment="1">
      <alignment horizontal="right" vertical="center"/>
    </xf>
    <xf numFmtId="0" fontId="6" fillId="0" borderId="2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4" fillId="0" borderId="6" xfId="8" applyFont="1" applyFill="1" applyBorder="1" applyAlignment="1">
      <alignment horizontal="left"/>
    </xf>
  </cellXfs>
  <cellStyles count="11">
    <cellStyle name="Comma" xfId="1" builtinId="3"/>
    <cellStyle name="Comma 2" xfId="2"/>
    <cellStyle name="Comma 3" xfId="3"/>
    <cellStyle name="Comma_21.Aktivet Afatgjata Materiale  09" xfId="4"/>
    <cellStyle name="Migliaia 2" xfId="5"/>
    <cellStyle name="Migliaia 2 2" xfId="6"/>
    <cellStyle name="Normal" xfId="0" builtinId="0"/>
    <cellStyle name="Normal 2" xfId="7"/>
    <cellStyle name="Normal 3" xfId="8"/>
    <cellStyle name="Normal 4" xfId="9"/>
    <cellStyle name="Normale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opLeftCell="A22" workbookViewId="0">
      <selection activeCell="P35" sqref="P35"/>
    </sheetView>
  </sheetViews>
  <sheetFormatPr defaultRowHeight="12.75"/>
  <cols>
    <col min="1" max="1" width="5.85546875" style="3" customWidth="1"/>
    <col min="2" max="3" width="9.140625" style="3"/>
    <col min="4" max="4" width="9.28515625" style="3" customWidth="1"/>
    <col min="5" max="5" width="11.42578125" style="3" customWidth="1"/>
    <col min="6" max="6" width="12.85546875" style="3" customWidth="1"/>
    <col min="7" max="7" width="5.42578125" style="3" customWidth="1"/>
    <col min="8" max="9" width="9.140625" style="3"/>
    <col min="10" max="10" width="3.140625" style="3" customWidth="1"/>
    <col min="11" max="11" width="9.140625" style="3"/>
    <col min="12" max="12" width="1.85546875" style="3" customWidth="1"/>
    <col min="13" max="16384" width="9.140625" style="3"/>
  </cols>
  <sheetData>
    <row r="1" spans="2:11" s="113" customFormat="1" ht="6.75" customHeight="1"/>
    <row r="2" spans="2:11" s="113" customFormat="1">
      <c r="B2" s="114"/>
      <c r="C2" s="115"/>
      <c r="D2" s="115"/>
      <c r="E2" s="115"/>
      <c r="F2" s="115"/>
      <c r="G2" s="115"/>
      <c r="H2" s="115"/>
      <c r="I2" s="115"/>
      <c r="J2" s="115"/>
      <c r="K2" s="116"/>
    </row>
    <row r="3" spans="2:11" s="19" customFormat="1" ht="15" customHeight="1">
      <c r="B3" s="117"/>
      <c r="C3" s="118" t="s">
        <v>22</v>
      </c>
      <c r="D3" s="118"/>
      <c r="E3" s="118"/>
      <c r="F3" s="312" t="s">
        <v>596</v>
      </c>
      <c r="G3" s="169"/>
      <c r="H3" s="170"/>
      <c r="I3" s="171"/>
      <c r="J3" s="172"/>
      <c r="K3" s="119"/>
    </row>
    <row r="4" spans="2:11" s="19" customFormat="1" ht="16.5" customHeight="1">
      <c r="B4" s="117"/>
      <c r="C4" s="118" t="s">
        <v>13</v>
      </c>
      <c r="D4" s="118"/>
      <c r="E4" s="118"/>
      <c r="F4" s="173" t="s">
        <v>597</v>
      </c>
      <c r="G4" s="174"/>
      <c r="H4" s="175"/>
      <c r="I4" s="176"/>
      <c r="J4" s="176"/>
      <c r="K4" s="119"/>
    </row>
    <row r="5" spans="2:11" s="19" customFormat="1" ht="15.75" customHeight="1">
      <c r="B5" s="117"/>
      <c r="C5" s="118" t="s">
        <v>5</v>
      </c>
      <c r="D5" s="118"/>
      <c r="E5" s="118"/>
      <c r="F5" s="177" t="s">
        <v>598</v>
      </c>
      <c r="G5" s="171"/>
      <c r="H5" s="171"/>
      <c r="I5" s="171"/>
      <c r="J5" s="171"/>
      <c r="K5" s="119"/>
    </row>
    <row r="6" spans="2:11" s="19" customFormat="1" ht="17.25" customHeight="1">
      <c r="B6" s="117"/>
      <c r="C6" s="118"/>
      <c r="D6" s="118"/>
      <c r="E6" s="118"/>
      <c r="F6" s="172"/>
      <c r="G6" s="172"/>
      <c r="H6" s="178" t="s">
        <v>287</v>
      </c>
      <c r="I6" s="178"/>
      <c r="J6" s="176"/>
      <c r="K6" s="119"/>
    </row>
    <row r="7" spans="2:11" s="19" customFormat="1" ht="14.1" customHeight="1">
      <c r="B7" s="117"/>
      <c r="C7" s="118" t="s">
        <v>0</v>
      </c>
      <c r="D7" s="118"/>
      <c r="E7" s="118"/>
      <c r="F7" s="171">
        <v>1995</v>
      </c>
      <c r="G7" s="179"/>
      <c r="H7" s="172"/>
      <c r="I7" s="172"/>
      <c r="J7" s="172"/>
      <c r="K7" s="119"/>
    </row>
    <row r="8" spans="2:11" s="19" customFormat="1" ht="14.1" customHeight="1">
      <c r="B8" s="117"/>
      <c r="C8" s="118" t="s">
        <v>1</v>
      </c>
      <c r="D8" s="118"/>
      <c r="E8" s="118"/>
      <c r="F8" s="177"/>
      <c r="G8" s="180"/>
      <c r="H8" s="172"/>
      <c r="I8" s="172"/>
      <c r="J8" s="172"/>
      <c r="K8" s="119"/>
    </row>
    <row r="9" spans="2:11" s="19" customFormat="1" ht="14.1" customHeight="1">
      <c r="B9" s="117"/>
      <c r="C9" s="118"/>
      <c r="D9" s="118"/>
      <c r="E9" s="118"/>
      <c r="F9" s="172"/>
      <c r="G9" s="172"/>
      <c r="H9" s="172"/>
      <c r="I9" s="172"/>
      <c r="J9" s="172"/>
      <c r="K9" s="119"/>
    </row>
    <row r="10" spans="2:11" s="19" customFormat="1" ht="14.1" customHeight="1">
      <c r="B10" s="117"/>
      <c r="C10" s="118" t="s">
        <v>11</v>
      </c>
      <c r="D10" s="118"/>
      <c r="E10" s="118"/>
      <c r="F10" s="171" t="s">
        <v>599</v>
      </c>
      <c r="G10" s="171"/>
      <c r="H10" s="171"/>
      <c r="I10" s="171"/>
      <c r="J10" s="171"/>
      <c r="K10" s="119"/>
    </row>
    <row r="11" spans="2:11">
      <c r="B11" s="120"/>
      <c r="C11" s="110"/>
      <c r="D11" s="110"/>
      <c r="E11" s="110"/>
      <c r="F11" s="172"/>
      <c r="G11" s="172"/>
      <c r="H11" s="172"/>
      <c r="I11" s="176"/>
      <c r="J11" s="19"/>
      <c r="K11" s="121"/>
    </row>
    <row r="12" spans="2:11" ht="14.25">
      <c r="B12" s="120"/>
      <c r="C12" s="110"/>
      <c r="D12" s="110"/>
      <c r="E12" s="110"/>
      <c r="F12" s="181"/>
      <c r="G12" s="181"/>
      <c r="H12" s="181"/>
      <c r="I12" s="181"/>
      <c r="J12" s="181"/>
      <c r="K12" s="121"/>
    </row>
    <row r="13" spans="2:11">
      <c r="B13" s="120"/>
      <c r="C13" s="110"/>
      <c r="D13" s="110"/>
      <c r="E13" s="110"/>
      <c r="F13" s="110"/>
      <c r="G13" s="110"/>
      <c r="H13" s="110"/>
      <c r="I13" s="110"/>
      <c r="J13" s="110"/>
      <c r="K13" s="121"/>
    </row>
    <row r="14" spans="2:11">
      <c r="B14" s="120"/>
      <c r="C14" s="110"/>
      <c r="D14" s="110"/>
      <c r="E14" s="110"/>
      <c r="F14" s="110"/>
      <c r="G14" s="110"/>
      <c r="H14" s="110"/>
      <c r="I14" s="110"/>
      <c r="J14" s="110"/>
      <c r="K14" s="121"/>
    </row>
    <row r="15" spans="2:11">
      <c r="B15" s="120"/>
      <c r="C15" s="110"/>
      <c r="D15" s="110"/>
      <c r="E15" s="110"/>
      <c r="F15" s="110"/>
      <c r="G15" s="110"/>
      <c r="H15" s="110"/>
      <c r="I15" s="110"/>
      <c r="J15" s="110"/>
      <c r="K15" s="121"/>
    </row>
    <row r="16" spans="2:11">
      <c r="B16" s="120"/>
      <c r="C16" s="110"/>
      <c r="D16" s="110"/>
      <c r="E16" s="110"/>
      <c r="F16" s="110"/>
      <c r="G16" s="110"/>
      <c r="H16" s="110"/>
      <c r="I16" s="110"/>
      <c r="J16" s="110"/>
      <c r="K16" s="121"/>
    </row>
    <row r="17" spans="2:11">
      <c r="B17" s="120"/>
      <c r="C17" s="110"/>
      <c r="D17" s="110"/>
      <c r="E17" s="110"/>
      <c r="F17" s="110"/>
      <c r="G17" s="110"/>
      <c r="H17" s="110"/>
      <c r="I17" s="110"/>
      <c r="J17" s="110"/>
      <c r="K17" s="121"/>
    </row>
    <row r="18" spans="2:11">
      <c r="B18" s="120"/>
      <c r="D18" s="110"/>
      <c r="E18" s="110"/>
      <c r="F18" s="110"/>
      <c r="G18" s="110"/>
      <c r="H18" s="110"/>
      <c r="I18" s="110"/>
      <c r="J18" s="110"/>
      <c r="K18" s="121"/>
    </row>
    <row r="19" spans="2:11">
      <c r="B19" s="120"/>
      <c r="C19" s="110"/>
      <c r="D19" s="110"/>
      <c r="E19" s="110"/>
      <c r="F19" s="110"/>
      <c r="G19" s="110"/>
      <c r="H19" s="110"/>
      <c r="I19" s="110"/>
      <c r="J19" s="110"/>
      <c r="K19" s="121"/>
    </row>
    <row r="20" spans="2:11">
      <c r="B20" s="120"/>
      <c r="C20" s="110"/>
      <c r="D20" s="110"/>
      <c r="E20" s="110"/>
      <c r="F20" s="110"/>
      <c r="G20" s="110"/>
      <c r="H20" s="110"/>
      <c r="I20" s="110"/>
      <c r="J20" s="110"/>
      <c r="K20" s="121"/>
    </row>
    <row r="21" spans="2:11">
      <c r="B21" s="120"/>
      <c r="C21" s="110"/>
      <c r="D21" s="110"/>
      <c r="E21" s="110"/>
      <c r="F21" s="110"/>
      <c r="G21" s="110"/>
      <c r="H21" s="110"/>
      <c r="I21" s="110"/>
      <c r="J21" s="110"/>
      <c r="K21" s="121"/>
    </row>
    <row r="22" spans="2:11" ht="30">
      <c r="B22" s="439" t="s">
        <v>6</v>
      </c>
      <c r="C22" s="440"/>
      <c r="D22" s="440"/>
      <c r="E22" s="440"/>
      <c r="F22" s="440"/>
      <c r="G22" s="440"/>
      <c r="H22" s="440"/>
      <c r="I22" s="440"/>
      <c r="J22" s="440"/>
      <c r="K22" s="441"/>
    </row>
    <row r="23" spans="2:11" ht="15.75">
      <c r="B23" s="120"/>
      <c r="C23" s="442" t="s">
        <v>236</v>
      </c>
      <c r="D23" s="442"/>
      <c r="E23" s="442"/>
      <c r="F23" s="442"/>
      <c r="G23" s="442"/>
      <c r="H23" s="442"/>
      <c r="I23" s="442"/>
      <c r="J23" s="442"/>
      <c r="K23" s="121"/>
    </row>
    <row r="24" spans="2:11" ht="15.75">
      <c r="B24" s="443" t="s">
        <v>237</v>
      </c>
      <c r="C24" s="442"/>
      <c r="D24" s="442"/>
      <c r="E24" s="442"/>
      <c r="F24" s="442"/>
      <c r="G24" s="442"/>
      <c r="H24" s="442"/>
      <c r="I24" s="442"/>
      <c r="J24" s="442"/>
      <c r="K24" s="444"/>
    </row>
    <row r="25" spans="2:11">
      <c r="B25" s="120"/>
      <c r="C25" s="79"/>
      <c r="D25" s="79"/>
      <c r="E25" s="79"/>
      <c r="F25" s="79"/>
      <c r="G25" s="79"/>
      <c r="H25" s="79"/>
      <c r="I25" s="79"/>
      <c r="J25" s="79"/>
      <c r="K25" s="121"/>
    </row>
    <row r="26" spans="2:11">
      <c r="B26" s="120"/>
      <c r="C26" s="110"/>
      <c r="D26" s="110"/>
      <c r="E26" s="110"/>
      <c r="F26" s="110"/>
      <c r="G26" s="110"/>
      <c r="H26" s="110"/>
      <c r="I26" s="110"/>
      <c r="J26" s="110"/>
      <c r="K26" s="121"/>
    </row>
    <row r="27" spans="2:11" ht="30">
      <c r="B27" s="120"/>
      <c r="C27" s="110"/>
      <c r="D27" s="110"/>
      <c r="E27" s="110"/>
      <c r="F27" s="80" t="s">
        <v>303</v>
      </c>
      <c r="G27" s="110"/>
      <c r="H27" s="110"/>
      <c r="I27" s="110"/>
      <c r="J27" s="110"/>
      <c r="K27" s="121"/>
    </row>
    <row r="28" spans="2:11">
      <c r="B28" s="120"/>
      <c r="C28" s="110"/>
      <c r="D28" s="110"/>
      <c r="E28" s="110"/>
      <c r="F28" s="110"/>
      <c r="G28" s="110"/>
      <c r="H28" s="110"/>
      <c r="I28" s="110"/>
      <c r="J28" s="110"/>
      <c r="K28" s="121"/>
    </row>
    <row r="29" spans="2:11">
      <c r="B29" s="120"/>
      <c r="C29" s="110"/>
      <c r="D29" s="110"/>
      <c r="E29" s="110"/>
      <c r="F29" s="110"/>
      <c r="G29" s="110"/>
      <c r="H29" s="110"/>
      <c r="I29" s="110"/>
      <c r="J29" s="110"/>
      <c r="K29" s="121"/>
    </row>
    <row r="30" spans="2:11">
      <c r="B30" s="120"/>
      <c r="C30" s="110"/>
      <c r="D30" s="110"/>
      <c r="E30" s="110"/>
      <c r="F30" s="110"/>
      <c r="G30" s="110"/>
      <c r="H30" s="110"/>
      <c r="I30" s="110"/>
      <c r="J30" s="110"/>
      <c r="K30" s="121"/>
    </row>
    <row r="31" spans="2:11">
      <c r="B31" s="120"/>
      <c r="C31" s="110"/>
      <c r="D31" s="110"/>
      <c r="E31" s="110"/>
      <c r="F31" s="110"/>
      <c r="G31" s="110"/>
      <c r="H31" s="110"/>
      <c r="I31" s="110"/>
      <c r="J31" s="110"/>
      <c r="K31" s="121"/>
    </row>
    <row r="32" spans="2:11">
      <c r="B32" s="120"/>
      <c r="C32" s="110"/>
      <c r="D32" s="110"/>
      <c r="E32" s="110"/>
      <c r="F32" s="110"/>
      <c r="G32" s="110"/>
      <c r="H32" s="110"/>
      <c r="I32" s="110"/>
      <c r="J32" s="110"/>
      <c r="K32" s="121"/>
    </row>
    <row r="33" spans="2:11">
      <c r="B33" s="120"/>
      <c r="C33" s="110"/>
      <c r="D33" s="110"/>
      <c r="E33" s="110"/>
      <c r="F33" s="110"/>
      <c r="G33" s="110"/>
      <c r="H33" s="110"/>
      <c r="I33" s="110"/>
      <c r="J33" s="110"/>
      <c r="K33" s="121"/>
    </row>
    <row r="34" spans="2:11">
      <c r="B34" s="120"/>
      <c r="C34" s="110"/>
      <c r="D34" s="110"/>
      <c r="E34" s="110"/>
      <c r="F34" s="110"/>
      <c r="G34" s="110"/>
      <c r="H34" s="110"/>
      <c r="I34" s="110"/>
      <c r="J34" s="110"/>
      <c r="K34" s="121"/>
    </row>
    <row r="35" spans="2:11">
      <c r="B35" s="120"/>
      <c r="C35" s="110"/>
      <c r="D35" s="110"/>
      <c r="E35" s="110"/>
      <c r="F35" s="110"/>
      <c r="G35" s="110"/>
      <c r="H35" s="110"/>
      <c r="I35" s="110"/>
      <c r="J35" s="110"/>
      <c r="K35" s="121"/>
    </row>
    <row r="36" spans="2:11">
      <c r="B36" s="120"/>
      <c r="C36" s="110"/>
      <c r="D36" s="110"/>
      <c r="E36" s="110"/>
      <c r="F36" s="110"/>
      <c r="G36" s="110"/>
      <c r="H36" s="110"/>
      <c r="I36" s="110"/>
      <c r="J36" s="110"/>
      <c r="K36" s="121"/>
    </row>
    <row r="37" spans="2:11">
      <c r="B37" s="120"/>
      <c r="C37" s="110"/>
      <c r="D37" s="110"/>
      <c r="E37" s="110"/>
      <c r="F37" s="110"/>
      <c r="G37" s="110"/>
      <c r="H37" s="110"/>
      <c r="I37" s="110"/>
      <c r="J37" s="110"/>
      <c r="K37" s="121"/>
    </row>
    <row r="38" spans="2:11">
      <c r="B38" s="120"/>
      <c r="C38" s="110"/>
      <c r="D38" s="110"/>
      <c r="E38" s="110"/>
      <c r="F38" s="110"/>
      <c r="G38" s="110"/>
      <c r="H38" s="110"/>
      <c r="I38" s="110"/>
      <c r="J38" s="110"/>
      <c r="K38" s="121"/>
    </row>
    <row r="39" spans="2:11" ht="9" customHeight="1">
      <c r="B39" s="120"/>
      <c r="C39" s="110"/>
      <c r="D39" s="110"/>
      <c r="E39" s="110"/>
      <c r="F39" s="110"/>
      <c r="G39" s="110"/>
      <c r="H39" s="110"/>
      <c r="I39" s="110"/>
      <c r="J39" s="110"/>
      <c r="K39" s="121"/>
    </row>
    <row r="40" spans="2:11">
      <c r="B40" s="120"/>
      <c r="C40" s="110"/>
      <c r="D40" s="110"/>
      <c r="E40" s="110"/>
      <c r="F40" s="110"/>
      <c r="G40" s="110"/>
      <c r="H40" s="110"/>
      <c r="I40" s="110"/>
      <c r="J40" s="110"/>
      <c r="K40" s="121"/>
    </row>
    <row r="41" spans="2:11">
      <c r="B41" s="120"/>
      <c r="C41" s="125"/>
      <c r="D41" s="125"/>
      <c r="E41" s="125"/>
      <c r="F41" s="125"/>
      <c r="G41" s="125"/>
      <c r="H41" s="125"/>
      <c r="I41" s="125"/>
      <c r="J41" s="110"/>
      <c r="K41" s="121"/>
    </row>
    <row r="42" spans="2:11" s="19" customFormat="1" ht="12.95" customHeight="1">
      <c r="B42" s="117"/>
      <c r="C42" s="157" t="s">
        <v>18</v>
      </c>
      <c r="D42" s="157"/>
      <c r="E42" s="157"/>
      <c r="F42" s="157"/>
      <c r="G42" s="157"/>
      <c r="H42" s="450"/>
      <c r="I42" s="450"/>
      <c r="J42" s="81"/>
      <c r="K42" s="82"/>
    </row>
    <row r="43" spans="2:11" s="19" customFormat="1" ht="12.95" customHeight="1">
      <c r="B43" s="117"/>
      <c r="C43" s="157" t="s">
        <v>19</v>
      </c>
      <c r="D43" s="157"/>
      <c r="E43" s="157"/>
      <c r="F43" s="157"/>
      <c r="G43" s="157"/>
      <c r="H43" s="445"/>
      <c r="I43" s="445"/>
      <c r="J43" s="81"/>
      <c r="K43" s="82"/>
    </row>
    <row r="44" spans="2:11" s="19" customFormat="1" ht="12.95" customHeight="1">
      <c r="B44" s="117"/>
      <c r="C44" s="157" t="s">
        <v>14</v>
      </c>
      <c r="D44" s="157"/>
      <c r="E44" s="157"/>
      <c r="F44" s="157"/>
      <c r="G44" s="157"/>
      <c r="H44" s="445" t="s">
        <v>238</v>
      </c>
      <c r="I44" s="445"/>
      <c r="J44" s="81"/>
      <c r="K44" s="82"/>
    </row>
    <row r="45" spans="2:11" s="19" customFormat="1" ht="12.95" customHeight="1">
      <c r="B45" s="117"/>
      <c r="C45" s="157" t="s">
        <v>15</v>
      </c>
      <c r="D45" s="157"/>
      <c r="E45" s="157"/>
      <c r="F45" s="157"/>
      <c r="G45" s="157"/>
      <c r="H45" s="445"/>
      <c r="I45" s="445"/>
      <c r="J45" s="81"/>
      <c r="K45" s="82"/>
    </row>
    <row r="46" spans="2:11" ht="15.75">
      <c r="B46" s="120"/>
      <c r="C46" s="157"/>
      <c r="D46" s="157"/>
      <c r="E46" s="157"/>
      <c r="F46" s="157"/>
      <c r="G46" s="157"/>
      <c r="H46" s="157"/>
      <c r="I46" s="157"/>
      <c r="J46" s="81"/>
      <c r="K46" s="82"/>
    </row>
    <row r="47" spans="2:11" s="122" customFormat="1" ht="12.95" customHeight="1">
      <c r="B47" s="123"/>
      <c r="C47" s="157" t="s">
        <v>20</v>
      </c>
      <c r="D47" s="157"/>
      <c r="E47" s="157"/>
      <c r="F47" s="157"/>
      <c r="G47" s="158"/>
      <c r="H47" s="449"/>
      <c r="I47" s="447"/>
      <c r="J47" s="81"/>
      <c r="K47" s="82"/>
    </row>
    <row r="48" spans="2:11" s="122" customFormat="1" ht="12.95" customHeight="1">
      <c r="B48" s="123"/>
      <c r="C48" s="157"/>
      <c r="D48" s="157"/>
      <c r="E48" s="157"/>
      <c r="F48" s="157" t="s">
        <v>304</v>
      </c>
      <c r="G48" s="158" t="s">
        <v>16</v>
      </c>
      <c r="H48" s="446" t="s">
        <v>305</v>
      </c>
      <c r="I48" s="447"/>
      <c r="J48" s="81"/>
      <c r="K48" s="82"/>
    </row>
    <row r="49" spans="2:11" s="122" customFormat="1" ht="7.5" customHeight="1">
      <c r="B49" s="123"/>
      <c r="C49" s="157"/>
      <c r="D49" s="157"/>
      <c r="E49" s="157"/>
      <c r="F49" s="157"/>
      <c r="G49" s="158"/>
      <c r="H49" s="158"/>
      <c r="I49" s="158"/>
      <c r="J49" s="81"/>
      <c r="K49" s="82"/>
    </row>
    <row r="50" spans="2:11" s="122" customFormat="1" ht="17.25" customHeight="1">
      <c r="B50" s="123"/>
      <c r="C50" s="157" t="s">
        <v>17</v>
      </c>
      <c r="D50" s="157"/>
      <c r="E50" s="157"/>
      <c r="F50" s="158"/>
      <c r="G50" s="157"/>
      <c r="H50" s="448" t="s">
        <v>306</v>
      </c>
      <c r="I50" s="448"/>
      <c r="J50" s="81"/>
      <c r="K50" s="82"/>
    </row>
    <row r="51" spans="2:11" ht="22.5" customHeight="1">
      <c r="B51" s="124"/>
      <c r="C51" s="156"/>
      <c r="D51" s="156"/>
      <c r="E51" s="156"/>
      <c r="F51" s="156"/>
      <c r="G51" s="156"/>
      <c r="H51" s="156"/>
      <c r="I51" s="156"/>
      <c r="J51" s="83"/>
      <c r="K51" s="84"/>
    </row>
    <row r="52" spans="2:11" ht="6.75" customHeight="1"/>
  </sheetData>
  <mergeCells count="10">
    <mergeCell ref="B22:K22"/>
    <mergeCell ref="C23:J23"/>
    <mergeCell ref="B24:K24"/>
    <mergeCell ref="H45:I45"/>
    <mergeCell ref="H48:I48"/>
    <mergeCell ref="H50:I50"/>
    <mergeCell ref="H47:I47"/>
    <mergeCell ref="H42:I42"/>
    <mergeCell ref="H43:I43"/>
    <mergeCell ref="H44:I44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7" workbookViewId="0">
      <selection activeCell="P28" sqref="P28"/>
    </sheetView>
  </sheetViews>
  <sheetFormatPr defaultRowHeight="12.75"/>
  <cols>
    <col min="1" max="1" width="5.140625" customWidth="1"/>
    <col min="7" max="7" width="10" customWidth="1"/>
    <col min="9" max="9" width="14.5703125" customWidth="1"/>
  </cols>
  <sheetData>
    <row r="1" spans="1:9" ht="15">
      <c r="A1" s="428"/>
      <c r="B1" s="428" t="s">
        <v>618</v>
      </c>
      <c r="C1" s="428" t="s">
        <v>619</v>
      </c>
      <c r="D1" s="428"/>
      <c r="E1" s="428"/>
      <c r="F1" s="428"/>
      <c r="G1" s="428"/>
      <c r="H1" s="428"/>
      <c r="I1" s="428"/>
    </row>
    <row r="2" spans="1:9" ht="15">
      <c r="A2" s="428"/>
      <c r="B2" s="428" t="s">
        <v>620</v>
      </c>
      <c r="C2" s="428" t="s">
        <v>597</v>
      </c>
      <c r="D2" s="428"/>
      <c r="E2" s="428"/>
      <c r="F2" s="428"/>
      <c r="G2" s="428"/>
      <c r="H2" s="428"/>
      <c r="I2" s="428"/>
    </row>
    <row r="3" spans="1:9" ht="15">
      <c r="A3" s="428"/>
      <c r="B3" s="428"/>
      <c r="C3" s="428"/>
      <c r="D3" s="428"/>
      <c r="E3" s="428"/>
      <c r="F3" s="428"/>
      <c r="G3" s="428"/>
      <c r="H3" s="428"/>
      <c r="I3" s="428"/>
    </row>
    <row r="4" spans="1:9" ht="15">
      <c r="A4" s="428"/>
      <c r="B4" s="428"/>
      <c r="C4" s="428"/>
      <c r="D4" s="428"/>
      <c r="E4" s="428"/>
      <c r="F4" s="428"/>
      <c r="G4" s="428"/>
      <c r="H4" s="428"/>
      <c r="I4" s="428"/>
    </row>
    <row r="5" spans="1:9" ht="15">
      <c r="A5" s="428"/>
      <c r="B5" s="428"/>
      <c r="C5" s="428" t="s">
        <v>621</v>
      </c>
      <c r="D5" s="428"/>
      <c r="E5" s="428"/>
      <c r="F5" s="428"/>
      <c r="G5" s="428"/>
      <c r="H5" s="428">
        <v>2019</v>
      </c>
      <c r="I5" s="428"/>
    </row>
    <row r="6" spans="1:9" ht="15">
      <c r="A6" s="428"/>
      <c r="B6" s="428"/>
      <c r="C6" s="428"/>
      <c r="D6" s="428"/>
      <c r="E6" s="428"/>
      <c r="F6" s="428"/>
      <c r="G6" s="428"/>
      <c r="H6" s="428"/>
      <c r="I6" s="428"/>
    </row>
    <row r="7" spans="1:9" ht="15">
      <c r="A7" s="429" t="s">
        <v>622</v>
      </c>
      <c r="B7" s="430"/>
      <c r="C7" s="431" t="s">
        <v>336</v>
      </c>
      <c r="D7" s="431"/>
      <c r="E7" s="432"/>
      <c r="F7" s="429" t="s">
        <v>623</v>
      </c>
      <c r="G7" s="429" t="s">
        <v>624</v>
      </c>
      <c r="H7" s="429" t="s">
        <v>625</v>
      </c>
      <c r="I7" s="429" t="s">
        <v>626</v>
      </c>
    </row>
    <row r="8" spans="1:9" ht="15">
      <c r="A8" s="433">
        <v>1</v>
      </c>
      <c r="B8" s="434" t="s">
        <v>627</v>
      </c>
      <c r="C8" s="435"/>
      <c r="D8" s="435"/>
      <c r="E8" s="436"/>
      <c r="F8" s="433"/>
      <c r="G8" s="433"/>
      <c r="H8" s="433"/>
      <c r="I8" s="437">
        <v>1000000</v>
      </c>
    </row>
    <row r="9" spans="1:9" ht="15">
      <c r="A9" s="433">
        <v>2</v>
      </c>
      <c r="B9" s="434" t="s">
        <v>627</v>
      </c>
      <c r="C9" s="435"/>
      <c r="D9" s="435"/>
      <c r="E9" s="436"/>
      <c r="F9" s="433"/>
      <c r="G9" s="433"/>
      <c r="H9" s="433"/>
      <c r="I9" s="437">
        <v>500000</v>
      </c>
    </row>
    <row r="10" spans="1:9" ht="15">
      <c r="A10" s="433">
        <v>3</v>
      </c>
      <c r="B10" s="434" t="s">
        <v>628</v>
      </c>
      <c r="C10" s="435"/>
      <c r="D10" s="435"/>
      <c r="E10" s="436"/>
      <c r="F10" s="433"/>
      <c r="G10" s="433"/>
      <c r="H10" s="433"/>
      <c r="I10" s="437">
        <v>200000</v>
      </c>
    </row>
    <row r="11" spans="1:9" ht="15">
      <c r="A11" s="433">
        <v>4</v>
      </c>
      <c r="B11" s="434"/>
      <c r="C11" s="435"/>
      <c r="D11" s="435"/>
      <c r="E11" s="436"/>
      <c r="F11" s="433"/>
      <c r="G11" s="433"/>
      <c r="H11" s="433"/>
      <c r="I11" s="433"/>
    </row>
    <row r="12" spans="1:9" ht="15">
      <c r="A12" s="433">
        <v>5</v>
      </c>
      <c r="B12" s="434"/>
      <c r="C12" s="435"/>
      <c r="D12" s="435"/>
      <c r="E12" s="436"/>
      <c r="F12" s="433"/>
      <c r="G12" s="433"/>
      <c r="H12" s="433"/>
      <c r="I12" s="437">
        <f>SUM(I8:I11)</f>
        <v>1700000</v>
      </c>
    </row>
    <row r="13" spans="1:9" ht="15">
      <c r="A13" s="433">
        <v>6</v>
      </c>
      <c r="B13" s="434"/>
      <c r="C13" s="435"/>
      <c r="D13" s="435"/>
      <c r="E13" s="436"/>
      <c r="F13" s="433"/>
      <c r="G13" s="433"/>
      <c r="H13" s="433"/>
      <c r="I13" s="433"/>
    </row>
    <row r="14" spans="1:9" ht="15">
      <c r="A14" s="433">
        <v>7</v>
      </c>
      <c r="B14" s="434"/>
      <c r="C14" s="435"/>
      <c r="D14" s="435"/>
      <c r="E14" s="436"/>
      <c r="F14" s="433"/>
      <c r="G14" s="433"/>
      <c r="H14" s="433"/>
      <c r="I14" s="433"/>
    </row>
    <row r="15" spans="1:9" ht="15">
      <c r="A15" s="433">
        <v>8</v>
      </c>
      <c r="B15" s="434"/>
      <c r="C15" s="435"/>
      <c r="D15" s="435"/>
      <c r="E15" s="436"/>
      <c r="F15" s="433"/>
      <c r="G15" s="433"/>
      <c r="H15" s="433"/>
      <c r="I15" s="433"/>
    </row>
    <row r="16" spans="1:9" ht="15">
      <c r="A16" s="433">
        <v>9</v>
      </c>
      <c r="B16" s="434"/>
      <c r="C16" s="435"/>
      <c r="D16" s="435"/>
      <c r="E16" s="436"/>
      <c r="F16" s="433"/>
      <c r="G16" s="433"/>
      <c r="H16" s="433"/>
      <c r="I16" s="433"/>
    </row>
    <row r="17" spans="1:9" ht="15">
      <c r="A17" s="433">
        <v>10</v>
      </c>
      <c r="B17" s="434"/>
      <c r="C17" s="435"/>
      <c r="D17" s="435"/>
      <c r="E17" s="436"/>
      <c r="F17" s="433"/>
      <c r="G17" s="433"/>
      <c r="H17" s="433"/>
      <c r="I17" s="433"/>
    </row>
    <row r="18" spans="1:9" ht="15">
      <c r="A18" s="433">
        <v>11</v>
      </c>
      <c r="B18" s="434"/>
      <c r="C18" s="435"/>
      <c r="D18" s="435"/>
      <c r="E18" s="436"/>
      <c r="F18" s="433"/>
      <c r="G18" s="433"/>
      <c r="H18" s="433"/>
      <c r="I18" s="433"/>
    </row>
    <row r="19" spans="1:9" ht="15">
      <c r="A19" s="433">
        <v>12</v>
      </c>
      <c r="B19" s="434"/>
      <c r="C19" s="435"/>
      <c r="D19" s="435"/>
      <c r="E19" s="436"/>
      <c r="F19" s="433"/>
      <c r="G19" s="433"/>
      <c r="H19" s="433"/>
      <c r="I19" s="433"/>
    </row>
    <row r="20" spans="1:9" ht="15">
      <c r="A20" s="433">
        <v>13</v>
      </c>
      <c r="B20" s="434"/>
      <c r="C20" s="435"/>
      <c r="D20" s="435"/>
      <c r="E20" s="436"/>
      <c r="F20" s="433"/>
      <c r="G20" s="433"/>
      <c r="H20" s="433"/>
      <c r="I20" s="433"/>
    </row>
    <row r="21" spans="1:9" ht="15">
      <c r="A21" s="433">
        <v>14</v>
      </c>
      <c r="B21" s="434"/>
      <c r="C21" s="435"/>
      <c r="D21" s="435"/>
      <c r="E21" s="436"/>
      <c r="F21" s="433"/>
      <c r="G21" s="433"/>
      <c r="H21" s="433"/>
      <c r="I21" s="433"/>
    </row>
    <row r="22" spans="1:9" ht="15">
      <c r="A22" s="433">
        <v>15</v>
      </c>
      <c r="B22" s="434"/>
      <c r="C22" s="435"/>
      <c r="D22" s="435"/>
      <c r="E22" s="436"/>
      <c r="F22" s="433"/>
      <c r="G22" s="433"/>
      <c r="H22" s="433"/>
      <c r="I22" s="433"/>
    </row>
    <row r="23" spans="1:9" ht="15">
      <c r="A23" s="433">
        <v>16</v>
      </c>
      <c r="B23" s="434"/>
      <c r="C23" s="435"/>
      <c r="D23" s="435"/>
      <c r="E23" s="436"/>
      <c r="F23" s="433"/>
      <c r="G23" s="433"/>
      <c r="H23" s="433"/>
      <c r="I23" s="433"/>
    </row>
    <row r="24" spans="1:9" ht="15">
      <c r="A24" s="433">
        <v>17</v>
      </c>
      <c r="B24" s="434"/>
      <c r="C24" s="435"/>
      <c r="D24" s="435"/>
      <c r="E24" s="436"/>
      <c r="F24" s="433"/>
      <c r="G24" s="433"/>
      <c r="H24" s="433"/>
      <c r="I24" s="433"/>
    </row>
    <row r="25" spans="1:9" ht="15">
      <c r="A25" s="433">
        <v>18</v>
      </c>
      <c r="B25" s="434"/>
      <c r="C25" s="435"/>
      <c r="D25" s="435"/>
      <c r="E25" s="436"/>
      <c r="F25" s="433"/>
      <c r="G25" s="433"/>
      <c r="H25" s="433"/>
      <c r="I25" s="433"/>
    </row>
    <row r="26" spans="1:9" ht="15">
      <c r="A26" s="433">
        <v>19</v>
      </c>
      <c r="B26" s="434"/>
      <c r="C26" s="435"/>
      <c r="D26" s="435"/>
      <c r="E26" s="436"/>
      <c r="F26" s="433"/>
      <c r="G26" s="433"/>
      <c r="H26" s="433"/>
      <c r="I26" s="433"/>
    </row>
    <row r="27" spans="1:9" ht="15">
      <c r="A27" s="433">
        <v>20</v>
      </c>
      <c r="B27" s="434"/>
      <c r="C27" s="435"/>
      <c r="D27" s="435"/>
      <c r="E27" s="436"/>
      <c r="F27" s="433"/>
      <c r="G27" s="433"/>
      <c r="H27" s="433"/>
      <c r="I27" s="433"/>
    </row>
    <row r="28" spans="1:9" ht="15">
      <c r="A28" s="433">
        <v>21</v>
      </c>
      <c r="B28" s="434"/>
      <c r="C28" s="435"/>
      <c r="D28" s="435"/>
      <c r="E28" s="436"/>
      <c r="F28" s="433"/>
      <c r="G28" s="433"/>
      <c r="H28" s="433"/>
      <c r="I28" s="433"/>
    </row>
    <row r="29" spans="1:9" ht="15">
      <c r="A29" s="433">
        <v>22</v>
      </c>
      <c r="B29" s="434"/>
      <c r="C29" s="435"/>
      <c r="D29" s="435"/>
      <c r="E29" s="436"/>
      <c r="F29" s="433"/>
      <c r="G29" s="433"/>
      <c r="H29" s="433"/>
      <c r="I29" s="433"/>
    </row>
    <row r="30" spans="1:9" ht="15">
      <c r="A30" s="433">
        <v>23</v>
      </c>
      <c r="B30" s="434"/>
      <c r="C30" s="435"/>
      <c r="D30" s="435"/>
      <c r="E30" s="436"/>
      <c r="F30" s="433"/>
      <c r="G30" s="433"/>
      <c r="H30" s="433"/>
      <c r="I30" s="433"/>
    </row>
    <row r="31" spans="1:9" ht="15">
      <c r="A31" s="433">
        <v>24</v>
      </c>
      <c r="B31" s="434"/>
      <c r="C31" s="435"/>
      <c r="D31" s="435"/>
      <c r="E31" s="436"/>
      <c r="F31" s="433"/>
      <c r="G31" s="433"/>
      <c r="H31" s="433"/>
      <c r="I31" s="433"/>
    </row>
    <row r="32" spans="1:9" ht="15">
      <c r="A32" s="433"/>
      <c r="B32" s="430" t="s">
        <v>629</v>
      </c>
      <c r="C32" s="431"/>
      <c r="D32" s="431"/>
      <c r="E32" s="432"/>
      <c r="F32" s="429"/>
      <c r="G32" s="429"/>
      <c r="H32" s="429"/>
      <c r="I32" s="429"/>
    </row>
    <row r="33" spans="1:9" ht="15">
      <c r="A33" s="438"/>
      <c r="B33" s="438"/>
      <c r="C33" s="438"/>
      <c r="D33" s="438"/>
      <c r="E33" s="438"/>
      <c r="F33" s="438"/>
      <c r="G33" s="438"/>
      <c r="H33" s="438"/>
      <c r="I33" s="438"/>
    </row>
    <row r="34" spans="1:9" ht="15">
      <c r="A34" s="438"/>
      <c r="B34" s="438"/>
      <c r="C34" s="438"/>
      <c r="D34" s="438"/>
      <c r="E34" s="438"/>
      <c r="F34" s="438"/>
      <c r="G34" s="438"/>
      <c r="H34" s="438"/>
      <c r="I34" s="438"/>
    </row>
    <row r="35" spans="1:9" ht="15">
      <c r="A35" s="438"/>
      <c r="B35" s="428"/>
      <c r="C35" s="428"/>
      <c r="D35" s="428"/>
      <c r="E35" s="428"/>
      <c r="F35" s="428"/>
      <c r="G35" s="428"/>
      <c r="H35" s="428" t="s">
        <v>320</v>
      </c>
      <c r="I35" s="428"/>
    </row>
    <row r="36" spans="1:9" ht="15">
      <c r="A36" s="438"/>
      <c r="B36" s="438"/>
      <c r="C36" s="438"/>
      <c r="D36" s="438"/>
      <c r="E36" s="438"/>
      <c r="F36" s="438"/>
      <c r="G36" s="438"/>
      <c r="H36" s="428" t="s">
        <v>600</v>
      </c>
      <c r="I36" s="4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topLeftCell="A26" workbookViewId="0">
      <selection activeCell="A59" sqref="A59:IV59"/>
    </sheetView>
  </sheetViews>
  <sheetFormatPr defaultRowHeight="12.75"/>
  <cols>
    <col min="1" max="1" width="8.140625" style="3" customWidth="1"/>
    <col min="2" max="3" width="3.7109375" style="2" customWidth="1"/>
    <col min="4" max="4" width="4" style="2" customWidth="1"/>
    <col min="5" max="5" width="49.140625" style="3" customWidth="1"/>
    <col min="6" max="6" width="6.42578125" style="2" customWidth="1"/>
    <col min="7" max="7" width="13" style="8" customWidth="1"/>
    <col min="8" max="8" width="13.42578125" style="8" customWidth="1"/>
    <col min="9" max="16384" width="9.140625" style="3"/>
  </cols>
  <sheetData>
    <row r="1" spans="2:10" s="7" customFormat="1" ht="16.5" customHeight="1">
      <c r="B1" s="1"/>
      <c r="C1" s="5"/>
      <c r="D1" s="5"/>
      <c r="E1" s="36"/>
      <c r="F1" s="20"/>
      <c r="G1" s="6"/>
      <c r="H1" s="6"/>
    </row>
    <row r="2" spans="2:10" s="7" customFormat="1" ht="18" customHeight="1">
      <c r="B2" s="454" t="s">
        <v>172</v>
      </c>
      <c r="C2" s="454"/>
      <c r="D2" s="454"/>
      <c r="E2" s="454"/>
      <c r="F2" s="454"/>
      <c r="G2" s="454"/>
      <c r="H2" s="454"/>
    </row>
    <row r="3" spans="2:10" ht="6.75" customHeight="1"/>
    <row r="4" spans="2:10" s="18" customFormat="1" ht="23.25" customHeight="1">
      <c r="B4" s="258" t="s">
        <v>2</v>
      </c>
      <c r="C4" s="458" t="s">
        <v>7</v>
      </c>
      <c r="D4" s="459"/>
      <c r="E4" s="460"/>
      <c r="F4" s="260" t="s">
        <v>192</v>
      </c>
      <c r="G4" s="257">
        <v>2019</v>
      </c>
      <c r="H4" s="257">
        <v>2018</v>
      </c>
    </row>
    <row r="5" spans="2:10" s="7" customFormat="1" ht="12.75" customHeight="1">
      <c r="B5" s="21"/>
      <c r="C5" s="455" t="s">
        <v>68</v>
      </c>
      <c r="D5" s="456"/>
      <c r="E5" s="457"/>
      <c r="F5" s="23"/>
      <c r="G5" s="24"/>
      <c r="H5" s="24"/>
    </row>
    <row r="6" spans="2:10" s="7" customFormat="1" ht="12.75" customHeight="1">
      <c r="B6" s="21"/>
      <c r="C6" s="25" t="s">
        <v>91</v>
      </c>
      <c r="D6" s="22" t="s">
        <v>8</v>
      </c>
      <c r="E6" s="26"/>
      <c r="F6" s="23">
        <v>1</v>
      </c>
      <c r="G6" s="190">
        <f>G7+G8</f>
        <v>81655.81455000001</v>
      </c>
      <c r="H6" s="190">
        <f>H7+H8</f>
        <v>826845</v>
      </c>
    </row>
    <row r="7" spans="2:10" s="7" customFormat="1" ht="12.75" customHeight="1">
      <c r="B7" s="21"/>
      <c r="C7" s="27"/>
      <c r="D7" s="28">
        <v>1</v>
      </c>
      <c r="E7" s="29" t="s">
        <v>9</v>
      </c>
      <c r="F7" s="30"/>
      <c r="G7" s="193">
        <v>5218.4499999999534</v>
      </c>
      <c r="H7" s="193">
        <v>6141</v>
      </c>
    </row>
    <row r="8" spans="2:10" s="7" customFormat="1" ht="12.75" customHeight="1">
      <c r="B8" s="21"/>
      <c r="C8" s="27"/>
      <c r="D8" s="28">
        <v>2</v>
      </c>
      <c r="E8" s="29" t="s">
        <v>10</v>
      </c>
      <c r="F8" s="23"/>
      <c r="G8" s="193">
        <v>76437.364550000057</v>
      </c>
      <c r="H8" s="193">
        <v>820704</v>
      </c>
    </row>
    <row r="9" spans="2:10" s="7" customFormat="1" ht="12.75" customHeight="1">
      <c r="B9" s="21"/>
      <c r="C9" s="25" t="s">
        <v>91</v>
      </c>
      <c r="D9" s="22" t="s">
        <v>31</v>
      </c>
      <c r="E9" s="29"/>
      <c r="F9" s="30">
        <v>2</v>
      </c>
      <c r="G9" s="193">
        <f>G10+G11+G12</f>
        <v>0</v>
      </c>
      <c r="H9" s="193">
        <f>H10+H11+H12</f>
        <v>0</v>
      </c>
      <c r="J9" s="261"/>
    </row>
    <row r="10" spans="2:10" s="7" customFormat="1" ht="12.75" customHeight="1">
      <c r="B10" s="21"/>
      <c r="C10" s="27"/>
      <c r="D10" s="28">
        <v>1</v>
      </c>
      <c r="E10" s="29" t="s">
        <v>33</v>
      </c>
      <c r="F10" s="23">
        <v>2.1</v>
      </c>
      <c r="G10" s="193"/>
      <c r="H10" s="193"/>
    </row>
    <row r="11" spans="2:10" s="7" customFormat="1" ht="12.75" customHeight="1">
      <c r="B11" s="21"/>
      <c r="C11" s="27"/>
      <c r="D11" s="28">
        <v>2</v>
      </c>
      <c r="E11" s="29" t="s">
        <v>34</v>
      </c>
      <c r="F11" s="30">
        <v>2.2000000000000002</v>
      </c>
      <c r="G11" s="193"/>
      <c r="H11" s="193"/>
    </row>
    <row r="12" spans="2:10" s="7" customFormat="1" ht="12.75" customHeight="1">
      <c r="B12" s="21"/>
      <c r="C12" s="27"/>
      <c r="D12" s="28">
        <v>3</v>
      </c>
      <c r="E12" s="29" t="s">
        <v>32</v>
      </c>
      <c r="F12" s="23">
        <v>2.2999999999999998</v>
      </c>
      <c r="G12" s="193"/>
      <c r="H12" s="193"/>
    </row>
    <row r="13" spans="2:10" s="7" customFormat="1" ht="12.75" customHeight="1">
      <c r="B13" s="21"/>
      <c r="C13" s="25" t="s">
        <v>91</v>
      </c>
      <c r="D13" s="22" t="s">
        <v>35</v>
      </c>
      <c r="E13" s="29"/>
      <c r="F13" s="23">
        <v>3</v>
      </c>
      <c r="G13" s="190">
        <f>G14+G15+G16+G17+G19+G18</f>
        <v>5416001.2400000002</v>
      </c>
      <c r="H13" s="192">
        <f>H14+H15+H16+H17+H19+H18</f>
        <v>5849913</v>
      </c>
    </row>
    <row r="14" spans="2:10" s="7" customFormat="1" ht="12.75" customHeight="1">
      <c r="B14" s="21"/>
      <c r="C14" s="27"/>
      <c r="D14" s="28">
        <v>1</v>
      </c>
      <c r="E14" s="29" t="s">
        <v>36</v>
      </c>
      <c r="F14" s="30">
        <v>3.1</v>
      </c>
      <c r="G14" s="193">
        <v>5369458.2400000002</v>
      </c>
      <c r="H14" s="193">
        <v>5849913</v>
      </c>
    </row>
    <row r="15" spans="2:10" s="7" customFormat="1" ht="12.75" customHeight="1">
      <c r="B15" s="21"/>
      <c r="C15" s="27"/>
      <c r="D15" s="28">
        <v>2</v>
      </c>
      <c r="E15" s="29" t="s">
        <v>37</v>
      </c>
      <c r="F15" s="23">
        <v>3.2</v>
      </c>
      <c r="G15" s="193"/>
      <c r="H15" s="193"/>
    </row>
    <row r="16" spans="2:10" s="7" customFormat="1" ht="12.75" customHeight="1">
      <c r="B16" s="21"/>
      <c r="C16" s="27"/>
      <c r="D16" s="28">
        <v>3</v>
      </c>
      <c r="E16" s="29" t="s">
        <v>38</v>
      </c>
      <c r="F16" s="30">
        <v>3.3</v>
      </c>
      <c r="G16" s="193"/>
      <c r="H16" s="193"/>
    </row>
    <row r="17" spans="2:11" s="7" customFormat="1" ht="12.75" customHeight="1">
      <c r="B17" s="21"/>
      <c r="C17" s="27"/>
      <c r="D17" s="28">
        <v>4</v>
      </c>
      <c r="E17" s="29" t="s">
        <v>285</v>
      </c>
      <c r="F17" s="23">
        <v>3.4</v>
      </c>
      <c r="G17" s="193"/>
      <c r="H17" s="193"/>
    </row>
    <row r="18" spans="2:11" s="7" customFormat="1" ht="12.75" customHeight="1">
      <c r="B18" s="21"/>
      <c r="C18" s="27"/>
      <c r="D18" s="28">
        <v>5</v>
      </c>
      <c r="E18" s="29" t="s">
        <v>288</v>
      </c>
      <c r="F18" s="23"/>
      <c r="G18" s="193">
        <v>46191</v>
      </c>
      <c r="H18" s="193"/>
      <c r="K18" s="261"/>
    </row>
    <row r="19" spans="2:11" s="7" customFormat="1" ht="12.75" customHeight="1">
      <c r="B19" s="21"/>
      <c r="C19" s="27"/>
      <c r="D19" s="28">
        <v>6</v>
      </c>
      <c r="E19" s="29" t="s">
        <v>605</v>
      </c>
      <c r="F19" s="30">
        <v>3.5</v>
      </c>
      <c r="G19" s="193">
        <v>352</v>
      </c>
      <c r="H19" s="193"/>
    </row>
    <row r="20" spans="2:11" s="7" customFormat="1" ht="12.75" customHeight="1">
      <c r="B20" s="21"/>
      <c r="C20" s="25" t="s">
        <v>91</v>
      </c>
      <c r="D20" s="22" t="s">
        <v>39</v>
      </c>
      <c r="E20" s="26"/>
      <c r="F20" s="30">
        <v>4</v>
      </c>
      <c r="G20" s="190">
        <f>G21+G22+G23+G24+G25+G26+G27</f>
        <v>0</v>
      </c>
      <c r="H20" s="192">
        <f>H21+H22+H23+H24+H25+H26+H27</f>
        <v>0</v>
      </c>
    </row>
    <row r="21" spans="2:11" s="7" customFormat="1" ht="12.75" customHeight="1">
      <c r="B21" s="21"/>
      <c r="C21" s="31"/>
      <c r="D21" s="28">
        <v>1</v>
      </c>
      <c r="E21" s="29" t="s">
        <v>40</v>
      </c>
      <c r="F21" s="23">
        <v>4.0999999999999996</v>
      </c>
      <c r="G21" s="193"/>
      <c r="H21" s="193"/>
    </row>
    <row r="22" spans="2:11" s="7" customFormat="1" ht="12.75" customHeight="1">
      <c r="B22" s="21"/>
      <c r="C22" s="31"/>
      <c r="D22" s="28">
        <v>2</v>
      </c>
      <c r="E22" s="29" t="s">
        <v>41</v>
      </c>
      <c r="F22" s="30">
        <v>4.2</v>
      </c>
      <c r="G22" s="193"/>
      <c r="H22" s="193"/>
      <c r="K22" s="261"/>
    </row>
    <row r="23" spans="2:11" s="7" customFormat="1" ht="12.75" customHeight="1">
      <c r="B23" s="21"/>
      <c r="C23" s="31"/>
      <c r="D23" s="28">
        <v>3</v>
      </c>
      <c r="E23" s="29" t="s">
        <v>42</v>
      </c>
      <c r="F23" s="23">
        <v>4.3</v>
      </c>
      <c r="G23" s="193"/>
      <c r="H23" s="193"/>
    </row>
    <row r="24" spans="2:11" s="7" customFormat="1" ht="12.75" customHeight="1">
      <c r="B24" s="21"/>
      <c r="C24" s="31"/>
      <c r="D24" s="28">
        <v>4</v>
      </c>
      <c r="E24" s="29" t="s">
        <v>43</v>
      </c>
      <c r="F24" s="30">
        <v>4.4000000000000004</v>
      </c>
      <c r="G24" s="193"/>
      <c r="H24" s="193"/>
    </row>
    <row r="25" spans="2:11" s="7" customFormat="1" ht="12.75" customHeight="1">
      <c r="B25" s="21"/>
      <c r="C25" s="31"/>
      <c r="D25" s="28">
        <v>5</v>
      </c>
      <c r="E25" s="29" t="s">
        <v>44</v>
      </c>
      <c r="F25" s="23">
        <v>4.5</v>
      </c>
      <c r="G25" s="193"/>
      <c r="H25" s="193"/>
    </row>
    <row r="26" spans="2:11" s="7" customFormat="1" ht="12.75" customHeight="1">
      <c r="B26" s="21"/>
      <c r="C26" s="31"/>
      <c r="D26" s="28">
        <v>6</v>
      </c>
      <c r="E26" s="29" t="s">
        <v>45</v>
      </c>
      <c r="F26" s="30">
        <v>4.5999999999999996</v>
      </c>
      <c r="G26" s="193"/>
      <c r="H26" s="193"/>
    </row>
    <row r="27" spans="2:11" s="7" customFormat="1" ht="12.75" customHeight="1">
      <c r="B27" s="21"/>
      <c r="C27" s="31"/>
      <c r="D27" s="28">
        <v>7</v>
      </c>
      <c r="E27" s="29" t="s">
        <v>46</v>
      </c>
      <c r="F27" s="23">
        <v>4.7</v>
      </c>
      <c r="G27" s="193"/>
      <c r="H27" s="193"/>
    </row>
    <row r="28" spans="2:11" s="7" customFormat="1" ht="12.75" customHeight="1">
      <c r="B28" s="21"/>
      <c r="C28" s="25" t="s">
        <v>91</v>
      </c>
      <c r="D28" s="22" t="s">
        <v>47</v>
      </c>
      <c r="E28" s="26"/>
      <c r="F28" s="23">
        <v>5</v>
      </c>
      <c r="G28" s="192">
        <v>109429</v>
      </c>
      <c r="H28" s="192">
        <v>2176908</v>
      </c>
    </row>
    <row r="29" spans="2:11" s="7" customFormat="1" ht="12.75" customHeight="1">
      <c r="B29" s="21"/>
      <c r="C29" s="25" t="s">
        <v>91</v>
      </c>
      <c r="D29" s="22" t="s">
        <v>48</v>
      </c>
      <c r="E29" s="26"/>
      <c r="F29" s="30">
        <v>6</v>
      </c>
      <c r="G29" s="193"/>
      <c r="H29" s="193"/>
    </row>
    <row r="30" spans="2:11" s="7" customFormat="1" ht="12.75" customHeight="1">
      <c r="B30" s="32" t="s">
        <v>3</v>
      </c>
      <c r="C30" s="451" t="s">
        <v>67</v>
      </c>
      <c r="D30" s="452"/>
      <c r="E30" s="453"/>
      <c r="F30" s="30"/>
      <c r="G30" s="190">
        <f>G6+G9+G13+G20+G28+G29</f>
        <v>5607086.0545500005</v>
      </c>
      <c r="H30" s="192">
        <f>H6+H9+H13+H20+H28+H29</f>
        <v>8853666</v>
      </c>
    </row>
    <row r="31" spans="2:11" s="7" customFormat="1" ht="12.75" customHeight="1">
      <c r="B31" s="21"/>
      <c r="C31" s="455" t="s">
        <v>70</v>
      </c>
      <c r="D31" s="456"/>
      <c r="E31" s="457"/>
      <c r="F31" s="23"/>
      <c r="G31" s="193"/>
      <c r="H31" s="193"/>
    </row>
    <row r="32" spans="2:11" s="7" customFormat="1" ht="12.75" customHeight="1">
      <c r="B32" s="21"/>
      <c r="C32" s="25" t="s">
        <v>91</v>
      </c>
      <c r="D32" s="22" t="s">
        <v>51</v>
      </c>
      <c r="E32" s="26"/>
      <c r="F32" s="30">
        <v>7</v>
      </c>
      <c r="G32" s="193">
        <f>G33+G34+G35+G36+G37+G38</f>
        <v>0</v>
      </c>
      <c r="H32" s="193">
        <f>H33+H34+H35+H36+H37+H38</f>
        <v>0</v>
      </c>
    </row>
    <row r="33" spans="2:8" s="7" customFormat="1" ht="12.75" customHeight="1">
      <c r="B33" s="21"/>
      <c r="C33" s="31"/>
      <c r="D33" s="28">
        <v>1</v>
      </c>
      <c r="E33" s="29" t="s">
        <v>52</v>
      </c>
      <c r="F33" s="23">
        <v>7.1</v>
      </c>
      <c r="G33" s="193"/>
      <c r="H33" s="193"/>
    </row>
    <row r="34" spans="2:8" s="7" customFormat="1" ht="12.75" customHeight="1">
      <c r="B34" s="21"/>
      <c r="C34" s="31"/>
      <c r="D34" s="28">
        <v>2</v>
      </c>
      <c r="E34" s="29" t="s">
        <v>53</v>
      </c>
      <c r="F34" s="30">
        <v>7.2</v>
      </c>
      <c r="G34" s="193"/>
      <c r="H34" s="193"/>
    </row>
    <row r="35" spans="2:8" s="7" customFormat="1" ht="12.75" customHeight="1">
      <c r="B35" s="21"/>
      <c r="C35" s="31"/>
      <c r="D35" s="28">
        <v>3</v>
      </c>
      <c r="E35" s="29" t="s">
        <v>54</v>
      </c>
      <c r="F35" s="23">
        <v>7.3</v>
      </c>
      <c r="G35" s="193"/>
      <c r="H35" s="193"/>
    </row>
    <row r="36" spans="2:8" s="7" customFormat="1" ht="12.75" customHeight="1">
      <c r="B36" s="21"/>
      <c r="C36" s="31"/>
      <c r="D36" s="28">
        <v>4</v>
      </c>
      <c r="E36" s="29" t="s">
        <v>55</v>
      </c>
      <c r="F36" s="30">
        <v>7.4</v>
      </c>
      <c r="G36" s="193"/>
      <c r="H36" s="193"/>
    </row>
    <row r="37" spans="2:8" s="7" customFormat="1" ht="12.75" customHeight="1">
      <c r="B37" s="21"/>
      <c r="C37" s="31"/>
      <c r="D37" s="28">
        <v>5</v>
      </c>
      <c r="E37" s="29" t="s">
        <v>56</v>
      </c>
      <c r="F37" s="23">
        <v>7.5</v>
      </c>
      <c r="G37" s="193"/>
      <c r="H37" s="193"/>
    </row>
    <row r="38" spans="2:8" s="7" customFormat="1" ht="12.75" customHeight="1">
      <c r="B38" s="21"/>
      <c r="C38" s="31"/>
      <c r="D38" s="28">
        <v>6</v>
      </c>
      <c r="E38" s="29" t="s">
        <v>57</v>
      </c>
      <c r="F38" s="30">
        <v>7.6</v>
      </c>
      <c r="G38" s="193"/>
      <c r="H38" s="193"/>
    </row>
    <row r="39" spans="2:8" s="7" customFormat="1" ht="12.75" customHeight="1">
      <c r="B39" s="21"/>
      <c r="C39" s="25" t="s">
        <v>91</v>
      </c>
      <c r="D39" s="22" t="s">
        <v>58</v>
      </c>
      <c r="E39" s="33"/>
      <c r="F39" s="30">
        <v>8</v>
      </c>
      <c r="G39" s="190">
        <f>G40+G41+G42+G43</f>
        <v>3270483</v>
      </c>
      <c r="H39" s="192">
        <f>H40+H41+H42+H43</f>
        <v>3270483</v>
      </c>
    </row>
    <row r="40" spans="2:8" s="7" customFormat="1" ht="12.75" customHeight="1">
      <c r="B40" s="21"/>
      <c r="C40" s="27"/>
      <c r="D40" s="28">
        <v>1</v>
      </c>
      <c r="E40" s="29" t="s">
        <v>59</v>
      </c>
      <c r="F40" s="23">
        <v>8.1</v>
      </c>
      <c r="G40" s="193"/>
      <c r="H40" s="193"/>
    </row>
    <row r="41" spans="2:8" s="7" customFormat="1" ht="12.75" customHeight="1">
      <c r="B41" s="21"/>
      <c r="C41" s="27"/>
      <c r="D41" s="28">
        <v>2</v>
      </c>
      <c r="E41" s="29" t="s">
        <v>533</v>
      </c>
      <c r="F41" s="30">
        <v>8.1999999999999993</v>
      </c>
      <c r="G41" s="193">
        <v>1910483</v>
      </c>
      <c r="H41" s="193">
        <v>1910483</v>
      </c>
    </row>
    <row r="42" spans="2:8" s="7" customFormat="1" ht="12.75" customHeight="1">
      <c r="B42" s="21"/>
      <c r="C42" s="27"/>
      <c r="D42" s="28">
        <v>3</v>
      </c>
      <c r="E42" s="29" t="s">
        <v>60</v>
      </c>
      <c r="F42" s="23">
        <v>8.3000000000000007</v>
      </c>
      <c r="G42" s="193">
        <v>1360000</v>
      </c>
      <c r="H42" s="193">
        <v>1360000</v>
      </c>
    </row>
    <row r="43" spans="2:8" s="7" customFormat="1" ht="12.75" customHeight="1">
      <c r="B43" s="21"/>
      <c r="C43" s="27"/>
      <c r="D43" s="28">
        <v>4</v>
      </c>
      <c r="E43" s="29" t="s">
        <v>61</v>
      </c>
      <c r="F43" s="30">
        <v>8.4</v>
      </c>
      <c r="G43" s="193"/>
      <c r="H43" s="193"/>
    </row>
    <row r="44" spans="2:8" s="7" customFormat="1" ht="12.75" customHeight="1">
      <c r="B44" s="21"/>
      <c r="C44" s="25" t="s">
        <v>91</v>
      </c>
      <c r="D44" s="22" t="s">
        <v>62</v>
      </c>
      <c r="E44" s="26"/>
      <c r="F44" s="30">
        <v>9</v>
      </c>
      <c r="G44" s="192"/>
      <c r="H44" s="192"/>
    </row>
    <row r="45" spans="2:8" s="7" customFormat="1" ht="12.75" customHeight="1">
      <c r="B45" s="21"/>
      <c r="C45" s="25" t="s">
        <v>91</v>
      </c>
      <c r="D45" s="22" t="s">
        <v>63</v>
      </c>
      <c r="E45" s="26"/>
      <c r="F45" s="30">
        <v>10</v>
      </c>
      <c r="G45" s="193">
        <f>G46+G47+G48</f>
        <v>0</v>
      </c>
      <c r="H45" s="193">
        <f>H46+H47+H48</f>
        <v>0</v>
      </c>
    </row>
    <row r="46" spans="2:8" s="7" customFormat="1" ht="12.75" customHeight="1">
      <c r="B46" s="21"/>
      <c r="C46" s="27"/>
      <c r="D46" s="28">
        <v>1</v>
      </c>
      <c r="E46" s="26" t="s">
        <v>64</v>
      </c>
      <c r="F46" s="23">
        <v>10.1</v>
      </c>
      <c r="G46" s="193"/>
      <c r="H46" s="193"/>
    </row>
    <row r="47" spans="2:8" s="7" customFormat="1" ht="12.75" customHeight="1">
      <c r="B47" s="21"/>
      <c r="C47" s="27"/>
      <c r="D47" s="28">
        <v>2</v>
      </c>
      <c r="E47" s="29" t="s">
        <v>65</v>
      </c>
      <c r="F47" s="30">
        <v>10.199999999999999</v>
      </c>
      <c r="G47" s="193"/>
      <c r="H47" s="193"/>
    </row>
    <row r="48" spans="2:8" s="7" customFormat="1" ht="12.75" customHeight="1">
      <c r="B48" s="21"/>
      <c r="C48" s="27"/>
      <c r="D48" s="28">
        <v>3</v>
      </c>
      <c r="E48" s="29" t="s">
        <v>66</v>
      </c>
      <c r="F48" s="23">
        <v>10.3</v>
      </c>
      <c r="G48" s="193"/>
      <c r="H48" s="193"/>
    </row>
    <row r="49" spans="2:8" s="7" customFormat="1" ht="12.75" customHeight="1">
      <c r="B49" s="21"/>
      <c r="C49" s="25" t="s">
        <v>91</v>
      </c>
      <c r="D49" s="22" t="s">
        <v>49</v>
      </c>
      <c r="E49" s="26"/>
      <c r="F49" s="23">
        <v>11</v>
      </c>
      <c r="G49" s="193"/>
      <c r="H49" s="193"/>
    </row>
    <row r="50" spans="2:8" s="7" customFormat="1" ht="12.75" customHeight="1">
      <c r="B50" s="21"/>
      <c r="C50" s="25" t="s">
        <v>91</v>
      </c>
      <c r="D50" s="22" t="s">
        <v>50</v>
      </c>
      <c r="E50" s="26"/>
      <c r="F50" s="30">
        <v>12</v>
      </c>
      <c r="G50" s="193"/>
      <c r="H50" s="193"/>
    </row>
    <row r="51" spans="2:8" s="7" customFormat="1" ht="12.75" customHeight="1">
      <c r="B51" s="34" t="s">
        <v>4</v>
      </c>
      <c r="C51" s="451" t="s">
        <v>69</v>
      </c>
      <c r="D51" s="452"/>
      <c r="E51" s="453"/>
      <c r="F51" s="30"/>
      <c r="G51" s="190">
        <f>G32+G39+G44+G45+G49+G50</f>
        <v>3270483</v>
      </c>
      <c r="H51" s="190">
        <f>H32+H39+H44+H45+H49+H50</f>
        <v>3270483</v>
      </c>
    </row>
    <row r="52" spans="2:8" s="7" customFormat="1" ht="30" customHeight="1">
      <c r="B52" s="35"/>
      <c r="C52" s="451" t="s">
        <v>84</v>
      </c>
      <c r="D52" s="452"/>
      <c r="E52" s="453"/>
      <c r="F52" s="23"/>
      <c r="G52" s="190">
        <f>G30+G51</f>
        <v>8877569.0545499995</v>
      </c>
      <c r="H52" s="190">
        <f>H30+H51</f>
        <v>12124149</v>
      </c>
    </row>
    <row r="53" spans="2:8" s="7" customFormat="1" ht="9.75" customHeight="1">
      <c r="B53" s="16"/>
      <c r="C53" s="16"/>
      <c r="D53" s="16"/>
      <c r="E53" s="16"/>
      <c r="F53" s="16"/>
      <c r="G53" s="17"/>
      <c r="H53" s="17"/>
    </row>
    <row r="54" spans="2:8" s="7" customFormat="1" ht="15.95" customHeight="1">
      <c r="B54" s="16"/>
      <c r="C54" s="16"/>
      <c r="D54" s="16"/>
      <c r="E54" s="16"/>
      <c r="F54" s="16"/>
      <c r="G54" s="17" t="s">
        <v>600</v>
      </c>
      <c r="H54" s="17"/>
    </row>
    <row r="59" spans="2:8" hidden="1">
      <c r="G59" s="8">
        <f>G52-G57</f>
        <v>8877569.0545499995</v>
      </c>
    </row>
  </sheetData>
  <mergeCells count="7">
    <mergeCell ref="C30:E30"/>
    <mergeCell ref="B2:H2"/>
    <mergeCell ref="C31:E31"/>
    <mergeCell ref="C52:E52"/>
    <mergeCell ref="C5:E5"/>
    <mergeCell ref="C51:E51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topLeftCell="B23" workbookViewId="0">
      <selection activeCell="K50" sqref="K50"/>
    </sheetView>
  </sheetViews>
  <sheetFormatPr defaultRowHeight="12.75"/>
  <cols>
    <col min="1" max="1" width="7.5703125" style="44" customWidth="1"/>
    <col min="2" max="2" width="3.7109375" style="43" customWidth="1"/>
    <col min="3" max="3" width="4" style="43" customWidth="1"/>
    <col min="4" max="4" width="3.42578125" style="43" customWidth="1"/>
    <col min="5" max="5" width="50.42578125" style="44" customWidth="1"/>
    <col min="6" max="6" width="8" style="43" customWidth="1"/>
    <col min="7" max="7" width="12" style="45" customWidth="1"/>
    <col min="8" max="8" width="11.28515625" style="45" customWidth="1"/>
    <col min="9" max="11" width="9.140625" style="44"/>
    <col min="12" max="12" width="9.28515625" style="44" bestFit="1" customWidth="1"/>
    <col min="13" max="16384" width="9.140625" style="44"/>
  </cols>
  <sheetData>
    <row r="1" spans="2:8">
      <c r="E1" s="36"/>
    </row>
    <row r="2" spans="2:8" s="42" customFormat="1" ht="6" customHeight="1">
      <c r="B2" s="37"/>
      <c r="C2" s="38"/>
      <c r="D2" s="38"/>
      <c r="E2" s="39"/>
      <c r="F2" s="40"/>
      <c r="G2" s="41"/>
      <c r="H2" s="41"/>
    </row>
    <row r="3" spans="2:8" s="42" customFormat="1" ht="18" customHeight="1">
      <c r="B3" s="461" t="s">
        <v>172</v>
      </c>
      <c r="C3" s="461"/>
      <c r="D3" s="461"/>
      <c r="E3" s="461"/>
      <c r="F3" s="461"/>
      <c r="G3" s="461"/>
      <c r="H3" s="461"/>
    </row>
    <row r="4" spans="2:8" ht="6.75" customHeight="1"/>
    <row r="5" spans="2:8" s="46" customFormat="1" ht="21" customHeight="1">
      <c r="B5" s="258" t="s">
        <v>2</v>
      </c>
      <c r="C5" s="462" t="s">
        <v>71</v>
      </c>
      <c r="D5" s="463"/>
      <c r="E5" s="464"/>
      <c r="F5" s="259" t="s">
        <v>192</v>
      </c>
      <c r="G5" s="257">
        <v>2019</v>
      </c>
      <c r="H5" s="257">
        <v>2018</v>
      </c>
    </row>
    <row r="6" spans="2:8" s="42" customFormat="1" ht="12.75" customHeight="1">
      <c r="B6" s="21"/>
      <c r="C6" s="47" t="s">
        <v>91</v>
      </c>
      <c r="D6" s="22" t="s">
        <v>72</v>
      </c>
      <c r="E6" s="26"/>
      <c r="F6" s="23">
        <v>13</v>
      </c>
      <c r="G6" s="190">
        <f>SUM(G7:G18)</f>
        <v>1006611.635</v>
      </c>
      <c r="H6" s="190">
        <f>SUM(H7:H18)</f>
        <v>3810350</v>
      </c>
    </row>
    <row r="7" spans="2:8" s="42" customFormat="1" ht="12.75" customHeight="1">
      <c r="B7" s="21"/>
      <c r="C7" s="27"/>
      <c r="D7" s="28">
        <v>1</v>
      </c>
      <c r="E7" s="29" t="s">
        <v>73</v>
      </c>
      <c r="F7" s="30" t="s">
        <v>206</v>
      </c>
      <c r="G7" s="24"/>
      <c r="H7" s="24"/>
    </row>
    <row r="8" spans="2:8" s="42" customFormat="1" ht="12.75" customHeight="1">
      <c r="B8" s="21"/>
      <c r="C8" s="27"/>
      <c r="D8" s="28">
        <v>2</v>
      </c>
      <c r="E8" s="29" t="s">
        <v>74</v>
      </c>
      <c r="F8" s="23" t="s">
        <v>207</v>
      </c>
      <c r="G8" s="24"/>
      <c r="H8" s="24"/>
    </row>
    <row r="9" spans="2:8" s="42" customFormat="1" ht="12.75" customHeight="1">
      <c r="B9" s="21"/>
      <c r="C9" s="27"/>
      <c r="D9" s="28">
        <v>3</v>
      </c>
      <c r="E9" s="29" t="s">
        <v>75</v>
      </c>
      <c r="F9" s="30" t="s">
        <v>208</v>
      </c>
      <c r="G9" s="24"/>
      <c r="H9" s="24"/>
    </row>
    <row r="10" spans="2:8" s="42" customFormat="1" ht="12.75" customHeight="1">
      <c r="B10" s="21"/>
      <c r="C10" s="27"/>
      <c r="D10" s="28">
        <v>4</v>
      </c>
      <c r="E10" s="29" t="s">
        <v>76</v>
      </c>
      <c r="F10" s="23" t="s">
        <v>209</v>
      </c>
      <c r="G10" s="24"/>
      <c r="H10" s="24"/>
    </row>
    <row r="11" spans="2:8" s="42" customFormat="1" ht="12.75" customHeight="1">
      <c r="B11" s="21"/>
      <c r="C11" s="27"/>
      <c r="D11" s="28">
        <v>5</v>
      </c>
      <c r="E11" s="29" t="s">
        <v>601</v>
      </c>
      <c r="F11" s="30" t="s">
        <v>210</v>
      </c>
      <c r="G11" s="24"/>
      <c r="H11" s="24">
        <v>917250</v>
      </c>
    </row>
    <row r="12" spans="2:8" s="42" customFormat="1" ht="12.75" customHeight="1">
      <c r="B12" s="21"/>
      <c r="C12" s="27"/>
      <c r="D12" s="28">
        <v>6</v>
      </c>
      <c r="E12" s="29" t="s">
        <v>78</v>
      </c>
      <c r="F12" s="23" t="s">
        <v>211</v>
      </c>
      <c r="G12" s="24"/>
      <c r="H12" s="193"/>
    </row>
    <row r="13" spans="2:8" s="42" customFormat="1" ht="12.75" customHeight="1">
      <c r="B13" s="21"/>
      <c r="C13" s="27"/>
      <c r="D13" s="28">
        <v>7</v>
      </c>
      <c r="E13" s="29" t="s">
        <v>79</v>
      </c>
      <c r="F13" s="30" t="s">
        <v>212</v>
      </c>
      <c r="G13" s="24"/>
      <c r="H13" s="193"/>
    </row>
    <row r="14" spans="2:8" s="42" customFormat="1" ht="12.75" customHeight="1">
      <c r="B14" s="21"/>
      <c r="C14" s="27"/>
      <c r="D14" s="28">
        <v>8</v>
      </c>
      <c r="E14" s="29" t="s">
        <v>80</v>
      </c>
      <c r="F14" s="23" t="s">
        <v>213</v>
      </c>
      <c r="G14" s="24"/>
      <c r="H14" s="193">
        <v>2227611</v>
      </c>
    </row>
    <row r="15" spans="2:8" s="42" customFormat="1" ht="12.75" customHeight="1">
      <c r="B15" s="21"/>
      <c r="C15" s="27"/>
      <c r="D15" s="28">
        <v>9</v>
      </c>
      <c r="E15" s="29" t="s">
        <v>283</v>
      </c>
      <c r="F15" s="30" t="s">
        <v>214</v>
      </c>
      <c r="G15" s="193">
        <v>608074.83499999996</v>
      </c>
      <c r="H15" s="193">
        <v>61327</v>
      </c>
    </row>
    <row r="16" spans="2:8" s="42" customFormat="1" ht="12.75" customHeight="1">
      <c r="B16" s="21"/>
      <c r="C16" s="25"/>
      <c r="D16" s="28">
        <v>10</v>
      </c>
      <c r="E16" s="29" t="s">
        <v>289</v>
      </c>
      <c r="F16" s="30"/>
      <c r="G16" s="193">
        <v>398536.80000000005</v>
      </c>
      <c r="H16" s="193">
        <v>568822</v>
      </c>
    </row>
    <row r="17" spans="2:10" s="42" customFormat="1" ht="12.75" customHeight="1">
      <c r="B17" s="21"/>
      <c r="C17" s="25"/>
      <c r="D17" s="28">
        <v>11</v>
      </c>
      <c r="E17" s="29" t="s">
        <v>286</v>
      </c>
      <c r="F17" s="30" t="s">
        <v>215</v>
      </c>
      <c r="G17" s="193"/>
      <c r="H17" s="193">
        <v>35340</v>
      </c>
    </row>
    <row r="18" spans="2:10" s="42" customFormat="1" ht="12.75" customHeight="1">
      <c r="B18" s="21"/>
      <c r="C18" s="25"/>
      <c r="D18" s="28">
        <v>12</v>
      </c>
      <c r="E18" s="29" t="s">
        <v>307</v>
      </c>
      <c r="F18" s="30"/>
      <c r="G18" s="193"/>
      <c r="H18" s="193"/>
    </row>
    <row r="19" spans="2:10" s="42" customFormat="1" ht="12.75" customHeight="1">
      <c r="B19" s="21"/>
      <c r="C19" s="47" t="s">
        <v>91</v>
      </c>
      <c r="D19" s="22" t="s">
        <v>81</v>
      </c>
      <c r="E19" s="26"/>
      <c r="F19" s="30">
        <v>14</v>
      </c>
      <c r="G19" s="24"/>
      <c r="H19" s="193"/>
    </row>
    <row r="20" spans="2:10" s="42" customFormat="1" ht="12.75" customHeight="1">
      <c r="B20" s="21"/>
      <c r="C20" s="47" t="s">
        <v>91</v>
      </c>
      <c r="D20" s="22" t="s">
        <v>82</v>
      </c>
      <c r="E20" s="29"/>
      <c r="F20" s="23">
        <v>15</v>
      </c>
      <c r="G20" s="85"/>
      <c r="H20" s="192"/>
    </row>
    <row r="21" spans="2:10" s="42" customFormat="1" ht="12.75" customHeight="1">
      <c r="B21" s="21"/>
      <c r="C21" s="47" t="s">
        <v>91</v>
      </c>
      <c r="D21" s="22" t="s">
        <v>83</v>
      </c>
      <c r="E21" s="29"/>
      <c r="F21" s="30">
        <v>16</v>
      </c>
      <c r="G21" s="24"/>
      <c r="H21" s="193"/>
    </row>
    <row r="22" spans="2:10" s="42" customFormat="1" ht="15.95" customHeight="1">
      <c r="B22" s="21"/>
      <c r="C22" s="451" t="s">
        <v>95</v>
      </c>
      <c r="D22" s="452"/>
      <c r="E22" s="453"/>
      <c r="F22" s="23"/>
      <c r="G22" s="190">
        <f>G6+G19+G20+G21</f>
        <v>1006611.635</v>
      </c>
      <c r="H22" s="192">
        <f>H6+H19+H20+H21</f>
        <v>3810350</v>
      </c>
    </row>
    <row r="23" spans="2:10" s="42" customFormat="1" ht="12.75" customHeight="1">
      <c r="B23" s="21"/>
      <c r="C23" s="47" t="s">
        <v>91</v>
      </c>
      <c r="D23" s="22" t="s">
        <v>86</v>
      </c>
      <c r="E23" s="33"/>
      <c r="F23" s="30">
        <v>17</v>
      </c>
      <c r="G23" s="85">
        <f>G24+G25+G26+G27+G28+G29+G30+G31</f>
        <v>451323</v>
      </c>
      <c r="H23" s="192">
        <f>H24+H25+H26+H27+H28+H29+H30+H31</f>
        <v>1035889</v>
      </c>
    </row>
    <row r="24" spans="2:10" s="42" customFormat="1" ht="12.75" customHeight="1">
      <c r="B24" s="21"/>
      <c r="C24" s="31"/>
      <c r="D24" s="28">
        <v>1</v>
      </c>
      <c r="E24" s="29" t="s">
        <v>73</v>
      </c>
      <c r="F24" s="23" t="s">
        <v>216</v>
      </c>
      <c r="G24" s="24">
        <v>451323</v>
      </c>
      <c r="H24" s="193">
        <v>1035889</v>
      </c>
    </row>
    <row r="25" spans="2:10" s="42" customFormat="1" ht="12.75" customHeight="1">
      <c r="B25" s="21"/>
      <c r="C25" s="31"/>
      <c r="D25" s="28">
        <v>2</v>
      </c>
      <c r="E25" s="29" t="s">
        <v>74</v>
      </c>
      <c r="F25" s="30" t="s">
        <v>217</v>
      </c>
      <c r="G25" s="24"/>
      <c r="H25" s="193"/>
    </row>
    <row r="26" spans="2:10" s="42" customFormat="1" ht="12.75" customHeight="1">
      <c r="B26" s="21"/>
      <c r="C26" s="31"/>
      <c r="D26" s="28">
        <v>3</v>
      </c>
      <c r="E26" s="29" t="s">
        <v>87</v>
      </c>
      <c r="F26" s="23" t="s">
        <v>218</v>
      </c>
      <c r="G26" s="24"/>
      <c r="H26" s="193"/>
    </row>
    <row r="27" spans="2:10" s="42" customFormat="1" ht="12.75" customHeight="1">
      <c r="B27" s="21"/>
      <c r="C27" s="31"/>
      <c r="D27" s="28">
        <v>4</v>
      </c>
      <c r="E27" s="29" t="s">
        <v>76</v>
      </c>
      <c r="F27" s="30" t="s">
        <v>219</v>
      </c>
      <c r="G27" s="24"/>
      <c r="H27" s="193"/>
    </row>
    <row r="28" spans="2:10" s="42" customFormat="1" ht="12.75" customHeight="1">
      <c r="B28" s="21"/>
      <c r="C28" s="31"/>
      <c r="D28" s="28">
        <v>5</v>
      </c>
      <c r="E28" s="29" t="s">
        <v>77</v>
      </c>
      <c r="F28" s="23" t="s">
        <v>220</v>
      </c>
      <c r="G28" s="24"/>
      <c r="H28" s="193"/>
    </row>
    <row r="29" spans="2:10" s="42" customFormat="1" ht="12.75" customHeight="1">
      <c r="B29" s="21"/>
      <c r="C29" s="31"/>
      <c r="D29" s="28">
        <v>6</v>
      </c>
      <c r="E29" s="29" t="s">
        <v>78</v>
      </c>
      <c r="F29" s="30" t="s">
        <v>221</v>
      </c>
      <c r="G29" s="24"/>
      <c r="H29" s="193"/>
    </row>
    <row r="30" spans="2:10" s="42" customFormat="1" ht="12.75" customHeight="1">
      <c r="B30" s="21"/>
      <c r="C30" s="31"/>
      <c r="D30" s="28">
        <v>7</v>
      </c>
      <c r="E30" s="29" t="s">
        <v>79</v>
      </c>
      <c r="F30" s="23" t="s">
        <v>222</v>
      </c>
      <c r="G30" s="24"/>
      <c r="H30" s="193"/>
      <c r="J30" s="59"/>
    </row>
    <row r="31" spans="2:10" s="42" customFormat="1" ht="12.75" customHeight="1">
      <c r="B31" s="21"/>
      <c r="C31" s="31"/>
      <c r="D31" s="28">
        <v>8</v>
      </c>
      <c r="E31" s="29" t="s">
        <v>595</v>
      </c>
      <c r="F31" s="30" t="s">
        <v>223</v>
      </c>
      <c r="G31" s="193"/>
      <c r="H31" s="193"/>
    </row>
    <row r="32" spans="2:10" s="42" customFormat="1" ht="12.75" customHeight="1">
      <c r="B32" s="21"/>
      <c r="C32" s="47" t="s">
        <v>91</v>
      </c>
      <c r="D32" s="22" t="s">
        <v>88</v>
      </c>
      <c r="E32" s="26"/>
      <c r="F32" s="30">
        <v>18</v>
      </c>
      <c r="G32" s="24"/>
      <c r="H32" s="193"/>
    </row>
    <row r="33" spans="2:12" s="42" customFormat="1" ht="12.75" customHeight="1">
      <c r="B33" s="21"/>
      <c r="C33" s="47" t="s">
        <v>91</v>
      </c>
      <c r="D33" s="22" t="s">
        <v>89</v>
      </c>
      <c r="E33" s="26"/>
      <c r="F33" s="23">
        <v>19</v>
      </c>
      <c r="G33" s="24"/>
      <c r="H33" s="193"/>
    </row>
    <row r="34" spans="2:12" s="42" customFormat="1" ht="12.75" customHeight="1">
      <c r="B34" s="21"/>
      <c r="C34" s="47" t="s">
        <v>91</v>
      </c>
      <c r="D34" s="22" t="s">
        <v>90</v>
      </c>
      <c r="E34" s="26"/>
      <c r="F34" s="30">
        <v>20</v>
      </c>
      <c r="G34" s="190">
        <f>G35+G36</f>
        <v>0</v>
      </c>
      <c r="H34" s="192">
        <v>0</v>
      </c>
    </row>
    <row r="35" spans="2:12" s="42" customFormat="1" ht="12.75" customHeight="1">
      <c r="B35" s="21"/>
      <c r="C35" s="27"/>
      <c r="D35" s="28">
        <v>1</v>
      </c>
      <c r="E35" s="29" t="s">
        <v>92</v>
      </c>
      <c r="F35" s="23" t="s">
        <v>224</v>
      </c>
      <c r="G35" s="24"/>
      <c r="H35" s="193"/>
    </row>
    <row r="36" spans="2:12" s="42" customFormat="1" ht="12.75" customHeight="1">
      <c r="B36" s="21"/>
      <c r="C36" s="27"/>
      <c r="D36" s="28">
        <v>2</v>
      </c>
      <c r="E36" s="29" t="s">
        <v>93</v>
      </c>
      <c r="F36" s="30" t="s">
        <v>225</v>
      </c>
      <c r="G36" s="24"/>
      <c r="H36" s="193"/>
    </row>
    <row r="37" spans="2:12" s="42" customFormat="1" ht="12.75" customHeight="1">
      <c r="B37" s="21"/>
      <c r="C37" s="47" t="s">
        <v>91</v>
      </c>
      <c r="D37" s="22" t="s">
        <v>94</v>
      </c>
      <c r="E37" s="26"/>
      <c r="F37" s="23">
        <v>21</v>
      </c>
      <c r="G37" s="24"/>
      <c r="H37" s="193"/>
    </row>
    <row r="38" spans="2:12" s="42" customFormat="1" ht="15.95" customHeight="1">
      <c r="B38" s="21"/>
      <c r="C38" s="451" t="s">
        <v>96</v>
      </c>
      <c r="D38" s="452"/>
      <c r="E38" s="453"/>
      <c r="F38" s="23"/>
      <c r="G38" s="24">
        <f>G23+G32+G33+G34+G37</f>
        <v>451323</v>
      </c>
      <c r="H38" s="193">
        <f>H23+H32+H33+H34+H37</f>
        <v>1035889</v>
      </c>
    </row>
    <row r="39" spans="2:12" s="42" customFormat="1" ht="24.75" customHeight="1">
      <c r="B39" s="21"/>
      <c r="C39" s="451" t="s">
        <v>85</v>
      </c>
      <c r="D39" s="452"/>
      <c r="E39" s="453"/>
      <c r="F39" s="23"/>
      <c r="G39" s="190">
        <f>G22+G38</f>
        <v>1457934.635</v>
      </c>
      <c r="H39" s="192">
        <f>H22+H38</f>
        <v>4846239</v>
      </c>
    </row>
    <row r="40" spans="2:12" s="42" customFormat="1" ht="12.75" customHeight="1">
      <c r="B40" s="21"/>
      <c r="C40" s="47" t="s">
        <v>91</v>
      </c>
      <c r="D40" s="22" t="s">
        <v>97</v>
      </c>
      <c r="E40" s="26"/>
      <c r="F40" s="30">
        <v>22</v>
      </c>
      <c r="G40" s="24"/>
      <c r="H40" s="193"/>
    </row>
    <row r="41" spans="2:12" s="42" customFormat="1" ht="12.75" customHeight="1">
      <c r="B41" s="21"/>
      <c r="C41" s="47" t="s">
        <v>91</v>
      </c>
      <c r="D41" s="22" t="s">
        <v>98</v>
      </c>
      <c r="E41" s="26"/>
      <c r="F41" s="23">
        <v>23</v>
      </c>
      <c r="G41" s="24">
        <v>11021225</v>
      </c>
      <c r="H41" s="193">
        <v>11021225</v>
      </c>
    </row>
    <row r="42" spans="2:12" s="42" customFormat="1" ht="12.75" customHeight="1">
      <c r="B42" s="21"/>
      <c r="C42" s="47" t="s">
        <v>91</v>
      </c>
      <c r="D42" s="22" t="s">
        <v>99</v>
      </c>
      <c r="E42" s="26"/>
      <c r="F42" s="30">
        <v>24</v>
      </c>
      <c r="G42" s="24"/>
      <c r="H42" s="193"/>
    </row>
    <row r="43" spans="2:12" s="42" customFormat="1" ht="12.75" customHeight="1">
      <c r="B43" s="21"/>
      <c r="C43" s="47" t="s">
        <v>91</v>
      </c>
      <c r="D43" s="22" t="s">
        <v>100</v>
      </c>
      <c r="E43" s="26"/>
      <c r="F43" s="23">
        <v>25</v>
      </c>
      <c r="G43" s="24"/>
      <c r="H43" s="193"/>
    </row>
    <row r="44" spans="2:12" s="42" customFormat="1" ht="12.75" customHeight="1">
      <c r="B44" s="21"/>
      <c r="C44" s="47" t="s">
        <v>91</v>
      </c>
      <c r="D44" s="22" t="s">
        <v>101</v>
      </c>
      <c r="E44" s="26"/>
      <c r="F44" s="30">
        <v>26</v>
      </c>
      <c r="G44" s="190">
        <f>G45</f>
        <v>0</v>
      </c>
      <c r="H44" s="192">
        <f>H45</f>
        <v>0</v>
      </c>
    </row>
    <row r="45" spans="2:12" s="42" customFormat="1" ht="12.75" customHeight="1">
      <c r="B45" s="21"/>
      <c r="C45" s="48"/>
      <c r="D45" s="28">
        <v>1</v>
      </c>
      <c r="E45" s="29" t="s">
        <v>102</v>
      </c>
      <c r="F45" s="23" t="s">
        <v>226</v>
      </c>
      <c r="G45" s="24"/>
      <c r="H45" s="193"/>
      <c r="J45" s="59"/>
      <c r="K45" s="59"/>
    </row>
    <row r="46" spans="2:12" s="42" customFormat="1" ht="12.75" customHeight="1">
      <c r="B46" s="21"/>
      <c r="C46" s="48"/>
      <c r="D46" s="28">
        <v>2</v>
      </c>
      <c r="E46" s="29" t="s">
        <v>103</v>
      </c>
      <c r="F46" s="30" t="s">
        <v>227</v>
      </c>
      <c r="G46" s="24"/>
      <c r="H46" s="193"/>
    </row>
    <row r="47" spans="2:12" s="42" customFormat="1" ht="12.75" customHeight="1">
      <c r="B47" s="21"/>
      <c r="C47" s="48"/>
      <c r="D47" s="28">
        <v>3</v>
      </c>
      <c r="E47" s="29" t="s">
        <v>101</v>
      </c>
      <c r="F47" s="23" t="s">
        <v>228</v>
      </c>
      <c r="G47" s="24"/>
      <c r="H47" s="193"/>
    </row>
    <row r="48" spans="2:12" s="42" customFormat="1" ht="12.75" customHeight="1">
      <c r="B48" s="21"/>
      <c r="C48" s="47" t="s">
        <v>91</v>
      </c>
      <c r="D48" s="22" t="s">
        <v>104</v>
      </c>
      <c r="E48" s="26"/>
      <c r="F48" s="30">
        <v>27</v>
      </c>
      <c r="G48" s="193">
        <f>H48+H49</f>
        <v>-3743315</v>
      </c>
      <c r="H48" s="193">
        <v>-4302390</v>
      </c>
      <c r="I48" s="59"/>
      <c r="K48" s="59"/>
      <c r="L48" s="59"/>
    </row>
    <row r="49" spans="2:13" s="42" customFormat="1" ht="12.75" customHeight="1">
      <c r="B49" s="21"/>
      <c r="C49" s="47" t="s">
        <v>91</v>
      </c>
      <c r="D49" s="22" t="s">
        <v>105</v>
      </c>
      <c r="E49" s="26"/>
      <c r="F49" s="23">
        <v>28</v>
      </c>
      <c r="G49" s="24">
        <v>141724</v>
      </c>
      <c r="H49" s="193">
        <v>559075</v>
      </c>
      <c r="J49" s="59"/>
      <c r="K49" s="59"/>
    </row>
    <row r="50" spans="2:13" s="42" customFormat="1" ht="15.95" customHeight="1">
      <c r="B50" s="21"/>
      <c r="C50" s="451" t="s">
        <v>106</v>
      </c>
      <c r="D50" s="452"/>
      <c r="E50" s="453"/>
      <c r="F50" s="23"/>
      <c r="G50" s="190">
        <f>G40+G41+G42+G43+G44+G48+G49</f>
        <v>7419634</v>
      </c>
      <c r="H50" s="190">
        <f>H40+H41+H42+H43+H44+H48+H49</f>
        <v>7277910</v>
      </c>
      <c r="K50" s="59"/>
      <c r="M50" s="59"/>
    </row>
    <row r="51" spans="2:13" s="42" customFormat="1" ht="24.75" customHeight="1">
      <c r="B51" s="21"/>
      <c r="C51" s="451" t="s">
        <v>107</v>
      </c>
      <c r="D51" s="452"/>
      <c r="E51" s="453"/>
      <c r="F51" s="23"/>
      <c r="G51" s="190">
        <f>G39+G50</f>
        <v>8877568.6349999998</v>
      </c>
      <c r="H51" s="190">
        <f>H39+H50</f>
        <v>12124149</v>
      </c>
      <c r="K51" s="59"/>
    </row>
    <row r="52" spans="2:13" s="42" customFormat="1" ht="15.95" customHeight="1">
      <c r="B52" s="49"/>
      <c r="C52" s="49"/>
      <c r="D52" s="50"/>
      <c r="E52" s="51"/>
      <c r="F52" s="49"/>
      <c r="G52" s="52"/>
      <c r="H52" s="52"/>
    </row>
    <row r="53" spans="2:13" s="42" customFormat="1" ht="15.95" customHeight="1">
      <c r="B53" s="49"/>
      <c r="C53" s="49"/>
      <c r="D53" s="50"/>
      <c r="E53" s="51"/>
      <c r="F53" s="49"/>
      <c r="G53" s="17" t="s">
        <v>600</v>
      </c>
      <c r="H53" s="52"/>
    </row>
    <row r="54" spans="2:13" s="42" customFormat="1" ht="15.95" customHeight="1">
      <c r="B54" s="49"/>
      <c r="C54" s="49"/>
      <c r="D54" s="50"/>
      <c r="E54" s="51"/>
      <c r="F54" s="49"/>
      <c r="G54" s="52"/>
      <c r="H54" s="52">
        <f>H51-Aktivet!H52</f>
        <v>0</v>
      </c>
    </row>
    <row r="55" spans="2:13" s="42" customFormat="1" ht="15.95" customHeight="1">
      <c r="B55" s="49"/>
      <c r="C55" s="49"/>
      <c r="D55" s="50"/>
      <c r="E55" s="51"/>
      <c r="F55" s="49"/>
      <c r="G55" s="52">
        <f>G51-Aktivet!G52</f>
        <v>-0.41954999975860119</v>
      </c>
      <c r="H55" s="52"/>
    </row>
    <row r="56" spans="2:13" s="42" customFormat="1" ht="15.95" customHeight="1">
      <c r="B56" s="53"/>
      <c r="C56" s="53"/>
      <c r="D56" s="53"/>
      <c r="E56" s="51"/>
      <c r="F56" s="49"/>
      <c r="G56" s="52"/>
      <c r="H56" s="52"/>
    </row>
    <row r="57" spans="2:13" s="42" customFormat="1" ht="15.95" customHeight="1">
      <c r="B57" s="49"/>
      <c r="C57" s="49"/>
      <c r="D57" s="50"/>
      <c r="E57" s="51"/>
      <c r="F57" s="49"/>
      <c r="G57" s="52"/>
      <c r="H57" s="52"/>
    </row>
    <row r="58" spans="2:13" s="42" customFormat="1" ht="15.95" customHeight="1">
      <c r="B58" s="49"/>
      <c r="C58" s="49"/>
      <c r="D58" s="50"/>
      <c r="E58" s="51"/>
      <c r="F58" s="49"/>
      <c r="G58" s="52"/>
      <c r="H58" s="52"/>
    </row>
    <row r="59" spans="2:13" s="42" customFormat="1" ht="15.95" customHeight="1">
      <c r="B59" s="49"/>
      <c r="C59" s="49"/>
      <c r="D59" s="50"/>
      <c r="E59" s="51"/>
      <c r="F59" s="49"/>
      <c r="G59" s="52"/>
      <c r="H59" s="52"/>
    </row>
    <row r="60" spans="2:13" s="42" customFormat="1" ht="15.95" customHeight="1">
      <c r="B60" s="49"/>
      <c r="C60" s="49"/>
      <c r="D60" s="50"/>
      <c r="E60" s="51"/>
      <c r="F60" s="49"/>
      <c r="G60" s="52"/>
      <c r="H60" s="52"/>
    </row>
    <row r="61" spans="2:13" s="42" customFormat="1" ht="15.95" customHeight="1">
      <c r="B61" s="49"/>
      <c r="C61" s="49"/>
      <c r="D61" s="49"/>
      <c r="E61" s="49"/>
      <c r="F61" s="49"/>
      <c r="G61" s="52"/>
      <c r="H61" s="52"/>
    </row>
    <row r="62" spans="2:13">
      <c r="B62" s="54"/>
      <c r="C62" s="54"/>
      <c r="D62" s="55"/>
      <c r="E62" s="56"/>
      <c r="F62" s="54"/>
      <c r="G62" s="57"/>
      <c r="H62" s="57"/>
    </row>
  </sheetData>
  <mergeCells count="7">
    <mergeCell ref="C51:E51"/>
    <mergeCell ref="B3:H3"/>
    <mergeCell ref="C39:E39"/>
    <mergeCell ref="C22:E22"/>
    <mergeCell ref="C38:E38"/>
    <mergeCell ref="C50:E50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0"/>
  <sheetViews>
    <sheetView topLeftCell="F1" workbookViewId="0">
      <selection activeCell="I1" sqref="I1:U65536"/>
    </sheetView>
  </sheetViews>
  <sheetFormatPr defaultRowHeight="15.75"/>
  <cols>
    <col min="1" max="1" width="2.7109375" style="44" customWidth="1"/>
    <col min="2" max="2" width="3.7109375" style="60" customWidth="1"/>
    <col min="3" max="3" width="3.42578125" style="43" customWidth="1"/>
    <col min="4" max="4" width="2.7109375" style="43" customWidth="1"/>
    <col min="5" max="5" width="52.42578125" style="44" customWidth="1"/>
    <col min="6" max="6" width="9.7109375" style="43" bestFit="1" customWidth="1"/>
    <col min="7" max="7" width="12.85546875" style="45" customWidth="1"/>
    <col min="8" max="8" width="12.5703125" style="45" customWidth="1"/>
    <col min="9" max="12" width="0" style="44" hidden="1" customWidth="1"/>
    <col min="13" max="13" width="12.140625" style="44" hidden="1" customWidth="1"/>
    <col min="14" max="21" width="0" style="44" hidden="1" customWidth="1"/>
    <col min="22" max="16384" width="9.140625" style="44"/>
  </cols>
  <sheetData>
    <row r="1" spans="2:20" s="42" customFormat="1" ht="14.25" customHeight="1">
      <c r="B1" s="58"/>
      <c r="C1" s="37"/>
      <c r="D1" s="38"/>
      <c r="E1" s="36"/>
      <c r="F1" s="40"/>
      <c r="G1" s="41"/>
      <c r="H1" s="59"/>
    </row>
    <row r="2" spans="2:20" s="42" customFormat="1" ht="17.25" customHeight="1">
      <c r="B2" s="469" t="s">
        <v>108</v>
      </c>
      <c r="C2" s="469"/>
      <c r="D2" s="469"/>
      <c r="E2" s="469"/>
      <c r="F2" s="469"/>
      <c r="G2" s="469"/>
      <c r="H2" s="469"/>
    </row>
    <row r="3" spans="2:20" s="42" customFormat="1" ht="17.25" customHeight="1">
      <c r="B3" s="469" t="s">
        <v>109</v>
      </c>
      <c r="C3" s="469"/>
      <c r="D3" s="469"/>
      <c r="E3" s="469"/>
      <c r="F3" s="469"/>
      <c r="G3" s="469"/>
      <c r="H3" s="469"/>
    </row>
    <row r="4" spans="2:20" s="42" customFormat="1" ht="17.25" customHeight="1">
      <c r="B4" s="471" t="s">
        <v>110</v>
      </c>
      <c r="C4" s="471"/>
      <c r="D4" s="471"/>
      <c r="E4" s="471"/>
      <c r="F4" s="471"/>
      <c r="G4" s="471"/>
      <c r="H4" s="471"/>
    </row>
    <row r="5" spans="2:20" ht="7.5" customHeight="1" thickBot="1"/>
    <row r="6" spans="2:20" s="42" customFormat="1" ht="15.95" customHeight="1" thickBot="1">
      <c r="B6" s="254" t="s">
        <v>2</v>
      </c>
      <c r="C6" s="465" t="s">
        <v>21</v>
      </c>
      <c r="D6" s="465"/>
      <c r="E6" s="465"/>
      <c r="F6" s="254" t="s">
        <v>192</v>
      </c>
      <c r="G6" s="255">
        <v>2019</v>
      </c>
      <c r="H6" s="255">
        <v>2018</v>
      </c>
      <c r="M6" s="329" t="s">
        <v>553</v>
      </c>
      <c r="N6" s="326" t="s">
        <v>551</v>
      </c>
      <c r="O6" s="328" t="s">
        <v>552</v>
      </c>
      <c r="P6" s="327"/>
    </row>
    <row r="7" spans="2:20" s="42" customFormat="1" ht="12.75" customHeight="1">
      <c r="B7" s="62" t="s">
        <v>91</v>
      </c>
      <c r="C7" s="182" t="s">
        <v>111</v>
      </c>
      <c r="D7" s="183"/>
      <c r="E7" s="183"/>
      <c r="F7" s="21">
        <v>29</v>
      </c>
      <c r="G7" s="427">
        <v>4920425</v>
      </c>
      <c r="H7" s="427">
        <v>7069527</v>
      </c>
      <c r="M7" s="320" t="s">
        <v>548</v>
      </c>
      <c r="N7" s="321">
        <v>4920425</v>
      </c>
      <c r="O7" s="321"/>
      <c r="P7" s="322"/>
    </row>
    <row r="8" spans="2:20" s="42" customFormat="1" ht="12.75" customHeight="1">
      <c r="B8" s="62" t="s">
        <v>91</v>
      </c>
      <c r="C8" s="182" t="s">
        <v>112</v>
      </c>
      <c r="D8" s="183"/>
      <c r="E8" s="183"/>
      <c r="F8" s="21">
        <v>30</v>
      </c>
      <c r="G8" s="427"/>
      <c r="H8" s="427"/>
      <c r="M8" s="315" t="s">
        <v>549</v>
      </c>
      <c r="N8" s="35"/>
      <c r="O8" s="35"/>
      <c r="P8" s="316"/>
    </row>
    <row r="9" spans="2:20" s="42" customFormat="1" ht="12.75" customHeight="1" thickBot="1">
      <c r="B9" s="62" t="s">
        <v>91</v>
      </c>
      <c r="C9" s="182" t="s">
        <v>113</v>
      </c>
      <c r="D9" s="183"/>
      <c r="E9" s="183"/>
      <c r="F9" s="21">
        <v>31</v>
      </c>
      <c r="G9" s="427"/>
      <c r="H9" s="427"/>
      <c r="M9" s="317" t="s">
        <v>550</v>
      </c>
      <c r="N9" s="318"/>
      <c r="O9" s="318"/>
      <c r="P9" s="319"/>
    </row>
    <row r="10" spans="2:20" s="42" customFormat="1" ht="12.75" customHeight="1" thickBot="1">
      <c r="B10" s="62" t="s">
        <v>91</v>
      </c>
      <c r="C10" s="182" t="s">
        <v>114</v>
      </c>
      <c r="D10" s="183"/>
      <c r="E10" s="183"/>
      <c r="F10" s="21">
        <v>32</v>
      </c>
      <c r="G10" s="427"/>
      <c r="H10" s="427"/>
      <c r="P10" s="42">
        <f>SUM(P7:P9)</f>
        <v>0</v>
      </c>
    </row>
    <row r="11" spans="2:20" s="42" customFormat="1" ht="12.75" customHeight="1" thickBot="1">
      <c r="B11" s="62" t="s">
        <v>91</v>
      </c>
      <c r="C11" s="182" t="s">
        <v>115</v>
      </c>
      <c r="D11" s="183"/>
      <c r="E11" s="183"/>
      <c r="F11" s="21">
        <v>33</v>
      </c>
      <c r="G11" s="427">
        <f>G12+G13</f>
        <v>2693044</v>
      </c>
      <c r="H11" s="427">
        <f>H12+H13</f>
        <v>2442043</v>
      </c>
      <c r="M11" s="323"/>
      <c r="N11" s="324"/>
      <c r="O11" s="324" t="s">
        <v>565</v>
      </c>
      <c r="P11" s="324" t="s">
        <v>564</v>
      </c>
      <c r="Q11" s="324" t="s">
        <v>580</v>
      </c>
      <c r="R11" s="324" t="s">
        <v>581</v>
      </c>
      <c r="S11" s="324" t="s">
        <v>582</v>
      </c>
      <c r="T11" s="325" t="s">
        <v>583</v>
      </c>
    </row>
    <row r="12" spans="2:20" s="42" customFormat="1" ht="12.75" customHeight="1">
      <c r="B12" s="64"/>
      <c r="C12" s="183"/>
      <c r="D12" s="35">
        <v>1</v>
      </c>
      <c r="E12" s="184" t="s">
        <v>115</v>
      </c>
      <c r="F12" s="21">
        <v>33.1</v>
      </c>
      <c r="G12" s="253">
        <v>2693044</v>
      </c>
      <c r="H12" s="253">
        <v>2442043</v>
      </c>
      <c r="M12" s="333">
        <v>601</v>
      </c>
      <c r="N12" s="334">
        <v>2693044</v>
      </c>
      <c r="O12" s="335">
        <f>N12</f>
        <v>2693044</v>
      </c>
      <c r="P12" s="335"/>
      <c r="Q12" s="335"/>
      <c r="R12" s="335"/>
      <c r="S12" s="335"/>
      <c r="T12" s="335"/>
    </row>
    <row r="13" spans="2:20" s="42" customFormat="1" ht="12.75" customHeight="1">
      <c r="B13" s="64"/>
      <c r="C13" s="183"/>
      <c r="D13" s="35">
        <v>2</v>
      </c>
      <c r="E13" s="184" t="s">
        <v>301</v>
      </c>
      <c r="F13" s="21">
        <v>33.200000000000003</v>
      </c>
      <c r="G13" s="253"/>
      <c r="H13" s="253"/>
      <c r="M13" s="330" t="s">
        <v>554</v>
      </c>
      <c r="N13" s="331">
        <v>0</v>
      </c>
      <c r="O13" s="332"/>
      <c r="P13" s="332"/>
      <c r="Q13" s="332"/>
      <c r="R13" s="332"/>
      <c r="S13" s="332"/>
      <c r="T13" s="332"/>
    </row>
    <row r="14" spans="2:20" s="42" customFormat="1" ht="12.75" customHeight="1">
      <c r="B14" s="62" t="s">
        <v>91</v>
      </c>
      <c r="C14" s="182" t="s">
        <v>116</v>
      </c>
      <c r="D14" s="183"/>
      <c r="E14" s="183"/>
      <c r="F14" s="21">
        <v>34</v>
      </c>
      <c r="G14" s="427">
        <f>G15+G16</f>
        <v>1477881</v>
      </c>
      <c r="H14" s="427">
        <f>H15+H16</f>
        <v>1218114</v>
      </c>
      <c r="M14" s="330" t="s">
        <v>555</v>
      </c>
      <c r="N14" s="331">
        <v>321310</v>
      </c>
      <c r="O14" s="332"/>
      <c r="P14" s="408">
        <f>N14</f>
        <v>321310</v>
      </c>
      <c r="Q14" s="332"/>
      <c r="R14" s="332"/>
      <c r="S14" s="332"/>
      <c r="T14" s="332"/>
    </row>
    <row r="15" spans="2:20" s="42" customFormat="1" ht="12.75" customHeight="1">
      <c r="B15" s="64"/>
      <c r="C15" s="183"/>
      <c r="D15" s="185">
        <v>1</v>
      </c>
      <c r="E15" s="185" t="s">
        <v>117</v>
      </c>
      <c r="F15" s="21">
        <v>34.1</v>
      </c>
      <c r="G15" s="253">
        <v>1123291</v>
      </c>
      <c r="H15" s="253">
        <v>744197</v>
      </c>
      <c r="M15" s="330" t="s">
        <v>606</v>
      </c>
      <c r="N15" s="331">
        <v>13123</v>
      </c>
      <c r="O15" s="332"/>
      <c r="P15" s="408"/>
      <c r="Q15" s="408">
        <f>N15</f>
        <v>13123</v>
      </c>
      <c r="R15" s="332"/>
      <c r="S15" s="332"/>
      <c r="T15" s="332"/>
    </row>
    <row r="16" spans="2:20" s="42" customFormat="1" ht="12.75" customHeight="1">
      <c r="B16" s="64"/>
      <c r="C16" s="183"/>
      <c r="D16" s="185">
        <v>2</v>
      </c>
      <c r="E16" s="185" t="s">
        <v>118</v>
      </c>
      <c r="F16" s="468">
        <v>34.200000000000003</v>
      </c>
      <c r="G16" s="467">
        <v>354590</v>
      </c>
      <c r="H16" s="467">
        <v>473917</v>
      </c>
      <c r="M16" s="330" t="s">
        <v>556</v>
      </c>
      <c r="N16" s="331">
        <v>0</v>
      </c>
      <c r="O16" s="332"/>
      <c r="P16" s="408">
        <f t="shared" ref="P16:P21" si="0">N16</f>
        <v>0</v>
      </c>
      <c r="Q16" s="332"/>
      <c r="R16" s="332"/>
      <c r="S16" s="332"/>
      <c r="T16" s="332"/>
    </row>
    <row r="17" spans="2:23" s="42" customFormat="1" ht="12.75" customHeight="1">
      <c r="B17" s="64"/>
      <c r="C17" s="183"/>
      <c r="D17" s="185"/>
      <c r="E17" s="185" t="s">
        <v>119</v>
      </c>
      <c r="F17" s="468"/>
      <c r="G17" s="467"/>
      <c r="H17" s="467"/>
      <c r="I17" s="46"/>
      <c r="M17" s="330">
        <v>603</v>
      </c>
      <c r="N17" s="331"/>
      <c r="O17" s="332"/>
      <c r="P17" s="408">
        <f t="shared" si="0"/>
        <v>0</v>
      </c>
      <c r="Q17" s="332"/>
      <c r="R17" s="332"/>
      <c r="S17" s="332"/>
      <c r="T17" s="332"/>
    </row>
    <row r="18" spans="2:23" s="42" customFormat="1" ht="12.75" customHeight="1">
      <c r="B18" s="62" t="s">
        <v>91</v>
      </c>
      <c r="C18" s="182" t="s">
        <v>120</v>
      </c>
      <c r="D18" s="183"/>
      <c r="E18" s="183"/>
      <c r="F18" s="21">
        <v>35</v>
      </c>
      <c r="G18" s="427"/>
      <c r="H18" s="427"/>
      <c r="M18" s="330" t="s">
        <v>557</v>
      </c>
      <c r="N18" s="331">
        <v>10192</v>
      </c>
      <c r="O18" s="332"/>
      <c r="P18" s="408">
        <f t="shared" si="0"/>
        <v>10192</v>
      </c>
      <c r="Q18" s="332"/>
      <c r="R18" s="332"/>
      <c r="S18" s="332"/>
      <c r="T18" s="332"/>
    </row>
    <row r="19" spans="2:23" s="42" customFormat="1" ht="12.75" customHeight="1">
      <c r="B19" s="62" t="s">
        <v>91</v>
      </c>
      <c r="C19" s="182" t="s">
        <v>121</v>
      </c>
      <c r="D19" s="183"/>
      <c r="E19" s="183"/>
      <c r="F19" s="21">
        <v>36</v>
      </c>
      <c r="G19" s="427"/>
      <c r="H19" s="427"/>
      <c r="M19" s="330" t="s">
        <v>558</v>
      </c>
      <c r="N19" s="331">
        <v>9315</v>
      </c>
      <c r="O19" s="332"/>
      <c r="P19" s="408">
        <f t="shared" si="0"/>
        <v>9315</v>
      </c>
      <c r="Q19" s="332"/>
      <c r="R19" s="332"/>
      <c r="S19" s="332"/>
      <c r="T19" s="332"/>
    </row>
    <row r="20" spans="2:23" s="42" customFormat="1" ht="12.75" customHeight="1">
      <c r="B20" s="62" t="s">
        <v>91</v>
      </c>
      <c r="C20" s="182" t="s">
        <v>122</v>
      </c>
      <c r="D20" s="183"/>
      <c r="E20" s="183"/>
      <c r="F20" s="21">
        <v>37</v>
      </c>
      <c r="G20" s="427">
        <v>400354</v>
      </c>
      <c r="H20" s="427">
        <v>2751635</v>
      </c>
      <c r="M20" s="330" t="s">
        <v>559</v>
      </c>
      <c r="N20" s="331">
        <v>0</v>
      </c>
      <c r="O20" s="332"/>
      <c r="P20" s="408">
        <f t="shared" si="0"/>
        <v>0</v>
      </c>
      <c r="Q20" s="332"/>
      <c r="R20" s="332"/>
      <c r="S20" s="332"/>
      <c r="T20" s="332"/>
    </row>
    <row r="21" spans="2:23" s="42" customFormat="1" ht="12.75" customHeight="1">
      <c r="B21" s="62" t="s">
        <v>91</v>
      </c>
      <c r="C21" s="182" t="s">
        <v>123</v>
      </c>
      <c r="D21" s="183"/>
      <c r="E21" s="183"/>
      <c r="F21" s="21">
        <v>38</v>
      </c>
      <c r="G21" s="427">
        <f>G22+G24+G26</f>
        <v>-182413</v>
      </c>
      <c r="H21" s="427">
        <f>H22+H24+H26</f>
        <v>0</v>
      </c>
      <c r="M21" s="330" t="s">
        <v>607</v>
      </c>
      <c r="N21" s="331">
        <v>12500</v>
      </c>
      <c r="O21" s="332"/>
      <c r="P21" s="408">
        <f t="shared" si="0"/>
        <v>12500</v>
      </c>
      <c r="Q21" s="332"/>
      <c r="R21" s="332"/>
      <c r="S21" s="332"/>
      <c r="T21" s="332"/>
    </row>
    <row r="22" spans="2:23" s="42" customFormat="1" ht="12.75" customHeight="1">
      <c r="B22" s="64"/>
      <c r="C22" s="183"/>
      <c r="D22" s="468">
        <v>1</v>
      </c>
      <c r="E22" s="184" t="s">
        <v>124</v>
      </c>
      <c r="F22" s="468">
        <v>38.1</v>
      </c>
      <c r="G22" s="467">
        <v>-182413</v>
      </c>
      <c r="H22" s="467"/>
      <c r="M22" s="330">
        <v>621</v>
      </c>
      <c r="N22" s="331">
        <v>1123291</v>
      </c>
      <c r="O22" s="332"/>
      <c r="P22" s="332"/>
      <c r="Q22" s="332"/>
      <c r="R22" s="332">
        <f>N22</f>
        <v>1123291</v>
      </c>
      <c r="S22" s="332"/>
      <c r="T22" s="332"/>
    </row>
    <row r="23" spans="2:23" s="42" customFormat="1" ht="12.75" customHeight="1">
      <c r="B23" s="64"/>
      <c r="C23" s="183"/>
      <c r="D23" s="468"/>
      <c r="E23" s="184" t="s">
        <v>125</v>
      </c>
      <c r="F23" s="468"/>
      <c r="G23" s="467"/>
      <c r="H23" s="467"/>
      <c r="M23" s="330">
        <v>644</v>
      </c>
      <c r="N23" s="331">
        <v>354589.59700000001</v>
      </c>
      <c r="O23" s="332"/>
      <c r="P23" s="332"/>
      <c r="Q23" s="332"/>
      <c r="R23" s="332">
        <f>N23</f>
        <v>354589.59700000001</v>
      </c>
      <c r="S23" s="332"/>
      <c r="T23" s="332"/>
    </row>
    <row r="24" spans="2:23" s="42" customFormat="1" ht="12.75" customHeight="1">
      <c r="B24" s="64"/>
      <c r="C24" s="183"/>
      <c r="D24" s="468">
        <v>2</v>
      </c>
      <c r="E24" s="184" t="s">
        <v>126</v>
      </c>
      <c r="F24" s="468">
        <v>38.200000000000003</v>
      </c>
      <c r="G24" s="467"/>
      <c r="H24" s="467"/>
      <c r="M24" s="330" t="s">
        <v>608</v>
      </c>
      <c r="N24" s="331">
        <v>0</v>
      </c>
      <c r="O24" s="332"/>
      <c r="P24" s="332"/>
      <c r="Q24" s="332"/>
      <c r="R24" s="332"/>
      <c r="S24" s="332"/>
      <c r="T24" s="332"/>
    </row>
    <row r="25" spans="2:23" s="42" customFormat="1" ht="12.75" customHeight="1">
      <c r="B25" s="64"/>
      <c r="C25" s="183"/>
      <c r="D25" s="468"/>
      <c r="E25" s="184" t="s">
        <v>129</v>
      </c>
      <c r="F25" s="468"/>
      <c r="G25" s="467"/>
      <c r="H25" s="467"/>
      <c r="M25" s="330" t="s">
        <v>560</v>
      </c>
      <c r="N25" s="331">
        <v>0</v>
      </c>
      <c r="O25" s="332"/>
      <c r="P25" s="332"/>
      <c r="Q25" s="332"/>
      <c r="R25" s="332"/>
      <c r="S25" s="332"/>
      <c r="T25" s="332"/>
    </row>
    <row r="26" spans="2:23" s="42" customFormat="1" ht="12.75" customHeight="1">
      <c r="B26" s="64"/>
      <c r="C26" s="183"/>
      <c r="D26" s="468">
        <v>3</v>
      </c>
      <c r="E26" s="184" t="s">
        <v>127</v>
      </c>
      <c r="F26" s="468">
        <v>38.299999999999997</v>
      </c>
      <c r="G26" s="467"/>
      <c r="H26" s="467"/>
      <c r="M26" s="330" t="s">
        <v>609</v>
      </c>
      <c r="N26" s="331">
        <v>182413</v>
      </c>
      <c r="O26" s="332"/>
      <c r="P26" s="332"/>
      <c r="Q26" s="408"/>
      <c r="R26" s="332"/>
      <c r="S26" s="332"/>
      <c r="T26" s="332">
        <f>N26</f>
        <v>182413</v>
      </c>
    </row>
    <row r="27" spans="2:23" s="42" customFormat="1" ht="12.75" customHeight="1">
      <c r="B27" s="64"/>
      <c r="C27" s="183"/>
      <c r="D27" s="468"/>
      <c r="E27" s="184" t="s">
        <v>128</v>
      </c>
      <c r="F27" s="468"/>
      <c r="G27" s="467"/>
      <c r="H27" s="467"/>
      <c r="M27" s="330" t="s">
        <v>561</v>
      </c>
      <c r="N27" s="331">
        <v>0</v>
      </c>
      <c r="O27" s="332"/>
      <c r="P27" s="332"/>
      <c r="Q27" s="332"/>
      <c r="R27" s="332"/>
      <c r="S27" s="332"/>
      <c r="T27" s="332"/>
    </row>
    <row r="28" spans="2:23" s="42" customFormat="1" ht="12.75" customHeight="1">
      <c r="B28" s="470" t="s">
        <v>91</v>
      </c>
      <c r="C28" s="182" t="s">
        <v>130</v>
      </c>
      <c r="D28" s="183"/>
      <c r="E28" s="183"/>
      <c r="F28" s="468">
        <v>39</v>
      </c>
      <c r="G28" s="466"/>
      <c r="H28" s="466"/>
      <c r="M28" s="330" t="s">
        <v>562</v>
      </c>
      <c r="N28" s="331">
        <v>0</v>
      </c>
      <c r="O28" s="332"/>
      <c r="P28" s="332"/>
      <c r="Q28" s="408"/>
      <c r="R28" s="332"/>
      <c r="S28" s="332"/>
      <c r="T28" s="332"/>
    </row>
    <row r="29" spans="2:23" s="42" customFormat="1" ht="12.75" customHeight="1" thickBot="1">
      <c r="B29" s="470"/>
      <c r="C29" s="182" t="s">
        <v>131</v>
      </c>
      <c r="D29" s="183"/>
      <c r="E29" s="183"/>
      <c r="F29" s="468"/>
      <c r="G29" s="466"/>
      <c r="H29" s="466"/>
      <c r="M29" s="337" t="s">
        <v>563</v>
      </c>
      <c r="N29" s="338">
        <v>33914</v>
      </c>
      <c r="O29" s="339">
        <v>0</v>
      </c>
      <c r="P29" s="339"/>
      <c r="Q29" s="410">
        <f>N29</f>
        <v>33914</v>
      </c>
      <c r="R29" s="339">
        <v>0</v>
      </c>
      <c r="S29" s="339">
        <v>0</v>
      </c>
      <c r="T29" s="339">
        <v>0</v>
      </c>
    </row>
    <row r="30" spans="2:23" s="42" customFormat="1" ht="12.75" customHeight="1" thickBot="1">
      <c r="B30" s="62" t="s">
        <v>91</v>
      </c>
      <c r="C30" s="182" t="s">
        <v>132</v>
      </c>
      <c r="D30" s="183"/>
      <c r="E30" s="183"/>
      <c r="F30" s="21">
        <v>40</v>
      </c>
      <c r="G30" s="427">
        <f>G31+G33</f>
        <v>0</v>
      </c>
      <c r="H30" s="427">
        <f>H31+H33</f>
        <v>0</v>
      </c>
      <c r="M30" s="323"/>
      <c r="N30" s="324">
        <f t="shared" ref="N30:T30" si="1">SUM(N12:N29)</f>
        <v>4753691.5970000001</v>
      </c>
      <c r="O30" s="409">
        <f t="shared" si="1"/>
        <v>2693044</v>
      </c>
      <c r="P30" s="409">
        <f t="shared" si="1"/>
        <v>353317</v>
      </c>
      <c r="Q30" s="340">
        <f t="shared" si="1"/>
        <v>47037</v>
      </c>
      <c r="R30" s="409">
        <f t="shared" si="1"/>
        <v>1477880.5970000001</v>
      </c>
      <c r="S30" s="409">
        <f t="shared" si="1"/>
        <v>0</v>
      </c>
      <c r="T30" s="341">
        <f t="shared" si="1"/>
        <v>182413</v>
      </c>
    </row>
    <row r="31" spans="2:23" s="42" customFormat="1" ht="12.75" customHeight="1" thickBot="1">
      <c r="B31" s="64"/>
      <c r="C31" s="183"/>
      <c r="D31" s="468">
        <v>1</v>
      </c>
      <c r="E31" s="184" t="s">
        <v>134</v>
      </c>
      <c r="F31" s="468">
        <v>40.1</v>
      </c>
      <c r="G31" s="467"/>
      <c r="H31" s="467"/>
      <c r="M31" s="46" t="s">
        <v>573</v>
      </c>
    </row>
    <row r="32" spans="2:23" s="42" customFormat="1" ht="12.75" customHeight="1">
      <c r="B32" s="64"/>
      <c r="C32" s="183"/>
      <c r="D32" s="468"/>
      <c r="E32" s="184" t="s">
        <v>135</v>
      </c>
      <c r="F32" s="468"/>
      <c r="G32" s="467"/>
      <c r="H32" s="467"/>
      <c r="M32" s="313" t="s">
        <v>574</v>
      </c>
      <c r="N32" s="314" t="s">
        <v>575</v>
      </c>
      <c r="P32" s="336">
        <f>O30+P30</f>
        <v>3046361</v>
      </c>
      <c r="T32" s="336"/>
      <c r="W32" s="42" t="s">
        <v>297</v>
      </c>
    </row>
    <row r="33" spans="2:17" s="42" customFormat="1" ht="12.75" customHeight="1">
      <c r="B33" s="64"/>
      <c r="C33" s="183"/>
      <c r="D33" s="21">
        <v>2</v>
      </c>
      <c r="E33" s="184" t="s">
        <v>133</v>
      </c>
      <c r="F33" s="21">
        <v>40.200000000000003</v>
      </c>
      <c r="G33" s="253"/>
      <c r="H33" s="253"/>
      <c r="M33" s="315" t="s">
        <v>566</v>
      </c>
      <c r="N33" s="316"/>
    </row>
    <row r="34" spans="2:17" s="42" customFormat="1" ht="12.75" customHeight="1">
      <c r="B34" s="62" t="s">
        <v>91</v>
      </c>
      <c r="C34" s="182" t="s">
        <v>284</v>
      </c>
      <c r="D34" s="183"/>
      <c r="E34" s="183"/>
      <c r="F34" s="21">
        <v>41</v>
      </c>
      <c r="G34" s="427"/>
      <c r="H34" s="427"/>
      <c r="M34" s="315" t="s">
        <v>567</v>
      </c>
      <c r="N34" s="316"/>
    </row>
    <row r="35" spans="2:17" s="42" customFormat="1" ht="12.75" customHeight="1">
      <c r="B35" s="62" t="s">
        <v>91</v>
      </c>
      <c r="C35" s="182" t="s">
        <v>136</v>
      </c>
      <c r="D35" s="183"/>
      <c r="E35" s="183"/>
      <c r="F35" s="21">
        <v>42</v>
      </c>
      <c r="G35" s="427">
        <f>G7+G8+G9+G10-G11-G14-G18-G19-G20+G21-G28+G30-G34</f>
        <v>166733</v>
      </c>
      <c r="H35" s="427">
        <f>H7+H8+H9+H10-H11-H14-H18-H19-H20+H21-H28+H30-H34</f>
        <v>657735</v>
      </c>
      <c r="K35" s="59"/>
      <c r="M35" s="315" t="s">
        <v>569</v>
      </c>
      <c r="N35" s="316"/>
      <c r="P35" s="59"/>
    </row>
    <row r="36" spans="2:17" s="42" customFormat="1" ht="12.75" customHeight="1" thickBot="1">
      <c r="B36" s="62" t="s">
        <v>91</v>
      </c>
      <c r="C36" s="182" t="s">
        <v>137</v>
      </c>
      <c r="D36" s="183"/>
      <c r="E36" s="183"/>
      <c r="F36" s="21">
        <v>43</v>
      </c>
      <c r="G36" s="427">
        <f>G37+G38+G39</f>
        <v>25009.95</v>
      </c>
      <c r="H36" s="427">
        <f>H37+H38+H39</f>
        <v>98660.25</v>
      </c>
      <c r="K36" s="59"/>
      <c r="M36" s="342" t="s">
        <v>568</v>
      </c>
      <c r="N36" s="343"/>
    </row>
    <row r="37" spans="2:17" s="42" customFormat="1" ht="12.75" customHeight="1" thickBot="1">
      <c r="B37" s="64"/>
      <c r="C37" s="183"/>
      <c r="D37" s="21">
        <v>1</v>
      </c>
      <c r="E37" s="184" t="s">
        <v>138</v>
      </c>
      <c r="F37" s="21">
        <v>43.1</v>
      </c>
      <c r="G37" s="253">
        <f>(G35+G34)*0.15</f>
        <v>25009.95</v>
      </c>
      <c r="H37" s="253">
        <f>(H35+H34)*0.15</f>
        <v>98660.25</v>
      </c>
      <c r="K37" s="59"/>
      <c r="M37" s="344" t="s">
        <v>576</v>
      </c>
      <c r="N37" s="345">
        <f>SUM(N33:N36)</f>
        <v>0</v>
      </c>
    </row>
    <row r="38" spans="2:17" s="42" customFormat="1" ht="12.75" customHeight="1" thickBot="1">
      <c r="B38" s="64"/>
      <c r="C38" s="183"/>
      <c r="D38" s="21">
        <v>2</v>
      </c>
      <c r="E38" s="184" t="s">
        <v>139</v>
      </c>
      <c r="F38" s="21">
        <v>43.2</v>
      </c>
      <c r="G38" s="253"/>
      <c r="H38" s="253"/>
      <c r="M38" s="323" t="s">
        <v>577</v>
      </c>
      <c r="N38" s="325" t="s">
        <v>575</v>
      </c>
    </row>
    <row r="39" spans="2:17" s="42" customFormat="1" ht="12.75" customHeight="1">
      <c r="B39" s="64"/>
      <c r="C39" s="183"/>
      <c r="D39" s="21">
        <v>3</v>
      </c>
      <c r="E39" s="184" t="s">
        <v>140</v>
      </c>
      <c r="F39" s="21">
        <v>43.3</v>
      </c>
      <c r="G39" s="253"/>
      <c r="H39" s="253"/>
      <c r="M39" s="320" t="s">
        <v>571</v>
      </c>
      <c r="N39" s="322"/>
    </row>
    <row r="40" spans="2:17" s="42" customFormat="1" ht="12.75" customHeight="1">
      <c r="B40" s="62" t="s">
        <v>91</v>
      </c>
      <c r="C40" s="182" t="s">
        <v>141</v>
      </c>
      <c r="D40" s="183"/>
      <c r="E40" s="183"/>
      <c r="F40" s="21">
        <v>44</v>
      </c>
      <c r="G40" s="427">
        <f>G35-G26-G36</f>
        <v>141723.04999999999</v>
      </c>
      <c r="H40" s="427">
        <f>H35-H36</f>
        <v>559074.75</v>
      </c>
      <c r="I40" s="59"/>
      <c r="K40" s="59"/>
      <c r="M40" s="315" t="s">
        <v>570</v>
      </c>
      <c r="N40" s="316"/>
      <c r="Q40" s="42" t="s">
        <v>297</v>
      </c>
    </row>
    <row r="41" spans="2:17" s="42" customFormat="1" ht="12.75" customHeight="1" thickBot="1">
      <c r="B41" s="62" t="s">
        <v>91</v>
      </c>
      <c r="C41" s="182" t="s">
        <v>142</v>
      </c>
      <c r="D41" s="183"/>
      <c r="E41" s="183"/>
      <c r="F41" s="21">
        <v>45</v>
      </c>
      <c r="G41" s="427"/>
      <c r="H41" s="427"/>
      <c r="M41" s="342" t="s">
        <v>572</v>
      </c>
      <c r="N41" s="343"/>
    </row>
    <row r="42" spans="2:17" s="42" customFormat="1" ht="12.75" customHeight="1" thickBot="1">
      <c r="B42" s="64"/>
      <c r="C42" s="183"/>
      <c r="D42" s="183"/>
      <c r="E42" s="184" t="s">
        <v>143</v>
      </c>
      <c r="F42" s="21">
        <v>45.1</v>
      </c>
      <c r="G42" s="253"/>
      <c r="H42" s="253"/>
      <c r="M42" s="323" t="s">
        <v>578</v>
      </c>
      <c r="N42" s="325">
        <f>SUM(N39:N41)</f>
        <v>0</v>
      </c>
    </row>
    <row r="43" spans="2:17" s="42" customFormat="1" ht="12.75" customHeight="1" thickBot="1">
      <c r="B43" s="64"/>
      <c r="C43" s="183"/>
      <c r="D43" s="183"/>
      <c r="E43" s="184" t="s">
        <v>144</v>
      </c>
      <c r="F43" s="21">
        <v>45.2</v>
      </c>
      <c r="G43" s="253"/>
      <c r="H43" s="253"/>
      <c r="M43" s="323" t="s">
        <v>579</v>
      </c>
      <c r="N43" s="325">
        <f>N37+N42</f>
        <v>0</v>
      </c>
    </row>
    <row r="44" spans="2:17" ht="12.75" customHeight="1"/>
    <row r="45" spans="2:17" ht="12.75" customHeight="1">
      <c r="B45" s="469" t="s">
        <v>145</v>
      </c>
      <c r="C45" s="469"/>
      <c r="D45" s="469"/>
      <c r="E45" s="469"/>
      <c r="F45" s="469"/>
      <c r="G45" s="469"/>
      <c r="H45" s="469"/>
    </row>
    <row r="46" spans="2:17" ht="6.75" customHeight="1">
      <c r="E46" s="43"/>
      <c r="G46" s="44"/>
    </row>
    <row r="47" spans="2:17" ht="12.75" customHeight="1">
      <c r="B47" s="256" t="s">
        <v>2</v>
      </c>
      <c r="C47" s="465" t="s">
        <v>21</v>
      </c>
      <c r="D47" s="465"/>
      <c r="E47" s="465"/>
      <c r="F47" s="254"/>
      <c r="G47" s="257">
        <v>2019</v>
      </c>
      <c r="H47" s="257">
        <v>2018</v>
      </c>
    </row>
    <row r="48" spans="2:17" ht="12.75" customHeight="1">
      <c r="B48" s="62" t="s">
        <v>91</v>
      </c>
      <c r="C48" s="66" t="s">
        <v>141</v>
      </c>
      <c r="D48" s="67"/>
      <c r="E48" s="68"/>
      <c r="F48" s="69">
        <v>46</v>
      </c>
      <c r="G48" s="103">
        <f>G40</f>
        <v>141723.04999999999</v>
      </c>
      <c r="H48" s="103">
        <f>H40</f>
        <v>559074.75</v>
      </c>
    </row>
    <row r="49" spans="2:8" ht="12.75" customHeight="1">
      <c r="B49" s="62"/>
      <c r="C49" s="66" t="s">
        <v>146</v>
      </c>
      <c r="D49" s="67"/>
      <c r="E49" s="68"/>
      <c r="F49" s="69">
        <v>46.1</v>
      </c>
      <c r="G49" s="103"/>
      <c r="H49" s="103"/>
    </row>
    <row r="50" spans="2:8" ht="12.75" customHeight="1">
      <c r="B50" s="70"/>
      <c r="C50" s="66" t="s">
        <v>147</v>
      </c>
      <c r="D50" s="67"/>
      <c r="E50" s="68"/>
      <c r="F50" s="69">
        <v>46.2</v>
      </c>
      <c r="G50" s="103"/>
      <c r="H50" s="103"/>
    </row>
    <row r="51" spans="2:8" ht="12.75" customHeight="1">
      <c r="B51" s="70"/>
      <c r="C51" s="66" t="s">
        <v>148</v>
      </c>
      <c r="D51" s="67"/>
      <c r="E51" s="68"/>
      <c r="F51" s="69">
        <v>46.3</v>
      </c>
      <c r="G51" s="103"/>
      <c r="H51" s="103"/>
    </row>
    <row r="52" spans="2:8" ht="12.75" customHeight="1">
      <c r="B52" s="70"/>
      <c r="C52" s="66" t="s">
        <v>149</v>
      </c>
      <c r="D52" s="67"/>
      <c r="E52" s="68"/>
      <c r="F52" s="69">
        <v>46.4</v>
      </c>
      <c r="G52" s="103"/>
      <c r="H52" s="103"/>
    </row>
    <row r="53" spans="2:8" ht="12.75" customHeight="1">
      <c r="B53" s="70"/>
      <c r="C53" s="66" t="s">
        <v>150</v>
      </c>
      <c r="D53" s="67"/>
      <c r="E53" s="68"/>
      <c r="F53" s="69">
        <v>46.5</v>
      </c>
      <c r="G53" s="103"/>
      <c r="H53" s="103"/>
    </row>
    <row r="54" spans="2:8" ht="12.75" customHeight="1">
      <c r="B54" s="62" t="s">
        <v>91</v>
      </c>
      <c r="C54" s="66" t="s">
        <v>151</v>
      </c>
      <c r="D54" s="67"/>
      <c r="E54" s="68"/>
      <c r="F54" s="69">
        <v>47</v>
      </c>
      <c r="G54" s="103">
        <f>G50+G51+G52+G53</f>
        <v>0</v>
      </c>
      <c r="H54" s="103">
        <f>H50+H51+H52+H53</f>
        <v>0</v>
      </c>
    </row>
    <row r="55" spans="2:8" ht="12.75" customHeight="1">
      <c r="B55" s="62" t="s">
        <v>91</v>
      </c>
      <c r="C55" s="66" t="s">
        <v>152</v>
      </c>
      <c r="D55" s="67"/>
      <c r="E55" s="68"/>
      <c r="F55" s="69">
        <v>48</v>
      </c>
      <c r="G55" s="103">
        <f>G48+G54</f>
        <v>141723.04999999999</v>
      </c>
      <c r="H55" s="103">
        <f>H48+H54</f>
        <v>559074.75</v>
      </c>
    </row>
    <row r="56" spans="2:8" ht="12.75" customHeight="1">
      <c r="B56" s="62" t="s">
        <v>91</v>
      </c>
      <c r="C56" s="66" t="s">
        <v>153</v>
      </c>
      <c r="D56" s="67"/>
      <c r="E56" s="68"/>
      <c r="F56" s="69">
        <v>49</v>
      </c>
      <c r="G56" s="63"/>
      <c r="H56" s="103"/>
    </row>
    <row r="57" spans="2:8" ht="12.75" customHeight="1">
      <c r="B57" s="70"/>
      <c r="C57" s="66"/>
      <c r="D57" s="67"/>
      <c r="E57" s="65" t="s">
        <v>143</v>
      </c>
      <c r="F57" s="30">
        <v>49.1</v>
      </c>
      <c r="G57" s="71"/>
      <c r="H57" s="104"/>
    </row>
    <row r="58" spans="2:8" ht="12.75" customHeight="1">
      <c r="B58" s="70"/>
      <c r="C58" s="66"/>
      <c r="D58" s="67"/>
      <c r="E58" s="65" t="s">
        <v>144</v>
      </c>
      <c r="F58" s="30">
        <v>49.2</v>
      </c>
      <c r="G58" s="71"/>
      <c r="H58" s="104"/>
    </row>
    <row r="60" spans="2:8">
      <c r="F60" s="17" t="s">
        <v>600</v>
      </c>
    </row>
  </sheetData>
  <mergeCells count="29">
    <mergeCell ref="B3:H3"/>
    <mergeCell ref="C6:E6"/>
    <mergeCell ref="F22:F23"/>
    <mergeCell ref="F24:F25"/>
    <mergeCell ref="B2:H2"/>
    <mergeCell ref="D26:D27"/>
    <mergeCell ref="B4:H4"/>
    <mergeCell ref="F16:F17"/>
    <mergeCell ref="G16:G17"/>
    <mergeCell ref="H16:H17"/>
    <mergeCell ref="G22:G23"/>
    <mergeCell ref="H22:H23"/>
    <mergeCell ref="D24:D25"/>
    <mergeCell ref="H24:H25"/>
    <mergeCell ref="H26:H27"/>
    <mergeCell ref="H31:H32"/>
    <mergeCell ref="G31:G32"/>
    <mergeCell ref="D22:D23"/>
    <mergeCell ref="G24:G25"/>
    <mergeCell ref="D31:D32"/>
    <mergeCell ref="C47:E47"/>
    <mergeCell ref="G28:G29"/>
    <mergeCell ref="H28:H29"/>
    <mergeCell ref="G26:G27"/>
    <mergeCell ref="F26:F27"/>
    <mergeCell ref="B45:H45"/>
    <mergeCell ref="B28:B29"/>
    <mergeCell ref="F28:F29"/>
    <mergeCell ref="F31:F32"/>
  </mergeCells>
  <phoneticPr fontId="0" type="noConversion"/>
  <printOptions horizontalCentered="1" verticalCentered="1"/>
  <pageMargins left="0.63" right="0" top="0" bottom="0" header="0.51181102362204722" footer="0.51181102362204722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workbookViewId="0">
      <selection activeCell="L32" sqref="L32"/>
    </sheetView>
  </sheetViews>
  <sheetFormatPr defaultRowHeight="12.75"/>
  <cols>
    <col min="1" max="1" width="7.42578125" style="3" customWidth="1"/>
    <col min="2" max="3" width="3.7109375" style="2" customWidth="1"/>
    <col min="4" max="4" width="3.5703125" style="2" customWidth="1"/>
    <col min="5" max="5" width="44.42578125" style="3" customWidth="1"/>
    <col min="6" max="7" width="15.42578125" style="8" customWidth="1"/>
    <col min="8" max="8" width="1.42578125" style="3" customWidth="1"/>
    <col min="9" max="9" width="9.140625" style="3"/>
    <col min="10" max="10" width="9.7109375" style="3" bestFit="1" customWidth="1"/>
    <col min="11" max="11" width="10.7109375" style="3" bestFit="1" customWidth="1"/>
    <col min="12" max="16384" width="9.140625" style="3"/>
  </cols>
  <sheetData>
    <row r="1" spans="2:10" ht="13.5" customHeight="1">
      <c r="C1" s="86"/>
      <c r="D1" s="5"/>
      <c r="E1" s="5"/>
      <c r="F1" s="87"/>
    </row>
    <row r="2" spans="2:10" ht="17.25" customHeight="1">
      <c r="C2" s="127"/>
      <c r="D2" s="474" t="s">
        <v>534</v>
      </c>
      <c r="E2" s="474"/>
      <c r="F2" s="474"/>
      <c r="G2" s="474"/>
    </row>
    <row r="3" spans="2:10" s="7" customFormat="1" ht="15" customHeight="1">
      <c r="B3" s="111"/>
      <c r="C3" s="127"/>
      <c r="D3" s="475" t="s">
        <v>155</v>
      </c>
      <c r="E3" s="475"/>
      <c r="F3" s="475"/>
      <c r="G3" s="475"/>
    </row>
    <row r="4" spans="2:10" ht="4.5" customHeight="1"/>
    <row r="5" spans="2:10" s="7" customFormat="1" ht="15.95" customHeight="1">
      <c r="B5" s="476" t="s">
        <v>2</v>
      </c>
      <c r="C5" s="478" t="s">
        <v>245</v>
      </c>
      <c r="D5" s="479"/>
      <c r="E5" s="480"/>
      <c r="F5" s="484">
        <v>2019</v>
      </c>
      <c r="G5" s="484">
        <v>2018</v>
      </c>
    </row>
    <row r="6" spans="2:10" s="7" customFormat="1" ht="10.5" customHeight="1">
      <c r="B6" s="477"/>
      <c r="C6" s="481"/>
      <c r="D6" s="482"/>
      <c r="E6" s="483"/>
      <c r="F6" s="485"/>
      <c r="G6" s="485"/>
    </row>
    <row r="7" spans="2:10" s="7" customFormat="1" ht="24.95" customHeight="1">
      <c r="B7" s="13"/>
      <c r="C7" s="11" t="s">
        <v>246</v>
      </c>
      <c r="D7" s="130"/>
      <c r="E7" s="105"/>
      <c r="F7" s="14"/>
      <c r="G7" s="12"/>
    </row>
    <row r="8" spans="2:10" s="7" customFormat="1" ht="20.100000000000001" customHeight="1">
      <c r="B8" s="13"/>
      <c r="C8" s="11"/>
      <c r="D8" s="131" t="s">
        <v>247</v>
      </c>
      <c r="E8" s="131"/>
      <c r="F8" s="14">
        <f>PASH!G35</f>
        <v>166733</v>
      </c>
      <c r="G8" s="14"/>
    </row>
    <row r="9" spans="2:10" s="7" customFormat="1" ht="20.100000000000001" customHeight="1">
      <c r="B9" s="13"/>
      <c r="C9" s="132"/>
      <c r="D9" s="133" t="s">
        <v>248</v>
      </c>
      <c r="F9" s="14"/>
      <c r="G9" s="12"/>
    </row>
    <row r="10" spans="2:10" s="7" customFormat="1" ht="20.100000000000001" customHeight="1">
      <c r="B10" s="134"/>
      <c r="C10" s="135"/>
      <c r="D10" s="136"/>
      <c r="E10" s="137" t="s">
        <v>230</v>
      </c>
      <c r="F10" s="138">
        <f>PASH!G19</f>
        <v>0</v>
      </c>
      <c r="G10" s="138">
        <f>PASH!H19</f>
        <v>0</v>
      </c>
    </row>
    <row r="11" spans="2:10" s="7" customFormat="1" ht="20.100000000000001" customHeight="1">
      <c r="B11" s="13"/>
      <c r="C11" s="11"/>
      <c r="D11" s="130"/>
      <c r="E11" s="139" t="s">
        <v>249</v>
      </c>
      <c r="F11" s="14"/>
      <c r="G11" s="12"/>
    </row>
    <row r="12" spans="2:10" s="7" customFormat="1" ht="20.100000000000001" customHeight="1">
      <c r="B12" s="13"/>
      <c r="C12" s="11"/>
      <c r="D12" s="130"/>
      <c r="E12" s="139" t="s">
        <v>250</v>
      </c>
      <c r="F12" s="14"/>
      <c r="G12" s="12"/>
    </row>
    <row r="13" spans="2:10" s="7" customFormat="1" ht="20.100000000000001" customHeight="1">
      <c r="B13" s="134"/>
      <c r="C13" s="135"/>
      <c r="D13" s="136"/>
      <c r="E13" s="137" t="s">
        <v>251</v>
      </c>
      <c r="F13" s="138"/>
      <c r="G13" s="138"/>
    </row>
    <row r="14" spans="2:10" s="140" customFormat="1" ht="27.75" customHeight="1">
      <c r="B14" s="153"/>
      <c r="C14" s="151"/>
      <c r="D14" s="472" t="s">
        <v>274</v>
      </c>
      <c r="E14" s="473"/>
      <c r="F14" s="14">
        <f>Aktivet!H13-Aktivet!G13</f>
        <v>433911.75999999978</v>
      </c>
      <c r="G14" s="14"/>
      <c r="J14" s="7"/>
    </row>
    <row r="15" spans="2:10" s="7" customFormat="1" ht="20.100000000000001" customHeight="1">
      <c r="B15" s="112"/>
      <c r="C15" s="11"/>
      <c r="D15" s="131" t="s">
        <v>252</v>
      </c>
      <c r="E15" s="131"/>
      <c r="F15" s="141">
        <f>Aktivet!H20-Aktivet!G20</f>
        <v>0</v>
      </c>
      <c r="G15" s="141"/>
    </row>
    <row r="16" spans="2:10" s="7" customFormat="1" ht="30" customHeight="1">
      <c r="B16" s="152"/>
      <c r="C16" s="155"/>
      <c r="D16" s="472" t="s">
        <v>275</v>
      </c>
      <c r="E16" s="473"/>
      <c r="F16" s="14">
        <f>Pasivet!G22-Pasivet!H22</f>
        <v>-2803738.3650000002</v>
      </c>
      <c r="G16" s="14"/>
    </row>
    <row r="17" spans="2:7" s="7" customFormat="1" ht="20.100000000000001" customHeight="1">
      <c r="B17" s="112"/>
      <c r="C17" s="128"/>
      <c r="D17" s="154" t="s">
        <v>253</v>
      </c>
      <c r="E17" s="133"/>
      <c r="F17" s="129">
        <f>Aktivet!H28-Aktivet!G28</f>
        <v>2067479</v>
      </c>
      <c r="G17" s="129"/>
    </row>
    <row r="18" spans="2:7" s="7" customFormat="1" ht="20.100000000000001" customHeight="1">
      <c r="B18" s="13"/>
      <c r="C18" s="11"/>
      <c r="D18" s="105" t="s">
        <v>254</v>
      </c>
      <c r="E18" s="105"/>
      <c r="F18" s="106">
        <f>F8+F14+F15+F16+F17</f>
        <v>-135614.60500000045</v>
      </c>
      <c r="G18" s="106"/>
    </row>
    <row r="19" spans="2:7" s="7" customFormat="1" ht="20.100000000000001" customHeight="1">
      <c r="B19" s="13"/>
      <c r="C19" s="11"/>
      <c r="D19" s="131" t="s">
        <v>255</v>
      </c>
      <c r="E19" s="131"/>
      <c r="F19" s="14">
        <f>PASH!G30</f>
        <v>0</v>
      </c>
      <c r="G19" s="14"/>
    </row>
    <row r="20" spans="2:7" s="7" customFormat="1" ht="20.100000000000001" customHeight="1">
      <c r="B20" s="13"/>
      <c r="C20" s="11"/>
      <c r="D20" s="131" t="s">
        <v>231</v>
      </c>
      <c r="E20" s="131"/>
      <c r="F20" s="14">
        <f>PASH!G37</f>
        <v>25009.95</v>
      </c>
      <c r="G20" s="14"/>
    </row>
    <row r="21" spans="2:7" s="7" customFormat="1" ht="20.100000000000001" customHeight="1">
      <c r="B21" s="13"/>
      <c r="C21" s="11"/>
      <c r="D21" s="107" t="s">
        <v>256</v>
      </c>
      <c r="E21" s="105"/>
      <c r="F21" s="15">
        <f>F18-F20</f>
        <v>-160624.55500000046</v>
      </c>
      <c r="G21" s="15"/>
    </row>
    <row r="22" spans="2:7" s="7" customFormat="1" ht="21" customHeight="1">
      <c r="B22" s="13"/>
      <c r="C22" s="142" t="s">
        <v>257</v>
      </c>
      <c r="D22" s="130"/>
      <c r="E22" s="131"/>
      <c r="F22" s="14"/>
      <c r="G22" s="12"/>
    </row>
    <row r="23" spans="2:7" s="7" customFormat="1" ht="20.100000000000001" customHeight="1">
      <c r="B23" s="13"/>
      <c r="C23" s="11"/>
      <c r="D23" s="131" t="s">
        <v>258</v>
      </c>
      <c r="E23" s="131"/>
      <c r="F23" s="14"/>
      <c r="G23" s="12"/>
    </row>
    <row r="24" spans="2:7" s="7" customFormat="1" ht="20.100000000000001" customHeight="1">
      <c r="B24" s="13"/>
      <c r="C24" s="11"/>
      <c r="D24" s="131" t="s">
        <v>259</v>
      </c>
      <c r="E24" s="131"/>
      <c r="F24" s="14">
        <f>Aktivet!H39-Aktivet!G39</f>
        <v>0</v>
      </c>
      <c r="G24" s="14"/>
    </row>
    <row r="25" spans="2:7" s="7" customFormat="1" ht="20.100000000000001" customHeight="1">
      <c r="B25" s="13"/>
      <c r="C25" s="143"/>
      <c r="D25" s="131" t="s">
        <v>296</v>
      </c>
      <c r="E25" s="131"/>
      <c r="F25" s="14">
        <f>Aktivet!H9-Aktivet!G9</f>
        <v>0</v>
      </c>
      <c r="G25" s="12"/>
    </row>
    <row r="26" spans="2:7" s="7" customFormat="1" ht="20.100000000000001" customHeight="1">
      <c r="B26" s="13"/>
      <c r="C26" s="144"/>
      <c r="D26" s="131" t="s">
        <v>260</v>
      </c>
      <c r="E26" s="131"/>
      <c r="F26" s="14"/>
      <c r="G26" s="12"/>
    </row>
    <row r="27" spans="2:7" s="7" customFormat="1" ht="17.25" customHeight="1">
      <c r="B27" s="13"/>
      <c r="C27" s="144"/>
      <c r="D27" s="131" t="s">
        <v>261</v>
      </c>
      <c r="E27" s="131"/>
      <c r="F27" s="14"/>
      <c r="G27" s="12"/>
    </row>
    <row r="28" spans="2:7" s="7" customFormat="1" ht="20.100000000000001" customHeight="1">
      <c r="B28" s="13"/>
      <c r="C28" s="144"/>
      <c r="D28" s="4" t="s">
        <v>262</v>
      </c>
      <c r="E28" s="131"/>
      <c r="F28" s="15">
        <f>SUM(F23:F27)</f>
        <v>0</v>
      </c>
      <c r="G28" s="15"/>
    </row>
    <row r="29" spans="2:7" s="7" customFormat="1" ht="15.75" customHeight="1">
      <c r="B29" s="13"/>
      <c r="C29" s="11" t="s">
        <v>263</v>
      </c>
      <c r="D29" s="145"/>
      <c r="E29" s="131"/>
      <c r="F29" s="14"/>
      <c r="G29" s="12"/>
    </row>
    <row r="30" spans="2:7" s="7" customFormat="1" ht="16.5" customHeight="1">
      <c r="B30" s="13"/>
      <c r="C30" s="144"/>
      <c r="D30" s="131" t="s">
        <v>264</v>
      </c>
      <c r="E30" s="131"/>
      <c r="F30" s="14"/>
      <c r="G30" s="12"/>
    </row>
    <row r="31" spans="2:7" s="7" customFormat="1" ht="15.75" customHeight="1">
      <c r="B31" s="13"/>
      <c r="C31" s="144"/>
      <c r="D31" s="131" t="s">
        <v>265</v>
      </c>
      <c r="E31" s="131"/>
      <c r="F31" s="14">
        <f>Pasivet!G23-Pasivet!H23</f>
        <v>-584566</v>
      </c>
      <c r="G31" s="14"/>
    </row>
    <row r="32" spans="2:7" s="7" customFormat="1" ht="20.100000000000001" customHeight="1">
      <c r="B32" s="13"/>
      <c r="C32" s="144"/>
      <c r="D32" s="131" t="s">
        <v>266</v>
      </c>
      <c r="E32" s="131"/>
      <c r="F32" s="14"/>
      <c r="G32" s="14"/>
    </row>
    <row r="33" spans="2:11" s="7" customFormat="1" ht="16.5" customHeight="1">
      <c r="B33" s="13"/>
      <c r="C33" s="144"/>
      <c r="D33" s="131" t="s">
        <v>267</v>
      </c>
      <c r="E33" s="131"/>
      <c r="F33" s="14"/>
      <c r="G33" s="14"/>
    </row>
    <row r="34" spans="2:11" s="7" customFormat="1" ht="17.25" customHeight="1">
      <c r="B34" s="13"/>
      <c r="C34" s="144"/>
      <c r="D34" s="131" t="s">
        <v>268</v>
      </c>
      <c r="E34" s="131"/>
      <c r="F34" s="14"/>
      <c r="G34" s="14"/>
    </row>
    <row r="35" spans="2:11" s="7" customFormat="1" ht="18.75" customHeight="1">
      <c r="B35" s="13"/>
      <c r="C35" s="144"/>
      <c r="D35" s="4" t="s">
        <v>269</v>
      </c>
      <c r="E35" s="131"/>
      <c r="F35" s="15">
        <f>SUM(F30:F34)</f>
        <v>-584566</v>
      </c>
      <c r="G35" s="15"/>
      <c r="J35" s="261"/>
      <c r="K35" s="261"/>
    </row>
    <row r="36" spans="2:11" ht="21" customHeight="1">
      <c r="B36" s="146"/>
      <c r="C36" s="142" t="s">
        <v>270</v>
      </c>
      <c r="D36" s="146"/>
      <c r="E36" s="147"/>
      <c r="F36" s="108">
        <f>F35+F28+F21</f>
        <v>-745190.5550000004</v>
      </c>
      <c r="G36" s="108"/>
      <c r="H36" s="148"/>
      <c r="I36" s="148"/>
      <c r="J36" s="8"/>
    </row>
    <row r="37" spans="2:11" ht="20.25" customHeight="1">
      <c r="B37" s="146"/>
      <c r="C37" s="142" t="s">
        <v>229</v>
      </c>
      <c r="D37" s="146"/>
      <c r="E37" s="147"/>
      <c r="F37" s="149">
        <f>Aktivet!H6</f>
        <v>826845</v>
      </c>
      <c r="G37" s="149"/>
    </row>
    <row r="38" spans="2:11" ht="21.75" customHeight="1">
      <c r="B38" s="146"/>
      <c r="C38" s="142" t="s">
        <v>271</v>
      </c>
      <c r="D38" s="146"/>
      <c r="E38" s="147"/>
      <c r="F38" s="109">
        <v>81656</v>
      </c>
      <c r="G38" s="109">
        <f>Aktivet!H6</f>
        <v>826845</v>
      </c>
    </row>
    <row r="40" spans="2:11">
      <c r="F40" s="8" t="s">
        <v>600</v>
      </c>
    </row>
  </sheetData>
  <mergeCells count="8">
    <mergeCell ref="D14:E14"/>
    <mergeCell ref="D16:E16"/>
    <mergeCell ref="D2:G2"/>
    <mergeCell ref="D3:G3"/>
    <mergeCell ref="B5:B6"/>
    <mergeCell ref="C5:E6"/>
    <mergeCell ref="G5:G6"/>
    <mergeCell ref="F5:F6"/>
  </mergeCells>
  <pageMargins left="0.35" right="0.34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workbookViewId="0">
      <selection activeCell="O19" sqref="O19"/>
    </sheetView>
  </sheetViews>
  <sheetFormatPr defaultRowHeight="12.75"/>
  <cols>
    <col min="1" max="1" width="3.5703125" customWidth="1"/>
    <col min="2" max="2" width="21.140625" customWidth="1"/>
    <col min="3" max="3" width="5.28515625" customWidth="1"/>
    <col min="4" max="4" width="11" customWidth="1"/>
    <col min="5" max="5" width="9.42578125" customWidth="1"/>
    <col min="6" max="6" width="9.140625" customWidth="1"/>
    <col min="7" max="7" width="10.28515625" customWidth="1"/>
    <col min="8" max="8" width="10.42578125" customWidth="1"/>
    <col min="9" max="10" width="11" customWidth="1"/>
    <col min="11" max="11" width="11.42578125" customWidth="1"/>
    <col min="12" max="12" width="10.5703125" customWidth="1"/>
    <col min="13" max="13" width="12.42578125" style="91" customWidth="1"/>
    <col min="14" max="14" width="6.28515625" customWidth="1"/>
    <col min="15" max="15" width="6.5703125" customWidth="1"/>
    <col min="16" max="16" width="10" customWidth="1"/>
    <col min="19" max="19" width="10.5703125" customWidth="1"/>
    <col min="20" max="22" width="10.85546875" customWidth="1"/>
    <col min="23" max="23" width="11.28515625" customWidth="1"/>
    <col min="24" max="24" width="10.42578125" customWidth="1"/>
    <col min="26" max="26" width="7.28515625" customWidth="1"/>
    <col min="27" max="27" width="19" customWidth="1"/>
    <col min="33" max="33" width="10.42578125" customWidth="1"/>
    <col min="34" max="34" width="10.7109375" customWidth="1"/>
    <col min="35" max="35" width="10.42578125" customWidth="1"/>
    <col min="36" max="36" width="11.140625" customWidth="1"/>
    <col min="37" max="37" width="13.7109375" customWidth="1"/>
  </cols>
  <sheetData>
    <row r="2" spans="1:13" s="18" customFormat="1" ht="18">
      <c r="B2" s="421" t="s">
        <v>602</v>
      </c>
      <c r="C2" s="423" t="s">
        <v>596</v>
      </c>
      <c r="M2" s="422"/>
    </row>
    <row r="4" spans="1:13" ht="18">
      <c r="C4" s="160"/>
      <c r="D4" s="161" t="s">
        <v>535</v>
      </c>
    </row>
    <row r="6" spans="1:13" s="3" customFormat="1" ht="15" customHeight="1">
      <c r="A6" s="486" t="s">
        <v>2</v>
      </c>
      <c r="B6" s="488" t="s">
        <v>173</v>
      </c>
      <c r="C6" s="486" t="s">
        <v>239</v>
      </c>
      <c r="D6" s="162" t="s">
        <v>240</v>
      </c>
      <c r="E6" s="486" t="s">
        <v>241</v>
      </c>
      <c r="F6" s="486" t="s">
        <v>242</v>
      </c>
      <c r="G6" s="162" t="s">
        <v>240</v>
      </c>
      <c r="H6" s="162" t="s">
        <v>276</v>
      </c>
      <c r="I6" s="88" t="s">
        <v>277</v>
      </c>
      <c r="J6" s="88" t="s">
        <v>290</v>
      </c>
      <c r="K6" s="88" t="s">
        <v>277</v>
      </c>
      <c r="L6" s="163" t="s">
        <v>276</v>
      </c>
      <c r="M6" s="164" t="s">
        <v>278</v>
      </c>
    </row>
    <row r="7" spans="1:13" s="3" customFormat="1" ht="15" customHeight="1">
      <c r="A7" s="487"/>
      <c r="B7" s="489"/>
      <c r="C7" s="487"/>
      <c r="D7" s="165" t="s">
        <v>536</v>
      </c>
      <c r="E7" s="487"/>
      <c r="F7" s="487"/>
      <c r="G7" s="166" t="s">
        <v>537</v>
      </c>
      <c r="H7" s="165" t="str">
        <f>D7</f>
        <v>01.01.19</v>
      </c>
      <c r="I7" s="89" t="str">
        <f>H7</f>
        <v>01.01.19</v>
      </c>
      <c r="J7" s="167" t="s">
        <v>538</v>
      </c>
      <c r="K7" s="126" t="str">
        <f>G7</f>
        <v>31.12.19</v>
      </c>
      <c r="L7" s="166" t="str">
        <f>K7</f>
        <v>31.12.19</v>
      </c>
      <c r="M7" s="168" t="s">
        <v>279</v>
      </c>
    </row>
    <row r="8" spans="1:13">
      <c r="A8" s="92">
        <v>1</v>
      </c>
      <c r="B8" s="188" t="s">
        <v>291</v>
      </c>
      <c r="C8" s="92"/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7">
        <v>0</v>
      </c>
      <c r="J8" s="187">
        <v>0</v>
      </c>
      <c r="K8" s="94">
        <v>0</v>
      </c>
      <c r="L8" s="95">
        <v>0</v>
      </c>
      <c r="M8" s="95">
        <v>0</v>
      </c>
    </row>
    <row r="9" spans="1:13">
      <c r="A9" s="92">
        <v>2</v>
      </c>
      <c r="B9" s="93" t="s">
        <v>292</v>
      </c>
      <c r="C9" s="92"/>
      <c r="D9" s="186">
        <v>0</v>
      </c>
      <c r="E9" s="186">
        <v>0</v>
      </c>
      <c r="F9" s="186">
        <v>0</v>
      </c>
      <c r="G9" s="186">
        <v>0</v>
      </c>
      <c r="H9" s="186">
        <v>0</v>
      </c>
      <c r="I9" s="187">
        <v>0</v>
      </c>
      <c r="J9" s="187">
        <v>0</v>
      </c>
      <c r="K9" s="94">
        <v>0</v>
      </c>
      <c r="L9" s="95">
        <v>0</v>
      </c>
      <c r="M9" s="95">
        <v>0</v>
      </c>
    </row>
    <row r="10" spans="1:13">
      <c r="A10" s="92">
        <v>3</v>
      </c>
      <c r="B10" s="93" t="s">
        <v>293</v>
      </c>
      <c r="C10" s="92"/>
      <c r="D10" s="186">
        <v>0</v>
      </c>
      <c r="E10" s="186">
        <v>0</v>
      </c>
      <c r="F10" s="186">
        <v>0</v>
      </c>
      <c r="G10" s="186">
        <f>D10-F10</f>
        <v>0</v>
      </c>
      <c r="H10" s="186">
        <v>0</v>
      </c>
      <c r="I10" s="187">
        <f>G10-H10</f>
        <v>0</v>
      </c>
      <c r="J10" s="187">
        <v>0</v>
      </c>
      <c r="K10" s="94">
        <f>I10-J10</f>
        <v>0</v>
      </c>
      <c r="L10" s="95">
        <v>0</v>
      </c>
      <c r="M10" s="95"/>
    </row>
    <row r="11" spans="1:13">
      <c r="A11" s="92">
        <v>4</v>
      </c>
      <c r="B11" s="93"/>
      <c r="C11" s="92"/>
      <c r="D11" s="186">
        <v>0</v>
      </c>
      <c r="E11" s="186">
        <v>0</v>
      </c>
      <c r="F11" s="186">
        <v>0</v>
      </c>
      <c r="G11" s="186">
        <v>0</v>
      </c>
      <c r="H11" s="186">
        <v>0</v>
      </c>
      <c r="I11" s="187">
        <v>0</v>
      </c>
      <c r="J11" s="187">
        <v>0</v>
      </c>
      <c r="K11" s="94">
        <v>0</v>
      </c>
      <c r="L11" s="95">
        <v>0</v>
      </c>
      <c r="M11" s="95">
        <v>0</v>
      </c>
    </row>
    <row r="12" spans="1:13">
      <c r="A12" s="92">
        <v>5</v>
      </c>
      <c r="B12" s="93"/>
      <c r="C12" s="92"/>
      <c r="D12" s="186">
        <v>0</v>
      </c>
      <c r="E12" s="186">
        <v>0</v>
      </c>
      <c r="F12" s="186">
        <v>0</v>
      </c>
      <c r="G12" s="186">
        <v>0</v>
      </c>
      <c r="H12" s="186"/>
      <c r="I12" s="187">
        <v>0</v>
      </c>
      <c r="J12" s="187">
        <v>0</v>
      </c>
      <c r="K12" s="94">
        <v>0</v>
      </c>
      <c r="L12" s="95">
        <v>0</v>
      </c>
      <c r="M12" s="95">
        <v>0</v>
      </c>
    </row>
    <row r="13" spans="1:13" s="7" customFormat="1" ht="24.95" customHeight="1">
      <c r="A13" s="189" t="s">
        <v>294</v>
      </c>
      <c r="B13" s="96" t="s">
        <v>244</v>
      </c>
      <c r="C13" s="97"/>
      <c r="D13" s="98">
        <f t="shared" ref="D13:M13" si="0">SUM(D8:D12)</f>
        <v>0</v>
      </c>
      <c r="E13" s="98">
        <f t="shared" si="0"/>
        <v>0</v>
      </c>
      <c r="F13" s="98">
        <f t="shared" si="0"/>
        <v>0</v>
      </c>
      <c r="G13" s="98">
        <f t="shared" si="0"/>
        <v>0</v>
      </c>
      <c r="H13" s="98">
        <f t="shared" si="0"/>
        <v>0</v>
      </c>
      <c r="I13" s="90">
        <f t="shared" si="0"/>
        <v>0</v>
      </c>
      <c r="J13" s="90">
        <f t="shared" si="0"/>
        <v>0</v>
      </c>
      <c r="K13" s="99">
        <f t="shared" si="0"/>
        <v>0</v>
      </c>
      <c r="L13" s="100">
        <f t="shared" si="0"/>
        <v>0</v>
      </c>
      <c r="M13" s="100">
        <f t="shared" si="0"/>
        <v>0</v>
      </c>
    </row>
    <row r="14" spans="1:13">
      <c r="A14" s="92">
        <v>3</v>
      </c>
      <c r="B14" s="93" t="s">
        <v>272</v>
      </c>
      <c r="C14" s="92"/>
      <c r="D14" s="186">
        <v>1700000</v>
      </c>
      <c r="E14" s="186">
        <v>0</v>
      </c>
      <c r="F14" s="186">
        <v>0</v>
      </c>
      <c r="G14" s="186">
        <f>D14+E14-F14</f>
        <v>1700000</v>
      </c>
      <c r="H14" s="186">
        <v>0</v>
      </c>
      <c r="I14" s="187">
        <f>G14-H14</f>
        <v>1700000</v>
      </c>
      <c r="J14" s="187">
        <v>0</v>
      </c>
      <c r="K14" s="94">
        <f>I14-J14</f>
        <v>1700000</v>
      </c>
      <c r="L14" s="95">
        <f>H14+J14</f>
        <v>0</v>
      </c>
      <c r="M14" s="95">
        <f>J14</f>
        <v>0</v>
      </c>
    </row>
    <row r="15" spans="1:13">
      <c r="A15" s="92">
        <v>4</v>
      </c>
      <c r="B15" s="93" t="s">
        <v>273</v>
      </c>
      <c r="C15" s="92"/>
      <c r="D15" s="186">
        <v>1360000</v>
      </c>
      <c r="E15" s="186">
        <v>0</v>
      </c>
      <c r="F15" s="186">
        <v>0</v>
      </c>
      <c r="G15" s="186">
        <f>D15+E15-F15</f>
        <v>1360000</v>
      </c>
      <c r="H15" s="186">
        <v>0</v>
      </c>
      <c r="I15" s="187">
        <f>G15-H15</f>
        <v>1360000</v>
      </c>
      <c r="J15" s="187">
        <v>0</v>
      </c>
      <c r="K15" s="94">
        <f>I15-J15</f>
        <v>1360000</v>
      </c>
      <c r="L15" s="95">
        <f>H15+J15</f>
        <v>0</v>
      </c>
      <c r="M15" s="95">
        <f>J15</f>
        <v>0</v>
      </c>
    </row>
    <row r="16" spans="1:13">
      <c r="A16" s="92">
        <v>3</v>
      </c>
      <c r="B16" s="93" t="s">
        <v>280</v>
      </c>
      <c r="C16" s="92"/>
      <c r="D16" s="186">
        <v>210483</v>
      </c>
      <c r="E16" s="186">
        <v>0</v>
      </c>
      <c r="F16" s="186">
        <v>0</v>
      </c>
      <c r="G16" s="186">
        <f>D16+E16-F16</f>
        <v>210483</v>
      </c>
      <c r="H16" s="186">
        <v>0</v>
      </c>
      <c r="I16" s="187">
        <f>G16-H16</f>
        <v>210483</v>
      </c>
      <c r="J16" s="187">
        <v>0</v>
      </c>
      <c r="K16" s="94">
        <f>I16-J16</f>
        <v>210483</v>
      </c>
      <c r="L16" s="95">
        <f>H16+J16</f>
        <v>0</v>
      </c>
      <c r="M16" s="95">
        <f>J16</f>
        <v>0</v>
      </c>
    </row>
    <row r="17" spans="1:16">
      <c r="A17" s="92">
        <v>4</v>
      </c>
      <c r="B17" s="93"/>
      <c r="C17" s="92"/>
      <c r="D17" s="186">
        <v>0</v>
      </c>
      <c r="E17" s="186"/>
      <c r="F17" s="186"/>
      <c r="G17" s="186">
        <v>0</v>
      </c>
      <c r="H17" s="186">
        <v>0</v>
      </c>
      <c r="I17" s="187">
        <f>G17-H17</f>
        <v>0</v>
      </c>
      <c r="J17" s="187">
        <v>0</v>
      </c>
      <c r="K17" s="94">
        <v>0</v>
      </c>
      <c r="L17" s="95">
        <v>0</v>
      </c>
      <c r="M17" s="95">
        <v>0</v>
      </c>
    </row>
    <row r="18" spans="1:16" s="7" customFormat="1" ht="24.95" customHeight="1">
      <c r="A18" s="189" t="s">
        <v>295</v>
      </c>
      <c r="B18" s="101" t="s">
        <v>281</v>
      </c>
      <c r="C18" s="97"/>
      <c r="D18" s="98">
        <f>SUM(D14:D17)</f>
        <v>3270483</v>
      </c>
      <c r="E18" s="98">
        <f>SUM(E14:E17)</f>
        <v>0</v>
      </c>
      <c r="F18" s="98"/>
      <c r="G18" s="98">
        <f t="shared" ref="G18:M18" si="1">SUM(G14:G17)</f>
        <v>3270483</v>
      </c>
      <c r="H18" s="98">
        <f t="shared" si="1"/>
        <v>0</v>
      </c>
      <c r="I18" s="90">
        <f t="shared" si="1"/>
        <v>3270483</v>
      </c>
      <c r="J18" s="90">
        <f t="shared" si="1"/>
        <v>0</v>
      </c>
      <c r="K18" s="99">
        <f t="shared" si="1"/>
        <v>3270483</v>
      </c>
      <c r="L18" s="100">
        <f t="shared" si="1"/>
        <v>0</v>
      </c>
      <c r="M18" s="100">
        <f t="shared" si="1"/>
        <v>0</v>
      </c>
    </row>
    <row r="19" spans="1:16" s="7" customFormat="1" ht="31.5" customHeight="1">
      <c r="A19" s="189"/>
      <c r="B19" s="102" t="s">
        <v>243</v>
      </c>
      <c r="C19" s="97"/>
      <c r="D19" s="98">
        <f>D18+D13</f>
        <v>3270483</v>
      </c>
      <c r="E19" s="98">
        <f>E18+E13</f>
        <v>0</v>
      </c>
      <c r="F19" s="98">
        <f>F18+F13</f>
        <v>0</v>
      </c>
      <c r="G19" s="98">
        <f>G18+G13</f>
        <v>3270483</v>
      </c>
      <c r="H19" s="98">
        <f>H18+H13</f>
        <v>0</v>
      </c>
      <c r="I19" s="90">
        <f>I13+I18</f>
        <v>3270483</v>
      </c>
      <c r="J19" s="90">
        <f>J13+J18</f>
        <v>0</v>
      </c>
      <c r="K19" s="90">
        <f>K13+K18</f>
        <v>3270483</v>
      </c>
      <c r="L19" s="98">
        <f>L13+L18</f>
        <v>0</v>
      </c>
      <c r="M19" s="98">
        <f>M13+M18</f>
        <v>0</v>
      </c>
      <c r="P19" s="261"/>
    </row>
    <row r="20" spans="1:16">
      <c r="D20" s="91"/>
      <c r="E20" s="91"/>
      <c r="F20" s="91"/>
      <c r="G20" s="91"/>
      <c r="H20" s="91"/>
      <c r="I20" s="91"/>
      <c r="J20" s="91"/>
      <c r="K20" s="91"/>
      <c r="L20" s="91"/>
    </row>
    <row r="21" spans="1:16" ht="15">
      <c r="D21" s="91"/>
      <c r="E21" s="91"/>
      <c r="F21" s="91"/>
      <c r="G21" s="91"/>
      <c r="H21" s="91"/>
      <c r="I21" s="91"/>
      <c r="K21" s="159" t="s">
        <v>282</v>
      </c>
    </row>
    <row r="22" spans="1:16" ht="15">
      <c r="K22" s="159" t="s">
        <v>600</v>
      </c>
    </row>
    <row r="23" spans="1:16">
      <c r="J23" s="490"/>
      <c r="K23" s="491"/>
      <c r="L23" s="491"/>
    </row>
    <row r="25" spans="1:16">
      <c r="E25" s="91"/>
    </row>
  </sheetData>
  <mergeCells count="6">
    <mergeCell ref="A6:A7"/>
    <mergeCell ref="B6:B7"/>
    <mergeCell ref="C6:C7"/>
    <mergeCell ref="E6:E7"/>
    <mergeCell ref="F6:F7"/>
    <mergeCell ref="J23:L23"/>
  </mergeCells>
  <pageMargins left="0.7" right="0.23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workbookViewId="0">
      <selection activeCell="Q24" sqref="Q24"/>
    </sheetView>
  </sheetViews>
  <sheetFormatPr defaultRowHeight="15.75"/>
  <cols>
    <col min="1" max="1" width="7.5703125" style="9" customWidth="1"/>
    <col min="2" max="2" width="4" style="9" customWidth="1"/>
    <col min="3" max="3" width="41.85546875" style="10" customWidth="1"/>
    <col min="4" max="4" width="10.5703125" style="10" customWidth="1"/>
    <col min="5" max="5" width="7.42578125" style="10" customWidth="1"/>
    <col min="6" max="6" width="6.85546875" style="10" customWidth="1"/>
    <col min="7" max="7" width="9.5703125" style="10" customWidth="1"/>
    <col min="8" max="8" width="7" style="10" customWidth="1"/>
    <col min="9" max="9" width="5.7109375" style="10" customWidth="1"/>
    <col min="10" max="10" width="12.28515625" style="10" customWidth="1"/>
    <col min="11" max="12" width="11.140625" style="10" customWidth="1"/>
    <col min="13" max="13" width="5.7109375" style="10" customWidth="1"/>
    <col min="14" max="14" width="12.85546875" style="10" customWidth="1"/>
    <col min="15" max="15" width="4.85546875" style="9" customWidth="1"/>
    <col min="16" max="16" width="11.28515625" style="9" bestFit="1" customWidth="1"/>
    <col min="17" max="16384" width="9.140625" style="9"/>
  </cols>
  <sheetData>
    <row r="1" spans="2:17">
      <c r="C1" s="150"/>
    </row>
    <row r="2" spans="2:17" ht="18.75">
      <c r="C2" s="492" t="s">
        <v>171</v>
      </c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</row>
    <row r="3" spans="2:17" ht="9.75" customHeight="1"/>
    <row r="4" spans="2:17" ht="67.5" customHeight="1">
      <c r="B4" s="72"/>
      <c r="C4" s="73"/>
      <c r="D4" s="74" t="s">
        <v>170</v>
      </c>
      <c r="E4" s="74" t="s">
        <v>99</v>
      </c>
      <c r="F4" s="74" t="s">
        <v>169</v>
      </c>
      <c r="G4" s="74" t="s">
        <v>168</v>
      </c>
      <c r="H4" s="74" t="s">
        <v>167</v>
      </c>
      <c r="I4" s="74" t="s">
        <v>101</v>
      </c>
      <c r="J4" s="74" t="s">
        <v>166</v>
      </c>
      <c r="K4" s="74" t="s">
        <v>156</v>
      </c>
      <c r="L4" s="74" t="s">
        <v>23</v>
      </c>
      <c r="M4" s="74" t="s">
        <v>165</v>
      </c>
      <c r="N4" s="74" t="s">
        <v>23</v>
      </c>
    </row>
    <row r="5" spans="2:17" ht="32.25" customHeight="1">
      <c r="B5" s="61" t="s">
        <v>91</v>
      </c>
      <c r="C5" s="75" t="s">
        <v>302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>
        <f>SUM(D5:M5)</f>
        <v>0</v>
      </c>
    </row>
    <row r="6" spans="2:17">
      <c r="B6" s="72"/>
      <c r="C6" s="77" t="s">
        <v>164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6">
        <f t="shared" ref="N6:N28" si="0">SUM(D6:M6)</f>
        <v>0</v>
      </c>
    </row>
    <row r="7" spans="2:17" ht="31.5">
      <c r="B7" s="61" t="s">
        <v>91</v>
      </c>
      <c r="C7" s="75" t="s">
        <v>584</v>
      </c>
      <c r="D7" s="76">
        <f>Pasivet!H41</f>
        <v>11021225</v>
      </c>
      <c r="E7" s="76">
        <f t="shared" ref="E7:M7" si="1">SUM(E5:E6)</f>
        <v>0</v>
      </c>
      <c r="F7" s="76">
        <f t="shared" si="1"/>
        <v>0</v>
      </c>
      <c r="G7" s="76">
        <f>Pasivet!H45</f>
        <v>0</v>
      </c>
      <c r="H7" s="76">
        <f t="shared" si="1"/>
        <v>0</v>
      </c>
      <c r="I7" s="76">
        <f t="shared" si="1"/>
        <v>0</v>
      </c>
      <c r="J7" s="76">
        <f>Pasivet!H48</f>
        <v>-4302390</v>
      </c>
      <c r="K7" s="76">
        <f>Pasivet!H49</f>
        <v>559075</v>
      </c>
      <c r="L7" s="76">
        <f t="shared" si="1"/>
        <v>0</v>
      </c>
      <c r="M7" s="76">
        <f t="shared" si="1"/>
        <v>0</v>
      </c>
      <c r="N7" s="76">
        <f t="shared" si="0"/>
        <v>7277910</v>
      </c>
      <c r="P7" s="191">
        <v>7277911</v>
      </c>
      <c r="Q7" s="191"/>
    </row>
    <row r="8" spans="2:17">
      <c r="B8" s="72"/>
      <c r="C8" s="75" t="s">
        <v>160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6">
        <f t="shared" si="0"/>
        <v>0</v>
      </c>
    </row>
    <row r="9" spans="2:17">
      <c r="B9" s="72"/>
      <c r="C9" s="77" t="s">
        <v>162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6">
        <f t="shared" si="0"/>
        <v>0</v>
      </c>
    </row>
    <row r="10" spans="2:17">
      <c r="B10" s="72"/>
      <c r="C10" s="75" t="s">
        <v>161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6">
        <f t="shared" si="0"/>
        <v>0</v>
      </c>
    </row>
    <row r="11" spans="2:17">
      <c r="B11" s="72"/>
      <c r="C11" s="75" t="s">
        <v>163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>
        <f t="shared" si="0"/>
        <v>0</v>
      </c>
    </row>
    <row r="12" spans="2:17" ht="31.5">
      <c r="B12" s="72"/>
      <c r="C12" s="75" t="s">
        <v>159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6">
        <f t="shared" si="0"/>
        <v>0</v>
      </c>
    </row>
    <row r="13" spans="2:17" ht="18.75" customHeight="1">
      <c r="B13" s="72"/>
      <c r="C13" s="77" t="s">
        <v>158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6">
        <f t="shared" si="0"/>
        <v>0</v>
      </c>
    </row>
    <row r="14" spans="2:17">
      <c r="B14" s="72"/>
      <c r="C14" s="77" t="s">
        <v>154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6">
        <f t="shared" si="0"/>
        <v>0</v>
      </c>
    </row>
    <row r="15" spans="2:17" ht="31.5">
      <c r="B15" s="72"/>
      <c r="C15" s="75" t="s">
        <v>157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>
        <f t="shared" si="0"/>
        <v>0</v>
      </c>
    </row>
    <row r="16" spans="2:17">
      <c r="B16" s="72"/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>
        <f t="shared" si="0"/>
        <v>0</v>
      </c>
    </row>
    <row r="17" spans="2:16" ht="31.5">
      <c r="B17" s="61" t="s">
        <v>91</v>
      </c>
      <c r="C17" s="75" t="s">
        <v>540</v>
      </c>
      <c r="D17" s="76">
        <f>SUM(D7:D16)</f>
        <v>11021225</v>
      </c>
      <c r="E17" s="76">
        <f t="shared" ref="E17:M17" si="2">SUM(E7:E16)</f>
        <v>0</v>
      </c>
      <c r="F17" s="76">
        <f t="shared" si="2"/>
        <v>0</v>
      </c>
      <c r="G17" s="76">
        <f t="shared" si="2"/>
        <v>0</v>
      </c>
      <c r="H17" s="76">
        <f t="shared" si="2"/>
        <v>0</v>
      </c>
      <c r="I17" s="76">
        <f t="shared" si="2"/>
        <v>0</v>
      </c>
      <c r="J17" s="76">
        <f>J7+K7-G16</f>
        <v>-3743315</v>
      </c>
      <c r="K17" s="76">
        <v>0</v>
      </c>
      <c r="L17" s="76">
        <f t="shared" si="2"/>
        <v>0</v>
      </c>
      <c r="M17" s="76">
        <f t="shared" si="2"/>
        <v>0</v>
      </c>
      <c r="N17" s="76">
        <f t="shared" si="0"/>
        <v>7277910</v>
      </c>
    </row>
    <row r="18" spans="2:16">
      <c r="B18" s="72"/>
      <c r="C18" s="77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6">
        <f t="shared" si="0"/>
        <v>0</v>
      </c>
    </row>
    <row r="19" spans="2:16" ht="31.5">
      <c r="B19" s="61" t="s">
        <v>91</v>
      </c>
      <c r="C19" s="75" t="s">
        <v>541</v>
      </c>
      <c r="D19" s="76">
        <f>SUM(D17:D18)</f>
        <v>11021225</v>
      </c>
      <c r="E19" s="76">
        <f t="shared" ref="E19:M19" si="3">SUM(E17:E18)</f>
        <v>0</v>
      </c>
      <c r="F19" s="76">
        <f t="shared" si="3"/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 t="shared" si="3"/>
        <v>-3743315</v>
      </c>
      <c r="K19" s="76">
        <f t="shared" si="3"/>
        <v>0</v>
      </c>
      <c r="L19" s="76">
        <f t="shared" si="3"/>
        <v>0</v>
      </c>
      <c r="M19" s="76">
        <f t="shared" si="3"/>
        <v>0</v>
      </c>
      <c r="N19" s="76">
        <f t="shared" si="0"/>
        <v>7277910</v>
      </c>
    </row>
    <row r="20" spans="2:16">
      <c r="B20" s="72"/>
      <c r="C20" s="75" t="s">
        <v>163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6">
        <f t="shared" si="0"/>
        <v>0</v>
      </c>
    </row>
    <row r="21" spans="2:16">
      <c r="B21" s="72"/>
      <c r="C21" s="77" t="s">
        <v>162</v>
      </c>
      <c r="D21" s="78"/>
      <c r="E21" s="78"/>
      <c r="F21" s="78"/>
      <c r="G21" s="78"/>
      <c r="H21" s="78"/>
      <c r="I21" s="78"/>
      <c r="J21" s="78"/>
      <c r="K21" s="78">
        <f>Pasivet!G49</f>
        <v>141724</v>
      </c>
      <c r="L21" s="78"/>
      <c r="M21" s="78"/>
      <c r="N21" s="76">
        <f t="shared" si="0"/>
        <v>141724</v>
      </c>
    </row>
    <row r="22" spans="2:16">
      <c r="B22" s="72"/>
      <c r="C22" s="75" t="s">
        <v>161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6">
        <f t="shared" si="0"/>
        <v>0</v>
      </c>
    </row>
    <row r="23" spans="2:16">
      <c r="B23" s="72"/>
      <c r="C23" s="75" t="s">
        <v>160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>
        <f t="shared" si="0"/>
        <v>0</v>
      </c>
    </row>
    <row r="24" spans="2:16" ht="31.5">
      <c r="B24" s="72"/>
      <c r="C24" s="75" t="s">
        <v>159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6">
        <f t="shared" si="0"/>
        <v>0</v>
      </c>
    </row>
    <row r="25" spans="2:16">
      <c r="B25" s="72"/>
      <c r="C25" s="77" t="s">
        <v>158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6">
        <f t="shared" si="0"/>
        <v>0</v>
      </c>
    </row>
    <row r="26" spans="2:16">
      <c r="B26" s="72"/>
      <c r="C26" s="77" t="s">
        <v>154</v>
      </c>
      <c r="D26" s="78"/>
      <c r="E26" s="78"/>
      <c r="F26" s="78"/>
      <c r="G26" s="78">
        <f>Pasivet!G45-Pasivet!H45</f>
        <v>0</v>
      </c>
      <c r="H26" s="78"/>
      <c r="I26" s="78"/>
      <c r="J26" s="78"/>
      <c r="K26" s="78"/>
      <c r="L26" s="78"/>
      <c r="M26" s="78"/>
      <c r="N26" s="76">
        <f t="shared" si="0"/>
        <v>0</v>
      </c>
    </row>
    <row r="27" spans="2:16" ht="31.5">
      <c r="B27" s="72"/>
      <c r="C27" s="75" t="s">
        <v>157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>
        <f t="shared" si="0"/>
        <v>0</v>
      </c>
    </row>
    <row r="28" spans="2:16" ht="18">
      <c r="B28" s="61" t="s">
        <v>91</v>
      </c>
      <c r="C28" s="75" t="s">
        <v>539</v>
      </c>
      <c r="D28" s="76">
        <f>SUM(D19:D27)</f>
        <v>11021225</v>
      </c>
      <c r="E28" s="76">
        <f t="shared" ref="E28:M28" si="4">SUM(E19:E27)</f>
        <v>0</v>
      </c>
      <c r="F28" s="76">
        <f t="shared" si="4"/>
        <v>0</v>
      </c>
      <c r="G28" s="76">
        <f t="shared" si="4"/>
        <v>0</v>
      </c>
      <c r="H28" s="76">
        <f t="shared" si="4"/>
        <v>0</v>
      </c>
      <c r="I28" s="76">
        <f t="shared" si="4"/>
        <v>0</v>
      </c>
      <c r="J28" s="76">
        <f t="shared" si="4"/>
        <v>-3743315</v>
      </c>
      <c r="K28" s="76">
        <f t="shared" si="4"/>
        <v>141724</v>
      </c>
      <c r="L28" s="76">
        <f t="shared" si="4"/>
        <v>0</v>
      </c>
      <c r="M28" s="76">
        <f t="shared" si="4"/>
        <v>0</v>
      </c>
      <c r="N28" s="76">
        <f t="shared" si="0"/>
        <v>7419634</v>
      </c>
      <c r="P28" s="191"/>
    </row>
    <row r="29" spans="2:16">
      <c r="P29" s="191"/>
    </row>
    <row r="30" spans="2:16">
      <c r="J30" s="17" t="s">
        <v>600</v>
      </c>
    </row>
    <row r="31" spans="2:16">
      <c r="P31" s="191"/>
    </row>
  </sheetData>
  <mergeCells count="1">
    <mergeCell ref="C2:N2"/>
  </mergeCells>
  <printOptions horizontalCentered="1"/>
  <pageMargins left="0" right="0" top="0.196850393700787" bottom="0" header="0.31496062992126" footer="0.31496062992126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topLeftCell="A25" workbookViewId="0">
      <selection activeCell="AC50" sqref="AC50:AC51"/>
    </sheetView>
  </sheetViews>
  <sheetFormatPr defaultColWidth="4.7109375" defaultRowHeight="12.75"/>
  <cols>
    <col min="1" max="1" width="1.5703125" style="198" customWidth="1"/>
    <col min="2" max="2" width="1.7109375" style="198" customWidth="1"/>
    <col min="3" max="3" width="8.5703125" style="198" customWidth="1"/>
    <col min="4" max="4" width="3.5703125" style="198" customWidth="1"/>
    <col min="5" max="5" width="13.7109375" style="198" customWidth="1"/>
    <col min="6" max="7" width="8.7109375" style="198" customWidth="1"/>
    <col min="8" max="8" width="9.28515625" style="198" customWidth="1"/>
    <col min="9" max="9" width="29" style="198" customWidth="1"/>
    <col min="10" max="10" width="1.85546875" style="198" customWidth="1"/>
    <col min="11" max="12" width="5.140625" style="198" customWidth="1"/>
    <col min="13" max="16384" width="4.7109375" style="198"/>
  </cols>
  <sheetData>
    <row r="2" spans="2:13">
      <c r="B2" s="493" t="s">
        <v>12</v>
      </c>
      <c r="C2" s="494"/>
      <c r="D2" s="494"/>
      <c r="E2" s="494"/>
      <c r="F2" s="494"/>
      <c r="G2" s="494"/>
      <c r="H2" s="494"/>
      <c r="I2" s="494"/>
      <c r="J2" s="494"/>
      <c r="K2" s="495"/>
    </row>
    <row r="3" spans="2:13">
      <c r="B3" s="224"/>
      <c r="C3" s="225"/>
      <c r="D3" s="225"/>
      <c r="E3" s="225"/>
      <c r="F3" s="225"/>
      <c r="G3" s="225"/>
      <c r="H3" s="225"/>
      <c r="I3" s="225"/>
      <c r="J3" s="225"/>
      <c r="K3" s="226"/>
    </row>
    <row r="4" spans="2:13">
      <c r="B4" s="215"/>
      <c r="C4" s="199"/>
      <c r="D4" s="200" t="s">
        <v>321</v>
      </c>
      <c r="E4" s="200"/>
      <c r="F4" s="227" t="s">
        <v>599</v>
      </c>
      <c r="G4" s="200"/>
      <c r="H4" s="200"/>
      <c r="I4" s="200"/>
      <c r="J4" s="200"/>
      <c r="K4" s="201"/>
    </row>
    <row r="5" spans="2:13">
      <c r="B5" s="215"/>
      <c r="C5" s="202"/>
      <c r="D5" s="203" t="s">
        <v>604</v>
      </c>
      <c r="E5" s="203"/>
      <c r="F5" s="203" t="s">
        <v>598</v>
      </c>
      <c r="G5" s="203"/>
      <c r="H5" s="203"/>
      <c r="I5" s="203"/>
      <c r="J5" s="203"/>
      <c r="K5" s="204"/>
    </row>
    <row r="6" spans="2:13">
      <c r="B6" s="215"/>
      <c r="C6" s="205"/>
      <c r="D6" s="206" t="s">
        <v>322</v>
      </c>
      <c r="E6" s="206"/>
      <c r="F6" s="206"/>
      <c r="G6" s="206"/>
      <c r="H6" s="206"/>
      <c r="I6" s="206"/>
      <c r="J6" s="206"/>
      <c r="K6" s="207"/>
    </row>
    <row r="7" spans="2:13">
      <c r="B7" s="215"/>
      <c r="C7" s="199"/>
      <c r="D7" s="208" t="s">
        <v>308</v>
      </c>
      <c r="E7" s="209"/>
      <c r="F7" s="209"/>
      <c r="G7" s="209"/>
      <c r="H7" s="209"/>
      <c r="I7" s="209"/>
      <c r="J7" s="209"/>
      <c r="K7" s="210"/>
    </row>
    <row r="8" spans="2:13" ht="11.25" customHeight="1">
      <c r="B8" s="215"/>
      <c r="C8" s="215"/>
      <c r="D8" s="228" t="s">
        <v>309</v>
      </c>
      <c r="E8" s="211"/>
      <c r="F8" s="211"/>
      <c r="G8" s="211"/>
      <c r="H8" s="211"/>
      <c r="I8" s="211"/>
      <c r="J8" s="211"/>
      <c r="K8" s="212"/>
      <c r="M8" s="198" t="s">
        <v>297</v>
      </c>
    </row>
    <row r="9" spans="2:13" ht="11.25" customHeight="1">
      <c r="B9" s="215"/>
      <c r="C9" s="215"/>
      <c r="D9" s="228" t="s">
        <v>310</v>
      </c>
      <c r="E9" s="211"/>
      <c r="F9" s="211"/>
      <c r="G9" s="211"/>
      <c r="H9" s="211"/>
      <c r="I9" s="211"/>
      <c r="J9" s="211"/>
      <c r="K9" s="212"/>
    </row>
    <row r="10" spans="2:13" ht="11.25" customHeight="1">
      <c r="B10" s="215"/>
      <c r="C10" s="229" t="s">
        <v>311</v>
      </c>
      <c r="D10" s="230"/>
      <c r="E10" s="211"/>
      <c r="F10" s="211"/>
      <c r="G10" s="211"/>
      <c r="H10" s="211"/>
      <c r="I10" s="211"/>
      <c r="J10" s="211"/>
      <c r="K10" s="212"/>
    </row>
    <row r="11" spans="2:13" ht="11.25" customHeight="1">
      <c r="B11" s="215"/>
      <c r="C11" s="215"/>
      <c r="D11" s="211" t="s">
        <v>24</v>
      </c>
      <c r="E11" s="211"/>
      <c r="F11" s="211"/>
      <c r="G11" s="211"/>
      <c r="H11" s="211"/>
      <c r="I11" s="211"/>
      <c r="J11" s="211"/>
      <c r="K11" s="212"/>
    </row>
    <row r="12" spans="2:13" ht="11.25" customHeight="1">
      <c r="B12" s="215"/>
      <c r="C12" s="215"/>
      <c r="D12" s="211" t="s">
        <v>25</v>
      </c>
      <c r="E12" s="211"/>
      <c r="F12" s="211"/>
      <c r="G12" s="211"/>
      <c r="H12" s="211"/>
      <c r="I12" s="211"/>
      <c r="J12" s="211"/>
      <c r="K12" s="212"/>
    </row>
    <row r="13" spans="2:13" ht="11.25" customHeight="1">
      <c r="B13" s="215"/>
      <c r="C13" s="231"/>
      <c r="D13" s="213" t="s">
        <v>26</v>
      </c>
      <c r="E13" s="213"/>
      <c r="F13" s="213"/>
      <c r="G13" s="213"/>
      <c r="H13" s="213"/>
      <c r="I13" s="213"/>
      <c r="J13" s="213"/>
      <c r="K13" s="214"/>
    </row>
    <row r="14" spans="2:13" ht="11.25" customHeight="1">
      <c r="B14" s="215"/>
      <c r="C14" s="211"/>
      <c r="D14" s="211"/>
      <c r="E14" s="211"/>
      <c r="F14" s="211"/>
      <c r="G14" s="211"/>
      <c r="H14" s="211"/>
      <c r="I14" s="211"/>
      <c r="J14" s="211"/>
      <c r="K14" s="212"/>
    </row>
    <row r="15" spans="2:13">
      <c r="B15" s="215"/>
      <c r="C15" s="216"/>
      <c r="D15" s="232" t="s">
        <v>27</v>
      </c>
      <c r="E15" s="211"/>
      <c r="F15" s="233" t="s">
        <v>28</v>
      </c>
      <c r="G15" s="211"/>
      <c r="H15" s="211"/>
      <c r="I15" s="211"/>
      <c r="J15" s="211"/>
      <c r="K15" s="212"/>
    </row>
    <row r="16" spans="2:13">
      <c r="B16" s="215"/>
      <c r="C16" s="234"/>
      <c r="D16" s="217"/>
      <c r="E16" s="211"/>
      <c r="F16" s="211"/>
      <c r="G16" s="211"/>
      <c r="H16" s="211"/>
      <c r="I16" s="211"/>
      <c r="J16" s="211"/>
      <c r="K16" s="212"/>
    </row>
    <row r="17" spans="2:11" ht="10.5" customHeight="1">
      <c r="B17" s="215"/>
      <c r="C17" s="235">
        <v>1</v>
      </c>
      <c r="D17" s="211" t="s">
        <v>312</v>
      </c>
      <c r="E17" s="211"/>
      <c r="F17" s="211"/>
      <c r="G17" s="211"/>
      <c r="H17" s="211"/>
      <c r="I17" s="211"/>
      <c r="J17" s="211"/>
      <c r="K17" s="212"/>
    </row>
    <row r="18" spans="2:11" ht="10.5" customHeight="1">
      <c r="B18" s="215"/>
      <c r="C18" s="235">
        <v>2</v>
      </c>
      <c r="D18" s="217" t="s">
        <v>193</v>
      </c>
      <c r="E18" s="211"/>
      <c r="F18" s="211"/>
      <c r="G18" s="211"/>
      <c r="H18" s="211"/>
      <c r="I18" s="211"/>
      <c r="J18" s="211"/>
      <c r="K18" s="212"/>
    </row>
    <row r="19" spans="2:11" ht="10.5" customHeight="1">
      <c r="B19" s="215"/>
      <c r="C19" s="217">
        <v>3</v>
      </c>
      <c r="D19" s="217" t="s">
        <v>194</v>
      </c>
      <c r="E19" s="211"/>
      <c r="F19" s="211"/>
      <c r="G19" s="211"/>
      <c r="H19" s="211"/>
      <c r="I19" s="211"/>
      <c r="J19" s="211"/>
      <c r="K19" s="212"/>
    </row>
    <row r="20" spans="2:11" ht="10.5" customHeight="1">
      <c r="B20" s="215"/>
      <c r="C20" s="217">
        <v>4</v>
      </c>
      <c r="D20" s="217" t="s">
        <v>195</v>
      </c>
      <c r="E20" s="211"/>
      <c r="F20" s="211"/>
      <c r="G20" s="211"/>
      <c r="H20" s="211"/>
      <c r="I20" s="211"/>
      <c r="J20" s="211"/>
      <c r="K20" s="212"/>
    </row>
    <row r="21" spans="2:11" ht="10.5" customHeight="1">
      <c r="B21" s="215"/>
      <c r="C21" s="217"/>
      <c r="D21" s="211" t="s">
        <v>196</v>
      </c>
      <c r="E21" s="211"/>
      <c r="F21" s="211"/>
      <c r="G21" s="211"/>
      <c r="H21" s="211"/>
      <c r="I21" s="211"/>
      <c r="J21" s="211"/>
      <c r="K21" s="212"/>
    </row>
    <row r="22" spans="2:11" ht="10.5" customHeight="1">
      <c r="B22" s="215"/>
      <c r="C22" s="217" t="s">
        <v>174</v>
      </c>
      <c r="D22" s="217"/>
      <c r="E22" s="211"/>
      <c r="F22" s="211"/>
      <c r="G22" s="211"/>
      <c r="H22" s="211"/>
      <c r="I22" s="211"/>
      <c r="J22" s="211"/>
      <c r="K22" s="212"/>
    </row>
    <row r="23" spans="2:11" ht="10.5" customHeight="1">
      <c r="B23" s="215"/>
      <c r="C23" s="217"/>
      <c r="D23" s="211" t="s">
        <v>197</v>
      </c>
      <c r="E23" s="211"/>
      <c r="F23" s="211"/>
      <c r="G23" s="211"/>
      <c r="H23" s="211"/>
      <c r="I23" s="211"/>
      <c r="J23" s="211"/>
      <c r="K23" s="212"/>
    </row>
    <row r="24" spans="2:11" ht="10.5" customHeight="1">
      <c r="B24" s="215"/>
      <c r="C24" s="217" t="s">
        <v>198</v>
      </c>
      <c r="D24" s="217"/>
      <c r="E24" s="211"/>
      <c r="F24" s="211"/>
      <c r="G24" s="211"/>
      <c r="H24" s="211"/>
      <c r="I24" s="211"/>
      <c r="J24" s="211"/>
      <c r="K24" s="212"/>
    </row>
    <row r="25" spans="2:11" ht="10.5" customHeight="1">
      <c r="B25" s="215"/>
      <c r="C25" s="217"/>
      <c r="D25" s="211" t="s">
        <v>199</v>
      </c>
      <c r="E25" s="211"/>
      <c r="F25" s="211"/>
      <c r="G25" s="211"/>
      <c r="H25" s="211"/>
      <c r="I25" s="211"/>
      <c r="J25" s="211"/>
      <c r="K25" s="212"/>
    </row>
    <row r="26" spans="2:11" ht="10.5" customHeight="1">
      <c r="B26" s="215"/>
      <c r="C26" s="217" t="s">
        <v>175</v>
      </c>
      <c r="D26" s="217"/>
      <c r="E26" s="211"/>
      <c r="F26" s="211"/>
      <c r="G26" s="211"/>
      <c r="H26" s="211"/>
      <c r="I26" s="211"/>
      <c r="J26" s="211"/>
      <c r="K26" s="212"/>
    </row>
    <row r="27" spans="2:11" ht="10.5" customHeight="1">
      <c r="B27" s="215"/>
      <c r="C27" s="217"/>
      <c r="D27" s="217" t="s">
        <v>200</v>
      </c>
      <c r="E27" s="211"/>
      <c r="F27" s="211"/>
      <c r="G27" s="211"/>
      <c r="H27" s="211"/>
      <c r="I27" s="211"/>
      <c r="J27" s="211"/>
      <c r="K27" s="212"/>
    </row>
    <row r="28" spans="2:11" ht="10.5" customHeight="1">
      <c r="B28" s="215"/>
      <c r="C28" s="217" t="s">
        <v>176</v>
      </c>
      <c r="D28" s="217"/>
      <c r="E28" s="211"/>
      <c r="F28" s="211"/>
      <c r="G28" s="211"/>
      <c r="H28" s="211"/>
      <c r="I28" s="211"/>
      <c r="J28" s="211"/>
      <c r="K28" s="212"/>
    </row>
    <row r="29" spans="2:11" ht="10.5" customHeight="1">
      <c r="B29" s="215"/>
      <c r="C29" s="211" t="s">
        <v>177</v>
      </c>
      <c r="D29" s="217"/>
      <c r="E29" s="211"/>
      <c r="F29" s="211"/>
      <c r="G29" s="211"/>
      <c r="H29" s="211"/>
      <c r="I29" s="211"/>
      <c r="J29" s="211"/>
      <c r="K29" s="212"/>
    </row>
    <row r="30" spans="2:11" ht="10.5" customHeight="1">
      <c r="B30" s="215"/>
      <c r="C30" s="217"/>
      <c r="D30" s="217" t="s">
        <v>201</v>
      </c>
      <c r="E30" s="211"/>
      <c r="F30" s="211"/>
      <c r="G30" s="211"/>
      <c r="H30" s="211"/>
      <c r="I30" s="211"/>
      <c r="J30" s="211"/>
      <c r="K30" s="212"/>
    </row>
    <row r="31" spans="2:11" ht="10.5" customHeight="1">
      <c r="B31" s="215"/>
      <c r="C31" s="211" t="s">
        <v>178</v>
      </c>
      <c r="D31" s="217"/>
      <c r="E31" s="211"/>
      <c r="F31" s="211"/>
      <c r="G31" s="211"/>
      <c r="H31" s="211"/>
      <c r="I31" s="211"/>
      <c r="J31" s="211"/>
      <c r="K31" s="212"/>
    </row>
    <row r="32" spans="2:11" ht="10.5" customHeight="1">
      <c r="B32" s="215"/>
      <c r="C32" s="217"/>
      <c r="D32" s="217" t="s">
        <v>202</v>
      </c>
      <c r="E32" s="211"/>
      <c r="F32" s="211"/>
      <c r="G32" s="211"/>
      <c r="H32" s="211"/>
      <c r="I32" s="211"/>
      <c r="J32" s="211"/>
      <c r="K32" s="212"/>
    </row>
    <row r="33" spans="2:11" ht="10.5" customHeight="1">
      <c r="B33" s="215"/>
      <c r="C33" s="211" t="s">
        <v>179</v>
      </c>
      <c r="D33" s="217"/>
      <c r="E33" s="211"/>
      <c r="F33" s="211"/>
      <c r="G33" s="211"/>
      <c r="H33" s="211"/>
      <c r="I33" s="211"/>
      <c r="J33" s="211"/>
      <c r="K33" s="212"/>
    </row>
    <row r="34" spans="2:11" ht="10.5" customHeight="1">
      <c r="B34" s="215"/>
      <c r="C34" s="217" t="s">
        <v>180</v>
      </c>
      <c r="D34" s="217" t="s">
        <v>181</v>
      </c>
      <c r="E34" s="211"/>
      <c r="F34" s="211"/>
      <c r="G34" s="211"/>
      <c r="H34" s="211"/>
      <c r="I34" s="211"/>
      <c r="J34" s="211"/>
      <c r="K34" s="212"/>
    </row>
    <row r="35" spans="2:11" ht="10.5" customHeight="1">
      <c r="B35" s="215"/>
      <c r="C35" s="217"/>
      <c r="D35" s="211" t="s">
        <v>182</v>
      </c>
      <c r="E35" s="211"/>
      <c r="F35" s="211"/>
      <c r="G35" s="211"/>
      <c r="H35" s="211"/>
      <c r="I35" s="211"/>
      <c r="J35" s="211"/>
      <c r="K35" s="212"/>
    </row>
    <row r="36" spans="2:11" ht="10.5" customHeight="1">
      <c r="B36" s="215"/>
      <c r="C36" s="217"/>
      <c r="D36" s="211" t="s">
        <v>183</v>
      </c>
      <c r="E36" s="211"/>
      <c r="F36" s="211"/>
      <c r="G36" s="211"/>
      <c r="H36" s="211"/>
      <c r="I36" s="211"/>
      <c r="J36" s="211"/>
      <c r="K36" s="212"/>
    </row>
    <row r="37" spans="2:11" ht="10.5" customHeight="1">
      <c r="B37" s="215"/>
      <c r="C37" s="217"/>
      <c r="D37" s="211" t="s">
        <v>184</v>
      </c>
      <c r="E37" s="211"/>
      <c r="F37" s="211"/>
      <c r="G37" s="211"/>
      <c r="H37" s="211"/>
      <c r="I37" s="211"/>
      <c r="J37" s="211"/>
      <c r="K37" s="212"/>
    </row>
    <row r="38" spans="2:11" ht="10.5" customHeight="1">
      <c r="B38" s="215"/>
      <c r="C38" s="217"/>
      <c r="D38" s="211" t="s">
        <v>185</v>
      </c>
      <c r="E38" s="211"/>
      <c r="F38" s="211"/>
      <c r="G38" s="211"/>
      <c r="H38" s="211"/>
      <c r="I38" s="211"/>
      <c r="J38" s="211"/>
      <c r="K38" s="212"/>
    </row>
    <row r="39" spans="2:11" ht="10.5" customHeight="1">
      <c r="B39" s="215"/>
      <c r="C39" s="217"/>
      <c r="D39" s="211" t="s">
        <v>186</v>
      </c>
      <c r="E39" s="211"/>
      <c r="F39" s="211"/>
      <c r="G39" s="211"/>
      <c r="H39" s="211"/>
      <c r="I39" s="211"/>
      <c r="J39" s="211"/>
      <c r="K39" s="212"/>
    </row>
    <row r="40" spans="2:11" ht="10.5" customHeight="1">
      <c r="B40" s="215"/>
      <c r="C40" s="217"/>
      <c r="D40" s="211" t="s">
        <v>187</v>
      </c>
      <c r="E40" s="211"/>
      <c r="F40" s="211"/>
      <c r="G40" s="211"/>
      <c r="H40" s="211"/>
      <c r="I40" s="211"/>
      <c r="J40" s="211"/>
      <c r="K40" s="212"/>
    </row>
    <row r="41" spans="2:11" ht="10.5" customHeight="1">
      <c r="B41" s="215"/>
      <c r="C41" s="217"/>
      <c r="D41" s="217"/>
      <c r="E41" s="211"/>
      <c r="F41" s="211"/>
      <c r="G41" s="211"/>
      <c r="H41" s="211"/>
      <c r="I41" s="211"/>
      <c r="J41" s="211"/>
      <c r="K41" s="212"/>
    </row>
    <row r="42" spans="2:11">
      <c r="B42" s="215"/>
      <c r="C42" s="216"/>
      <c r="D42" s="232" t="s">
        <v>29</v>
      </c>
      <c r="E42" s="211"/>
      <c r="F42" s="233" t="s">
        <v>30</v>
      </c>
      <c r="G42" s="211"/>
      <c r="H42" s="211"/>
      <c r="I42" s="211"/>
      <c r="J42" s="211"/>
      <c r="K42" s="212"/>
    </row>
    <row r="43" spans="2:11">
      <c r="B43" s="215"/>
      <c r="C43" s="217"/>
      <c r="D43" s="217"/>
      <c r="E43" s="211"/>
      <c r="F43" s="211"/>
      <c r="G43" s="211"/>
      <c r="H43" s="211"/>
      <c r="I43" s="211"/>
      <c r="J43" s="211"/>
      <c r="K43" s="212"/>
    </row>
    <row r="44" spans="2:11" ht="12" customHeight="1">
      <c r="B44" s="215"/>
      <c r="C44" s="217"/>
      <c r="D44" s="217" t="s">
        <v>313</v>
      </c>
      <c r="E44" s="211"/>
      <c r="F44" s="211"/>
      <c r="G44" s="211"/>
      <c r="H44" s="211"/>
      <c r="I44" s="211"/>
      <c r="J44" s="211"/>
      <c r="K44" s="212"/>
    </row>
    <row r="45" spans="2:11" ht="12" customHeight="1">
      <c r="B45" s="215"/>
      <c r="C45" s="217"/>
      <c r="D45" s="211" t="s">
        <v>314</v>
      </c>
      <c r="E45" s="211"/>
      <c r="F45" s="211"/>
      <c r="G45" s="211"/>
      <c r="H45" s="211"/>
      <c r="I45" s="211"/>
      <c r="J45" s="236" t="s">
        <v>315</v>
      </c>
      <c r="K45" s="236"/>
    </row>
    <row r="46" spans="2:11" ht="12" customHeight="1">
      <c r="B46" s="215"/>
      <c r="C46" s="217"/>
      <c r="D46" s="217" t="s">
        <v>188</v>
      </c>
      <c r="E46" s="211"/>
      <c r="F46" s="211"/>
      <c r="G46" s="211"/>
      <c r="H46" s="211"/>
      <c r="I46" s="211"/>
      <c r="J46" s="211"/>
      <c r="K46" s="212"/>
    </row>
    <row r="47" spans="2:11" ht="12" customHeight="1">
      <c r="B47" s="215"/>
      <c r="C47" s="217" t="s">
        <v>203</v>
      </c>
      <c r="D47" s="217"/>
      <c r="E47" s="211"/>
      <c r="F47" s="211"/>
      <c r="G47" s="211"/>
      <c r="H47" s="211"/>
      <c r="I47" s="211"/>
      <c r="J47" s="211"/>
      <c r="K47" s="212"/>
    </row>
    <row r="48" spans="2:11" ht="12" customHeight="1">
      <c r="B48" s="215"/>
      <c r="C48" s="217"/>
      <c r="D48" s="217" t="s">
        <v>189</v>
      </c>
      <c r="E48" s="211"/>
      <c r="F48" s="211"/>
      <c r="G48" s="211"/>
      <c r="H48" s="211"/>
      <c r="I48" s="211"/>
      <c r="J48" s="211"/>
      <c r="K48" s="212"/>
    </row>
    <row r="49" spans="2:11" ht="12" customHeight="1">
      <c r="B49" s="215"/>
      <c r="C49" s="217" t="s">
        <v>204</v>
      </c>
      <c r="D49" s="217"/>
      <c r="E49" s="211"/>
      <c r="F49" s="211"/>
      <c r="G49" s="211"/>
      <c r="H49" s="211"/>
      <c r="I49" s="211"/>
      <c r="J49" s="211"/>
      <c r="K49" s="212"/>
    </row>
    <row r="50" spans="2:11" ht="12" customHeight="1">
      <c r="B50" s="215"/>
      <c r="C50" s="217"/>
      <c r="D50" s="217" t="s">
        <v>190</v>
      </c>
      <c r="E50" s="211"/>
      <c r="F50" s="211"/>
      <c r="G50" s="211"/>
      <c r="H50" s="211"/>
      <c r="I50" s="211"/>
      <c r="J50" s="211"/>
      <c r="K50" s="212"/>
    </row>
    <row r="51" spans="2:11" ht="12" customHeight="1">
      <c r="B51" s="215"/>
      <c r="C51" s="217" t="s">
        <v>205</v>
      </c>
      <c r="D51" s="217"/>
      <c r="E51" s="212"/>
      <c r="F51" s="211"/>
      <c r="G51" s="211"/>
      <c r="H51" s="211"/>
      <c r="I51" s="211"/>
      <c r="J51" s="211"/>
      <c r="K51" s="212"/>
    </row>
    <row r="52" spans="2:11" ht="12" customHeight="1">
      <c r="B52" s="215"/>
      <c r="C52" s="217"/>
      <c r="D52" s="217" t="s">
        <v>233</v>
      </c>
      <c r="E52" s="212"/>
      <c r="F52" s="211"/>
      <c r="G52" s="211"/>
      <c r="H52" s="211"/>
      <c r="I52" s="211"/>
      <c r="J52" s="211"/>
      <c r="K52" s="212"/>
    </row>
    <row r="53" spans="2:11" ht="12" customHeight="1">
      <c r="B53" s="215"/>
      <c r="C53" s="217" t="s">
        <v>234</v>
      </c>
      <c r="D53" s="217"/>
      <c r="E53" s="212"/>
      <c r="F53" s="211"/>
      <c r="G53" s="211"/>
      <c r="H53" s="211"/>
      <c r="I53" s="211"/>
      <c r="J53" s="211"/>
      <c r="K53" s="212"/>
    </row>
    <row r="54" spans="2:11" ht="12" customHeight="1">
      <c r="B54" s="215"/>
      <c r="C54" s="217" t="s">
        <v>235</v>
      </c>
      <c r="D54" s="217"/>
      <c r="E54" s="212"/>
      <c r="F54" s="211"/>
      <c r="G54" s="211"/>
      <c r="H54" s="211"/>
      <c r="I54" s="211"/>
      <c r="J54" s="211"/>
      <c r="K54" s="212"/>
    </row>
    <row r="55" spans="2:11" ht="12" customHeight="1">
      <c r="B55" s="215"/>
      <c r="C55" s="217"/>
      <c r="D55" s="217" t="s">
        <v>316</v>
      </c>
      <c r="E55" s="212"/>
      <c r="F55" s="211"/>
      <c r="G55" s="211"/>
      <c r="H55" s="211"/>
      <c r="I55" s="211"/>
      <c r="J55" s="211"/>
      <c r="K55" s="212"/>
    </row>
    <row r="56" spans="2:11" ht="12" customHeight="1">
      <c r="B56" s="215"/>
      <c r="C56" s="217"/>
      <c r="D56" s="217" t="s">
        <v>191</v>
      </c>
      <c r="E56" s="212"/>
      <c r="F56" s="211"/>
      <c r="G56" s="211"/>
      <c r="H56" s="211"/>
      <c r="I56" s="211"/>
      <c r="J56" s="211"/>
      <c r="K56" s="212"/>
    </row>
    <row r="57" spans="2:11" ht="12" customHeight="1">
      <c r="B57" s="215"/>
      <c r="C57" s="217"/>
      <c r="D57" s="217" t="s">
        <v>317</v>
      </c>
      <c r="E57" s="212"/>
      <c r="F57" s="211"/>
      <c r="G57" s="211"/>
      <c r="H57" s="211"/>
      <c r="I57" s="211"/>
      <c r="J57" s="211"/>
      <c r="K57" s="212"/>
    </row>
    <row r="58" spans="2:11" ht="12" customHeight="1">
      <c r="B58" s="215"/>
      <c r="C58" s="217"/>
      <c r="D58" s="217" t="s">
        <v>232</v>
      </c>
      <c r="E58" s="212"/>
      <c r="F58" s="211"/>
      <c r="G58" s="211"/>
      <c r="H58" s="211"/>
      <c r="I58" s="211"/>
      <c r="J58" s="211"/>
      <c r="K58" s="212"/>
    </row>
    <row r="59" spans="2:11" ht="12" customHeight="1">
      <c r="B59" s="215"/>
      <c r="C59" s="217" t="s">
        <v>318</v>
      </c>
      <c r="D59" s="217"/>
      <c r="E59" s="212"/>
      <c r="F59" s="211"/>
      <c r="G59" s="211"/>
      <c r="H59" s="211"/>
      <c r="I59" s="211"/>
      <c r="J59" s="211"/>
      <c r="K59" s="212"/>
    </row>
    <row r="60" spans="2:11">
      <c r="B60" s="218"/>
      <c r="C60" s="219"/>
      <c r="D60" s="211" t="s">
        <v>319</v>
      </c>
      <c r="E60" s="219"/>
      <c r="F60" s="219"/>
      <c r="G60" s="219"/>
      <c r="H60" s="219"/>
      <c r="I60" s="219" t="s">
        <v>320</v>
      </c>
      <c r="J60" s="219"/>
      <c r="K60" s="220"/>
    </row>
    <row r="61" spans="2:11">
      <c r="B61" s="218"/>
      <c r="C61" s="219"/>
      <c r="D61" s="211" t="s">
        <v>630</v>
      </c>
      <c r="E61" s="219"/>
      <c r="F61" s="219"/>
      <c r="G61" s="219"/>
      <c r="H61" s="219"/>
      <c r="I61" s="219" t="s">
        <v>600</v>
      </c>
      <c r="J61" s="219"/>
      <c r="K61" s="220"/>
    </row>
    <row r="62" spans="2:11">
      <c r="B62" s="221"/>
      <c r="C62" s="222"/>
      <c r="D62" s="222" t="s">
        <v>603</v>
      </c>
      <c r="E62" s="222"/>
      <c r="F62" s="222"/>
      <c r="G62" s="222"/>
      <c r="H62" s="222"/>
      <c r="I62" s="222"/>
      <c r="J62" s="222"/>
      <c r="K62" s="223"/>
    </row>
  </sheetData>
  <mergeCells count="1">
    <mergeCell ref="B2:K2"/>
  </mergeCells>
  <printOptions horizontalCentered="1"/>
  <pageMargins left="0.7" right="0.4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8"/>
  <sheetViews>
    <sheetView topLeftCell="A346" workbookViewId="0">
      <selection sqref="A1:I378"/>
    </sheetView>
  </sheetViews>
  <sheetFormatPr defaultRowHeight="12.75"/>
  <cols>
    <col min="1" max="1" width="4.42578125" style="311" customWidth="1"/>
    <col min="2" max="2" width="10.7109375" style="311" customWidth="1"/>
    <col min="3" max="3" width="10.140625" style="311" customWidth="1"/>
    <col min="4" max="4" width="10.5703125" style="311" bestFit="1" customWidth="1"/>
    <col min="5" max="5" width="10.140625" style="311" bestFit="1" customWidth="1"/>
    <col min="6" max="6" width="10.5703125" style="311" bestFit="1" customWidth="1"/>
    <col min="7" max="7" width="9.140625" style="311"/>
    <col min="8" max="8" width="11.7109375" style="311" customWidth="1"/>
    <col min="9" max="9" width="11.28515625" style="311" customWidth="1"/>
    <col min="10" max="10" width="9.140625" style="311"/>
    <col min="11" max="11" width="10.140625" style="311" bestFit="1" customWidth="1"/>
    <col min="12" max="13" width="9.140625" style="311"/>
    <col min="14" max="14" width="10.140625" style="311" bestFit="1" customWidth="1"/>
    <col min="15" max="16384" width="9.140625" style="311"/>
  </cols>
  <sheetData>
    <row r="1" spans="1:14">
      <c r="A1" s="352" t="s">
        <v>299</v>
      </c>
      <c r="B1" s="353" t="s">
        <v>323</v>
      </c>
      <c r="C1" s="263"/>
      <c r="D1" s="263"/>
      <c r="E1" s="263"/>
      <c r="F1" s="263"/>
      <c r="G1" s="264"/>
      <c r="H1" s="264"/>
      <c r="I1" s="263"/>
    </row>
    <row r="2" spans="1:14">
      <c r="A2" s="197"/>
      <c r="B2" s="263"/>
      <c r="C2" s="263"/>
      <c r="D2" s="263"/>
      <c r="E2" s="263"/>
      <c r="F2" s="263"/>
      <c r="G2" s="264"/>
      <c r="H2" s="264"/>
      <c r="I2" s="263"/>
    </row>
    <row r="3" spans="1:14">
      <c r="A3" s="283" t="s">
        <v>3</v>
      </c>
      <c r="B3" s="275" t="s">
        <v>324</v>
      </c>
      <c r="C3" s="275"/>
      <c r="D3" s="275"/>
      <c r="E3" s="263"/>
      <c r="F3" s="263"/>
      <c r="G3" s="263"/>
      <c r="H3" s="263"/>
      <c r="I3" s="263"/>
    </row>
    <row r="4" spans="1:14">
      <c r="A4" s="283"/>
      <c r="B4" s="275"/>
      <c r="C4" s="275"/>
      <c r="D4" s="275"/>
      <c r="E4" s="263"/>
      <c r="F4" s="263"/>
      <c r="G4" s="263"/>
      <c r="H4" s="263"/>
      <c r="I4" s="263"/>
    </row>
    <row r="5" spans="1:14">
      <c r="A5" s="196">
        <v>1</v>
      </c>
      <c r="B5" s="243" t="s">
        <v>8</v>
      </c>
      <c r="C5" s="282"/>
      <c r="D5" s="263"/>
      <c r="E5" s="263"/>
      <c r="F5" s="263"/>
      <c r="G5" s="263"/>
      <c r="H5" s="263"/>
      <c r="I5" s="263"/>
    </row>
    <row r="6" spans="1:14">
      <c r="A6" s="196"/>
      <c r="B6" s="243"/>
      <c r="C6" s="282"/>
      <c r="D6" s="263"/>
      <c r="E6" s="263"/>
      <c r="F6" s="263"/>
      <c r="G6" s="263"/>
      <c r="H6" s="263"/>
      <c r="I6" s="263"/>
    </row>
    <row r="7" spans="1:14">
      <c r="A7" s="197"/>
      <c r="B7" s="354" t="s">
        <v>9</v>
      </c>
      <c r="C7" s="264"/>
      <c r="D7" s="264"/>
      <c r="E7" s="264"/>
      <c r="F7" s="264"/>
      <c r="G7" s="264"/>
      <c r="H7" s="264"/>
      <c r="I7" s="263"/>
    </row>
    <row r="8" spans="1:14">
      <c r="A8" s="499" t="s">
        <v>2</v>
      </c>
      <c r="B8" s="499" t="s">
        <v>325</v>
      </c>
      <c r="C8" s="499"/>
      <c r="D8" s="499" t="s">
        <v>326</v>
      </c>
      <c r="E8" s="499" t="s">
        <v>327</v>
      </c>
      <c r="F8" s="499"/>
      <c r="G8" s="355" t="s">
        <v>328</v>
      </c>
      <c r="H8" s="355" t="s">
        <v>329</v>
      </c>
      <c r="I8" s="355" t="s">
        <v>328</v>
      </c>
    </row>
    <row r="9" spans="1:14">
      <c r="A9" s="499"/>
      <c r="B9" s="499"/>
      <c r="C9" s="499"/>
      <c r="D9" s="499"/>
      <c r="E9" s="499"/>
      <c r="F9" s="499"/>
      <c r="G9" s="356" t="s">
        <v>330</v>
      </c>
      <c r="H9" s="356" t="s">
        <v>331</v>
      </c>
      <c r="I9" s="356" t="s">
        <v>332</v>
      </c>
    </row>
    <row r="10" spans="1:14">
      <c r="A10" s="350"/>
      <c r="B10" s="347" t="s">
        <v>545</v>
      </c>
      <c r="C10" s="357"/>
      <c r="D10" s="358" t="s">
        <v>333</v>
      </c>
      <c r="E10" s="359">
        <v>415228276</v>
      </c>
      <c r="F10" s="360"/>
      <c r="G10" s="361"/>
      <c r="H10" s="361"/>
      <c r="I10" s="362">
        <v>2788</v>
      </c>
      <c r="L10" s="363"/>
      <c r="N10" s="363"/>
    </row>
    <row r="11" spans="1:14">
      <c r="A11" s="350"/>
      <c r="B11" s="364" t="s">
        <v>546</v>
      </c>
      <c r="C11" s="357"/>
      <c r="D11" s="358" t="s">
        <v>333</v>
      </c>
      <c r="E11" s="424" t="s">
        <v>610</v>
      </c>
      <c r="F11" s="365"/>
      <c r="G11" s="361"/>
      <c r="H11" s="361"/>
      <c r="I11" s="366">
        <v>2430.4499999999534</v>
      </c>
      <c r="L11" s="363"/>
      <c r="N11" s="363"/>
    </row>
    <row r="12" spans="1:14">
      <c r="A12" s="350"/>
      <c r="B12" s="364" t="s">
        <v>300</v>
      </c>
      <c r="C12" s="357"/>
      <c r="D12" s="358" t="s">
        <v>334</v>
      </c>
      <c r="E12" s="305" t="s">
        <v>612</v>
      </c>
      <c r="F12" s="365"/>
      <c r="G12" s="361">
        <v>0</v>
      </c>
      <c r="H12" s="361">
        <v>123</v>
      </c>
      <c r="I12" s="366">
        <v>0</v>
      </c>
      <c r="K12" s="367"/>
      <c r="L12" s="363"/>
    </row>
    <row r="13" spans="1:14">
      <c r="A13" s="350"/>
      <c r="B13" s="364" t="s">
        <v>547</v>
      </c>
      <c r="C13" s="357"/>
      <c r="D13" s="358" t="s">
        <v>334</v>
      </c>
      <c r="E13" s="424" t="s">
        <v>611</v>
      </c>
      <c r="F13" s="365"/>
      <c r="G13" s="361">
        <v>0</v>
      </c>
      <c r="H13" s="361">
        <v>123</v>
      </c>
      <c r="I13" s="366">
        <v>0</v>
      </c>
      <c r="K13" s="367"/>
      <c r="L13" s="363"/>
    </row>
    <row r="14" spans="1:14">
      <c r="A14" s="350"/>
      <c r="B14" s="500"/>
      <c r="C14" s="501"/>
      <c r="D14" s="361"/>
      <c r="E14" s="502"/>
      <c r="F14" s="501"/>
      <c r="G14" s="361"/>
      <c r="H14" s="346"/>
      <c r="I14" s="362"/>
      <c r="L14" s="363"/>
    </row>
    <row r="15" spans="1:14">
      <c r="A15" s="349"/>
      <c r="B15" s="496" t="s">
        <v>335</v>
      </c>
      <c r="C15" s="497"/>
      <c r="D15" s="497"/>
      <c r="E15" s="497"/>
      <c r="F15" s="497"/>
      <c r="G15" s="497"/>
      <c r="H15" s="498"/>
      <c r="I15" s="368">
        <f>SUM(I10:I14)</f>
        <v>5218.4499999999534</v>
      </c>
      <c r="K15" s="363"/>
      <c r="M15" s="369"/>
    </row>
    <row r="16" spans="1:14">
      <c r="A16" s="238"/>
      <c r="B16" s="238"/>
      <c r="C16" s="238"/>
      <c r="D16" s="238"/>
      <c r="E16" s="238"/>
      <c r="F16" s="238"/>
      <c r="G16" s="238"/>
      <c r="H16" s="238"/>
      <c r="I16" s="237"/>
      <c r="K16" s="363"/>
      <c r="L16" s="310"/>
    </row>
    <row r="17" spans="1:17">
      <c r="A17" s="197"/>
      <c r="B17" s="354" t="s">
        <v>10</v>
      </c>
      <c r="C17" s="263"/>
      <c r="D17" s="263"/>
      <c r="E17" s="263"/>
      <c r="F17" s="263"/>
      <c r="G17" s="263"/>
      <c r="H17" s="263"/>
      <c r="I17" s="263"/>
      <c r="L17" s="363" t="s">
        <v>297</v>
      </c>
      <c r="Q17" s="311" t="s">
        <v>297</v>
      </c>
    </row>
    <row r="18" spans="1:17">
      <c r="A18" s="499" t="s">
        <v>2</v>
      </c>
      <c r="B18" s="503" t="s">
        <v>336</v>
      </c>
      <c r="C18" s="504"/>
      <c r="D18" s="504"/>
      <c r="E18" s="504"/>
      <c r="F18" s="505"/>
      <c r="G18" s="355" t="s">
        <v>328</v>
      </c>
      <c r="H18" s="355" t="s">
        <v>329</v>
      </c>
      <c r="I18" s="355" t="s">
        <v>328</v>
      </c>
    </row>
    <row r="19" spans="1:17">
      <c r="A19" s="499"/>
      <c r="B19" s="506"/>
      <c r="C19" s="507"/>
      <c r="D19" s="507"/>
      <c r="E19" s="507"/>
      <c r="F19" s="508"/>
      <c r="G19" s="356" t="s">
        <v>330</v>
      </c>
      <c r="H19" s="356" t="s">
        <v>331</v>
      </c>
      <c r="I19" s="356" t="s">
        <v>332</v>
      </c>
    </row>
    <row r="20" spans="1:17">
      <c r="A20" s="350"/>
      <c r="B20" s="509" t="s">
        <v>337</v>
      </c>
      <c r="C20" s="510"/>
      <c r="D20" s="510"/>
      <c r="E20" s="510"/>
      <c r="F20" s="511"/>
      <c r="G20" s="361"/>
      <c r="H20" s="361"/>
      <c r="I20" s="362">
        <v>76437.364550000057</v>
      </c>
    </row>
    <row r="21" spans="1:17">
      <c r="A21" s="350"/>
      <c r="B21" s="509" t="s">
        <v>338</v>
      </c>
      <c r="C21" s="510"/>
      <c r="D21" s="510"/>
      <c r="E21" s="510"/>
      <c r="F21" s="511"/>
      <c r="G21" s="346"/>
      <c r="H21" s="346"/>
      <c r="I21" s="362"/>
    </row>
    <row r="22" spans="1:17">
      <c r="A22" s="350"/>
      <c r="B22" s="509" t="s">
        <v>339</v>
      </c>
      <c r="C22" s="510"/>
      <c r="D22" s="510"/>
      <c r="E22" s="510"/>
      <c r="F22" s="511"/>
      <c r="G22" s="346"/>
      <c r="H22" s="346"/>
      <c r="I22" s="362"/>
    </row>
    <row r="23" spans="1:17">
      <c r="A23" s="350"/>
      <c r="B23" s="509" t="s">
        <v>340</v>
      </c>
      <c r="C23" s="510"/>
      <c r="D23" s="510"/>
      <c r="E23" s="510"/>
      <c r="F23" s="511"/>
      <c r="G23" s="346"/>
      <c r="H23" s="346"/>
      <c r="I23" s="362"/>
    </row>
    <row r="24" spans="1:17">
      <c r="A24" s="349"/>
      <c r="B24" s="496" t="s">
        <v>335</v>
      </c>
      <c r="C24" s="497"/>
      <c r="D24" s="497"/>
      <c r="E24" s="497"/>
      <c r="F24" s="497"/>
      <c r="G24" s="497"/>
      <c r="H24" s="498"/>
      <c r="I24" s="368">
        <f>SUM(I20:I23)</f>
        <v>76437.364550000057</v>
      </c>
    </row>
    <row r="25" spans="1:17">
      <c r="A25" s="349"/>
      <c r="B25" s="496" t="s">
        <v>341</v>
      </c>
      <c r="C25" s="497"/>
      <c r="D25" s="497"/>
      <c r="E25" s="497"/>
      <c r="F25" s="497"/>
      <c r="G25" s="497"/>
      <c r="H25" s="498"/>
      <c r="I25" s="368">
        <f>I24+I15</f>
        <v>81655.81455000001</v>
      </c>
      <c r="K25" s="363"/>
    </row>
    <row r="26" spans="1:17">
      <c r="A26" s="238"/>
      <c r="B26" s="238"/>
      <c r="C26" s="238"/>
      <c r="D26" s="238"/>
      <c r="E26" s="238"/>
      <c r="F26" s="238"/>
      <c r="G26" s="238"/>
      <c r="H26" s="238"/>
      <c r="I26" s="237"/>
    </row>
    <row r="27" spans="1:17">
      <c r="A27" s="196">
        <v>2</v>
      </c>
      <c r="B27" s="243" t="s">
        <v>31</v>
      </c>
      <c r="C27" s="238"/>
      <c r="D27" s="238"/>
      <c r="E27" s="238"/>
      <c r="F27" s="238"/>
      <c r="G27" s="238"/>
      <c r="H27" s="238"/>
      <c r="I27" s="237"/>
    </row>
    <row r="28" spans="1:17">
      <c r="A28" s="196"/>
      <c r="B28" s="243"/>
      <c r="C28" s="238"/>
      <c r="D28" s="238"/>
      <c r="E28" s="238"/>
      <c r="F28" s="238"/>
      <c r="G28" s="238"/>
      <c r="H28" s="238"/>
      <c r="I28" s="237"/>
    </row>
    <row r="29" spans="1:17">
      <c r="A29" s="238"/>
      <c r="B29" s="240" t="s">
        <v>33</v>
      </c>
      <c r="C29" s="238"/>
      <c r="D29" s="238"/>
      <c r="E29" s="238"/>
      <c r="F29" s="238"/>
      <c r="G29" s="238"/>
      <c r="H29" s="238"/>
      <c r="I29" s="237"/>
    </row>
    <row r="30" spans="1:17">
      <c r="A30" s="238"/>
      <c r="B30" s="240"/>
      <c r="C30" s="370" t="s">
        <v>342</v>
      </c>
      <c r="D30" s="238"/>
      <c r="E30" s="238"/>
      <c r="F30" s="238"/>
      <c r="G30" s="238"/>
      <c r="H30" s="238"/>
      <c r="I30" s="237"/>
    </row>
    <row r="31" spans="1:17">
      <c r="A31" s="238"/>
      <c r="B31" s="240" t="s">
        <v>34</v>
      </c>
      <c r="C31" s="238"/>
      <c r="D31" s="238"/>
      <c r="E31" s="238"/>
      <c r="F31" s="238"/>
      <c r="G31" s="238"/>
      <c r="H31" s="238"/>
      <c r="I31" s="237"/>
    </row>
    <row r="32" spans="1:17">
      <c r="A32" s="238"/>
      <c r="B32" s="240"/>
      <c r="C32" s="370" t="s">
        <v>343</v>
      </c>
      <c r="D32" s="238"/>
      <c r="E32" s="238"/>
      <c r="F32" s="238"/>
      <c r="G32" s="238"/>
      <c r="H32" s="238"/>
      <c r="I32" s="237"/>
    </row>
    <row r="33" spans="1:14">
      <c r="A33" s="238"/>
      <c r="B33" s="240" t="s">
        <v>32</v>
      </c>
      <c r="C33" s="238"/>
      <c r="D33" s="238"/>
      <c r="E33" s="238"/>
      <c r="F33" s="238"/>
      <c r="G33" s="238"/>
      <c r="H33" s="238"/>
      <c r="I33" s="237"/>
    </row>
    <row r="34" spans="1:14">
      <c r="A34" s="238"/>
      <c r="B34" s="238"/>
      <c r="C34" s="370" t="s">
        <v>344</v>
      </c>
      <c r="D34" s="238"/>
      <c r="E34" s="238"/>
      <c r="F34" s="238"/>
      <c r="G34" s="238"/>
      <c r="H34" s="238"/>
      <c r="I34" s="237"/>
    </row>
    <row r="35" spans="1:14">
      <c r="A35" s="238"/>
      <c r="B35" s="238"/>
      <c r="C35" s="238"/>
      <c r="D35" s="238"/>
      <c r="E35" s="238"/>
      <c r="F35" s="238"/>
      <c r="G35" s="238"/>
      <c r="H35" s="238"/>
      <c r="I35" s="237"/>
    </row>
    <row r="36" spans="1:14">
      <c r="A36" s="196">
        <v>3</v>
      </c>
      <c r="B36" s="243" t="s">
        <v>35</v>
      </c>
      <c r="C36" s="238"/>
      <c r="D36" s="238"/>
      <c r="E36" s="238"/>
      <c r="F36" s="238"/>
      <c r="G36" s="238"/>
      <c r="H36" s="238"/>
      <c r="I36" s="237"/>
    </row>
    <row r="37" spans="1:14">
      <c r="A37" s="238"/>
      <c r="B37" s="240" t="s">
        <v>36</v>
      </c>
      <c r="C37" s="238"/>
      <c r="D37" s="238"/>
      <c r="E37" s="238"/>
      <c r="F37" s="238"/>
      <c r="G37" s="238"/>
      <c r="H37" s="238"/>
      <c r="I37" s="237"/>
    </row>
    <row r="38" spans="1:14">
      <c r="A38" s="371"/>
      <c r="B38" s="241" t="s">
        <v>345</v>
      </c>
      <c r="C38" s="194"/>
      <c r="D38" s="194"/>
      <c r="E38" s="194"/>
      <c r="F38" s="194"/>
      <c r="G38" s="194"/>
      <c r="H38" s="372">
        <f>H39+H40+H41</f>
        <v>5416001.2400000002</v>
      </c>
      <c r="I38" s="237"/>
      <c r="K38" s="363"/>
      <c r="N38" s="363"/>
    </row>
    <row r="39" spans="1:14">
      <c r="A39" s="238" t="s">
        <v>346</v>
      </c>
      <c r="B39" s="194" t="s">
        <v>347</v>
      </c>
      <c r="C39" s="194"/>
      <c r="D39" s="194"/>
      <c r="E39" s="194"/>
      <c r="F39" s="194"/>
      <c r="G39" s="265"/>
      <c r="H39" s="351"/>
      <c r="I39" s="237"/>
    </row>
    <row r="40" spans="1:14">
      <c r="A40" s="238" t="s">
        <v>346</v>
      </c>
      <c r="B40" s="194" t="s">
        <v>613</v>
      </c>
      <c r="C40" s="194"/>
      <c r="D40" s="194"/>
      <c r="E40" s="194"/>
      <c r="F40" s="194"/>
      <c r="G40" s="265"/>
      <c r="H40" s="351">
        <v>5369458.2400000002</v>
      </c>
      <c r="I40" s="237"/>
    </row>
    <row r="41" spans="1:14">
      <c r="A41" s="238" t="s">
        <v>346</v>
      </c>
      <c r="B41" s="194" t="s">
        <v>348</v>
      </c>
      <c r="C41" s="194"/>
      <c r="D41" s="194"/>
      <c r="E41" s="194"/>
      <c r="F41" s="194"/>
      <c r="G41" s="265"/>
      <c r="H41" s="351">
        <v>46543</v>
      </c>
      <c r="I41" s="237"/>
    </row>
    <row r="42" spans="1:14">
      <c r="A42" s="238"/>
      <c r="B42" s="195"/>
      <c r="C42" s="239" t="s">
        <v>349</v>
      </c>
      <c r="D42" s="238"/>
      <c r="E42" s="194"/>
      <c r="F42" s="194"/>
      <c r="G42" s="238"/>
      <c r="H42" s="238"/>
      <c r="I42" s="237"/>
    </row>
    <row r="43" spans="1:14">
      <c r="A43" s="238"/>
      <c r="B43" s="195"/>
      <c r="C43" s="239"/>
      <c r="D43" s="238"/>
      <c r="E43" s="194"/>
      <c r="F43" s="194"/>
      <c r="G43" s="238"/>
      <c r="H43" s="238"/>
      <c r="I43" s="237"/>
    </row>
    <row r="44" spans="1:14">
      <c r="A44" s="238"/>
      <c r="B44" s="240" t="s">
        <v>37</v>
      </c>
      <c r="C44" s="238"/>
      <c r="D44" s="238"/>
      <c r="E44" s="238"/>
      <c r="F44" s="238"/>
      <c r="G44" s="238"/>
      <c r="H44" s="238"/>
      <c r="I44" s="237"/>
    </row>
    <row r="45" spans="1:14">
      <c r="A45" s="238" t="s">
        <v>346</v>
      </c>
      <c r="B45" s="240" t="s">
        <v>350</v>
      </c>
      <c r="C45" s="238"/>
      <c r="D45" s="238"/>
      <c r="E45" s="238"/>
      <c r="F45" s="238"/>
      <c r="G45" s="238"/>
      <c r="H45" s="238"/>
      <c r="I45" s="237"/>
    </row>
    <row r="46" spans="1:14">
      <c r="A46" s="238"/>
      <c r="B46" s="240"/>
      <c r="C46" s="238"/>
      <c r="D46" s="238"/>
      <c r="E46" s="238"/>
      <c r="F46" s="238"/>
      <c r="G46" s="238"/>
      <c r="H46" s="238"/>
      <c r="I46" s="237"/>
    </row>
    <row r="47" spans="1:14">
      <c r="A47" s="238"/>
      <c r="B47" s="240" t="s">
        <v>38</v>
      </c>
      <c r="C47" s="238"/>
      <c r="D47" s="238"/>
      <c r="E47" s="238"/>
      <c r="F47" s="238"/>
      <c r="G47" s="238"/>
      <c r="H47" s="238"/>
      <c r="I47" s="237"/>
    </row>
    <row r="48" spans="1:14">
      <c r="A48" s="238" t="s">
        <v>346</v>
      </c>
      <c r="B48" s="241" t="s">
        <v>351</v>
      </c>
      <c r="C48" s="238"/>
      <c r="D48" s="238"/>
      <c r="E48" s="238"/>
      <c r="F48" s="238"/>
      <c r="G48" s="238"/>
      <c r="H48" s="238"/>
      <c r="I48" s="237"/>
    </row>
    <row r="49" spans="1:9">
      <c r="A49" s="238"/>
      <c r="B49" s="241"/>
      <c r="C49" s="238"/>
      <c r="D49" s="238"/>
      <c r="E49" s="238"/>
      <c r="F49" s="238"/>
      <c r="G49" s="238"/>
      <c r="H49" s="238"/>
      <c r="I49" s="237"/>
    </row>
    <row r="50" spans="1:9">
      <c r="A50" s="238"/>
      <c r="B50" s="240" t="s">
        <v>352</v>
      </c>
      <c r="C50" s="238"/>
      <c r="D50" s="238"/>
      <c r="E50" s="238"/>
      <c r="F50" s="238"/>
      <c r="G50" s="238"/>
      <c r="H50" s="238"/>
      <c r="I50" s="237"/>
    </row>
    <row r="51" spans="1:9">
      <c r="A51" s="238" t="s">
        <v>346</v>
      </c>
      <c r="B51" s="262" t="s">
        <v>353</v>
      </c>
      <c r="C51" s="238"/>
      <c r="D51" s="238"/>
      <c r="E51" s="238"/>
      <c r="F51" s="238"/>
      <c r="G51" s="238"/>
      <c r="H51" s="425">
        <v>5369458.2400000002</v>
      </c>
      <c r="I51" s="237"/>
    </row>
    <row r="52" spans="1:9">
      <c r="A52" s="238" t="s">
        <v>346</v>
      </c>
      <c r="B52" s="262" t="s">
        <v>354</v>
      </c>
      <c r="C52" s="238"/>
      <c r="D52" s="238"/>
      <c r="E52" s="238"/>
      <c r="F52" s="238"/>
      <c r="G52" s="238"/>
      <c r="H52" s="351"/>
      <c r="I52" s="237"/>
    </row>
    <row r="53" spans="1:9">
      <c r="A53" s="238" t="s">
        <v>346</v>
      </c>
      <c r="B53" s="262" t="s">
        <v>355</v>
      </c>
      <c r="C53" s="238"/>
      <c r="D53" s="238"/>
      <c r="E53" s="238"/>
      <c r="F53" s="238"/>
      <c r="G53" s="238"/>
      <c r="H53" s="351"/>
      <c r="I53" s="237"/>
    </row>
    <row r="54" spans="1:9">
      <c r="A54" s="238" t="s">
        <v>346</v>
      </c>
      <c r="B54" s="262" t="s">
        <v>356</v>
      </c>
      <c r="C54" s="238"/>
      <c r="D54" s="238"/>
      <c r="E54" s="238"/>
      <c r="F54" s="238"/>
      <c r="G54" s="238"/>
      <c r="H54" s="351">
        <v>352</v>
      </c>
      <c r="I54" s="237"/>
    </row>
    <row r="55" spans="1:9">
      <c r="A55" s="238" t="s">
        <v>346</v>
      </c>
      <c r="B55" s="262" t="s">
        <v>357</v>
      </c>
      <c r="C55" s="238"/>
      <c r="D55" s="238"/>
      <c r="E55" s="238"/>
      <c r="F55" s="238"/>
      <c r="G55" s="238"/>
      <c r="H55" s="351">
        <v>46191</v>
      </c>
      <c r="I55" s="237"/>
    </row>
    <row r="56" spans="1:9">
      <c r="A56" s="238" t="s">
        <v>346</v>
      </c>
      <c r="B56" s="262" t="s">
        <v>358</v>
      </c>
      <c r="C56" s="238"/>
      <c r="D56" s="238"/>
      <c r="E56" s="238"/>
      <c r="F56" s="238"/>
      <c r="G56" s="238"/>
      <c r="H56" s="351"/>
      <c r="I56" s="237"/>
    </row>
    <row r="57" spans="1:9">
      <c r="A57" s="238" t="s">
        <v>346</v>
      </c>
      <c r="B57" s="262" t="s">
        <v>359</v>
      </c>
      <c r="C57" s="238"/>
      <c r="D57" s="238"/>
      <c r="E57" s="238"/>
      <c r="F57" s="238"/>
      <c r="G57" s="238"/>
      <c r="H57" s="351"/>
      <c r="I57" s="237"/>
    </row>
    <row r="58" spans="1:9">
      <c r="A58" s="238" t="s">
        <v>346</v>
      </c>
      <c r="B58" s="262" t="s">
        <v>360</v>
      </c>
      <c r="C58" s="238"/>
      <c r="D58" s="238"/>
      <c r="E58" s="238"/>
      <c r="F58" s="238"/>
      <c r="G58" s="238"/>
      <c r="H58" s="351"/>
      <c r="I58" s="237"/>
    </row>
    <row r="59" spans="1:9">
      <c r="A59" s="238" t="s">
        <v>346</v>
      </c>
      <c r="B59" s="262" t="s">
        <v>361</v>
      </c>
      <c r="C59" s="238"/>
      <c r="D59" s="238"/>
      <c r="E59" s="238"/>
      <c r="F59" s="238"/>
      <c r="G59" s="238"/>
      <c r="H59" s="351"/>
      <c r="I59" s="237"/>
    </row>
    <row r="60" spans="1:9">
      <c r="A60" s="238" t="s">
        <v>346</v>
      </c>
      <c r="B60" s="262" t="s">
        <v>362</v>
      </c>
      <c r="C60" s="238"/>
      <c r="D60" s="238"/>
      <c r="E60" s="238"/>
      <c r="F60" s="238"/>
      <c r="G60" s="238"/>
      <c r="H60" s="351"/>
      <c r="I60" s="237"/>
    </row>
    <row r="61" spans="1:9">
      <c r="A61" s="238" t="s">
        <v>346</v>
      </c>
      <c r="B61" s="262" t="s">
        <v>363</v>
      </c>
      <c r="C61" s="238"/>
      <c r="D61" s="238"/>
      <c r="E61" s="238"/>
      <c r="F61" s="238"/>
      <c r="G61" s="238"/>
      <c r="H61" s="351"/>
      <c r="I61" s="237"/>
    </row>
    <row r="62" spans="1:9">
      <c r="A62" s="238" t="s">
        <v>346</v>
      </c>
      <c r="B62" s="262" t="s">
        <v>364</v>
      </c>
      <c r="C62" s="238"/>
      <c r="D62" s="238"/>
      <c r="E62" s="238"/>
      <c r="F62" s="238"/>
      <c r="G62" s="238"/>
      <c r="H62" s="351"/>
      <c r="I62" s="237"/>
    </row>
    <row r="63" spans="1:9">
      <c r="A63" s="238" t="s">
        <v>346</v>
      </c>
      <c r="B63" s="262" t="s">
        <v>365</v>
      </c>
      <c r="C63" s="238"/>
      <c r="D63" s="238"/>
      <c r="E63" s="238"/>
      <c r="F63" s="238"/>
      <c r="G63" s="238"/>
      <c r="H63" s="351"/>
      <c r="I63" s="237"/>
    </row>
    <row r="64" spans="1:9">
      <c r="A64" s="238" t="s">
        <v>346</v>
      </c>
      <c r="B64" s="262" t="s">
        <v>366</v>
      </c>
      <c r="C64" s="238"/>
      <c r="D64" s="238"/>
      <c r="E64" s="238"/>
      <c r="F64" s="238"/>
      <c r="G64" s="238"/>
      <c r="H64" s="351"/>
      <c r="I64" s="237"/>
    </row>
    <row r="65" spans="1:9">
      <c r="A65" s="238"/>
      <c r="B65" s="262"/>
      <c r="C65" s="238"/>
      <c r="D65" s="238"/>
      <c r="E65" s="238"/>
      <c r="F65" s="238"/>
      <c r="G65" s="238"/>
      <c r="H65" s="373"/>
      <c r="I65" s="237"/>
    </row>
    <row r="66" spans="1:9">
      <c r="A66" s="238"/>
      <c r="B66" s="240" t="s">
        <v>367</v>
      </c>
      <c r="C66" s="238"/>
      <c r="D66" s="238"/>
      <c r="E66" s="238"/>
      <c r="F66" s="238"/>
      <c r="G66" s="238"/>
      <c r="H66" s="242"/>
      <c r="I66" s="237"/>
    </row>
    <row r="67" spans="1:9">
      <c r="A67" s="238" t="s">
        <v>346</v>
      </c>
      <c r="B67" s="241" t="s">
        <v>368</v>
      </c>
      <c r="C67" s="238"/>
      <c r="D67" s="238"/>
      <c r="E67" s="238"/>
      <c r="F67" s="238"/>
      <c r="G67" s="238"/>
      <c r="H67" s="242"/>
      <c r="I67" s="237"/>
    </row>
    <row r="68" spans="1:9">
      <c r="A68" s="238" t="s">
        <v>346</v>
      </c>
      <c r="B68" s="241" t="s">
        <v>369</v>
      </c>
      <c r="C68" s="238"/>
      <c r="D68" s="238"/>
      <c r="E68" s="238"/>
      <c r="F68" s="238"/>
      <c r="G68" s="238"/>
      <c r="H68" s="242"/>
      <c r="I68" s="237"/>
    </row>
    <row r="69" spans="1:9">
      <c r="A69" s="238"/>
      <c r="B69" s="240"/>
      <c r="C69" s="238"/>
      <c r="D69" s="238"/>
      <c r="E69" s="238"/>
      <c r="F69" s="238"/>
      <c r="G69" s="238"/>
      <c r="H69" s="238"/>
      <c r="I69" s="237"/>
    </row>
    <row r="70" spans="1:9">
      <c r="A70" s="196">
        <v>4</v>
      </c>
      <c r="B70" s="243" t="s">
        <v>39</v>
      </c>
      <c r="C70" s="238"/>
      <c r="D70" s="238"/>
      <c r="E70" s="238"/>
      <c r="F70" s="238"/>
      <c r="G70" s="238"/>
      <c r="H70" s="238"/>
      <c r="I70" s="237"/>
    </row>
    <row r="71" spans="1:9">
      <c r="A71" s="238"/>
      <c r="B71" s="240" t="s">
        <v>40</v>
      </c>
      <c r="C71" s="238"/>
      <c r="D71" s="238"/>
      <c r="E71" s="238"/>
      <c r="F71" s="238"/>
      <c r="G71" s="238"/>
      <c r="H71" s="242"/>
      <c r="I71" s="237"/>
    </row>
    <row r="72" spans="1:9">
      <c r="A72" s="238" t="s">
        <v>346</v>
      </c>
      <c r="B72" s="262" t="s">
        <v>370</v>
      </c>
      <c r="C72" s="238"/>
      <c r="D72" s="238"/>
      <c r="E72" s="238"/>
      <c r="F72" s="238"/>
      <c r="G72" s="238"/>
      <c r="H72" s="374">
        <v>0</v>
      </c>
      <c r="I72" s="237"/>
    </row>
    <row r="73" spans="1:9">
      <c r="A73" s="238" t="s">
        <v>346</v>
      </c>
      <c r="B73" s="262" t="s">
        <v>371</v>
      </c>
      <c r="C73" s="238"/>
      <c r="D73" s="238"/>
      <c r="E73" s="238"/>
      <c r="F73" s="238"/>
      <c r="G73" s="238"/>
      <c r="H73" s="242"/>
      <c r="I73" s="237"/>
    </row>
    <row r="74" spans="1:9">
      <c r="A74" s="238" t="s">
        <v>346</v>
      </c>
      <c r="B74" s="262" t="s">
        <v>372</v>
      </c>
      <c r="C74" s="238"/>
      <c r="D74" s="238"/>
      <c r="E74" s="238"/>
      <c r="F74" s="238"/>
      <c r="G74" s="238"/>
      <c r="H74" s="242"/>
      <c r="I74" s="237"/>
    </row>
    <row r="75" spans="1:9">
      <c r="A75" s="238" t="s">
        <v>346</v>
      </c>
      <c r="B75" s="262" t="s">
        <v>373</v>
      </c>
      <c r="C75" s="238"/>
      <c r="D75" s="238"/>
      <c r="E75" s="238"/>
      <c r="F75" s="238"/>
      <c r="G75" s="238"/>
      <c r="H75" s="242"/>
      <c r="I75" s="237"/>
    </row>
    <row r="76" spans="1:9">
      <c r="A76" s="238" t="s">
        <v>346</v>
      </c>
      <c r="B76" s="262" t="s">
        <v>374</v>
      </c>
      <c r="C76" s="238"/>
      <c r="D76" s="238"/>
      <c r="E76" s="238"/>
      <c r="F76" s="238"/>
      <c r="G76" s="238"/>
      <c r="H76" s="242"/>
      <c r="I76" s="237"/>
    </row>
    <row r="77" spans="1:9">
      <c r="A77" s="238" t="s">
        <v>346</v>
      </c>
      <c r="B77" s="262" t="s">
        <v>375</v>
      </c>
      <c r="C77" s="238"/>
      <c r="D77" s="238"/>
      <c r="E77" s="238"/>
      <c r="F77" s="238"/>
      <c r="G77" s="238"/>
      <c r="H77" s="374"/>
      <c r="I77" s="237"/>
    </row>
    <row r="78" spans="1:9">
      <c r="A78" s="238" t="s">
        <v>346</v>
      </c>
      <c r="B78" s="262" t="s">
        <v>376</v>
      </c>
      <c r="C78" s="238"/>
      <c r="D78" s="238"/>
      <c r="E78" s="238"/>
      <c r="F78" s="238"/>
      <c r="G78" s="238"/>
      <c r="H78" s="242"/>
      <c r="I78" s="237"/>
    </row>
    <row r="79" spans="1:9">
      <c r="A79" s="238" t="s">
        <v>346</v>
      </c>
      <c r="B79" s="262" t="s">
        <v>377</v>
      </c>
      <c r="C79" s="238"/>
      <c r="D79" s="238"/>
      <c r="E79" s="238"/>
      <c r="F79" s="238"/>
      <c r="G79" s="238"/>
      <c r="H79" s="242"/>
      <c r="I79" s="237"/>
    </row>
    <row r="80" spans="1:9">
      <c r="A80" s="238"/>
      <c r="B80" s="240" t="s">
        <v>43</v>
      </c>
      <c r="C80" s="238"/>
      <c r="D80" s="238"/>
      <c r="E80" s="238"/>
      <c r="F80" s="238"/>
      <c r="G80" s="238"/>
      <c r="H80" s="242"/>
      <c r="I80" s="237"/>
    </row>
    <row r="81" spans="1:9">
      <c r="A81" s="238" t="s">
        <v>346</v>
      </c>
      <c r="B81" s="241" t="s">
        <v>43</v>
      </c>
      <c r="C81" s="238"/>
      <c r="D81" s="238"/>
      <c r="E81" s="238"/>
      <c r="F81" s="238"/>
      <c r="G81" s="238"/>
      <c r="H81" s="374"/>
      <c r="I81" s="237"/>
    </row>
    <row r="82" spans="1:9">
      <c r="A82" s="238" t="s">
        <v>346</v>
      </c>
      <c r="B82" s="262" t="s">
        <v>378</v>
      </c>
      <c r="C82" s="238"/>
      <c r="D82" s="238"/>
      <c r="E82" s="238"/>
      <c r="F82" s="238"/>
      <c r="G82" s="238"/>
      <c r="H82" s="242"/>
      <c r="I82" s="237"/>
    </row>
    <row r="83" spans="1:9">
      <c r="A83" s="238"/>
      <c r="B83" s="240"/>
      <c r="C83" s="239" t="s">
        <v>379</v>
      </c>
      <c r="D83" s="238"/>
      <c r="E83" s="238"/>
      <c r="F83" s="238"/>
      <c r="G83" s="238"/>
      <c r="H83" s="238"/>
      <c r="I83" s="237"/>
    </row>
    <row r="84" spans="1:9">
      <c r="A84" s="238"/>
      <c r="B84" s="240"/>
      <c r="C84" s="238"/>
      <c r="D84" s="238"/>
      <c r="E84" s="238"/>
      <c r="F84" s="238"/>
      <c r="G84" s="238"/>
      <c r="H84" s="238"/>
      <c r="I84" s="237"/>
    </row>
    <row r="85" spans="1:9">
      <c r="A85" s="196">
        <v>5</v>
      </c>
      <c r="B85" s="243" t="s">
        <v>47</v>
      </c>
      <c r="C85" s="238"/>
      <c r="D85" s="238"/>
      <c r="E85" s="238"/>
      <c r="F85" s="238"/>
      <c r="G85" s="238"/>
      <c r="H85" s="394">
        <f>H86+H87</f>
        <v>109429</v>
      </c>
      <c r="I85" s="237"/>
    </row>
    <row r="86" spans="1:9">
      <c r="A86" s="238" t="s">
        <v>346</v>
      </c>
      <c r="B86" s="262" t="s">
        <v>380</v>
      </c>
      <c r="C86" s="238"/>
      <c r="D86" s="238"/>
      <c r="E86" s="238"/>
      <c r="F86" s="238"/>
      <c r="G86" s="238"/>
      <c r="H86" s="242"/>
      <c r="I86" s="237"/>
    </row>
    <row r="87" spans="1:9">
      <c r="A87" s="238" t="s">
        <v>346</v>
      </c>
      <c r="B87" s="262" t="s">
        <v>381</v>
      </c>
      <c r="C87" s="238"/>
      <c r="D87" s="238"/>
      <c r="E87" s="238"/>
      <c r="F87" s="238"/>
      <c r="G87" s="238"/>
      <c r="H87" s="374">
        <v>109429</v>
      </c>
      <c r="I87" s="237"/>
    </row>
    <row r="88" spans="1:9">
      <c r="A88" s="196"/>
      <c r="B88" s="243"/>
      <c r="C88" s="238"/>
      <c r="D88" s="238"/>
      <c r="E88" s="238"/>
      <c r="F88" s="238"/>
      <c r="G88" s="238"/>
      <c r="H88" s="238"/>
      <c r="I88" s="237"/>
    </row>
    <row r="89" spans="1:9">
      <c r="A89" s="196">
        <v>6</v>
      </c>
      <c r="B89" s="243" t="s">
        <v>48</v>
      </c>
      <c r="C89" s="238"/>
      <c r="D89" s="238"/>
      <c r="E89" s="238"/>
      <c r="F89" s="238"/>
      <c r="G89" s="238"/>
      <c r="H89" s="242"/>
      <c r="I89" s="237"/>
    </row>
    <row r="90" spans="1:9">
      <c r="A90" s="238" t="s">
        <v>346</v>
      </c>
      <c r="B90" s="262" t="s">
        <v>382</v>
      </c>
      <c r="C90" s="238"/>
      <c r="D90" s="238"/>
      <c r="E90" s="238"/>
      <c r="F90" s="238"/>
      <c r="G90" s="238"/>
      <c r="H90" s="242"/>
      <c r="I90" s="237"/>
    </row>
    <row r="91" spans="1:9">
      <c r="A91" s="238" t="s">
        <v>346</v>
      </c>
      <c r="B91" s="262" t="s">
        <v>383</v>
      </c>
      <c r="C91" s="238"/>
      <c r="D91" s="238"/>
      <c r="E91" s="238"/>
      <c r="F91" s="238"/>
      <c r="G91" s="238"/>
      <c r="H91" s="242"/>
      <c r="I91" s="237"/>
    </row>
    <row r="92" spans="1:9">
      <c r="A92" s="238"/>
      <c r="B92" s="238"/>
      <c r="C92" s="238"/>
      <c r="D92" s="238"/>
      <c r="E92" s="238"/>
      <c r="F92" s="238"/>
      <c r="G92" s="238"/>
      <c r="H92" s="238"/>
      <c r="I92" s="237"/>
    </row>
    <row r="93" spans="1:9">
      <c r="A93" s="238"/>
      <c r="B93" s="238"/>
      <c r="C93" s="238"/>
      <c r="D93" s="238"/>
      <c r="E93" s="238"/>
      <c r="F93" s="238"/>
      <c r="G93" s="238"/>
      <c r="H93" s="238"/>
      <c r="I93" s="237"/>
    </row>
    <row r="94" spans="1:9">
      <c r="A94" s="238"/>
      <c r="B94" s="238"/>
      <c r="C94" s="238"/>
      <c r="D94" s="238"/>
      <c r="E94" s="238"/>
      <c r="F94" s="238"/>
      <c r="G94" s="238"/>
      <c r="H94" s="238"/>
      <c r="I94" s="237"/>
    </row>
    <row r="95" spans="1:9">
      <c r="A95" s="266" t="s">
        <v>4</v>
      </c>
      <c r="B95" s="245" t="s">
        <v>384</v>
      </c>
      <c r="C95" s="194"/>
      <c r="D95" s="194"/>
      <c r="E95" s="265"/>
      <c r="F95" s="262"/>
      <c r="G95" s="265"/>
      <c r="H95" s="373"/>
      <c r="I95" s="263"/>
    </row>
    <row r="96" spans="1:9">
      <c r="A96" s="265"/>
      <c r="B96" s="244"/>
      <c r="C96" s="244"/>
      <c r="D96" s="194"/>
      <c r="E96" s="265"/>
      <c r="F96" s="262"/>
      <c r="G96" s="265"/>
      <c r="H96" s="373"/>
      <c r="I96" s="263"/>
    </row>
    <row r="97" spans="1:9">
      <c r="A97" s="266">
        <v>7</v>
      </c>
      <c r="B97" s="245" t="s">
        <v>385</v>
      </c>
      <c r="C97" s="194"/>
      <c r="D97" s="194"/>
      <c r="E97" s="265"/>
      <c r="F97" s="262"/>
      <c r="G97" s="265"/>
      <c r="H97" s="373"/>
      <c r="I97" s="263"/>
    </row>
    <row r="98" spans="1:9">
      <c r="A98" s="238"/>
      <c r="B98" s="267" t="s">
        <v>52</v>
      </c>
      <c r="C98" s="194"/>
      <c r="D98" s="194"/>
      <c r="E98" s="265"/>
      <c r="F98" s="262"/>
      <c r="G98" s="265"/>
      <c r="H98" s="372"/>
      <c r="I98" s="263"/>
    </row>
    <row r="99" spans="1:9">
      <c r="A99" s="238" t="s">
        <v>346</v>
      </c>
      <c r="B99" s="262" t="s">
        <v>386</v>
      </c>
      <c r="C99" s="194"/>
      <c r="D99" s="194"/>
      <c r="E99" s="265"/>
      <c r="F99" s="262"/>
      <c r="G99" s="265"/>
      <c r="H99" s="372"/>
      <c r="I99" s="263"/>
    </row>
    <row r="100" spans="1:9">
      <c r="A100" s="268"/>
      <c r="B100" s="267" t="s">
        <v>57</v>
      </c>
      <c r="C100" s="194"/>
      <c r="D100" s="194"/>
      <c r="E100" s="265"/>
      <c r="F100" s="262"/>
      <c r="G100" s="265"/>
      <c r="H100" s="373"/>
      <c r="I100" s="263"/>
    </row>
    <row r="101" spans="1:9">
      <c r="A101" s="238" t="s">
        <v>346</v>
      </c>
      <c r="B101" s="262" t="s">
        <v>387</v>
      </c>
      <c r="C101" s="194"/>
      <c r="D101" s="194"/>
      <c r="E101" s="265"/>
      <c r="F101" s="262"/>
      <c r="G101" s="265"/>
      <c r="H101" s="351"/>
      <c r="I101" s="263"/>
    </row>
    <row r="102" spans="1:9">
      <c r="A102" s="238" t="s">
        <v>346</v>
      </c>
      <c r="B102" s="262" t="s">
        <v>388</v>
      </c>
      <c r="C102" s="194"/>
      <c r="D102" s="194"/>
      <c r="E102" s="265"/>
      <c r="F102" s="262"/>
      <c r="G102" s="265"/>
      <c r="H102" s="351"/>
      <c r="I102" s="263"/>
    </row>
    <row r="103" spans="1:9">
      <c r="A103" s="268"/>
      <c r="B103" s="246"/>
      <c r="C103" s="194"/>
      <c r="D103" s="194"/>
      <c r="E103" s="265"/>
      <c r="F103" s="262"/>
      <c r="G103" s="265"/>
      <c r="H103" s="373"/>
      <c r="I103" s="263"/>
    </row>
    <row r="104" spans="1:9">
      <c r="A104" s="268">
        <v>8</v>
      </c>
      <c r="B104" s="246" t="s">
        <v>389</v>
      </c>
      <c r="C104" s="194"/>
      <c r="D104" s="194"/>
      <c r="E104" s="194"/>
      <c r="F104" s="262"/>
      <c r="G104" s="265"/>
      <c r="H104" s="373">
        <f>H106+H107+H108</f>
        <v>3270483</v>
      </c>
      <c r="I104" s="263"/>
    </row>
    <row r="105" spans="1:9">
      <c r="A105" s="268"/>
      <c r="B105" s="267" t="s">
        <v>59</v>
      </c>
      <c r="C105" s="194"/>
      <c r="D105" s="194"/>
      <c r="E105" s="194"/>
      <c r="F105" s="262"/>
      <c r="G105" s="265"/>
      <c r="H105" s="351"/>
      <c r="I105" s="263"/>
    </row>
    <row r="106" spans="1:9">
      <c r="A106" s="268"/>
      <c r="B106" s="267" t="s">
        <v>542</v>
      </c>
      <c r="C106" s="194"/>
      <c r="D106" s="194"/>
      <c r="E106" s="194"/>
      <c r="F106" s="262"/>
      <c r="G106" s="265"/>
      <c r="H106" s="351">
        <v>1910483</v>
      </c>
      <c r="I106" s="263"/>
    </row>
    <row r="107" spans="1:9">
      <c r="A107" s="268"/>
      <c r="B107" s="267" t="s">
        <v>60</v>
      </c>
      <c r="C107" s="194"/>
      <c r="D107" s="194"/>
      <c r="E107" s="194"/>
      <c r="F107" s="262"/>
      <c r="G107" s="265"/>
      <c r="H107" s="373">
        <v>1360000</v>
      </c>
      <c r="I107" s="263"/>
    </row>
    <row r="108" spans="1:9">
      <c r="A108" s="268"/>
      <c r="B108" s="267" t="s">
        <v>61</v>
      </c>
      <c r="C108" s="194"/>
      <c r="D108" s="194"/>
      <c r="E108" s="194"/>
      <c r="F108" s="262"/>
      <c r="G108" s="265"/>
      <c r="H108" s="351"/>
      <c r="I108" s="263"/>
    </row>
    <row r="109" spans="1:9">
      <c r="A109" s="197"/>
      <c r="B109" s="246"/>
      <c r="C109" s="246"/>
      <c r="D109" s="246"/>
      <c r="E109" s="246"/>
      <c r="F109" s="246"/>
      <c r="G109" s="197"/>
      <c r="H109" s="246"/>
      <c r="I109" s="263"/>
    </row>
    <row r="110" spans="1:9">
      <c r="A110" s="197"/>
      <c r="B110" s="194" t="s">
        <v>390</v>
      </c>
      <c r="C110" s="239"/>
      <c r="D110" s="246"/>
      <c r="E110" s="246"/>
      <c r="F110" s="246"/>
      <c r="G110" s="197"/>
      <c r="H110" s="269"/>
      <c r="I110" s="263"/>
    </row>
    <row r="111" spans="1:9">
      <c r="A111" s="197"/>
      <c r="B111" s="194" t="s">
        <v>391</v>
      </c>
      <c r="C111" s="239"/>
      <c r="D111" s="246"/>
      <c r="E111" s="246"/>
      <c r="F111" s="246"/>
      <c r="G111" s="197"/>
      <c r="H111" s="270"/>
      <c r="I111" s="263"/>
    </row>
    <row r="112" spans="1:9">
      <c r="A112" s="197"/>
      <c r="B112" s="194" t="s">
        <v>392</v>
      </c>
      <c r="C112" s="239"/>
      <c r="D112" s="246"/>
      <c r="E112" s="246"/>
      <c r="F112" s="246"/>
      <c r="G112" s="197"/>
      <c r="H112" s="270"/>
      <c r="I112" s="263"/>
    </row>
    <row r="113" spans="1:12">
      <c r="A113" s="197"/>
      <c r="B113" s="246"/>
      <c r="C113" s="239" t="s">
        <v>393</v>
      </c>
      <c r="D113" s="246"/>
      <c r="E113" s="246"/>
      <c r="F113" s="246"/>
      <c r="G113" s="197"/>
      <c r="H113" s="246"/>
      <c r="I113" s="263"/>
    </row>
    <row r="114" spans="1:12">
      <c r="A114" s="265"/>
      <c r="B114" s="194"/>
      <c r="C114" s="194" t="s">
        <v>394</v>
      </c>
      <c r="D114" s="194"/>
      <c r="E114" s="194"/>
      <c r="F114" s="194"/>
      <c r="G114" s="194"/>
      <c r="H114" s="194"/>
      <c r="I114" s="263"/>
    </row>
    <row r="115" spans="1:12">
      <c r="A115" s="499" t="s">
        <v>2</v>
      </c>
      <c r="B115" s="499" t="s">
        <v>173</v>
      </c>
      <c r="C115" s="500" t="s">
        <v>395</v>
      </c>
      <c r="D115" s="502"/>
      <c r="E115" s="501"/>
      <c r="F115" s="500" t="s">
        <v>396</v>
      </c>
      <c r="G115" s="502"/>
      <c r="H115" s="501"/>
      <c r="I115" s="263"/>
      <c r="L115" s="311" t="s">
        <v>297</v>
      </c>
    </row>
    <row r="116" spans="1:12">
      <c r="A116" s="499"/>
      <c r="B116" s="499"/>
      <c r="C116" s="350" t="s">
        <v>397</v>
      </c>
      <c r="D116" s="271" t="s">
        <v>589</v>
      </c>
      <c r="E116" s="350" t="s">
        <v>277</v>
      </c>
      <c r="F116" s="350" t="s">
        <v>397</v>
      </c>
      <c r="G116" s="395" t="s">
        <v>589</v>
      </c>
      <c r="H116" s="350" t="s">
        <v>277</v>
      </c>
      <c r="I116" s="263"/>
    </row>
    <row r="117" spans="1:12">
      <c r="A117" s="350"/>
      <c r="B117" s="375" t="s">
        <v>398</v>
      </c>
      <c r="C117" s="362"/>
      <c r="D117" s="362"/>
      <c r="E117" s="362"/>
      <c r="F117" s="362"/>
      <c r="G117" s="362"/>
      <c r="H117" s="362"/>
      <c r="I117" s="263"/>
    </row>
    <row r="118" spans="1:12">
      <c r="A118" s="396"/>
      <c r="B118" s="397" t="s">
        <v>614</v>
      </c>
      <c r="C118" s="398">
        <v>1700000</v>
      </c>
      <c r="D118" s="398"/>
      <c r="E118" s="398">
        <f>C118-D118</f>
        <v>1700000</v>
      </c>
      <c r="F118" s="398">
        <v>1700000</v>
      </c>
      <c r="G118" s="398"/>
      <c r="H118" s="398">
        <f>F118-G118</f>
        <v>1700000</v>
      </c>
      <c r="I118" s="263"/>
    </row>
    <row r="119" spans="1:12">
      <c r="A119" s="350"/>
      <c r="B119" s="375" t="s">
        <v>615</v>
      </c>
      <c r="C119" s="362">
        <v>1360000</v>
      </c>
      <c r="D119" s="362"/>
      <c r="E119" s="362">
        <f>C119-D119</f>
        <v>1360000</v>
      </c>
      <c r="F119" s="362">
        <v>1360000</v>
      </c>
      <c r="G119" s="362"/>
      <c r="H119" s="362">
        <f>F119-G119</f>
        <v>1360000</v>
      </c>
      <c r="I119" s="263"/>
    </row>
    <row r="120" spans="1:12">
      <c r="A120" s="350"/>
      <c r="B120" s="375" t="s">
        <v>399</v>
      </c>
      <c r="C120" s="362">
        <v>210483</v>
      </c>
      <c r="D120" s="362"/>
      <c r="E120" s="362">
        <f>C120-D120</f>
        <v>210483</v>
      </c>
      <c r="F120" s="362">
        <v>210483</v>
      </c>
      <c r="G120" s="362"/>
      <c r="H120" s="362">
        <f>F120-G120</f>
        <v>210483</v>
      </c>
      <c r="I120" s="263"/>
    </row>
    <row r="121" spans="1:12">
      <c r="A121" s="272"/>
      <c r="B121" s="272" t="s">
        <v>298</v>
      </c>
      <c r="C121" s="376">
        <f>SUM(C118:C120)</f>
        <v>3270483</v>
      </c>
      <c r="D121" s="376"/>
      <c r="E121" s="376">
        <f>SUM(E118:E120)</f>
        <v>3270483</v>
      </c>
      <c r="F121" s="376">
        <f>SUM(F118:F120)</f>
        <v>3270483</v>
      </c>
      <c r="G121" s="376"/>
      <c r="H121" s="376">
        <f>SUM(H118:H120)</f>
        <v>3270483</v>
      </c>
      <c r="I121" s="263"/>
    </row>
    <row r="122" spans="1:12">
      <c r="A122" s="197"/>
      <c r="B122" s="246"/>
      <c r="C122" s="239"/>
      <c r="D122" s="246"/>
      <c r="E122" s="246"/>
      <c r="F122" s="246"/>
      <c r="G122" s="197"/>
      <c r="H122" s="246"/>
      <c r="I122" s="263"/>
    </row>
    <row r="123" spans="1:12">
      <c r="A123" s="266">
        <v>9</v>
      </c>
      <c r="B123" s="245" t="s">
        <v>400</v>
      </c>
      <c r="C123" s="194"/>
      <c r="D123" s="194"/>
      <c r="E123" s="194"/>
      <c r="F123" s="262"/>
      <c r="G123" s="194"/>
      <c r="H123" s="246"/>
      <c r="I123" s="263"/>
    </row>
    <row r="124" spans="1:12">
      <c r="A124" s="268"/>
      <c r="B124" s="246"/>
      <c r="C124" s="194"/>
      <c r="D124" s="194"/>
      <c r="E124" s="194"/>
      <c r="F124" s="262"/>
      <c r="G124" s="194"/>
      <c r="H124" s="246"/>
      <c r="I124" s="263"/>
    </row>
    <row r="125" spans="1:12">
      <c r="A125" s="266">
        <v>10</v>
      </c>
      <c r="B125" s="245" t="s">
        <v>401</v>
      </c>
      <c r="C125" s="263"/>
      <c r="D125" s="263"/>
      <c r="E125" s="263"/>
      <c r="F125" s="262"/>
      <c r="G125" s="263"/>
      <c r="H125" s="246"/>
      <c r="I125" s="263"/>
    </row>
    <row r="126" spans="1:12">
      <c r="A126" s="238" t="s">
        <v>346</v>
      </c>
      <c r="B126" s="262" t="s">
        <v>402</v>
      </c>
      <c r="C126" s="263"/>
      <c r="D126" s="263"/>
      <c r="E126" s="263"/>
      <c r="F126" s="262"/>
      <c r="G126" s="263"/>
      <c r="H126" s="273"/>
      <c r="I126" s="263"/>
    </row>
    <row r="127" spans="1:12">
      <c r="A127" s="238" t="s">
        <v>346</v>
      </c>
      <c r="B127" s="262" t="s">
        <v>403</v>
      </c>
      <c r="C127" s="263"/>
      <c r="D127" s="263"/>
      <c r="E127" s="263"/>
      <c r="F127" s="262"/>
      <c r="G127" s="263"/>
      <c r="H127" s="273"/>
      <c r="I127" s="263"/>
    </row>
    <row r="128" spans="1:12">
      <c r="A128" s="238" t="s">
        <v>346</v>
      </c>
      <c r="B128" s="194" t="s">
        <v>404</v>
      </c>
      <c r="C128" s="263"/>
      <c r="D128" s="263"/>
      <c r="E128" s="263"/>
      <c r="F128" s="262"/>
      <c r="G128" s="263"/>
      <c r="H128" s="273"/>
      <c r="I128" s="263"/>
    </row>
    <row r="129" spans="1:9">
      <c r="A129" s="238" t="s">
        <v>346</v>
      </c>
      <c r="B129" s="262" t="s">
        <v>405</v>
      </c>
      <c r="C129" s="263"/>
      <c r="D129" s="263"/>
      <c r="E129" s="263"/>
      <c r="F129" s="262"/>
      <c r="G129" s="263"/>
      <c r="H129" s="273"/>
      <c r="I129" s="263"/>
    </row>
    <row r="130" spans="1:9">
      <c r="A130" s="268"/>
      <c r="B130" s="246"/>
      <c r="C130" s="263"/>
      <c r="D130" s="263"/>
      <c r="E130" s="263"/>
      <c r="F130" s="262"/>
      <c r="G130" s="263"/>
      <c r="H130" s="246"/>
      <c r="I130" s="263"/>
    </row>
    <row r="131" spans="1:9">
      <c r="A131" s="266">
        <v>11</v>
      </c>
      <c r="B131" s="245" t="s">
        <v>406</v>
      </c>
      <c r="C131" s="263"/>
      <c r="D131" s="263"/>
      <c r="E131" s="263"/>
      <c r="F131" s="262"/>
      <c r="G131" s="263"/>
      <c r="H131" s="246"/>
      <c r="I131" s="263"/>
    </row>
    <row r="132" spans="1:9">
      <c r="A132" s="268"/>
      <c r="B132" s="262" t="s">
        <v>407</v>
      </c>
      <c r="C132" s="263"/>
      <c r="D132" s="263"/>
      <c r="E132" s="263"/>
      <c r="F132" s="262"/>
      <c r="G132" s="263"/>
      <c r="H132" s="273"/>
      <c r="I132" s="263"/>
    </row>
    <row r="133" spans="1:9">
      <c r="A133" s="268"/>
      <c r="B133" s="246"/>
      <c r="C133" s="263"/>
      <c r="D133" s="263"/>
      <c r="E133" s="263"/>
      <c r="F133" s="262"/>
      <c r="G133" s="263"/>
      <c r="H133" s="246"/>
      <c r="I133" s="263"/>
    </row>
    <row r="134" spans="1:9">
      <c r="A134" s="266">
        <v>12</v>
      </c>
      <c r="B134" s="245" t="s">
        <v>408</v>
      </c>
      <c r="C134" s="263"/>
      <c r="D134" s="263"/>
      <c r="E134" s="263"/>
      <c r="F134" s="262"/>
      <c r="G134" s="263"/>
      <c r="H134" s="273"/>
      <c r="I134" s="263"/>
    </row>
    <row r="135" spans="1:9">
      <c r="A135" s="268"/>
      <c r="B135" s="246"/>
      <c r="C135" s="263"/>
      <c r="D135" s="263"/>
      <c r="E135" s="263"/>
      <c r="F135" s="262"/>
      <c r="G135" s="263"/>
      <c r="H135" s="246"/>
      <c r="I135" s="263"/>
    </row>
    <row r="136" spans="1:9">
      <c r="A136" s="268"/>
      <c r="B136" s="246"/>
      <c r="C136" s="263"/>
      <c r="D136" s="263"/>
      <c r="E136" s="263"/>
      <c r="F136" s="263"/>
      <c r="G136" s="197"/>
      <c r="H136" s="246"/>
      <c r="I136" s="263"/>
    </row>
    <row r="137" spans="1:9">
      <c r="A137" s="266" t="s">
        <v>409</v>
      </c>
      <c r="B137" s="274" t="s">
        <v>410</v>
      </c>
      <c r="C137" s="275"/>
      <c r="D137" s="264"/>
      <c r="E137" s="264"/>
      <c r="F137" s="263"/>
      <c r="G137" s="197"/>
      <c r="H137" s="246"/>
      <c r="I137" s="263"/>
    </row>
    <row r="138" spans="1:9">
      <c r="A138" s="266"/>
      <c r="B138" s="274"/>
      <c r="C138" s="275"/>
      <c r="D138" s="264"/>
      <c r="E138" s="264"/>
      <c r="F138" s="263"/>
      <c r="G138" s="197"/>
      <c r="H138" s="246"/>
      <c r="I138" s="263"/>
    </row>
    <row r="139" spans="1:9">
      <c r="A139" s="276">
        <v>13</v>
      </c>
      <c r="B139" s="277" t="s">
        <v>72</v>
      </c>
      <c r="C139" s="275"/>
      <c r="D139" s="264"/>
      <c r="E139" s="264"/>
      <c r="F139" s="263"/>
      <c r="G139" s="197"/>
      <c r="H139" s="246"/>
      <c r="I139" s="263"/>
    </row>
    <row r="140" spans="1:9">
      <c r="A140" s="268"/>
      <c r="B140" s="240" t="s">
        <v>73</v>
      </c>
      <c r="C140" s="275"/>
      <c r="D140" s="264"/>
      <c r="E140" s="264"/>
      <c r="F140" s="263"/>
      <c r="G140" s="197"/>
      <c r="H140" s="273"/>
      <c r="I140" s="263"/>
    </row>
    <row r="141" spans="1:9">
      <c r="A141" s="238" t="s">
        <v>346</v>
      </c>
      <c r="B141" s="262" t="s">
        <v>411</v>
      </c>
      <c r="C141" s="275"/>
      <c r="D141" s="264"/>
      <c r="E141" s="264"/>
      <c r="F141" s="263"/>
      <c r="G141" s="197"/>
      <c r="H141" s="273"/>
      <c r="I141" s="263"/>
    </row>
    <row r="142" spans="1:9">
      <c r="A142" s="238" t="s">
        <v>346</v>
      </c>
      <c r="B142" s="262" t="s">
        <v>412</v>
      </c>
      <c r="C142" s="275"/>
      <c r="D142" s="264"/>
      <c r="E142" s="264"/>
      <c r="F142" s="263"/>
      <c r="G142" s="197"/>
      <c r="H142" s="269"/>
      <c r="I142" s="263"/>
    </row>
    <row r="143" spans="1:9">
      <c r="A143" s="238" t="s">
        <v>346</v>
      </c>
      <c r="B143" s="262" t="s">
        <v>413</v>
      </c>
      <c r="C143" s="275"/>
      <c r="D143" s="264"/>
      <c r="E143" s="264"/>
      <c r="F143" s="263"/>
      <c r="G143" s="197"/>
      <c r="H143" s="273"/>
      <c r="I143" s="263"/>
    </row>
    <row r="144" spans="1:9">
      <c r="A144" s="238" t="s">
        <v>346</v>
      </c>
      <c r="B144" s="262" t="s">
        <v>414</v>
      </c>
      <c r="C144" s="275"/>
      <c r="D144" s="264"/>
      <c r="E144" s="264"/>
      <c r="F144" s="263"/>
      <c r="G144" s="197"/>
      <c r="H144" s="273"/>
      <c r="I144" s="263"/>
    </row>
    <row r="145" spans="1:9">
      <c r="A145" s="238" t="s">
        <v>346</v>
      </c>
      <c r="B145" s="262" t="s">
        <v>415</v>
      </c>
      <c r="C145" s="275"/>
      <c r="D145" s="264"/>
      <c r="E145" s="264"/>
      <c r="F145" s="263"/>
      <c r="G145" s="197"/>
      <c r="H145" s="273"/>
      <c r="I145" s="263"/>
    </row>
    <row r="146" spans="1:9">
      <c r="A146" s="238" t="s">
        <v>346</v>
      </c>
      <c r="B146" s="262" t="s">
        <v>416</v>
      </c>
      <c r="C146" s="275"/>
      <c r="D146" s="264"/>
      <c r="E146" s="264"/>
      <c r="F146" s="263"/>
      <c r="G146" s="197"/>
      <c r="H146" s="273"/>
      <c r="I146" s="263"/>
    </row>
    <row r="147" spans="1:9">
      <c r="A147" s="238" t="s">
        <v>346</v>
      </c>
      <c r="B147" s="262" t="s">
        <v>417</v>
      </c>
      <c r="C147" s="275"/>
      <c r="D147" s="264"/>
      <c r="E147" s="264"/>
      <c r="F147" s="263"/>
      <c r="G147" s="197"/>
      <c r="H147" s="273"/>
      <c r="I147" s="263"/>
    </row>
    <row r="148" spans="1:9">
      <c r="A148" s="268"/>
      <c r="B148" s="240"/>
      <c r="C148" s="275"/>
      <c r="D148" s="264"/>
      <c r="E148" s="264"/>
      <c r="F148" s="263"/>
      <c r="G148" s="197"/>
      <c r="H148" s="246"/>
      <c r="I148" s="263"/>
    </row>
    <row r="149" spans="1:9">
      <c r="A149" s="268"/>
      <c r="B149" s="240" t="s">
        <v>74</v>
      </c>
      <c r="C149" s="275"/>
      <c r="D149" s="264"/>
      <c r="E149" s="264"/>
      <c r="F149" s="263"/>
      <c r="G149" s="197"/>
      <c r="H149" s="246"/>
      <c r="I149" s="263"/>
    </row>
    <row r="150" spans="1:9">
      <c r="A150" s="238" t="s">
        <v>346</v>
      </c>
      <c r="B150" s="377" t="s">
        <v>418</v>
      </c>
      <c r="C150" s="275"/>
      <c r="D150" s="264"/>
      <c r="E150" s="264"/>
      <c r="F150" s="263"/>
      <c r="G150" s="197"/>
      <c r="H150" s="273"/>
      <c r="I150" s="263"/>
    </row>
    <row r="151" spans="1:9">
      <c r="A151" s="268"/>
      <c r="B151" s="377"/>
      <c r="C151" s="278" t="s">
        <v>419</v>
      </c>
      <c r="D151" s="264"/>
      <c r="E151" s="264"/>
      <c r="F151" s="263"/>
      <c r="G151" s="197"/>
      <c r="H151" s="246"/>
      <c r="I151" s="263"/>
    </row>
    <row r="152" spans="1:9">
      <c r="A152" s="238" t="s">
        <v>346</v>
      </c>
      <c r="B152" s="262" t="s">
        <v>420</v>
      </c>
      <c r="C152" s="275"/>
      <c r="D152" s="264"/>
      <c r="E152" s="264"/>
      <c r="F152" s="263"/>
      <c r="G152" s="197"/>
      <c r="H152" s="273"/>
      <c r="I152" s="263"/>
    </row>
    <row r="153" spans="1:9">
      <c r="A153" s="268"/>
      <c r="B153" s="262"/>
      <c r="C153" s="241" t="s">
        <v>421</v>
      </c>
      <c r="D153" s="264"/>
      <c r="E153" s="264"/>
      <c r="F153" s="263"/>
      <c r="G153" s="197"/>
      <c r="H153" s="273"/>
      <c r="I153" s="263"/>
    </row>
    <row r="154" spans="1:9">
      <c r="A154" s="268"/>
      <c r="B154" s="262"/>
      <c r="C154" s="241" t="s">
        <v>422</v>
      </c>
      <c r="D154" s="264"/>
      <c r="E154" s="264"/>
      <c r="F154" s="263"/>
      <c r="G154" s="197"/>
      <c r="H154" s="273"/>
      <c r="I154" s="263"/>
    </row>
    <row r="155" spans="1:9">
      <c r="A155" s="268"/>
      <c r="B155" s="262"/>
      <c r="C155" s="241" t="s">
        <v>423</v>
      </c>
      <c r="D155" s="264"/>
      <c r="E155" s="264"/>
      <c r="F155" s="263"/>
      <c r="G155" s="197"/>
      <c r="H155" s="273"/>
      <c r="I155" s="263"/>
    </row>
    <row r="156" spans="1:9">
      <c r="A156" s="238" t="s">
        <v>346</v>
      </c>
      <c r="B156" s="262" t="s">
        <v>424</v>
      </c>
      <c r="C156" s="275"/>
      <c r="D156" s="264"/>
      <c r="E156" s="264"/>
      <c r="F156" s="263"/>
      <c r="G156" s="197"/>
      <c r="H156" s="273"/>
      <c r="I156" s="263"/>
    </row>
    <row r="157" spans="1:9">
      <c r="A157" s="268"/>
      <c r="B157" s="262"/>
      <c r="C157" s="241" t="s">
        <v>421</v>
      </c>
      <c r="D157" s="264"/>
      <c r="E157" s="264"/>
      <c r="F157" s="263"/>
      <c r="G157" s="197"/>
      <c r="H157" s="273"/>
      <c r="I157" s="263"/>
    </row>
    <row r="158" spans="1:9">
      <c r="A158" s="268"/>
      <c r="B158" s="262"/>
      <c r="C158" s="241" t="s">
        <v>422</v>
      </c>
      <c r="D158" s="264"/>
      <c r="E158" s="264"/>
      <c r="F158" s="263"/>
      <c r="G158" s="197"/>
      <c r="H158" s="273"/>
      <c r="I158" s="263"/>
    </row>
    <row r="159" spans="1:9">
      <c r="A159" s="268"/>
      <c r="B159" s="262"/>
      <c r="C159" s="241" t="s">
        <v>423</v>
      </c>
      <c r="D159" s="264"/>
      <c r="E159" s="264"/>
      <c r="F159" s="263"/>
      <c r="G159" s="197"/>
      <c r="H159" s="273"/>
      <c r="I159" s="263"/>
    </row>
    <row r="160" spans="1:9">
      <c r="A160" s="238" t="s">
        <v>346</v>
      </c>
      <c r="B160" s="262" t="s">
        <v>415</v>
      </c>
      <c r="C160" s="275"/>
      <c r="D160" s="264"/>
      <c r="E160" s="264"/>
      <c r="F160" s="263"/>
      <c r="G160" s="197"/>
      <c r="H160" s="273"/>
      <c r="I160" s="263"/>
    </row>
    <row r="161" spans="1:9">
      <c r="A161" s="238" t="s">
        <v>346</v>
      </c>
      <c r="B161" s="262" t="s">
        <v>425</v>
      </c>
      <c r="C161" s="275"/>
      <c r="D161" s="264"/>
      <c r="E161" s="264"/>
      <c r="F161" s="263"/>
      <c r="G161" s="197"/>
      <c r="H161" s="273"/>
      <c r="I161" s="263"/>
    </row>
    <row r="162" spans="1:9">
      <c r="A162" s="268"/>
      <c r="B162" s="240"/>
      <c r="C162" s="275"/>
      <c r="D162" s="264"/>
      <c r="E162" s="264"/>
      <c r="F162" s="263"/>
      <c r="G162" s="197"/>
      <c r="H162" s="246"/>
      <c r="I162" s="263"/>
    </row>
    <row r="163" spans="1:9">
      <c r="A163" s="268"/>
      <c r="B163" s="240" t="s">
        <v>75</v>
      </c>
      <c r="C163" s="275"/>
      <c r="D163" s="264"/>
      <c r="E163" s="264"/>
      <c r="F163" s="263"/>
      <c r="G163" s="197"/>
      <c r="H163" s="273"/>
      <c r="I163" s="263"/>
    </row>
    <row r="164" spans="1:9">
      <c r="A164" s="238" t="s">
        <v>346</v>
      </c>
      <c r="B164" s="262" t="s">
        <v>426</v>
      </c>
      <c r="C164" s="275"/>
      <c r="D164" s="264"/>
      <c r="E164" s="264"/>
      <c r="F164" s="263"/>
      <c r="G164" s="197"/>
      <c r="H164" s="378">
        <v>0</v>
      </c>
      <c r="I164" s="263"/>
    </row>
    <row r="165" spans="1:9">
      <c r="A165" s="268"/>
      <c r="B165" s="240"/>
      <c r="C165" s="275"/>
      <c r="D165" s="264"/>
      <c r="E165" s="264"/>
      <c r="F165" s="263"/>
      <c r="G165" s="197"/>
      <c r="H165" s="246"/>
      <c r="I165" s="263"/>
    </row>
    <row r="166" spans="1:9">
      <c r="A166" s="268"/>
      <c r="B166" s="240" t="s">
        <v>76</v>
      </c>
      <c r="C166" s="275"/>
      <c r="D166" s="264"/>
      <c r="E166" s="264"/>
      <c r="F166" s="263"/>
      <c r="G166" s="197"/>
      <c r="H166" s="273">
        <f>H167</f>
        <v>0</v>
      </c>
      <c r="I166" s="263"/>
    </row>
    <row r="167" spans="1:9">
      <c r="A167" s="238" t="s">
        <v>346</v>
      </c>
      <c r="B167" s="262" t="s">
        <v>427</v>
      </c>
      <c r="C167" s="275"/>
      <c r="D167" s="264"/>
      <c r="E167" s="264"/>
      <c r="F167" s="263"/>
      <c r="G167" s="197"/>
      <c r="H167" s="380"/>
      <c r="I167" s="263"/>
    </row>
    <row r="168" spans="1:9">
      <c r="A168" s="238"/>
      <c r="B168" s="262"/>
      <c r="C168" s="239" t="s">
        <v>428</v>
      </c>
      <c r="D168" s="264"/>
      <c r="E168" s="264"/>
      <c r="F168" s="263"/>
      <c r="G168" s="197"/>
      <c r="H168" s="246"/>
      <c r="I168" s="263"/>
    </row>
    <row r="169" spans="1:9">
      <c r="A169" s="238"/>
      <c r="B169" s="355" t="s">
        <v>590</v>
      </c>
      <c r="C169" s="400" t="s">
        <v>586</v>
      </c>
      <c r="D169" s="400" t="s">
        <v>587</v>
      </c>
      <c r="E169" s="355" t="s">
        <v>588</v>
      </c>
      <c r="F169" s="355" t="s">
        <v>585</v>
      </c>
      <c r="G169" s="197"/>
      <c r="H169" s="246"/>
      <c r="I169" s="263"/>
    </row>
    <row r="170" spans="1:9">
      <c r="A170" s="238"/>
      <c r="B170" s="347"/>
      <c r="C170" s="401"/>
      <c r="D170" s="361"/>
      <c r="E170" s="361"/>
      <c r="F170" s="346"/>
      <c r="G170" s="197"/>
      <c r="H170" s="246"/>
      <c r="I170" s="263"/>
    </row>
    <row r="171" spans="1:9">
      <c r="A171" s="238"/>
      <c r="B171" s="348" t="s">
        <v>585</v>
      </c>
      <c r="C171" s="402" t="s">
        <v>238</v>
      </c>
      <c r="D171" s="403">
        <f>SUM(D170:D170)</f>
        <v>0</v>
      </c>
      <c r="E171" s="403">
        <f>SUM(E170:E170)</f>
        <v>0</v>
      </c>
      <c r="F171" s="348">
        <f>SUM(F170:F170)</f>
        <v>0</v>
      </c>
      <c r="G171" s="197"/>
      <c r="H171" s="246"/>
      <c r="I171" s="263"/>
    </row>
    <row r="172" spans="1:9">
      <c r="A172" s="238"/>
      <c r="B172" s="262"/>
      <c r="C172" s="239"/>
      <c r="D172" s="264"/>
      <c r="E172" s="264"/>
      <c r="F172" s="263"/>
      <c r="G172" s="197"/>
      <c r="H172" s="246"/>
      <c r="I172" s="263"/>
    </row>
    <row r="173" spans="1:9">
      <c r="A173" s="238" t="s">
        <v>346</v>
      </c>
      <c r="B173" s="262" t="s">
        <v>429</v>
      </c>
      <c r="C173" s="275"/>
      <c r="D173" s="264"/>
      <c r="E173" s="264"/>
      <c r="F173" s="263"/>
      <c r="G173" s="197"/>
      <c r="H173" s="404"/>
      <c r="I173" s="263"/>
    </row>
    <row r="174" spans="1:9">
      <c r="A174" s="268"/>
      <c r="B174" s="240"/>
      <c r="C174" s="239" t="s">
        <v>430</v>
      </c>
      <c r="D174" s="264"/>
      <c r="E174" s="264"/>
      <c r="F174" s="263"/>
      <c r="G174" s="197"/>
      <c r="H174" s="246"/>
      <c r="I174" s="263"/>
    </row>
    <row r="175" spans="1:9">
      <c r="A175" s="268"/>
      <c r="B175" s="240"/>
      <c r="C175" s="275"/>
      <c r="D175" s="264"/>
      <c r="E175" s="264"/>
      <c r="F175" s="263"/>
      <c r="G175" s="197"/>
      <c r="H175" s="246"/>
      <c r="I175" s="263"/>
    </row>
    <row r="176" spans="1:9">
      <c r="A176" s="262"/>
      <c r="B176" s="240" t="s">
        <v>77</v>
      </c>
      <c r="C176" s="275"/>
      <c r="D176" s="264"/>
      <c r="E176" s="264"/>
      <c r="F176" s="263"/>
      <c r="G176" s="197"/>
      <c r="H176" s="273"/>
      <c r="I176" s="263"/>
    </row>
    <row r="177" spans="1:11">
      <c r="A177" s="238" t="s">
        <v>346</v>
      </c>
      <c r="B177" s="262" t="s">
        <v>431</v>
      </c>
      <c r="C177" s="275"/>
      <c r="D177" s="264"/>
      <c r="E177" s="264"/>
      <c r="F177" s="263"/>
      <c r="G177" s="197"/>
      <c r="H177" s="273"/>
      <c r="I177" s="263"/>
    </row>
    <row r="178" spans="1:11">
      <c r="A178" s="238"/>
      <c r="B178" s="240"/>
      <c r="C178" s="275"/>
      <c r="D178" s="264"/>
      <c r="E178" s="264"/>
      <c r="F178" s="263"/>
      <c r="G178" s="197"/>
      <c r="H178" s="197"/>
      <c r="I178" s="263"/>
      <c r="K178" s="399"/>
    </row>
    <row r="179" spans="1:11">
      <c r="A179" s="262"/>
      <c r="B179" s="240" t="s">
        <v>78</v>
      </c>
      <c r="C179" s="275"/>
      <c r="D179" s="264"/>
      <c r="E179" s="264"/>
      <c r="F179" s="263"/>
      <c r="G179" s="197"/>
      <c r="H179" s="273"/>
      <c r="I179" s="263"/>
    </row>
    <row r="180" spans="1:11">
      <c r="A180" s="238" t="s">
        <v>346</v>
      </c>
      <c r="B180" s="262" t="s">
        <v>432</v>
      </c>
      <c r="C180" s="275"/>
      <c r="D180" s="264"/>
      <c r="E180" s="264"/>
      <c r="F180" s="263"/>
      <c r="G180" s="197"/>
      <c r="H180" s="273"/>
      <c r="I180" s="263"/>
    </row>
    <row r="181" spans="1:11">
      <c r="A181" s="238"/>
      <c r="B181" s="240"/>
      <c r="C181" s="275"/>
      <c r="D181" s="264"/>
      <c r="E181" s="264"/>
      <c r="F181" s="263"/>
      <c r="G181" s="197"/>
      <c r="H181" s="197"/>
      <c r="I181" s="197"/>
    </row>
    <row r="182" spans="1:11">
      <c r="A182" s="262"/>
      <c r="B182" s="240" t="s">
        <v>79</v>
      </c>
      <c r="C182" s="275"/>
      <c r="D182" s="264"/>
      <c r="E182" s="264"/>
      <c r="F182" s="263"/>
      <c r="G182" s="197"/>
      <c r="H182" s="273"/>
      <c r="I182" s="263"/>
    </row>
    <row r="183" spans="1:11">
      <c r="A183" s="238" t="s">
        <v>346</v>
      </c>
      <c r="B183" s="241" t="s">
        <v>433</v>
      </c>
      <c r="C183" s="275"/>
      <c r="D183" s="264"/>
      <c r="E183" s="264"/>
      <c r="F183" s="263"/>
      <c r="G183" s="197"/>
      <c r="H183" s="273"/>
      <c r="I183" s="263"/>
    </row>
    <row r="184" spans="1:11">
      <c r="A184" s="238"/>
      <c r="B184" s="240"/>
      <c r="C184" s="275"/>
      <c r="D184" s="264"/>
      <c r="E184" s="264"/>
      <c r="F184" s="263"/>
      <c r="G184" s="197"/>
      <c r="H184" s="197"/>
      <c r="I184" s="263"/>
    </row>
    <row r="185" spans="1:11">
      <c r="A185" s="262"/>
      <c r="B185" s="240" t="s">
        <v>80</v>
      </c>
      <c r="C185" s="275"/>
      <c r="D185" s="264"/>
      <c r="E185" s="264"/>
      <c r="F185" s="263"/>
      <c r="G185" s="197"/>
      <c r="H185" s="407">
        <f>H186+H187+H188+H189+H190</f>
        <v>608074.83499999996</v>
      </c>
      <c r="I185" s="263"/>
    </row>
    <row r="186" spans="1:11">
      <c r="A186" s="238" t="s">
        <v>346</v>
      </c>
      <c r="B186" s="262" t="s">
        <v>117</v>
      </c>
      <c r="C186" s="275"/>
      <c r="D186" s="264"/>
      <c r="E186" s="264"/>
      <c r="F186" s="263"/>
      <c r="G186" s="197"/>
      <c r="H186" s="379"/>
      <c r="I186" s="263"/>
    </row>
    <row r="187" spans="1:11">
      <c r="A187" s="238" t="s">
        <v>346</v>
      </c>
      <c r="B187" s="262" t="s">
        <v>434</v>
      </c>
      <c r="C187" s="275"/>
      <c r="D187" s="264"/>
      <c r="E187" s="264"/>
      <c r="F187" s="263"/>
      <c r="G187" s="197"/>
      <c r="H187" s="378"/>
      <c r="I187" s="263"/>
    </row>
    <row r="188" spans="1:11">
      <c r="A188" s="238" t="s">
        <v>346</v>
      </c>
      <c r="B188" s="262" t="s">
        <v>435</v>
      </c>
      <c r="C188" s="275"/>
      <c r="D188" s="264"/>
      <c r="E188" s="264"/>
      <c r="F188" s="263"/>
      <c r="G188" s="197"/>
      <c r="H188" s="378">
        <v>608074.83499999996</v>
      </c>
      <c r="I188" s="263"/>
    </row>
    <row r="189" spans="1:11">
      <c r="A189" s="238" t="s">
        <v>346</v>
      </c>
      <c r="B189" s="262" t="s">
        <v>436</v>
      </c>
      <c r="C189" s="275"/>
      <c r="D189" s="264"/>
      <c r="E189" s="264"/>
      <c r="F189" s="263"/>
      <c r="G189" s="197"/>
      <c r="H189" s="273"/>
      <c r="I189" s="263"/>
    </row>
    <row r="190" spans="1:11">
      <c r="A190" s="238" t="s">
        <v>346</v>
      </c>
      <c r="B190" s="262" t="s">
        <v>437</v>
      </c>
      <c r="C190" s="275"/>
      <c r="D190" s="264"/>
      <c r="E190" s="264"/>
      <c r="F190" s="263"/>
      <c r="G190" s="197"/>
      <c r="H190" s="273"/>
      <c r="I190" s="263"/>
    </row>
    <row r="191" spans="1:11">
      <c r="A191" s="238"/>
      <c r="B191" s="240"/>
      <c r="C191" s="275"/>
      <c r="D191" s="264"/>
      <c r="E191" s="264"/>
      <c r="F191" s="263"/>
      <c r="G191" s="197"/>
      <c r="H191" s="197"/>
      <c r="I191" s="263"/>
    </row>
    <row r="192" spans="1:11">
      <c r="A192" s="262"/>
      <c r="B192" s="240" t="s">
        <v>438</v>
      </c>
      <c r="C192" s="275"/>
      <c r="D192" s="264"/>
      <c r="E192" s="264"/>
      <c r="F192" s="263"/>
      <c r="G192" s="197"/>
      <c r="H192" s="406">
        <f>H193+H194+H195+H196+H197+H198+H199+H200</f>
        <v>398536.80000000005</v>
      </c>
      <c r="I192" s="263"/>
    </row>
    <row r="193" spans="1:9">
      <c r="A193" s="238" t="s">
        <v>346</v>
      </c>
      <c r="B193" s="262" t="s">
        <v>439</v>
      </c>
      <c r="C193" s="275"/>
      <c r="D193" s="264"/>
      <c r="E193" s="264"/>
      <c r="F193" s="263"/>
      <c r="G193" s="197"/>
      <c r="H193" s="273"/>
      <c r="I193" s="263"/>
    </row>
    <row r="194" spans="1:9">
      <c r="A194" s="238" t="s">
        <v>346</v>
      </c>
      <c r="B194" s="262" t="s">
        <v>440</v>
      </c>
      <c r="C194" s="275"/>
      <c r="D194" s="264"/>
      <c r="E194" s="264"/>
      <c r="F194" s="263"/>
      <c r="G194" s="197"/>
      <c r="H194" s="380"/>
      <c r="I194" s="263"/>
    </row>
    <row r="195" spans="1:9">
      <c r="A195" s="238" t="s">
        <v>346</v>
      </c>
      <c r="B195" s="262" t="s">
        <v>441</v>
      </c>
      <c r="C195" s="275"/>
      <c r="D195" s="264"/>
      <c r="E195" s="264"/>
      <c r="F195" s="263"/>
      <c r="G195" s="197"/>
      <c r="H195" s="380"/>
      <c r="I195" s="263"/>
    </row>
    <row r="196" spans="1:9">
      <c r="A196" s="238" t="s">
        <v>346</v>
      </c>
      <c r="B196" s="262" t="s">
        <v>442</v>
      </c>
      <c r="C196" s="275"/>
      <c r="D196" s="264"/>
      <c r="E196" s="264"/>
      <c r="F196" s="263"/>
      <c r="G196" s="197"/>
      <c r="H196" s="405"/>
      <c r="I196" s="263"/>
    </row>
    <row r="197" spans="1:9">
      <c r="A197" s="238" t="s">
        <v>346</v>
      </c>
      <c r="B197" s="262" t="s">
        <v>443</v>
      </c>
      <c r="C197" s="275"/>
      <c r="D197" s="264"/>
      <c r="E197" s="264"/>
      <c r="F197" s="263"/>
      <c r="G197" s="197"/>
      <c r="H197" s="405">
        <v>398536.80000000005</v>
      </c>
      <c r="I197" s="263"/>
    </row>
    <row r="198" spans="1:9">
      <c r="A198" s="238" t="s">
        <v>346</v>
      </c>
      <c r="B198" s="262" t="s">
        <v>444</v>
      </c>
      <c r="C198" s="275"/>
      <c r="D198" s="264"/>
      <c r="E198" s="264"/>
      <c r="F198" s="263"/>
      <c r="G198" s="197"/>
      <c r="H198" s="405"/>
      <c r="I198" s="263"/>
    </row>
    <row r="199" spans="1:9">
      <c r="A199" s="238" t="s">
        <v>346</v>
      </c>
      <c r="B199" s="262" t="s">
        <v>445</v>
      </c>
      <c r="C199" s="275"/>
      <c r="D199" s="264"/>
      <c r="E199" s="264"/>
      <c r="F199" s="263"/>
      <c r="G199" s="197"/>
      <c r="H199" s="380"/>
      <c r="I199" s="263"/>
    </row>
    <row r="200" spans="1:9">
      <c r="A200" s="238" t="s">
        <v>346</v>
      </c>
      <c r="B200" s="262" t="s">
        <v>446</v>
      </c>
      <c r="C200" s="275"/>
      <c r="D200" s="264"/>
      <c r="E200" s="264"/>
      <c r="F200" s="263"/>
      <c r="G200" s="197"/>
      <c r="H200" s="380"/>
      <c r="I200" s="263"/>
    </row>
    <row r="201" spans="1:9">
      <c r="A201" s="238"/>
      <c r="B201" s="240"/>
      <c r="C201" s="275"/>
      <c r="D201" s="264"/>
      <c r="E201" s="264"/>
      <c r="F201" s="263"/>
      <c r="G201" s="197"/>
      <c r="H201" s="197"/>
      <c r="I201" s="263"/>
    </row>
    <row r="202" spans="1:9">
      <c r="A202" s="262"/>
      <c r="B202" s="240" t="s">
        <v>447</v>
      </c>
      <c r="C202" s="275"/>
      <c r="D202" s="264"/>
      <c r="E202" s="264"/>
      <c r="F202" s="263"/>
      <c r="G202" s="197"/>
      <c r="H202" s="273">
        <f>H203+H204</f>
        <v>0</v>
      </c>
      <c r="I202" s="263"/>
    </row>
    <row r="203" spans="1:9">
      <c r="A203" s="238" t="s">
        <v>346</v>
      </c>
      <c r="B203" s="262" t="s">
        <v>448</v>
      </c>
      <c r="C203" s="275"/>
      <c r="D203" s="264"/>
      <c r="E203" s="264"/>
      <c r="F203" s="263"/>
      <c r="G203" s="197"/>
      <c r="H203" s="273"/>
      <c r="I203" s="263"/>
    </row>
    <row r="204" spans="1:9">
      <c r="A204" s="238" t="s">
        <v>346</v>
      </c>
      <c r="B204" s="262" t="s">
        <v>449</v>
      </c>
      <c r="C204" s="275"/>
      <c r="D204" s="264"/>
      <c r="E204" s="264"/>
      <c r="F204" s="263"/>
      <c r="G204" s="197"/>
      <c r="H204" s="380"/>
      <c r="I204" s="263"/>
    </row>
    <row r="205" spans="1:9">
      <c r="A205" s="238"/>
      <c r="B205" s="240"/>
      <c r="C205" s="275"/>
      <c r="D205" s="264"/>
      <c r="E205" s="264"/>
      <c r="F205" s="263"/>
      <c r="G205" s="197"/>
      <c r="H205" s="246"/>
      <c r="I205" s="263"/>
    </row>
    <row r="206" spans="1:9">
      <c r="A206" s="276">
        <v>14</v>
      </c>
      <c r="B206" s="277" t="s">
        <v>81</v>
      </c>
      <c r="C206" s="275"/>
      <c r="D206" s="264"/>
      <c r="E206" s="264"/>
      <c r="F206" s="263"/>
      <c r="G206" s="197"/>
      <c r="H206" s="273"/>
      <c r="I206" s="263"/>
    </row>
    <row r="207" spans="1:9">
      <c r="A207" s="238" t="s">
        <v>346</v>
      </c>
      <c r="B207" s="262" t="s">
        <v>450</v>
      </c>
      <c r="C207" s="275"/>
      <c r="D207" s="264"/>
      <c r="E207" s="264"/>
      <c r="F207" s="263"/>
      <c r="G207" s="197"/>
      <c r="H207" s="273"/>
      <c r="I207" s="263"/>
    </row>
    <row r="208" spans="1:9">
      <c r="A208" s="238" t="s">
        <v>346</v>
      </c>
      <c r="B208" s="262" t="s">
        <v>451</v>
      </c>
      <c r="C208" s="275"/>
      <c r="D208" s="264"/>
      <c r="E208" s="264"/>
      <c r="F208" s="263"/>
      <c r="G208" s="197"/>
      <c r="H208" s="273"/>
      <c r="I208" s="263"/>
    </row>
    <row r="209" spans="1:9">
      <c r="A209" s="276"/>
      <c r="B209" s="277"/>
      <c r="C209" s="275"/>
      <c r="D209" s="264"/>
      <c r="E209" s="264"/>
      <c r="F209" s="263"/>
      <c r="G209" s="197"/>
      <c r="H209" s="246"/>
      <c r="I209" s="263"/>
    </row>
    <row r="210" spans="1:9">
      <c r="A210" s="276">
        <v>15</v>
      </c>
      <c r="B210" s="277" t="s">
        <v>82</v>
      </c>
      <c r="C210" s="275"/>
      <c r="D210" s="264"/>
      <c r="E210" s="264"/>
      <c r="F210" s="263"/>
      <c r="G210" s="197"/>
      <c r="H210" s="273"/>
      <c r="I210" s="263"/>
    </row>
    <row r="211" spans="1:9">
      <c r="A211" s="238" t="s">
        <v>346</v>
      </c>
      <c r="B211" s="279" t="s">
        <v>452</v>
      </c>
      <c r="C211" s="275"/>
      <c r="D211" s="264"/>
      <c r="E211" s="264"/>
      <c r="F211" s="263"/>
      <c r="G211" s="197"/>
      <c r="H211" s="273"/>
      <c r="I211" s="263"/>
    </row>
    <row r="212" spans="1:9">
      <c r="A212" s="238" t="s">
        <v>346</v>
      </c>
      <c r="B212" s="262" t="s">
        <v>453</v>
      </c>
      <c r="C212" s="275"/>
      <c r="D212" s="264"/>
      <c r="E212" s="264"/>
      <c r="F212" s="263"/>
      <c r="G212" s="197"/>
      <c r="H212" s="273"/>
      <c r="I212" s="263"/>
    </row>
    <row r="213" spans="1:9">
      <c r="A213" s="276"/>
      <c r="B213" s="277"/>
      <c r="C213" s="275"/>
      <c r="D213" s="264"/>
      <c r="E213" s="264"/>
      <c r="F213" s="263"/>
      <c r="G213" s="197"/>
      <c r="H213" s="246"/>
      <c r="I213" s="263"/>
    </row>
    <row r="214" spans="1:9">
      <c r="A214" s="276">
        <v>16</v>
      </c>
      <c r="B214" s="277" t="s">
        <v>83</v>
      </c>
      <c r="C214" s="275"/>
      <c r="D214" s="264"/>
      <c r="E214" s="264"/>
      <c r="F214" s="263"/>
      <c r="G214" s="197"/>
      <c r="H214" s="273"/>
      <c r="I214" s="263"/>
    </row>
    <row r="215" spans="1:9">
      <c r="A215" s="238" t="s">
        <v>346</v>
      </c>
      <c r="B215" s="279" t="s">
        <v>454</v>
      </c>
      <c r="C215" s="275"/>
      <c r="D215" s="264"/>
      <c r="E215" s="264"/>
      <c r="F215" s="263"/>
      <c r="G215" s="197"/>
      <c r="H215" s="273"/>
      <c r="I215" s="263"/>
    </row>
    <row r="216" spans="1:9">
      <c r="A216" s="268"/>
      <c r="B216" s="275"/>
      <c r="C216" s="275"/>
      <c r="D216" s="264"/>
      <c r="E216" s="264"/>
      <c r="F216" s="263"/>
      <c r="G216" s="197"/>
      <c r="H216" s="246"/>
      <c r="I216" s="263"/>
    </row>
    <row r="217" spans="1:9">
      <c r="A217" s="276">
        <v>17</v>
      </c>
      <c r="B217" s="277" t="s">
        <v>86</v>
      </c>
      <c r="C217" s="275"/>
      <c r="D217" s="264"/>
      <c r="E217" s="264"/>
      <c r="F217" s="263"/>
      <c r="G217" s="197"/>
      <c r="H217" s="246"/>
      <c r="I217" s="263"/>
    </row>
    <row r="218" spans="1:9">
      <c r="A218" s="268"/>
      <c r="B218" s="240" t="s">
        <v>73</v>
      </c>
      <c r="C218" s="275"/>
      <c r="D218" s="264"/>
      <c r="E218" s="264"/>
      <c r="F218" s="263"/>
      <c r="G218" s="197"/>
      <c r="H218" s="273"/>
      <c r="I218" s="263"/>
    </row>
    <row r="219" spans="1:9">
      <c r="A219" s="238" t="s">
        <v>346</v>
      </c>
      <c r="B219" s="262" t="s">
        <v>455</v>
      </c>
      <c r="C219" s="275"/>
      <c r="D219" s="264"/>
      <c r="E219" s="264"/>
      <c r="F219" s="263"/>
      <c r="G219" s="197"/>
      <c r="H219" s="378">
        <v>0</v>
      </c>
      <c r="I219" s="263"/>
    </row>
    <row r="220" spans="1:9">
      <c r="A220" s="238" t="s">
        <v>346</v>
      </c>
      <c r="B220" s="262" t="s">
        <v>456</v>
      </c>
      <c r="C220" s="275"/>
      <c r="D220" s="264"/>
      <c r="E220" s="264"/>
      <c r="F220" s="263"/>
      <c r="G220" s="197"/>
      <c r="H220" s="273"/>
      <c r="I220" s="263"/>
    </row>
    <row r="221" spans="1:9">
      <c r="A221" s="238" t="s">
        <v>346</v>
      </c>
      <c r="B221" s="262" t="s">
        <v>457</v>
      </c>
      <c r="C221" s="275"/>
      <c r="D221" s="264"/>
      <c r="E221" s="264"/>
      <c r="F221" s="263"/>
      <c r="G221" s="197"/>
      <c r="H221" s="273"/>
      <c r="I221" s="263"/>
    </row>
    <row r="222" spans="1:9">
      <c r="A222" s="238" t="s">
        <v>346</v>
      </c>
      <c r="B222" s="262" t="s">
        <v>415</v>
      </c>
      <c r="C222" s="275"/>
      <c r="D222" s="264"/>
      <c r="E222" s="264"/>
      <c r="F222" s="263"/>
      <c r="G222" s="197"/>
      <c r="H222" s="273"/>
      <c r="I222" s="263"/>
    </row>
    <row r="223" spans="1:9">
      <c r="A223" s="238" t="s">
        <v>346</v>
      </c>
      <c r="B223" s="262" t="s">
        <v>416</v>
      </c>
      <c r="C223" s="275"/>
      <c r="D223" s="264"/>
      <c r="E223" s="264"/>
      <c r="F223" s="263"/>
      <c r="G223" s="197"/>
      <c r="H223" s="273"/>
      <c r="I223" s="263"/>
    </row>
    <row r="224" spans="1:9">
      <c r="A224" s="238" t="s">
        <v>346</v>
      </c>
      <c r="B224" s="262" t="s">
        <v>417</v>
      </c>
      <c r="C224" s="275"/>
      <c r="D224" s="264"/>
      <c r="E224" s="264"/>
      <c r="F224" s="263"/>
      <c r="G224" s="197"/>
      <c r="H224" s="273"/>
      <c r="I224" s="263"/>
    </row>
    <row r="225" spans="1:9">
      <c r="A225" s="268"/>
      <c r="B225" s="240"/>
      <c r="C225" s="275"/>
      <c r="D225" s="264"/>
      <c r="E225" s="264"/>
      <c r="F225" s="263"/>
      <c r="G225" s="197"/>
      <c r="H225" s="246"/>
      <c r="I225" s="263"/>
    </row>
    <row r="226" spans="1:9">
      <c r="A226" s="268"/>
      <c r="B226" s="240" t="s">
        <v>74</v>
      </c>
      <c r="C226" s="275"/>
      <c r="D226" s="264"/>
      <c r="E226" s="264"/>
      <c r="F226" s="263"/>
      <c r="G226" s="197"/>
      <c r="H226" s="246"/>
      <c r="I226" s="263"/>
    </row>
    <row r="227" spans="1:9">
      <c r="A227" s="238" t="s">
        <v>346</v>
      </c>
      <c r="B227" s="377" t="s">
        <v>418</v>
      </c>
      <c r="C227" s="275"/>
      <c r="D227" s="264"/>
      <c r="E227" s="264"/>
      <c r="F227" s="263"/>
      <c r="G227" s="197"/>
      <c r="H227" s="273"/>
      <c r="I227" s="263"/>
    </row>
    <row r="228" spans="1:9">
      <c r="A228" s="268"/>
      <c r="B228" s="377"/>
      <c r="C228" s="278" t="s">
        <v>419</v>
      </c>
      <c r="D228" s="264"/>
      <c r="E228" s="264"/>
      <c r="F228" s="263"/>
      <c r="G228" s="197"/>
      <c r="H228" s="246"/>
      <c r="I228" s="263"/>
    </row>
    <row r="229" spans="1:9">
      <c r="A229" s="238" t="s">
        <v>346</v>
      </c>
      <c r="B229" s="262" t="s">
        <v>458</v>
      </c>
      <c r="C229" s="275"/>
      <c r="D229" s="264"/>
      <c r="E229" s="264"/>
      <c r="F229" s="263"/>
      <c r="G229" s="197"/>
      <c r="H229" s="273"/>
      <c r="I229" s="263"/>
    </row>
    <row r="230" spans="1:9">
      <c r="A230" s="268"/>
      <c r="B230" s="262"/>
      <c r="C230" s="241" t="s">
        <v>421</v>
      </c>
      <c r="D230" s="264" t="s">
        <v>300</v>
      </c>
      <c r="E230" s="264"/>
      <c r="F230" s="263"/>
      <c r="G230" s="197"/>
      <c r="H230" s="378">
        <v>0</v>
      </c>
      <c r="I230" s="263"/>
    </row>
    <row r="231" spans="1:9">
      <c r="A231" s="268"/>
      <c r="B231" s="262"/>
      <c r="C231" s="241" t="s">
        <v>422</v>
      </c>
      <c r="D231" s="264" t="s">
        <v>459</v>
      </c>
      <c r="E231" s="264"/>
      <c r="F231" s="263"/>
      <c r="G231" s="197"/>
      <c r="H231" s="378">
        <v>0</v>
      </c>
      <c r="I231" s="263"/>
    </row>
    <row r="232" spans="1:9">
      <c r="A232" s="268"/>
      <c r="B232" s="262"/>
      <c r="C232" s="241" t="s">
        <v>423</v>
      </c>
      <c r="D232" s="264"/>
      <c r="E232" s="264"/>
      <c r="F232" s="263"/>
      <c r="G232" s="197"/>
      <c r="H232" s="273"/>
      <c r="I232" s="263"/>
    </row>
    <row r="233" spans="1:9">
      <c r="A233" s="238" t="s">
        <v>346</v>
      </c>
      <c r="B233" s="262" t="s">
        <v>415</v>
      </c>
      <c r="C233" s="275"/>
      <c r="D233" s="264"/>
      <c r="E233" s="264"/>
      <c r="F233" s="263"/>
      <c r="G233" s="197"/>
      <c r="H233" s="273"/>
      <c r="I233" s="263"/>
    </row>
    <row r="234" spans="1:9">
      <c r="A234" s="268"/>
      <c r="B234" s="240"/>
      <c r="C234" s="275"/>
      <c r="D234" s="264"/>
      <c r="E234" s="264"/>
      <c r="F234" s="263"/>
      <c r="G234" s="197"/>
      <c r="H234" s="246"/>
      <c r="I234" s="263"/>
    </row>
    <row r="235" spans="1:9">
      <c r="A235" s="268"/>
      <c r="B235" s="240" t="s">
        <v>87</v>
      </c>
      <c r="C235" s="275"/>
      <c r="D235" s="264"/>
      <c r="E235" s="264"/>
      <c r="F235" s="263"/>
      <c r="G235" s="197"/>
      <c r="H235" s="273"/>
      <c r="I235" s="263"/>
    </row>
    <row r="236" spans="1:9">
      <c r="A236" s="238" t="s">
        <v>346</v>
      </c>
      <c r="B236" s="262" t="s">
        <v>426</v>
      </c>
      <c r="C236" s="275"/>
      <c r="D236" s="264"/>
      <c r="E236" s="264"/>
      <c r="F236" s="263"/>
      <c r="G236" s="197"/>
      <c r="H236" s="273"/>
      <c r="I236" s="263"/>
    </row>
    <row r="237" spans="1:9">
      <c r="A237" s="268"/>
      <c r="B237" s="240"/>
      <c r="C237" s="275"/>
      <c r="D237" s="264"/>
      <c r="E237" s="264"/>
      <c r="F237" s="263"/>
      <c r="G237" s="197"/>
      <c r="H237" s="246"/>
      <c r="I237" s="263"/>
    </row>
    <row r="238" spans="1:9">
      <c r="A238" s="268"/>
      <c r="B238" s="240" t="s">
        <v>76</v>
      </c>
      <c r="C238" s="275"/>
      <c r="D238" s="264"/>
      <c r="E238" s="264"/>
      <c r="F238" s="263"/>
      <c r="G238" s="197"/>
      <c r="H238" s="246"/>
      <c r="I238" s="263"/>
    </row>
    <row r="239" spans="1:9">
      <c r="A239" s="238" t="s">
        <v>346</v>
      </c>
      <c r="B239" s="262" t="s">
        <v>460</v>
      </c>
      <c r="C239" s="275"/>
      <c r="D239" s="264"/>
      <c r="E239" s="264"/>
      <c r="F239" s="263"/>
      <c r="G239" s="197"/>
      <c r="H239" s="273"/>
      <c r="I239" s="263"/>
    </row>
    <row r="240" spans="1:9">
      <c r="A240" s="238"/>
      <c r="B240" s="262"/>
      <c r="C240" s="239" t="s">
        <v>428</v>
      </c>
      <c r="D240" s="264"/>
      <c r="E240" s="264"/>
      <c r="F240" s="263"/>
      <c r="G240" s="197"/>
      <c r="H240" s="273"/>
      <c r="I240" s="263"/>
    </row>
    <row r="241" spans="1:9">
      <c r="A241" s="238" t="s">
        <v>346</v>
      </c>
      <c r="B241" s="262" t="s">
        <v>461</v>
      </c>
      <c r="C241" s="275"/>
      <c r="D241" s="264"/>
      <c r="E241" s="264"/>
      <c r="F241" s="263"/>
      <c r="G241" s="197"/>
      <c r="H241" s="378"/>
      <c r="I241" s="263"/>
    </row>
    <row r="242" spans="1:9">
      <c r="A242" s="268"/>
      <c r="B242" s="240"/>
      <c r="C242" s="239" t="s">
        <v>430</v>
      </c>
      <c r="D242" s="264"/>
      <c r="E242" s="264"/>
      <c r="F242" s="263"/>
      <c r="G242" s="197"/>
      <c r="H242" s="246"/>
      <c r="I242" s="263"/>
    </row>
    <row r="243" spans="1:9">
      <c r="A243" s="268"/>
      <c r="B243" s="240"/>
      <c r="C243" s="275"/>
      <c r="D243" s="264"/>
      <c r="E243" s="264"/>
      <c r="F243" s="263"/>
      <c r="G243" s="197"/>
      <c r="H243" s="246"/>
      <c r="I243" s="263"/>
    </row>
    <row r="244" spans="1:9">
      <c r="A244" s="268"/>
      <c r="B244" s="240" t="s">
        <v>77</v>
      </c>
      <c r="C244" s="275"/>
      <c r="D244" s="264"/>
      <c r="E244" s="264"/>
      <c r="F244" s="263"/>
      <c r="G244" s="197"/>
      <c r="H244" s="273"/>
      <c r="I244" s="263"/>
    </row>
    <row r="245" spans="1:9">
      <c r="A245" s="238" t="s">
        <v>346</v>
      </c>
      <c r="B245" s="262" t="s">
        <v>462</v>
      </c>
      <c r="C245" s="275"/>
      <c r="D245" s="264"/>
      <c r="E245" s="264"/>
      <c r="F245" s="263"/>
      <c r="G245" s="197"/>
      <c r="H245" s="273"/>
      <c r="I245" s="263"/>
    </row>
    <row r="246" spans="1:9">
      <c r="A246" s="268"/>
      <c r="B246" s="240"/>
      <c r="C246" s="275"/>
      <c r="D246" s="264"/>
      <c r="E246" s="264"/>
      <c r="F246" s="263"/>
      <c r="G246" s="197"/>
      <c r="H246" s="246"/>
      <c r="I246" s="263"/>
    </row>
    <row r="247" spans="1:9">
      <c r="A247" s="268"/>
      <c r="B247" s="240" t="s">
        <v>78</v>
      </c>
      <c r="C247" s="275"/>
      <c r="D247" s="264"/>
      <c r="E247" s="264"/>
      <c r="F247" s="263"/>
      <c r="G247" s="197"/>
      <c r="H247" s="273"/>
      <c r="I247" s="263"/>
    </row>
    <row r="248" spans="1:9">
      <c r="A248" s="238" t="s">
        <v>346</v>
      </c>
      <c r="B248" s="262" t="s">
        <v>463</v>
      </c>
      <c r="C248" s="275"/>
      <c r="D248" s="264"/>
      <c r="E248" s="264"/>
      <c r="F248" s="263"/>
      <c r="G248" s="197"/>
      <c r="H248" s="273"/>
      <c r="I248" s="263"/>
    </row>
    <row r="249" spans="1:9">
      <c r="A249" s="268"/>
      <c r="B249" s="240"/>
      <c r="C249" s="275"/>
      <c r="D249" s="264"/>
      <c r="E249" s="264"/>
      <c r="F249" s="263"/>
      <c r="G249" s="197"/>
      <c r="H249" s="197"/>
      <c r="I249" s="197"/>
    </row>
    <row r="250" spans="1:9">
      <c r="A250" s="268"/>
      <c r="B250" s="240" t="s">
        <v>79</v>
      </c>
      <c r="C250" s="275"/>
      <c r="D250" s="264"/>
      <c r="E250" s="264"/>
      <c r="F250" s="263"/>
      <c r="G250" s="197"/>
      <c r="H250" s="273"/>
      <c r="I250" s="263"/>
    </row>
    <row r="251" spans="1:9">
      <c r="A251" s="238" t="s">
        <v>346</v>
      </c>
      <c r="B251" s="241" t="s">
        <v>433</v>
      </c>
      <c r="C251" s="275"/>
      <c r="D251" s="264"/>
      <c r="E251" s="264"/>
      <c r="F251" s="263"/>
      <c r="G251" s="197"/>
      <c r="H251" s="273"/>
      <c r="I251" s="263"/>
    </row>
    <row r="252" spans="1:9">
      <c r="A252" s="268"/>
      <c r="B252" s="240"/>
      <c r="C252" s="275"/>
      <c r="D252" s="264"/>
      <c r="E252" s="264"/>
      <c r="F252" s="263"/>
      <c r="G252" s="197"/>
      <c r="H252" s="197"/>
      <c r="I252" s="263"/>
    </row>
    <row r="253" spans="1:9">
      <c r="A253" s="268"/>
      <c r="B253" s="240" t="s">
        <v>447</v>
      </c>
      <c r="C253" s="275"/>
      <c r="D253" s="264"/>
      <c r="E253" s="264"/>
      <c r="F253" s="263"/>
      <c r="G253" s="197"/>
      <c r="H253" s="273"/>
      <c r="I253" s="263"/>
    </row>
    <row r="254" spans="1:9">
      <c r="A254" s="238" t="s">
        <v>346</v>
      </c>
      <c r="B254" s="262" t="s">
        <v>464</v>
      </c>
      <c r="C254" s="275"/>
      <c r="D254" s="264"/>
      <c r="E254" s="264"/>
      <c r="F254" s="263"/>
      <c r="G254" s="197"/>
      <c r="H254" s="378"/>
      <c r="I254" s="263"/>
    </row>
    <row r="255" spans="1:9">
      <c r="A255" s="238" t="s">
        <v>346</v>
      </c>
      <c r="B255" s="262" t="s">
        <v>465</v>
      </c>
      <c r="C255" s="275"/>
      <c r="D255" s="264"/>
      <c r="E255" s="264"/>
      <c r="F255" s="263"/>
      <c r="G255" s="197"/>
      <c r="H255" s="273"/>
      <c r="I255" s="263"/>
    </row>
    <row r="256" spans="1:9">
      <c r="A256" s="268"/>
      <c r="B256" s="240"/>
      <c r="C256" s="275"/>
      <c r="D256" s="264"/>
      <c r="E256" s="264"/>
      <c r="F256" s="263"/>
      <c r="G256" s="197"/>
      <c r="H256" s="246"/>
      <c r="I256" s="263"/>
    </row>
    <row r="257" spans="1:9">
      <c r="A257" s="276">
        <v>18</v>
      </c>
      <c r="B257" s="277" t="s">
        <v>88</v>
      </c>
      <c r="C257" s="275"/>
      <c r="D257" s="264"/>
      <c r="E257" s="264"/>
      <c r="F257" s="263"/>
      <c r="G257" s="197"/>
      <c r="H257" s="246"/>
      <c r="I257" s="263"/>
    </row>
    <row r="258" spans="1:9">
      <c r="A258" s="276">
        <v>19</v>
      </c>
      <c r="B258" s="277" t="s">
        <v>89</v>
      </c>
      <c r="C258" s="275"/>
      <c r="D258" s="264"/>
      <c r="E258" s="264"/>
      <c r="F258" s="263"/>
      <c r="G258" s="197"/>
      <c r="H258" s="246"/>
      <c r="I258" s="263"/>
    </row>
    <row r="259" spans="1:9">
      <c r="A259" s="276">
        <v>20</v>
      </c>
      <c r="B259" s="277" t="s">
        <v>90</v>
      </c>
      <c r="C259" s="275"/>
      <c r="D259" s="264"/>
      <c r="E259" s="264"/>
      <c r="F259" s="263"/>
      <c r="G259" s="197"/>
      <c r="H259" s="246"/>
      <c r="I259" s="263"/>
    </row>
    <row r="260" spans="1:9">
      <c r="A260" s="268"/>
      <c r="B260" s="240" t="s">
        <v>92</v>
      </c>
      <c r="C260" s="275"/>
      <c r="D260" s="264"/>
      <c r="E260" s="264"/>
      <c r="F260" s="263"/>
      <c r="G260" s="197"/>
      <c r="H260" s="246"/>
      <c r="I260" s="263"/>
    </row>
    <row r="261" spans="1:9">
      <c r="A261" s="268"/>
      <c r="B261" s="240" t="s">
        <v>93</v>
      </c>
      <c r="C261" s="275"/>
      <c r="D261" s="264"/>
      <c r="E261" s="264"/>
      <c r="F261" s="263"/>
      <c r="G261" s="197"/>
      <c r="H261" s="246"/>
      <c r="I261" s="263"/>
    </row>
    <row r="262" spans="1:9">
      <c r="A262" s="276">
        <v>21</v>
      </c>
      <c r="B262" s="277" t="s">
        <v>94</v>
      </c>
      <c r="C262" s="275"/>
      <c r="D262" s="264"/>
      <c r="E262" s="264"/>
      <c r="F262" s="263"/>
      <c r="G262" s="197"/>
      <c r="H262" s="246"/>
      <c r="I262" s="263"/>
    </row>
    <row r="263" spans="1:9">
      <c r="A263" s="268"/>
      <c r="B263" s="275"/>
      <c r="C263" s="275"/>
      <c r="D263" s="264"/>
      <c r="E263" s="264"/>
      <c r="F263" s="263"/>
      <c r="G263" s="197"/>
      <c r="H263" s="246"/>
      <c r="I263" s="263"/>
    </row>
    <row r="264" spans="1:9">
      <c r="A264" s="276">
        <v>22</v>
      </c>
      <c r="B264" s="277" t="s">
        <v>97</v>
      </c>
      <c r="C264" s="275"/>
      <c r="D264" s="264"/>
      <c r="E264" s="264"/>
      <c r="F264" s="263"/>
      <c r="G264" s="197"/>
      <c r="H264" s="246"/>
      <c r="I264" s="263"/>
    </row>
    <row r="265" spans="1:9">
      <c r="A265" s="276">
        <v>23</v>
      </c>
      <c r="B265" s="277" t="s">
        <v>98</v>
      </c>
      <c r="C265" s="275"/>
      <c r="D265" s="264"/>
      <c r="E265" s="264"/>
      <c r="F265" s="263"/>
      <c r="G265" s="197"/>
      <c r="H265" s="381">
        <v>11021225</v>
      </c>
      <c r="I265" s="263"/>
    </row>
    <row r="266" spans="1:9">
      <c r="A266" s="276">
        <v>24</v>
      </c>
      <c r="B266" s="277" t="s">
        <v>99</v>
      </c>
      <c r="C266" s="275"/>
      <c r="D266" s="264"/>
      <c r="E266" s="264"/>
      <c r="F266" s="263"/>
      <c r="G266" s="197"/>
      <c r="H266" s="246"/>
      <c r="I266" s="263"/>
    </row>
    <row r="267" spans="1:9">
      <c r="A267" s="276">
        <v>25</v>
      </c>
      <c r="B267" s="277" t="s">
        <v>100</v>
      </c>
      <c r="C267" s="275"/>
      <c r="D267" s="264"/>
      <c r="E267" s="264"/>
      <c r="F267" s="263"/>
      <c r="G267" s="197"/>
      <c r="H267" s="246"/>
      <c r="I267" s="263"/>
    </row>
    <row r="268" spans="1:9">
      <c r="A268" s="276">
        <v>26</v>
      </c>
      <c r="B268" s="277" t="s">
        <v>101</v>
      </c>
      <c r="C268" s="275"/>
      <c r="D268" s="264"/>
      <c r="E268" s="264"/>
      <c r="F268" s="263"/>
      <c r="G268" s="197"/>
      <c r="H268" s="382">
        <f>H269</f>
        <v>0</v>
      </c>
      <c r="I268" s="263"/>
    </row>
    <row r="269" spans="1:9">
      <c r="A269" s="268"/>
      <c r="B269" s="240" t="s">
        <v>102</v>
      </c>
      <c r="C269" s="275"/>
      <c r="D269" s="264"/>
      <c r="E269" s="264"/>
      <c r="F269" s="263"/>
      <c r="G269" s="197"/>
      <c r="H269" s="379"/>
      <c r="I269" s="263"/>
    </row>
    <row r="270" spans="1:9">
      <c r="A270" s="268"/>
      <c r="B270" s="240" t="s">
        <v>103</v>
      </c>
      <c r="C270" s="275"/>
      <c r="D270" s="264"/>
      <c r="E270" s="264"/>
      <c r="F270" s="263"/>
      <c r="G270" s="197"/>
      <c r="H270" s="246"/>
      <c r="I270" s="263"/>
    </row>
    <row r="271" spans="1:9">
      <c r="A271" s="268"/>
      <c r="B271" s="240" t="s">
        <v>101</v>
      </c>
      <c r="C271" s="275"/>
      <c r="D271" s="264"/>
      <c r="E271" s="264"/>
      <c r="F271" s="263"/>
      <c r="G271" s="197"/>
      <c r="H271" s="379"/>
      <c r="I271" s="263"/>
    </row>
    <row r="272" spans="1:9">
      <c r="A272" s="276">
        <v>27</v>
      </c>
      <c r="B272" s="277" t="s">
        <v>104</v>
      </c>
      <c r="C272" s="275"/>
      <c r="D272" s="264"/>
      <c r="E272" s="264"/>
      <c r="F272" s="263"/>
      <c r="G272" s="197"/>
      <c r="H272" s="263">
        <v>-3743315</v>
      </c>
      <c r="I272" s="263"/>
    </row>
    <row r="273" spans="1:11">
      <c r="A273" s="276">
        <v>28</v>
      </c>
      <c r="B273" s="277" t="s">
        <v>105</v>
      </c>
      <c r="C273" s="275"/>
      <c r="D273" s="264"/>
      <c r="E273" s="264"/>
      <c r="F273" s="263"/>
      <c r="G273" s="197"/>
      <c r="H273" s="379">
        <v>141724</v>
      </c>
      <c r="I273" s="263"/>
    </row>
    <row r="274" spans="1:11">
      <c r="A274" s="268"/>
      <c r="B274" s="275"/>
      <c r="C274" s="275"/>
      <c r="D274" s="264"/>
      <c r="E274" s="264"/>
      <c r="F274" s="263"/>
      <c r="G274" s="197"/>
      <c r="H274" s="246"/>
      <c r="I274" s="263"/>
    </row>
    <row r="275" spans="1:11">
      <c r="A275" s="268"/>
      <c r="B275" s="264"/>
      <c r="C275" s="275"/>
      <c r="D275" s="264"/>
      <c r="E275" s="264"/>
      <c r="F275" s="263"/>
      <c r="G275" s="197"/>
      <c r="H275" s="246"/>
      <c r="I275" s="263"/>
    </row>
    <row r="276" spans="1:11">
      <c r="A276" s="276">
        <v>29</v>
      </c>
      <c r="B276" s="383" t="s">
        <v>466</v>
      </c>
      <c r="C276" s="275"/>
      <c r="D276" s="264"/>
      <c r="E276" s="264"/>
      <c r="F276" s="263"/>
      <c r="G276" s="197"/>
      <c r="H276" s="384">
        <f>H277+H278+H279+H280</f>
        <v>4920425</v>
      </c>
      <c r="I276" s="263"/>
    </row>
    <row r="277" spans="1:11">
      <c r="A277" s="280" t="s">
        <v>467</v>
      </c>
      <c r="B277" s="385" t="s">
        <v>468</v>
      </c>
      <c r="C277" s="386"/>
      <c r="D277" s="386"/>
      <c r="E277" s="386"/>
      <c r="F277" s="387"/>
      <c r="G277" s="386"/>
      <c r="H277" s="388">
        <v>4920425</v>
      </c>
      <c r="I277" s="263"/>
    </row>
    <row r="278" spans="1:11">
      <c r="A278" s="280" t="s">
        <v>467</v>
      </c>
      <c r="B278" s="385" t="s">
        <v>469</v>
      </c>
      <c r="C278" s="386"/>
      <c r="D278" s="386"/>
      <c r="E278" s="386"/>
      <c r="F278" s="387"/>
      <c r="G278" s="386"/>
      <c r="H278" s="389"/>
      <c r="I278" s="263"/>
    </row>
    <row r="279" spans="1:11">
      <c r="A279" s="280" t="s">
        <v>467</v>
      </c>
      <c r="B279" s="385" t="s">
        <v>470</v>
      </c>
      <c r="C279" s="386"/>
      <c r="D279" s="386"/>
      <c r="E279" s="386"/>
      <c r="F279" s="387"/>
      <c r="G279" s="386"/>
      <c r="H279" s="390"/>
      <c r="I279" s="194"/>
    </row>
    <row r="280" spans="1:11">
      <c r="A280" s="280" t="s">
        <v>467</v>
      </c>
      <c r="B280" s="370" t="s">
        <v>112</v>
      </c>
      <c r="C280" s="282"/>
      <c r="D280" s="263"/>
      <c r="E280" s="263"/>
      <c r="F280" s="194"/>
      <c r="G280" s="263"/>
      <c r="H280" s="390"/>
      <c r="I280" s="194"/>
    </row>
    <row r="281" spans="1:11">
      <c r="A281" s="280"/>
      <c r="B281" s="281"/>
      <c r="C281" s="282"/>
      <c r="D281" s="263"/>
      <c r="E281" s="263"/>
      <c r="F281" s="194"/>
      <c r="G281" s="263"/>
      <c r="H281" s="386"/>
      <c r="I281" s="194"/>
    </row>
    <row r="282" spans="1:11">
      <c r="A282" s="276">
        <v>30</v>
      </c>
      <c r="B282" s="279" t="s">
        <v>471</v>
      </c>
      <c r="C282" s="282"/>
      <c r="D282" s="263"/>
      <c r="E282" s="263"/>
      <c r="F282" s="194"/>
      <c r="G282" s="263"/>
      <c r="H282" s="384">
        <f>H283+H284+H285+H286+H287+H288+H289+H290+H291+H292+H293+H294+H295+H296+H297+H298+H299+H300+H301+H302+H303+H304+H305</f>
        <v>4753691.5970000001</v>
      </c>
      <c r="I282" s="194"/>
      <c r="K282" s="363"/>
    </row>
    <row r="283" spans="1:11">
      <c r="A283" s="280" t="s">
        <v>467</v>
      </c>
      <c r="B283" s="385" t="s">
        <v>472</v>
      </c>
      <c r="C283" s="282"/>
      <c r="D283" s="263"/>
      <c r="E283" s="263"/>
      <c r="F283" s="194"/>
      <c r="G283" s="263"/>
      <c r="H283" s="351">
        <v>2693044</v>
      </c>
      <c r="I283" s="194"/>
    </row>
    <row r="284" spans="1:11">
      <c r="A284" s="280" t="s">
        <v>467</v>
      </c>
      <c r="B284" s="385" t="s">
        <v>616</v>
      </c>
      <c r="C284" s="282"/>
      <c r="D284" s="263"/>
      <c r="E284" s="263"/>
      <c r="F284" s="194"/>
      <c r="G284" s="263"/>
      <c r="H284" s="373">
        <v>321310</v>
      </c>
      <c r="I284" s="194"/>
    </row>
    <row r="285" spans="1:11">
      <c r="A285" s="280" t="s">
        <v>467</v>
      </c>
      <c r="B285" s="385" t="s">
        <v>373</v>
      </c>
      <c r="C285" s="282"/>
      <c r="D285" s="263"/>
      <c r="E285" s="263"/>
      <c r="F285" s="194"/>
      <c r="G285" s="263"/>
      <c r="H285" s="351"/>
      <c r="I285" s="194"/>
    </row>
    <row r="286" spans="1:11">
      <c r="A286" s="280" t="s">
        <v>467</v>
      </c>
      <c r="B286" s="385" t="s">
        <v>473</v>
      </c>
      <c r="C286" s="282"/>
      <c r="D286" s="263"/>
      <c r="E286" s="263"/>
      <c r="F286" s="194"/>
      <c r="G286" s="263"/>
      <c r="H286" s="373"/>
      <c r="I286" s="194"/>
    </row>
    <row r="287" spans="1:11">
      <c r="A287" s="280" t="s">
        <v>467</v>
      </c>
      <c r="B287" s="385" t="s">
        <v>474</v>
      </c>
      <c r="C287" s="282"/>
      <c r="D287" s="263"/>
      <c r="E287" s="263"/>
      <c r="F287" s="194"/>
      <c r="G287" s="263"/>
      <c r="H287" s="351"/>
      <c r="I287" s="194"/>
    </row>
    <row r="288" spans="1:11">
      <c r="A288" s="280" t="s">
        <v>467</v>
      </c>
      <c r="B288" s="385" t="s">
        <v>475</v>
      </c>
      <c r="C288" s="282"/>
      <c r="D288" s="263"/>
      <c r="E288" s="263"/>
      <c r="F288" s="194"/>
      <c r="G288" s="263"/>
      <c r="H288" s="351"/>
      <c r="I288" s="194"/>
    </row>
    <row r="289" spans="1:11">
      <c r="A289" s="280" t="s">
        <v>467</v>
      </c>
      <c r="B289" s="385" t="s">
        <v>476</v>
      </c>
      <c r="C289" s="282"/>
      <c r="D289" s="263"/>
      <c r="E289" s="263"/>
      <c r="F289" s="194"/>
      <c r="G289" s="263"/>
      <c r="H289" s="351"/>
      <c r="I289" s="194"/>
    </row>
    <row r="290" spans="1:11">
      <c r="A290" s="280" t="s">
        <v>467</v>
      </c>
      <c r="B290" s="385" t="s">
        <v>477</v>
      </c>
      <c r="C290" s="282"/>
      <c r="D290" s="263"/>
      <c r="E290" s="263"/>
      <c r="F290" s="194"/>
      <c r="G290" s="263"/>
      <c r="H290" s="351"/>
      <c r="I290" s="194"/>
    </row>
    <row r="291" spans="1:11">
      <c r="A291" s="280" t="s">
        <v>467</v>
      </c>
      <c r="B291" s="385" t="s">
        <v>478</v>
      </c>
      <c r="C291" s="282"/>
      <c r="D291" s="263"/>
      <c r="E291" s="263"/>
      <c r="F291" s="194"/>
      <c r="G291" s="263"/>
      <c r="H291" s="351"/>
      <c r="I291" s="194"/>
    </row>
    <row r="292" spans="1:11">
      <c r="A292" s="280" t="s">
        <v>467</v>
      </c>
      <c r="B292" s="385" t="s">
        <v>544</v>
      </c>
      <c r="C292" s="282"/>
      <c r="D292" s="263"/>
      <c r="E292" s="263"/>
      <c r="F292" s="194"/>
      <c r="G292" s="263"/>
      <c r="H292" s="351"/>
      <c r="I292" s="194"/>
    </row>
    <row r="293" spans="1:11">
      <c r="A293" s="280" t="s">
        <v>467</v>
      </c>
      <c r="B293" s="385" t="s">
        <v>479</v>
      </c>
      <c r="C293" s="282"/>
      <c r="D293" s="263"/>
      <c r="E293" s="263"/>
      <c r="F293" s="194"/>
      <c r="G293" s="263"/>
      <c r="H293" s="373">
        <v>45130</v>
      </c>
      <c r="I293" s="194"/>
    </row>
    <row r="294" spans="1:11">
      <c r="A294" s="280" t="s">
        <v>467</v>
      </c>
      <c r="B294" s="385" t="s">
        <v>480</v>
      </c>
      <c r="C294" s="282"/>
      <c r="D294" s="263"/>
      <c r="E294" s="263"/>
      <c r="F294" s="194"/>
      <c r="G294" s="263"/>
      <c r="H294" s="351"/>
      <c r="I294" s="194"/>
    </row>
    <row r="295" spans="1:11">
      <c r="A295" s="280" t="s">
        <v>467</v>
      </c>
      <c r="B295" s="385" t="s">
        <v>543</v>
      </c>
      <c r="C295" s="282"/>
      <c r="D295" s="263"/>
      <c r="E295" s="263"/>
      <c r="F295" s="194"/>
      <c r="G295" s="263"/>
      <c r="H295" s="351"/>
      <c r="I295" s="194"/>
    </row>
    <row r="296" spans="1:11">
      <c r="A296" s="280" t="s">
        <v>467</v>
      </c>
      <c r="B296" s="385" t="s">
        <v>481</v>
      </c>
      <c r="C296" s="282"/>
      <c r="D296" s="263"/>
      <c r="E296" s="263"/>
      <c r="F296" s="194"/>
      <c r="G296" s="263"/>
      <c r="H296" s="351"/>
      <c r="I296" s="194"/>
    </row>
    <row r="297" spans="1:11">
      <c r="A297" s="280" t="s">
        <v>467</v>
      </c>
      <c r="B297" s="385" t="s">
        <v>482</v>
      </c>
      <c r="C297" s="282"/>
      <c r="D297" s="263"/>
      <c r="E297" s="263"/>
      <c r="F297" s="194"/>
      <c r="G297" s="263"/>
      <c r="H297" s="351">
        <v>33914</v>
      </c>
      <c r="I297" s="194"/>
    </row>
    <row r="298" spans="1:11">
      <c r="A298" s="280" t="s">
        <v>467</v>
      </c>
      <c r="B298" s="385" t="s">
        <v>617</v>
      </c>
      <c r="C298" s="282"/>
      <c r="D298" s="263"/>
      <c r="E298" s="263"/>
      <c r="F298" s="194"/>
      <c r="G298" s="263"/>
      <c r="H298" s="373">
        <v>182413</v>
      </c>
      <c r="I298" s="194"/>
      <c r="K298" s="363"/>
    </row>
    <row r="299" spans="1:11">
      <c r="A299" s="280" t="s">
        <v>467</v>
      </c>
      <c r="B299" s="385" t="s">
        <v>483</v>
      </c>
      <c r="C299" s="282"/>
      <c r="D299" s="263"/>
      <c r="E299" s="263"/>
      <c r="F299" s="194"/>
      <c r="G299" s="263"/>
      <c r="H299" s="351"/>
      <c r="I299" s="194"/>
    </row>
    <row r="300" spans="1:11">
      <c r="A300" s="280" t="s">
        <v>467</v>
      </c>
      <c r="B300" s="385" t="s">
        <v>484</v>
      </c>
      <c r="C300" s="282"/>
      <c r="D300" s="263"/>
      <c r="E300" s="263"/>
      <c r="F300" s="194"/>
      <c r="G300" s="263"/>
      <c r="H300" s="373">
        <v>1123291</v>
      </c>
      <c r="I300" s="194"/>
      <c r="J300" s="386"/>
    </row>
    <row r="301" spans="1:11">
      <c r="A301" s="280" t="s">
        <v>467</v>
      </c>
      <c r="B301" s="385" t="s">
        <v>485</v>
      </c>
      <c r="C301" s="282"/>
      <c r="D301" s="263"/>
      <c r="E301" s="263"/>
      <c r="F301" s="194"/>
      <c r="G301" s="263"/>
      <c r="H301" s="351">
        <v>354589.59700000001</v>
      </c>
      <c r="I301" s="194"/>
      <c r="J301" s="386"/>
    </row>
    <row r="302" spans="1:11">
      <c r="A302" s="280" t="s">
        <v>467</v>
      </c>
      <c r="B302" s="385" t="s">
        <v>486</v>
      </c>
      <c r="C302" s="282"/>
      <c r="D302" s="263"/>
      <c r="E302" s="263"/>
      <c r="F302" s="194"/>
      <c r="G302" s="263"/>
      <c r="H302" s="373"/>
      <c r="I302" s="194"/>
      <c r="J302" s="386"/>
    </row>
    <row r="303" spans="1:11">
      <c r="A303" s="280" t="s">
        <v>467</v>
      </c>
      <c r="B303" s="385" t="s">
        <v>487</v>
      </c>
      <c r="C303" s="282"/>
      <c r="D303" s="263"/>
      <c r="E303" s="263"/>
      <c r="F303" s="194"/>
      <c r="G303" s="263"/>
      <c r="H303" s="351"/>
      <c r="I303" s="194"/>
      <c r="J303" s="386"/>
    </row>
    <row r="304" spans="1:11">
      <c r="A304" s="280" t="s">
        <v>467</v>
      </c>
      <c r="B304" s="385" t="s">
        <v>488</v>
      </c>
      <c r="C304" s="282"/>
      <c r="D304" s="263"/>
      <c r="E304" s="263"/>
      <c r="F304" s="194"/>
      <c r="G304" s="263"/>
      <c r="H304" s="373"/>
      <c r="I304" s="194"/>
      <c r="J304" s="386"/>
    </row>
    <row r="305" spans="1:10">
      <c r="A305" s="280" t="s">
        <v>467</v>
      </c>
      <c r="B305" s="385" t="s">
        <v>489</v>
      </c>
      <c r="C305" s="282"/>
      <c r="D305" s="263"/>
      <c r="E305" s="263"/>
      <c r="F305" s="194"/>
      <c r="G305" s="263"/>
      <c r="H305" s="351"/>
      <c r="I305" s="194"/>
      <c r="J305" s="386"/>
    </row>
    <row r="306" spans="1:10">
      <c r="A306" s="283"/>
      <c r="B306" s="385"/>
      <c r="C306" s="282"/>
      <c r="D306" s="263"/>
      <c r="E306" s="263"/>
      <c r="F306" s="194"/>
      <c r="G306" s="263"/>
      <c r="H306" s="373"/>
      <c r="I306" s="194"/>
      <c r="J306" s="386"/>
    </row>
    <row r="307" spans="1:10">
      <c r="A307" s="283">
        <v>10</v>
      </c>
      <c r="B307" s="281" t="s">
        <v>490</v>
      </c>
      <c r="C307" s="282"/>
      <c r="D307" s="263"/>
      <c r="E307" s="263"/>
      <c r="F307" s="194"/>
      <c r="G307" s="263"/>
      <c r="H307" s="372"/>
      <c r="I307" s="194"/>
      <c r="J307" s="386"/>
    </row>
    <row r="308" spans="1:10">
      <c r="A308" s="265"/>
      <c r="B308" s="194"/>
      <c r="C308" s="194"/>
      <c r="D308" s="194"/>
      <c r="E308" s="194"/>
      <c r="F308" s="194"/>
      <c r="G308" s="194"/>
      <c r="H308" s="373"/>
      <c r="I308" s="194"/>
      <c r="J308" s="386"/>
    </row>
    <row r="309" spans="1:10">
      <c r="A309" s="265"/>
      <c r="B309" s="284" t="s">
        <v>467</v>
      </c>
      <c r="C309" s="244" t="s">
        <v>491</v>
      </c>
      <c r="D309" s="194"/>
      <c r="E309" s="194"/>
      <c r="F309" s="194"/>
      <c r="G309" s="265"/>
      <c r="H309" s="351">
        <f>H276-H282</f>
        <v>166733.40299999993</v>
      </c>
      <c r="I309" s="285"/>
      <c r="J309" s="386"/>
    </row>
    <row r="310" spans="1:10">
      <c r="A310" s="265"/>
      <c r="B310" s="284" t="s">
        <v>467</v>
      </c>
      <c r="C310" s="194" t="s">
        <v>492</v>
      </c>
      <c r="D310" s="194"/>
      <c r="E310" s="194"/>
      <c r="F310" s="194"/>
      <c r="G310" s="265"/>
      <c r="H310" s="351">
        <v>0</v>
      </c>
      <c r="I310" s="194"/>
      <c r="J310" s="386"/>
    </row>
    <row r="311" spans="1:10">
      <c r="A311" s="265"/>
      <c r="B311" s="284" t="s">
        <v>467</v>
      </c>
      <c r="C311" s="194" t="s">
        <v>493</v>
      </c>
      <c r="D311" s="194"/>
      <c r="E311" s="194"/>
      <c r="F311" s="194"/>
      <c r="G311" s="265"/>
      <c r="H311" s="351">
        <f>SUM(H309:H310)</f>
        <v>166733.40299999993</v>
      </c>
      <c r="I311" s="285"/>
      <c r="J311" s="391"/>
    </row>
    <row r="312" spans="1:10">
      <c r="A312" s="265"/>
      <c r="B312" s="284" t="s">
        <v>467</v>
      </c>
      <c r="C312" s="194" t="s">
        <v>494</v>
      </c>
      <c r="D312" s="194"/>
      <c r="E312" s="194"/>
      <c r="F312" s="194"/>
      <c r="G312" s="265"/>
      <c r="H312" s="389">
        <f>H311*0.15</f>
        <v>25010.010449999991</v>
      </c>
      <c r="I312" s="194"/>
      <c r="J312" s="386"/>
    </row>
    <row r="313" spans="1:10">
      <c r="A313" s="265"/>
      <c r="B313" s="512" t="s">
        <v>495</v>
      </c>
      <c r="C313" s="512"/>
      <c r="D313" s="512"/>
      <c r="E313" s="512"/>
      <c r="F313" s="512"/>
      <c r="G313" s="512"/>
      <c r="H313" s="512"/>
      <c r="I313" s="512"/>
      <c r="J313" s="386"/>
    </row>
    <row r="314" spans="1:10" ht="13.5">
      <c r="A314" s="238" t="s">
        <v>346</v>
      </c>
      <c r="B314" s="286" t="s">
        <v>496</v>
      </c>
      <c r="C314" s="287"/>
      <c r="D314" s="287"/>
      <c r="E314" s="287"/>
      <c r="F314" s="287"/>
      <c r="G314" s="287"/>
      <c r="H314" s="288"/>
      <c r="I314" s="287"/>
      <c r="J314" s="386"/>
    </row>
    <row r="315" spans="1:10" ht="13.5">
      <c r="A315" s="238" t="s">
        <v>346</v>
      </c>
      <c r="B315" s="286"/>
      <c r="C315" s="287"/>
      <c r="D315" s="287"/>
      <c r="E315" s="287"/>
      <c r="F315" s="287"/>
      <c r="G315" s="287"/>
      <c r="H315" s="288"/>
      <c r="I315" s="287"/>
      <c r="J315" s="386"/>
    </row>
    <row r="316" spans="1:10" ht="13.5">
      <c r="A316" s="238" t="s">
        <v>346</v>
      </c>
      <c r="B316" s="286"/>
      <c r="C316" s="287"/>
      <c r="D316" s="287"/>
      <c r="E316" s="287"/>
      <c r="F316" s="287"/>
      <c r="G316" s="287"/>
      <c r="H316" s="288"/>
      <c r="I316" s="287"/>
    </row>
    <row r="317" spans="1:10" ht="13.5">
      <c r="A317" s="238"/>
      <c r="B317" s="286"/>
      <c r="C317" s="287"/>
      <c r="D317" s="287"/>
      <c r="E317" s="287"/>
      <c r="F317" s="287"/>
      <c r="G317" s="287"/>
      <c r="H317" s="287"/>
      <c r="I317" s="287"/>
    </row>
    <row r="318" spans="1:10" ht="13.5">
      <c r="A318" s="238"/>
      <c r="B318" s="286"/>
      <c r="C318" s="287"/>
      <c r="D318" s="287"/>
      <c r="E318" s="287"/>
      <c r="F318" s="287"/>
      <c r="G318" s="287"/>
      <c r="H318" s="287"/>
      <c r="I318" s="287"/>
    </row>
    <row r="319" spans="1:10" ht="13.5">
      <c r="A319" s="238"/>
      <c r="B319" s="392" t="s">
        <v>497</v>
      </c>
      <c r="C319" s="287"/>
      <c r="D319" s="287"/>
      <c r="E319" s="287"/>
      <c r="F319" s="287"/>
      <c r="G319" s="287"/>
      <c r="H319" s="287"/>
      <c r="I319" s="287"/>
    </row>
    <row r="320" spans="1:10" ht="13.5">
      <c r="A320" s="238"/>
      <c r="B320" s="286"/>
      <c r="C320" s="287"/>
      <c r="D320" s="287"/>
      <c r="E320" s="287"/>
      <c r="F320" s="287"/>
      <c r="G320" s="287"/>
      <c r="H320" s="287"/>
      <c r="I320" s="287"/>
    </row>
    <row r="321" spans="1:9" ht="13.5">
      <c r="A321" s="289">
        <v>1</v>
      </c>
      <c r="B321" s="411" t="s">
        <v>498</v>
      </c>
      <c r="C321" s="412"/>
      <c r="D321" s="412"/>
      <c r="E321" s="412"/>
      <c r="F321" s="412"/>
      <c r="G321" s="413"/>
      <c r="H321" s="414">
        <v>698488</v>
      </c>
      <c r="I321" s="287"/>
    </row>
    <row r="322" spans="1:9" ht="13.5">
      <c r="A322" s="289">
        <v>2</v>
      </c>
      <c r="B322" s="411" t="s">
        <v>591</v>
      </c>
      <c r="C322" s="412"/>
      <c r="D322" s="412"/>
      <c r="E322" s="412"/>
      <c r="F322" s="412"/>
      <c r="G322" s="413"/>
      <c r="H322" s="415">
        <v>2346973</v>
      </c>
      <c r="I322" s="287"/>
    </row>
    <row r="323" spans="1:9" ht="13.5">
      <c r="A323" s="289">
        <v>3</v>
      </c>
      <c r="B323" s="411" t="s">
        <v>499</v>
      </c>
      <c r="C323" s="412"/>
      <c r="D323" s="412"/>
      <c r="E323" s="412"/>
      <c r="F323" s="412"/>
      <c r="G323" s="413"/>
      <c r="H323" s="416">
        <v>900</v>
      </c>
      <c r="I323" s="287"/>
    </row>
    <row r="324" spans="1:9" ht="13.5">
      <c r="A324" s="289">
        <v>4</v>
      </c>
      <c r="B324" s="411" t="s">
        <v>592</v>
      </c>
      <c r="C324" s="412"/>
      <c r="D324" s="412"/>
      <c r="E324" s="412"/>
      <c r="F324" s="412"/>
      <c r="G324" s="413"/>
      <c r="H324" s="416"/>
      <c r="I324" s="287"/>
    </row>
    <row r="325" spans="1:9" ht="13.5">
      <c r="A325" s="289">
        <v>5</v>
      </c>
      <c r="B325" s="411"/>
      <c r="C325" s="412"/>
      <c r="D325" s="412"/>
      <c r="E325" s="412"/>
      <c r="F325" s="412"/>
      <c r="G325" s="413"/>
      <c r="H325" s="414"/>
      <c r="I325" s="287"/>
    </row>
    <row r="326" spans="1:9" ht="13.5">
      <c r="A326" s="289">
        <v>6</v>
      </c>
      <c r="B326" s="411"/>
      <c r="C326" s="412"/>
      <c r="D326" s="412"/>
      <c r="E326" s="412"/>
      <c r="F326" s="412"/>
      <c r="G326" s="413"/>
      <c r="H326" s="417"/>
      <c r="I326" s="287"/>
    </row>
    <row r="327" spans="1:9" ht="13.5">
      <c r="A327" s="289">
        <v>7</v>
      </c>
      <c r="B327" s="411"/>
      <c r="C327" s="412"/>
      <c r="D327" s="412"/>
      <c r="E327" s="412"/>
      <c r="F327" s="412"/>
      <c r="G327" s="413"/>
      <c r="H327" s="417"/>
      <c r="I327" s="287"/>
    </row>
    <row r="328" spans="1:9" ht="13.5">
      <c r="A328" s="289">
        <v>8</v>
      </c>
      <c r="B328" s="411"/>
      <c r="C328" s="412"/>
      <c r="D328" s="412"/>
      <c r="E328" s="412"/>
      <c r="F328" s="412"/>
      <c r="G328" s="413"/>
      <c r="H328" s="417"/>
      <c r="I328" s="287"/>
    </row>
    <row r="329" spans="1:9" ht="13.5">
      <c r="A329" s="289"/>
      <c r="B329" s="513" t="s">
        <v>500</v>
      </c>
      <c r="C329" s="514"/>
      <c r="D329" s="514"/>
      <c r="E329" s="514"/>
      <c r="F329" s="514"/>
      <c r="G329" s="418"/>
      <c r="H329" s="419">
        <f>SUM(H321:H328)</f>
        <v>3046361</v>
      </c>
      <c r="I329" s="287"/>
    </row>
    <row r="330" spans="1:9" ht="13.5">
      <c r="A330" s="289"/>
      <c r="B330" s="290" t="s">
        <v>501</v>
      </c>
      <c r="C330" s="291"/>
      <c r="D330" s="291"/>
      <c r="E330" s="291"/>
      <c r="F330" s="291"/>
      <c r="G330" s="292"/>
      <c r="H330" s="295"/>
      <c r="I330" s="287"/>
    </row>
    <row r="331" spans="1:9" ht="13.5">
      <c r="A331" s="289">
        <v>1</v>
      </c>
      <c r="B331" s="296" t="s">
        <v>502</v>
      </c>
      <c r="C331" s="291"/>
      <c r="D331" s="291"/>
      <c r="E331" s="291"/>
      <c r="F331" s="291"/>
      <c r="G331" s="297" t="s">
        <v>503</v>
      </c>
      <c r="H331" s="298">
        <v>0</v>
      </c>
      <c r="I331" s="287"/>
    </row>
    <row r="332" spans="1:9" ht="13.5">
      <c r="A332" s="289">
        <v>2</v>
      </c>
      <c r="B332" s="296" t="s">
        <v>594</v>
      </c>
      <c r="C332" s="291"/>
      <c r="D332" s="291"/>
      <c r="E332" s="291"/>
      <c r="F332" s="291"/>
      <c r="G332" s="297" t="s">
        <v>503</v>
      </c>
      <c r="H332" s="299">
        <v>0</v>
      </c>
      <c r="I332" s="287"/>
    </row>
    <row r="333" spans="1:9" ht="13.5">
      <c r="A333" s="289">
        <v>3</v>
      </c>
      <c r="B333" s="296" t="s">
        <v>504</v>
      </c>
      <c r="C333" s="291"/>
      <c r="D333" s="291"/>
      <c r="E333" s="291"/>
      <c r="F333" s="291"/>
      <c r="G333" s="297" t="s">
        <v>503</v>
      </c>
      <c r="H333" s="295">
        <v>0</v>
      </c>
      <c r="I333" s="287"/>
    </row>
    <row r="334" spans="1:9" ht="13.5">
      <c r="A334" s="289">
        <v>4</v>
      </c>
      <c r="B334" s="296" t="s">
        <v>505</v>
      </c>
      <c r="C334" s="291"/>
      <c r="D334" s="291"/>
      <c r="E334" s="291"/>
      <c r="F334" s="291"/>
      <c r="G334" s="297" t="s">
        <v>503</v>
      </c>
      <c r="H334" s="295"/>
      <c r="I334" s="287"/>
    </row>
    <row r="335" spans="1:9" ht="13.5">
      <c r="A335" s="289">
        <v>5</v>
      </c>
      <c r="B335" s="296" t="s">
        <v>593</v>
      </c>
      <c r="C335" s="291"/>
      <c r="D335" s="291"/>
      <c r="E335" s="291"/>
      <c r="F335" s="291"/>
      <c r="G335" s="297" t="s">
        <v>503</v>
      </c>
      <c r="H335" s="295"/>
      <c r="I335" s="287"/>
    </row>
    <row r="336" spans="1:9" ht="13.5">
      <c r="A336" s="289">
        <v>6</v>
      </c>
      <c r="B336" s="296" t="s">
        <v>506</v>
      </c>
      <c r="C336" s="291"/>
      <c r="D336" s="291"/>
      <c r="E336" s="291"/>
      <c r="F336" s="291"/>
      <c r="G336" s="297" t="s">
        <v>503</v>
      </c>
      <c r="H336" s="295"/>
      <c r="I336" s="287"/>
    </row>
    <row r="337" spans="1:11" ht="13.5">
      <c r="A337" s="289"/>
      <c r="B337" s="515" t="s">
        <v>507</v>
      </c>
      <c r="C337" s="516"/>
      <c r="D337" s="516"/>
      <c r="E337" s="516"/>
      <c r="F337" s="516"/>
      <c r="G337" s="292"/>
      <c r="H337" s="295">
        <f>SUM(H331:H336)</f>
        <v>0</v>
      </c>
      <c r="I337" s="287"/>
    </row>
    <row r="338" spans="1:11" ht="13.5">
      <c r="A338" s="289"/>
      <c r="B338" s="300" t="s">
        <v>508</v>
      </c>
      <c r="C338" s="291"/>
      <c r="D338" s="291"/>
      <c r="E338" s="291"/>
      <c r="F338" s="291"/>
      <c r="G338" s="292"/>
      <c r="H338" s="295">
        <v>0</v>
      </c>
      <c r="I338" s="287"/>
    </row>
    <row r="339" spans="1:11" ht="13.5">
      <c r="A339" s="289"/>
      <c r="B339" s="517" t="s">
        <v>509</v>
      </c>
      <c r="C339" s="518"/>
      <c r="D339" s="518"/>
      <c r="E339" s="518"/>
      <c r="F339" s="518"/>
      <c r="G339" s="292"/>
      <c r="H339" s="301">
        <f>H329+H337+H338</f>
        <v>3046361</v>
      </c>
      <c r="I339" s="287"/>
      <c r="K339" s="363"/>
    </row>
    <row r="340" spans="1:11" ht="13.5">
      <c r="A340" s="289"/>
      <c r="B340" s="290"/>
      <c r="C340" s="291"/>
      <c r="D340" s="291"/>
      <c r="E340" s="291"/>
      <c r="F340" s="291"/>
      <c r="G340" s="292"/>
      <c r="H340" s="295"/>
      <c r="I340" s="287"/>
    </row>
    <row r="341" spans="1:11" ht="13.5">
      <c r="A341" s="289"/>
      <c r="B341" s="300" t="s">
        <v>510</v>
      </c>
      <c r="C341" s="291"/>
      <c r="D341" s="291"/>
      <c r="E341" s="291"/>
      <c r="F341" s="291"/>
      <c r="G341" s="292"/>
      <c r="H341" s="295"/>
      <c r="I341" s="287"/>
    </row>
    <row r="342" spans="1:11" ht="13.5">
      <c r="A342" s="289">
        <v>1</v>
      </c>
      <c r="B342" s="296" t="s">
        <v>511</v>
      </c>
      <c r="C342" s="291"/>
      <c r="D342" s="291"/>
      <c r="E342" s="291"/>
      <c r="F342" s="291"/>
      <c r="G342" s="292"/>
      <c r="H342" s="295">
        <v>2693044</v>
      </c>
      <c r="I342" s="287"/>
    </row>
    <row r="343" spans="1:11" ht="13.5">
      <c r="A343" s="289">
        <v>2</v>
      </c>
      <c r="B343" s="296" t="s">
        <v>512</v>
      </c>
      <c r="C343" s="291"/>
      <c r="D343" s="291"/>
      <c r="E343" s="291"/>
      <c r="F343" s="291"/>
      <c r="G343" s="292"/>
      <c r="H343" s="302">
        <v>353317</v>
      </c>
      <c r="I343" s="287"/>
    </row>
    <row r="344" spans="1:11" ht="13.5">
      <c r="A344" s="289">
        <v>3</v>
      </c>
      <c r="B344" s="296" t="s">
        <v>513</v>
      </c>
      <c r="C344" s="291"/>
      <c r="D344" s="291"/>
      <c r="E344" s="291"/>
      <c r="F344" s="291"/>
      <c r="G344" s="292"/>
      <c r="H344" s="295">
        <f>SUM(H342:H343)</f>
        <v>3046361</v>
      </c>
      <c r="I344" s="287"/>
    </row>
    <row r="345" spans="1:11" ht="13.5">
      <c r="A345" s="289">
        <v>4</v>
      </c>
      <c r="B345" s="296" t="s">
        <v>514</v>
      </c>
      <c r="C345" s="291"/>
      <c r="D345" s="291"/>
      <c r="E345" s="291"/>
      <c r="F345" s="291"/>
      <c r="G345" s="292"/>
      <c r="H345" s="295">
        <v>0</v>
      </c>
      <c r="I345" s="287"/>
    </row>
    <row r="346" spans="1:11" ht="13.5">
      <c r="A346" s="303"/>
      <c r="B346" s="296" t="s">
        <v>515</v>
      </c>
      <c r="C346" s="291"/>
      <c r="D346" s="291"/>
      <c r="E346" s="291"/>
      <c r="F346" s="291"/>
      <c r="G346" s="292"/>
      <c r="H346" s="301">
        <f>H342+H343-H345</f>
        <v>3046361</v>
      </c>
      <c r="I346" s="287"/>
    </row>
    <row r="347" spans="1:11" ht="13.5">
      <c r="A347" s="303"/>
      <c r="B347" s="296"/>
      <c r="C347" s="291"/>
      <c r="D347" s="291"/>
      <c r="E347" s="291"/>
      <c r="F347" s="291"/>
      <c r="G347" s="292"/>
      <c r="H347" s="295"/>
      <c r="I347" s="287"/>
    </row>
    <row r="348" spans="1:11" ht="13.5">
      <c r="A348" s="303"/>
      <c r="B348" s="300" t="s">
        <v>516</v>
      </c>
      <c r="C348" s="291"/>
      <c r="D348" s="291"/>
      <c r="E348" s="291"/>
      <c r="F348" s="291"/>
      <c r="G348" s="292"/>
      <c r="H348" s="301">
        <v>3046361</v>
      </c>
      <c r="I348" s="287"/>
      <c r="J348" s="386"/>
      <c r="K348" s="386"/>
    </row>
    <row r="349" spans="1:11" ht="13.5">
      <c r="A349" s="303"/>
      <c r="B349" s="290"/>
      <c r="C349" s="291"/>
      <c r="D349" s="291"/>
      <c r="E349" s="291"/>
      <c r="F349" s="291"/>
      <c r="G349" s="292"/>
      <c r="H349" s="419"/>
      <c r="I349" s="287"/>
      <c r="J349" s="386"/>
      <c r="K349" s="386"/>
    </row>
    <row r="350" spans="1:11" ht="13.5">
      <c r="A350" s="303"/>
      <c r="B350" s="300" t="s">
        <v>516</v>
      </c>
      <c r="C350" s="291"/>
      <c r="D350" s="291"/>
      <c r="E350" s="291"/>
      <c r="F350" s="291"/>
      <c r="G350" s="292"/>
      <c r="H350" s="426">
        <v>3046361</v>
      </c>
      <c r="I350" s="287"/>
      <c r="J350" s="386"/>
      <c r="K350" s="386"/>
    </row>
    <row r="351" spans="1:11" ht="13.5">
      <c r="A351" s="303"/>
      <c r="B351" s="290"/>
      <c r="C351" s="291"/>
      <c r="D351" s="291"/>
      <c r="E351" s="291"/>
      <c r="F351" s="291"/>
      <c r="G351" s="292"/>
      <c r="H351" s="294"/>
      <c r="I351" s="287"/>
      <c r="J351" s="386"/>
      <c r="K351" s="386"/>
    </row>
    <row r="354" spans="1:11" ht="13.5">
      <c r="A354" s="265"/>
      <c r="B354" s="393" t="s">
        <v>517</v>
      </c>
      <c r="C354" s="287"/>
      <c r="D354" s="287"/>
      <c r="E354" s="287"/>
      <c r="F354" s="287"/>
      <c r="G354" s="287"/>
      <c r="H354" s="287"/>
      <c r="I354" s="386"/>
      <c r="J354" s="386"/>
      <c r="K354" s="287"/>
    </row>
    <row r="355" spans="1:11" ht="13.5">
      <c r="A355" s="280"/>
      <c r="B355" s="287"/>
      <c r="C355" s="287"/>
      <c r="D355" s="287"/>
      <c r="E355" s="287"/>
      <c r="F355" s="287"/>
      <c r="G355" s="287"/>
      <c r="H355" s="287"/>
      <c r="I355" s="386"/>
      <c r="J355" s="386"/>
      <c r="K355" s="287"/>
    </row>
    <row r="356" spans="1:11" ht="13.5">
      <c r="A356" s="304" t="s">
        <v>467</v>
      </c>
      <c r="B356" s="247" t="s">
        <v>518</v>
      </c>
      <c r="C356" s="248"/>
      <c r="D356" s="248"/>
      <c r="E356" s="248"/>
      <c r="F356" s="248"/>
      <c r="G356" s="249"/>
      <c r="H356" s="250">
        <f>H311-H312</f>
        <v>141723.39254999993</v>
      </c>
      <c r="I356" s="386"/>
      <c r="J356" s="386"/>
      <c r="K356" s="287"/>
    </row>
    <row r="357" spans="1:11" ht="13.5">
      <c r="A357" s="304" t="s">
        <v>467</v>
      </c>
      <c r="B357" s="247" t="s">
        <v>519</v>
      </c>
      <c r="C357" s="248"/>
      <c r="D357" s="248"/>
      <c r="E357" s="248"/>
      <c r="F357" s="248"/>
      <c r="G357" s="249"/>
      <c r="H357" s="250">
        <v>0</v>
      </c>
      <c r="I357" s="386"/>
      <c r="J357" s="386"/>
      <c r="K357" s="287"/>
    </row>
    <row r="358" spans="1:11" ht="13.5">
      <c r="A358" s="304" t="s">
        <v>467</v>
      </c>
      <c r="B358" s="251" t="s">
        <v>520</v>
      </c>
      <c r="C358" s="248"/>
      <c r="D358" s="248"/>
      <c r="E358" s="248"/>
      <c r="F358" s="248"/>
      <c r="G358" s="249"/>
      <c r="H358" s="250">
        <v>0</v>
      </c>
      <c r="I358" s="386"/>
      <c r="J358" s="386"/>
      <c r="K358" s="420"/>
    </row>
    <row r="359" spans="1:11" ht="13.5">
      <c r="A359" s="304" t="s">
        <v>467</v>
      </c>
      <c r="B359" s="251" t="s">
        <v>521</v>
      </c>
      <c r="C359" s="291"/>
      <c r="D359" s="291"/>
      <c r="E359" s="291"/>
      <c r="F359" s="291"/>
      <c r="G359" s="292"/>
      <c r="H359" s="293">
        <v>0</v>
      </c>
      <c r="I359" s="386"/>
      <c r="J359" s="386"/>
      <c r="K359" s="287"/>
    </row>
    <row r="360" spans="1:11" ht="13.5">
      <c r="A360" s="265"/>
      <c r="B360" s="287"/>
      <c r="C360" s="287"/>
      <c r="D360" s="287"/>
      <c r="E360" s="287"/>
      <c r="F360" s="287"/>
      <c r="G360" s="287"/>
      <c r="H360" s="287"/>
      <c r="I360" s="386"/>
      <c r="J360" s="386"/>
      <c r="K360" s="287"/>
    </row>
    <row r="361" spans="1:11" ht="13.5">
      <c r="A361" s="265"/>
      <c r="B361" s="287"/>
      <c r="C361" s="287"/>
      <c r="D361" s="287"/>
      <c r="E361" s="287"/>
      <c r="F361" s="287"/>
      <c r="G361" s="287"/>
      <c r="H361" s="287"/>
      <c r="I361" s="386"/>
      <c r="J361" s="386"/>
      <c r="K361" s="287"/>
    </row>
    <row r="362" spans="1:11" ht="13.5">
      <c r="A362" s="266"/>
      <c r="B362" s="274" t="s">
        <v>522</v>
      </c>
      <c r="C362" s="287"/>
      <c r="D362" s="287"/>
      <c r="E362" s="287"/>
      <c r="F362" s="287"/>
      <c r="G362" s="287"/>
      <c r="H362" s="287"/>
      <c r="I362" s="386"/>
      <c r="J362" s="386"/>
      <c r="K362" s="287"/>
    </row>
    <row r="363" spans="1:11" ht="13.5">
      <c r="A363" s="238" t="s">
        <v>346</v>
      </c>
      <c r="B363" s="510" t="s">
        <v>523</v>
      </c>
      <c r="C363" s="510"/>
      <c r="D363" s="510"/>
      <c r="E363" s="510"/>
      <c r="F363" s="510"/>
      <c r="G363" s="510"/>
      <c r="H363" s="305">
        <v>4</v>
      </c>
      <c r="I363" s="386"/>
      <c r="J363" s="386"/>
      <c r="K363" s="287"/>
    </row>
    <row r="364" spans="1:11" ht="13.5">
      <c r="A364" s="238" t="s">
        <v>346</v>
      </c>
      <c r="B364" s="519" t="s">
        <v>524</v>
      </c>
      <c r="C364" s="519"/>
      <c r="D364" s="519"/>
      <c r="E364" s="519"/>
      <c r="F364" s="519"/>
      <c r="G364" s="519"/>
      <c r="H364" s="351">
        <v>1123291</v>
      </c>
      <c r="I364" s="386"/>
      <c r="J364" s="386"/>
      <c r="K364" s="287"/>
    </row>
    <row r="365" spans="1:11" ht="13.5">
      <c r="A365" s="238"/>
      <c r="B365" s="306"/>
      <c r="C365" s="306"/>
      <c r="D365" s="306"/>
      <c r="E365" s="306"/>
      <c r="F365" s="306"/>
      <c r="G365" s="306"/>
      <c r="H365" s="306"/>
      <c r="I365" s="386"/>
      <c r="J365" s="386"/>
      <c r="K365" s="287"/>
    </row>
    <row r="366" spans="1:11" ht="13.5">
      <c r="A366" s="266"/>
      <c r="B366" s="274" t="s">
        <v>525</v>
      </c>
      <c r="C366" s="287"/>
      <c r="D366" s="287"/>
      <c r="E366" s="287"/>
      <c r="F366" s="287"/>
      <c r="G366" s="287"/>
      <c r="H366" s="287"/>
      <c r="I366" s="386"/>
      <c r="J366" s="386"/>
      <c r="K366" s="287"/>
    </row>
    <row r="367" spans="1:11" ht="13.5">
      <c r="A367" s="238" t="s">
        <v>346</v>
      </c>
      <c r="B367" s="307"/>
      <c r="C367" s="288"/>
      <c r="D367" s="288"/>
      <c r="E367" s="288"/>
      <c r="F367" s="288"/>
      <c r="G367" s="288"/>
      <c r="H367" s="288"/>
      <c r="I367" s="386"/>
      <c r="J367" s="386"/>
      <c r="K367" s="287"/>
    </row>
    <row r="368" spans="1:11" ht="13.5">
      <c r="A368" s="238" t="s">
        <v>346</v>
      </c>
      <c r="B368" s="308"/>
      <c r="C368" s="308"/>
      <c r="D368" s="308"/>
      <c r="E368" s="308"/>
      <c r="F368" s="308"/>
      <c r="G368" s="308"/>
      <c r="H368" s="308"/>
      <c r="I368" s="386"/>
      <c r="J368" s="386"/>
      <c r="K368" s="287"/>
    </row>
    <row r="369" spans="1:11">
      <c r="A369" s="265"/>
      <c r="B369" s="194"/>
      <c r="C369" s="194"/>
      <c r="D369" s="194"/>
      <c r="E369" s="194"/>
      <c r="F369" s="194"/>
      <c r="G369" s="194"/>
      <c r="H369" s="194"/>
      <c r="I369" s="386"/>
      <c r="J369" s="386"/>
      <c r="K369" s="194"/>
    </row>
    <row r="370" spans="1:11">
      <c r="A370" s="274" t="s">
        <v>526</v>
      </c>
      <c r="B370" s="274" t="s">
        <v>527</v>
      </c>
      <c r="C370" s="263"/>
      <c r="D370" s="263"/>
      <c r="E370" s="263"/>
      <c r="F370" s="263"/>
      <c r="G370" s="263"/>
      <c r="H370" s="263"/>
      <c r="I370" s="386"/>
      <c r="J370" s="386"/>
      <c r="K370" s="263"/>
    </row>
    <row r="371" spans="1:11">
      <c r="A371" s="197"/>
      <c r="B371" s="263"/>
      <c r="C371" s="263"/>
      <c r="D371" s="263"/>
      <c r="E371" s="263"/>
      <c r="F371" s="263"/>
      <c r="G371" s="263"/>
      <c r="H371" s="263"/>
      <c r="I371" s="386"/>
      <c r="J371" s="386"/>
      <c r="K371" s="263"/>
    </row>
    <row r="372" spans="1:11">
      <c r="A372" s="197"/>
      <c r="B372" s="263" t="s">
        <v>528</v>
      </c>
      <c r="C372" s="263"/>
      <c r="D372" s="263"/>
      <c r="E372" s="263"/>
      <c r="F372" s="263"/>
      <c r="G372" s="263"/>
      <c r="H372" s="263"/>
      <c r="I372" s="386"/>
      <c r="J372" s="386"/>
      <c r="K372" s="263"/>
    </row>
    <row r="373" spans="1:11">
      <c r="A373" s="309" t="s">
        <v>529</v>
      </c>
      <c r="B373" s="263"/>
      <c r="C373" s="263"/>
      <c r="D373" s="263"/>
      <c r="E373" s="263"/>
      <c r="F373" s="263"/>
      <c r="G373" s="263"/>
      <c r="H373" s="263"/>
      <c r="I373" s="386"/>
      <c r="J373" s="386"/>
      <c r="K373" s="263"/>
    </row>
    <row r="374" spans="1:11">
      <c r="A374" s="197"/>
      <c r="B374" s="263" t="s">
        <v>530</v>
      </c>
      <c r="C374" s="263"/>
      <c r="D374" s="263"/>
      <c r="E374" s="263"/>
      <c r="F374" s="263"/>
      <c r="G374" s="263"/>
      <c r="H374" s="263"/>
      <c r="I374" s="386"/>
      <c r="J374" s="386"/>
      <c r="K374" s="263"/>
    </row>
    <row r="375" spans="1:11">
      <c r="A375" s="309" t="s">
        <v>531</v>
      </c>
      <c r="B375" s="263"/>
      <c r="C375" s="263"/>
      <c r="D375" s="263"/>
      <c r="E375" s="263"/>
      <c r="F375" s="263"/>
      <c r="G375" s="263"/>
      <c r="H375" s="263"/>
      <c r="I375" s="386"/>
      <c r="J375" s="386"/>
      <c r="K375" s="263"/>
    </row>
    <row r="377" spans="1:11">
      <c r="A377" s="386"/>
      <c r="B377" s="386"/>
      <c r="C377" s="386"/>
      <c r="D377" s="386"/>
      <c r="E377" s="386"/>
      <c r="F377" s="386"/>
      <c r="G377" s="252" t="s">
        <v>532</v>
      </c>
      <c r="H377" s="386"/>
      <c r="I377" s="386"/>
      <c r="J377" s="386"/>
      <c r="K377" s="386"/>
    </row>
    <row r="378" spans="1:11">
      <c r="A378" s="386"/>
      <c r="B378" s="386"/>
      <c r="C378" s="386"/>
      <c r="D378" s="386"/>
      <c r="E378" s="386"/>
      <c r="F378" s="386"/>
      <c r="G378" s="252" t="s">
        <v>600</v>
      </c>
      <c r="H378" s="386"/>
      <c r="I378" s="386"/>
      <c r="J378" s="386"/>
      <c r="K378" s="386"/>
    </row>
  </sheetData>
  <mergeCells count="25">
    <mergeCell ref="B313:I313"/>
    <mergeCell ref="B329:F329"/>
    <mergeCell ref="B337:F337"/>
    <mergeCell ref="B339:F339"/>
    <mergeCell ref="B363:G363"/>
    <mergeCell ref="B364:G364"/>
    <mergeCell ref="B24:H24"/>
    <mergeCell ref="B25:H25"/>
    <mergeCell ref="A115:A116"/>
    <mergeCell ref="B115:B116"/>
    <mergeCell ref="C115:E115"/>
    <mergeCell ref="F115:H115"/>
    <mergeCell ref="A18:A19"/>
    <mergeCell ref="B18:F19"/>
    <mergeCell ref="B20:F20"/>
    <mergeCell ref="B21:F21"/>
    <mergeCell ref="B22:F22"/>
    <mergeCell ref="B23:F23"/>
    <mergeCell ref="B15:H15"/>
    <mergeCell ref="A8:A9"/>
    <mergeCell ref="B8:C9"/>
    <mergeCell ref="D8:D9"/>
    <mergeCell ref="E8:F9"/>
    <mergeCell ref="B14:C14"/>
    <mergeCell ref="E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Kop.</vt:lpstr>
      <vt:lpstr>Aktivet</vt:lpstr>
      <vt:lpstr>Pasivet</vt:lpstr>
      <vt:lpstr>PASH</vt:lpstr>
      <vt:lpstr>Fluksi 2</vt:lpstr>
      <vt:lpstr>Pasqyre AAM2</vt:lpstr>
      <vt:lpstr>Kapitali</vt:lpstr>
      <vt:lpstr>Sh Spjeguese 1</vt:lpstr>
      <vt:lpstr>Sh. Spjeguse 2</vt:lpstr>
      <vt:lpstr>iv.mjeteve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Flori Server</cp:lastModifiedBy>
  <cp:lastPrinted>2020-07-27T09:35:47Z</cp:lastPrinted>
  <dcterms:created xsi:type="dcterms:W3CDTF">2002-02-16T18:16:52Z</dcterms:created>
  <dcterms:modified xsi:type="dcterms:W3CDTF">2020-07-30T12:23:42Z</dcterms:modified>
</cp:coreProperties>
</file>