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2700" yWindow="405" windowWidth="15195" windowHeight="11640" tabRatio="965"/>
  </bookViews>
  <sheets>
    <sheet name="Kopertina " sheetId="20" r:id="rId1"/>
    <sheet name="AKTIVI " sheetId="19" r:id="rId2"/>
    <sheet name="PASIVI " sheetId="18" r:id="rId3"/>
    <sheet name="Ardh e shp - natyres" sheetId="16" r:id="rId4"/>
    <sheet name="Fluks mon - indirek" sheetId="13" r:id="rId5"/>
    <sheet name="Pasq e ndrysh te kap 2" sheetId="11" r:id="rId6"/>
    <sheet name="Pasq.per AAM 1" sheetId="30" r:id="rId7"/>
    <sheet name="Pasq 1" sheetId="31" r:id="rId8"/>
    <sheet name="Pasq 2" sheetId="33" r:id="rId9"/>
    <sheet name="Pasq 3" sheetId="34" r:id="rId10"/>
    <sheet name="INVENTARI BANKAVE" sheetId="28" r:id="rId11"/>
    <sheet name="Inventari M&gt;TRASPORTI" sheetId="29" r:id="rId12"/>
    <sheet name="Inventar 2011" sheetId="27" r:id="rId13"/>
    <sheet name="Sheet1" sheetId="23" r:id="rId14"/>
    <sheet name="Sheet2" sheetId="24" r:id="rId15"/>
    <sheet name="Sheet3" sheetId="25" r:id="rId16"/>
    <sheet name="Sheet4" sheetId="26" r:id="rId17"/>
  </sheets>
  <definedNames>
    <definedName name="_xlnm._FilterDatabase" localSheetId="1" hidden="1">'AKTIVI '!$C$3:$G$18</definedName>
  </definedNames>
  <calcPr calcId="124519"/>
</workbook>
</file>

<file path=xl/calcChain.xml><?xml version="1.0" encoding="utf-8"?>
<calcChain xmlns="http://schemas.openxmlformats.org/spreadsheetml/2006/main">
  <c r="B2" i="28"/>
  <c r="B7" i="29" s="1"/>
  <c r="B3" i="28"/>
  <c r="B8" i="29" s="1"/>
  <c r="B1" i="28"/>
  <c r="B6" i="29" s="1"/>
  <c r="J42" i="33"/>
  <c r="O39"/>
  <c r="I42"/>
  <c r="I44"/>
  <c r="M47"/>
  <c r="I29"/>
  <c r="I17"/>
  <c r="M10"/>
  <c r="L10"/>
  <c r="D30" i="30"/>
  <c r="F44"/>
  <c r="E44"/>
  <c r="G41"/>
  <c r="D37"/>
  <c r="G37"/>
  <c r="D38"/>
  <c r="G38"/>
  <c r="D39"/>
  <c r="G39"/>
  <c r="D40"/>
  <c r="G40"/>
  <c r="D41"/>
  <c r="D42"/>
  <c r="G42"/>
  <c r="D43"/>
  <c r="G43"/>
  <c r="D36"/>
  <c r="D44"/>
  <c r="G44"/>
  <c r="F30"/>
  <c r="G24"/>
  <c r="G25"/>
  <c r="G26"/>
  <c r="G27"/>
  <c r="G28"/>
  <c r="G29"/>
  <c r="E16"/>
  <c r="F16"/>
  <c r="G9"/>
  <c r="G10"/>
  <c r="G11"/>
  <c r="G12"/>
  <c r="G13"/>
  <c r="G14"/>
  <c r="G15"/>
  <c r="G22"/>
  <c r="G8"/>
  <c r="D32" i="28"/>
  <c r="F47" i="30"/>
  <c r="G30" i="31" s="1"/>
  <c r="H49" i="33" s="1"/>
  <c r="C57" i="34" s="1"/>
  <c r="D30" i="28"/>
  <c r="F46" i="30" s="1"/>
  <c r="G28" i="31" s="1"/>
  <c r="H47" i="33" s="1"/>
  <c r="C56" i="34" s="1"/>
  <c r="C3" i="13"/>
  <c r="B1" i="30"/>
  <c r="A1" i="31" s="1"/>
  <c r="A1" i="33" s="1"/>
  <c r="A1" i="34" s="1"/>
  <c r="D18"/>
  <c r="D21"/>
  <c r="D27"/>
  <c r="D44"/>
  <c r="D54"/>
  <c r="I7" i="33"/>
  <c r="I38"/>
  <c r="J7"/>
  <c r="I13"/>
  <c r="J13"/>
  <c r="J29"/>
  <c r="J17"/>
  <c r="I33"/>
  <c r="J33"/>
  <c r="I8" i="31"/>
  <c r="I24"/>
  <c r="L38" i="33"/>
  <c r="L39" s="1"/>
  <c r="J8" i="31"/>
  <c r="J24"/>
  <c r="M38" i="33"/>
  <c r="M39"/>
  <c r="D16" i="30"/>
  <c r="G23"/>
  <c r="E30"/>
  <c r="G36"/>
  <c r="D34" i="29"/>
  <c r="D32"/>
  <c r="H13" i="11"/>
  <c r="H18"/>
  <c r="I35" i="13"/>
  <c r="I37"/>
  <c r="I33"/>
  <c r="H38"/>
  <c r="I13"/>
  <c r="H13"/>
  <c r="I16" i="16"/>
  <c r="H29"/>
  <c r="I27"/>
  <c r="I31"/>
  <c r="J26"/>
  <c r="E28"/>
  <c r="H21"/>
  <c r="F11"/>
  <c r="F14"/>
  <c r="F19"/>
  <c r="F20"/>
  <c r="F29"/>
  <c r="F25"/>
  <c r="F28"/>
  <c r="F8" i="18"/>
  <c r="F6"/>
  <c r="F33"/>
  <c r="F47"/>
  <c r="F11"/>
  <c r="F26"/>
  <c r="F35"/>
  <c r="F39" i="19"/>
  <c r="F38"/>
  <c r="G9"/>
  <c r="G13"/>
  <c r="G20"/>
  <c r="G8"/>
  <c r="G46"/>
  <c r="G30"/>
  <c r="G38"/>
  <c r="G35"/>
  <c r="G39"/>
  <c r="B2" i="29"/>
  <c r="B4" i="28"/>
  <c r="B4" i="29" s="1"/>
  <c r="B5" i="28"/>
  <c r="B5" i="29" s="1"/>
  <c r="E26"/>
  <c r="D6" i="28"/>
  <c r="E6" i="27"/>
  <c r="E26" i="28"/>
  <c r="F20" i="27"/>
  <c r="D13" i="11"/>
  <c r="E13"/>
  <c r="F13"/>
  <c r="G13"/>
  <c r="G18"/>
  <c r="E14"/>
  <c r="E15"/>
  <c r="F18"/>
  <c r="I12"/>
  <c r="I6"/>
  <c r="E11" i="13"/>
  <c r="E22"/>
  <c r="E30"/>
  <c r="E36"/>
  <c r="D38"/>
  <c r="I7" i="11"/>
  <c r="F20" i="19"/>
  <c r="E14" i="16"/>
  <c r="E19"/>
  <c r="E20"/>
  <c r="E29"/>
  <c r="D22" i="13"/>
  <c r="D11"/>
  <c r="D30"/>
  <c r="D36"/>
  <c r="G12" i="18"/>
  <c r="E11"/>
  <c r="E6"/>
  <c r="E8"/>
  <c r="E26"/>
  <c r="E35"/>
  <c r="F2"/>
  <c r="F6" i="16" s="1"/>
  <c r="I8" i="11"/>
  <c r="F30" i="19"/>
  <c r="F9"/>
  <c r="F13"/>
  <c r="I9" i="11"/>
  <c r="E3" i="19"/>
  <c r="E1" i="18"/>
  <c r="C1" i="11"/>
  <c r="C2" i="16"/>
  <c r="B1" i="18"/>
  <c r="D3" i="19"/>
  <c r="I14" i="11"/>
  <c r="I13"/>
  <c r="D18"/>
  <c r="E33" i="18"/>
  <c r="E47"/>
  <c r="F35" i="19"/>
  <c r="F33"/>
  <c r="F46"/>
  <c r="F8"/>
  <c r="G33"/>
  <c r="J38" i="33"/>
  <c r="D14" i="34"/>
  <c r="G30" i="30"/>
  <c r="D45" i="34"/>
  <c r="G16" i="30"/>
  <c r="D10" i="13"/>
  <c r="D23" s="1"/>
  <c r="D37" s="1"/>
  <c r="D39" s="1"/>
  <c r="E31" i="16"/>
  <c r="E16" i="11"/>
  <c r="I16"/>
  <c r="E17"/>
  <c r="I17"/>
  <c r="E18"/>
  <c r="I18"/>
  <c r="I15"/>
  <c r="E10" i="13"/>
  <c r="E23" s="1"/>
  <c r="E37" s="1"/>
  <c r="E39" s="1"/>
  <c r="F31" i="16"/>
  <c r="E6" i="13" l="1"/>
  <c r="I4" i="11"/>
  <c r="B3" i="29"/>
  <c r="B1"/>
  <c r="B3" i="30"/>
  <c r="A3" i="31" s="1"/>
  <c r="B3" i="33" s="1"/>
  <c r="B3" i="34" s="1"/>
  <c r="B2" i="30"/>
  <c r="A2" i="31" s="1"/>
</calcChain>
</file>

<file path=xl/sharedStrings.xml><?xml version="1.0" encoding="utf-8"?>
<sst xmlns="http://schemas.openxmlformats.org/spreadsheetml/2006/main" count="616" uniqueCount="478">
  <si>
    <t>Emertimi dhe Forma Ligjore</t>
  </si>
  <si>
    <t xml:space="preserve">N I P T - I </t>
  </si>
  <si>
    <t xml:space="preserve">Adresa e Selise </t>
  </si>
  <si>
    <t xml:space="preserve">Data e Krijimit </t>
  </si>
  <si>
    <t xml:space="preserve">Nr I  Rregj Tregetar </t>
  </si>
  <si>
    <t xml:space="preserve">Veprimtaria kryesore </t>
  </si>
  <si>
    <t xml:space="preserve">PASQYRAT FINANCIARE </t>
  </si>
  <si>
    <t xml:space="preserve">(  Ne zbatim te standarteve  Kombetare te kontabilitetit  Nr 2  </t>
  </si>
  <si>
    <t xml:space="preserve"> dhe  Ligjit 9228 date 29.04.2004  " Per Kontabilitetin dhe Pasqyrat Financiare " )</t>
  </si>
  <si>
    <t xml:space="preserve">Pasqyrat jane individuale </t>
  </si>
  <si>
    <t xml:space="preserve">Pasqyrat jane  te konsoliduara </t>
  </si>
  <si>
    <t xml:space="preserve">Pasqyrat financiare jane te shprehura ne </t>
  </si>
  <si>
    <t xml:space="preserve">Pyasqyrat financiare jane te rumbullukasura ne </t>
  </si>
  <si>
    <t xml:space="preserve">Periudha kontabel e Pasqyrave Financiare </t>
  </si>
  <si>
    <t xml:space="preserve">Nga </t>
  </si>
  <si>
    <t xml:space="preserve">Deri </t>
  </si>
  <si>
    <t xml:space="preserve">Pasqyra Financiare  te Vitit  </t>
  </si>
  <si>
    <t>Nr</t>
  </si>
  <si>
    <t xml:space="preserve">A K T I V E T </t>
  </si>
  <si>
    <t>Shenime</t>
  </si>
  <si>
    <t>Periudha</t>
  </si>
  <si>
    <t xml:space="preserve">Raportuse </t>
  </si>
  <si>
    <t xml:space="preserve">Periudha </t>
  </si>
  <si>
    <t xml:space="preserve">Paraardhese </t>
  </si>
  <si>
    <t>I</t>
  </si>
  <si>
    <t xml:space="preserve">AKTIVET AFATSHKURTERA </t>
  </si>
  <si>
    <t xml:space="preserve">&gt;  Banka </t>
  </si>
  <si>
    <t xml:space="preserve">1. - Aktivet monetare </t>
  </si>
  <si>
    <t>2 -  Derivatet e Aktivet te mbajtura per tregetim</t>
  </si>
  <si>
    <t xml:space="preserve">&gt;  T v sh </t>
  </si>
  <si>
    <t>&gt;  Tatim mbi fitimin</t>
  </si>
  <si>
    <t xml:space="preserve">&gt;  Debitore , Kreditore te tjere </t>
  </si>
  <si>
    <t>&gt;  Kliente per mallra , produkte e sherbime</t>
  </si>
  <si>
    <t xml:space="preserve">3 -  Aktivet te tjera financiare  afatshkurtera </t>
  </si>
  <si>
    <t xml:space="preserve">4 - Inventari </t>
  </si>
  <si>
    <t xml:space="preserve">&gt;  Lendet e para </t>
  </si>
  <si>
    <t>&gt;  Prodhimi ne proces</t>
  </si>
  <si>
    <t xml:space="preserve">&gt;  Produkte te gateshme </t>
  </si>
  <si>
    <t>&gt;  Mallra per rrishitje</t>
  </si>
  <si>
    <t xml:space="preserve">&gt;  Parapagesa per furnizime </t>
  </si>
  <si>
    <t>5  -  Aktivet  biliogjike</t>
  </si>
  <si>
    <t xml:space="preserve">6 - Aktivet afatshkurtera te mbajtura per rishitje </t>
  </si>
  <si>
    <t xml:space="preserve">7 - Parapagime  dhe shpenzime  te shtyra </t>
  </si>
  <si>
    <t>II</t>
  </si>
  <si>
    <t xml:space="preserve"> AKTIVET  AFATGJATA </t>
  </si>
  <si>
    <t xml:space="preserve">1  - Financimet financiare afatgjata </t>
  </si>
  <si>
    <t>2 - Aktivet Afatgjata  materiale</t>
  </si>
  <si>
    <t>&gt; Toka</t>
  </si>
  <si>
    <t>&gt; Ndertesa</t>
  </si>
  <si>
    <t>&gt; Aktivet tjera afat gjata materiale</t>
  </si>
  <si>
    <t xml:space="preserve">3 - Aktivet Biologjike afatgjata </t>
  </si>
  <si>
    <t>4 - Aktivet afatgjata jo materiale</t>
  </si>
  <si>
    <t>5 - Kapitali aksioner I  pa paguar</t>
  </si>
  <si>
    <t>6 - Aktivet e tjera afat gjata .</t>
  </si>
  <si>
    <t>&gt;  Inventar I imet</t>
  </si>
  <si>
    <t>PASIVET E KAPITALET</t>
  </si>
  <si>
    <t xml:space="preserve">Derivatet </t>
  </si>
  <si>
    <t xml:space="preserve">2 - Huamarjet </t>
  </si>
  <si>
    <t xml:space="preserve">3 - Huate e parapagimet </t>
  </si>
  <si>
    <t xml:space="preserve">&gt; Te pagushme ndaj furnitoreve </t>
  </si>
  <si>
    <t xml:space="preserve">&gt; Detyrime Tatimore per  TAP - in  </t>
  </si>
  <si>
    <t xml:space="preserve">&gt; Detyrime Tatimore per  Tatimin mbi fitimin </t>
  </si>
  <si>
    <t xml:space="preserve">&gt; Detyrime tatimore per T V SH </t>
  </si>
  <si>
    <t>&gt; Detyrime tatimore per tatimin ne burim</t>
  </si>
  <si>
    <t>&gt; Te drejta e detyrime ndaj ortakeve</t>
  </si>
  <si>
    <t xml:space="preserve">&gt; Dividente per tu paguar </t>
  </si>
  <si>
    <t xml:space="preserve">4 - Grantet  dhe te ardhura te shtyra </t>
  </si>
  <si>
    <t xml:space="preserve">5 - Privizionet Afatshkurtera </t>
  </si>
  <si>
    <t xml:space="preserve">PASIVET AFATGJATA </t>
  </si>
  <si>
    <t xml:space="preserve">2 - Huamarjet  te tjera afatgjata </t>
  </si>
  <si>
    <t xml:space="preserve">3 - Grantet  dhe te ardhura te shtyra </t>
  </si>
  <si>
    <t xml:space="preserve">4 - Provigjonet Afatgjata </t>
  </si>
  <si>
    <t>TOTALI I PASIVEVE ( I +  II )</t>
  </si>
  <si>
    <t>III</t>
  </si>
  <si>
    <t>KAPITALI</t>
  </si>
  <si>
    <t>1 - Aksione te pakices</t>
  </si>
  <si>
    <t>2 - Kapitali I aksionereve te Shoq meme(P F te kons)</t>
  </si>
  <si>
    <t>3- Kapitali aksioner</t>
  </si>
  <si>
    <t>4 - Primi I Aksionit</t>
  </si>
  <si>
    <t>5 - Njesite ose Aksione te thesarit ( Negative )</t>
  </si>
  <si>
    <t>6 - rezervat Statuore</t>
  </si>
  <si>
    <t>7 - Rezervat Ligjore</t>
  </si>
  <si>
    <t xml:space="preserve">9 - Fitime te pashperndara </t>
  </si>
  <si>
    <t>10 - Fitime ( Humbja ) e vitit financiar</t>
  </si>
  <si>
    <t>TOTALI I PASIVEVE DHE KAPITALIT( I + II + III)</t>
  </si>
  <si>
    <t xml:space="preserve"> ( Bazuar ne klasifikimin e shpenzimeve sipas natyres )</t>
  </si>
  <si>
    <t xml:space="preserve">Pershkrimi I elementeve </t>
  </si>
  <si>
    <t>Raportuse</t>
  </si>
  <si>
    <t xml:space="preserve"> Shitje  NETO</t>
  </si>
  <si>
    <t xml:space="preserve"> Te ardhura te tjera nga veprimtaria e shfrytezimit </t>
  </si>
  <si>
    <t>Ndryshimi ne inventarin prod I gateshm e prodh proces</t>
  </si>
  <si>
    <t xml:space="preserve">Materiale te konsumuara </t>
  </si>
  <si>
    <t>Kostot e punes</t>
  </si>
  <si>
    <t xml:space="preserve">Pagat e personelit </t>
  </si>
  <si>
    <t>Shpenzime  per Sigurimet shoqerore e shendetesore</t>
  </si>
  <si>
    <t xml:space="preserve">Amortizimet e cvleresimet </t>
  </si>
  <si>
    <t xml:space="preserve">Shpenzime te tjera </t>
  </si>
  <si>
    <t xml:space="preserve">TOTALI I SHPENZIMEVE </t>
  </si>
  <si>
    <t xml:space="preserve">Fitimi ( humbja )  nga veprimtaria kryesore </t>
  </si>
  <si>
    <t>Te ardhura e shpenzimet financiare nga pjesmarjet</t>
  </si>
  <si>
    <t xml:space="preserve">Te ardhura e shpenz financ nga  njesite e kontrolluara </t>
  </si>
  <si>
    <t xml:space="preserve">Te ardhura e shpenzimet financiare  </t>
  </si>
  <si>
    <t>Totali I te ardhurave e shpenzimeve financiare</t>
  </si>
  <si>
    <t>Fitimi ( humbja ) para tatimit  ( 9 + / -  13 )</t>
  </si>
  <si>
    <t>Shpenzimet e tatimit  mbi fitimin</t>
  </si>
  <si>
    <t>Fitimi  ( humbja  ) neto e vitit finanaciar ( 14 - 15 )</t>
  </si>
  <si>
    <t xml:space="preserve">Elementet e pasqyrave te konsoliduara </t>
  </si>
  <si>
    <t xml:space="preserve">PASQYRA  E  TE  ARDHURAVE  DHE   SHPENZIMEVE </t>
  </si>
  <si>
    <t>raportuse</t>
  </si>
  <si>
    <t xml:space="preserve">Periudha   </t>
  </si>
  <si>
    <t>A</t>
  </si>
  <si>
    <t>Fluksi monetar nga veprimtarite e shfrytezimit</t>
  </si>
  <si>
    <t xml:space="preserve">Interes I paguar </t>
  </si>
  <si>
    <t>B</t>
  </si>
  <si>
    <t>Interes I arketuar</t>
  </si>
  <si>
    <t>C</t>
  </si>
  <si>
    <t>Te ardhura nga emetimi I kapitalit aksioner</t>
  </si>
  <si>
    <t>Te ardhura nga huamarjet afatgjata</t>
  </si>
  <si>
    <t xml:space="preserve">PASQYRA E NDRYSHIMEVE NE KAPITAL </t>
  </si>
  <si>
    <t xml:space="preserve">T O T A L I </t>
  </si>
  <si>
    <t>Emertimi</t>
  </si>
  <si>
    <t>Kapitali aksioner</t>
  </si>
  <si>
    <t>Primi I Aksionit</t>
  </si>
  <si>
    <t>Aksione te Thesarit</t>
  </si>
  <si>
    <t>Fitimi I pashpernd</t>
  </si>
  <si>
    <t xml:space="preserve">Efekti I ndryshimit ne polit kontabel </t>
  </si>
  <si>
    <t>Fitimi Neto per periudhen Kontabel</t>
  </si>
  <si>
    <t>Dividentet e paguar</t>
  </si>
  <si>
    <t>Ritja e rezerves te kapitalit</t>
  </si>
  <si>
    <t>Emetimi I Aksioneve</t>
  </si>
  <si>
    <t>Emetimi I kapitalit Aksioner</t>
  </si>
  <si>
    <t>Aksione te thesarit te riblera</t>
  </si>
  <si>
    <t>Rezerva Stat e ligj</t>
  </si>
  <si>
    <t>NJE PASQYRE E PAKONSOLIDUAR</t>
  </si>
  <si>
    <t xml:space="preserve">Pasqyra e Fluksit monetar - Metoda Indirekte </t>
  </si>
  <si>
    <t>Fitimi para tatimit</t>
  </si>
  <si>
    <t>Rregullime per :</t>
  </si>
  <si>
    <t xml:space="preserve">Ritja / renje ne tepericen e kerkesave te arketushme   </t>
  </si>
  <si>
    <t>nga  aktiviteti si dhe te kerkesave te tjera te arketushme</t>
  </si>
  <si>
    <t>Rritje / renje ne tepericen e inventarit</t>
  </si>
  <si>
    <t>Ritje/renje ne tepericen e detyrimeve per tu pag nga aktivit</t>
  </si>
  <si>
    <t>M M te perfituar nga aktiviteti</t>
  </si>
  <si>
    <t xml:space="preserve">Tatim mbi fitimin  e paguar </t>
  </si>
  <si>
    <t xml:space="preserve">M M Neto nga aktiviteti I shfrytezimit </t>
  </si>
  <si>
    <t xml:space="preserve">Fluksi monetar nga veprimtarite  investuse </t>
  </si>
  <si>
    <t>Blerja e njesise kontrolluat X minus parate e arketuar</t>
  </si>
  <si>
    <t>Blerja e aktiveve afatgjata materiale</t>
  </si>
  <si>
    <t>Dividente te arketuar</t>
  </si>
  <si>
    <t>M M Neto e perdorur ne veprimtarine investuse</t>
  </si>
  <si>
    <t>Fluksi monetar nga aktivitetet financiare</t>
  </si>
  <si>
    <t xml:space="preserve">Dividente te paguar </t>
  </si>
  <si>
    <t>M M Neto e perdorur ne veprimtarine financiare</t>
  </si>
  <si>
    <t>Rritja / renja  Neto e mjeteveve monetare</t>
  </si>
  <si>
    <t xml:space="preserve">Mjete monetare ne fillim te periudhes kontabel </t>
  </si>
  <si>
    <t xml:space="preserve">Mjete monetare ne fund te periudhes kontabel </t>
  </si>
  <si>
    <t xml:space="preserve">           #   Amortizimi</t>
  </si>
  <si>
    <t xml:space="preserve">           # Te ardhura nga Investimet </t>
  </si>
  <si>
    <t xml:space="preserve">           # Shpenzimet per interesat</t>
  </si>
  <si>
    <t xml:space="preserve">           #  Humbjet nga kembimet valutore</t>
  </si>
  <si>
    <t>D</t>
  </si>
  <si>
    <t xml:space="preserve">E </t>
  </si>
  <si>
    <t>H</t>
  </si>
  <si>
    <t xml:space="preserve">Data e mbylljes te Pasqyrave Financiare </t>
  </si>
  <si>
    <t>TOTALI I AKTIVEVE ( I + II )</t>
  </si>
  <si>
    <t xml:space="preserve">12.1  Te ardhura e shpenz financ nga invest te tjera e financ afat gjata </t>
  </si>
  <si>
    <t xml:space="preserve">12.2  Te ardhura e shpenzimet nga interesat </t>
  </si>
  <si>
    <t xml:space="preserve">12.3 Fitime  ( humbje ) nga kurset e e kembimit </t>
  </si>
  <si>
    <t>12.4  Te ardhura e shpenzime te tjera financiare</t>
  </si>
  <si>
    <t>&gt;  Arka</t>
  </si>
  <si>
    <t>&gt; Detyrime  per Sigurimet shoqerore</t>
  </si>
  <si>
    <t xml:space="preserve">&gt; Te pagushme ndaj punonjesve </t>
  </si>
  <si>
    <t xml:space="preserve">&gt; Debitore e kreditore te tjere </t>
  </si>
  <si>
    <t xml:space="preserve">Pagesat e detyrimeve </t>
  </si>
  <si>
    <t>A1</t>
  </si>
  <si>
    <t>A2</t>
  </si>
  <si>
    <t>C1</t>
  </si>
  <si>
    <t>C2</t>
  </si>
  <si>
    <t>C3</t>
  </si>
  <si>
    <t>C5</t>
  </si>
  <si>
    <t>C6</t>
  </si>
  <si>
    <t>D1</t>
  </si>
  <si>
    <t>D2</t>
  </si>
  <si>
    <t>D3</t>
  </si>
  <si>
    <t>D4</t>
  </si>
  <si>
    <t>D5</t>
  </si>
  <si>
    <t>D6</t>
  </si>
  <si>
    <t>E</t>
  </si>
  <si>
    <t>F</t>
  </si>
  <si>
    <t>F1</t>
  </si>
  <si>
    <t>G</t>
  </si>
  <si>
    <t>Ë</t>
  </si>
  <si>
    <t>H1</t>
  </si>
  <si>
    <t>H2</t>
  </si>
  <si>
    <t>H3</t>
  </si>
  <si>
    <t>H4</t>
  </si>
  <si>
    <t>J</t>
  </si>
  <si>
    <t>K</t>
  </si>
  <si>
    <t>L</t>
  </si>
  <si>
    <t xml:space="preserve"> &gt; Huamarjet afatshkurtera </t>
  </si>
  <si>
    <t>M</t>
  </si>
  <si>
    <t>N</t>
  </si>
  <si>
    <t>N1</t>
  </si>
  <si>
    <t>N2</t>
  </si>
  <si>
    <t>P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</si>
  <si>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</si>
  <si>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</si>
  <si>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</si>
  <si>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</si>
  <si>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</si>
  <si>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</si>
  <si>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</si>
  <si>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</si>
  <si>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</si>
  <si>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</si>
  <si>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Q</t>
  </si>
  <si>
    <t>R</t>
  </si>
  <si>
    <t>T</t>
  </si>
  <si>
    <t>T1</t>
  </si>
  <si>
    <t>T2</t>
  </si>
  <si>
    <t>S</t>
  </si>
  <si>
    <t>SH</t>
  </si>
  <si>
    <t>TH</t>
  </si>
  <si>
    <t>X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</si>
  <si>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</si>
  <si>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</si>
  <si>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</si>
  <si>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</si>
  <si>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</si>
  <si>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</si>
  <si>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</si>
  <si>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</si>
  <si>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</si>
  <si>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</si>
  <si>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 xml:space="preserve">1 - Huate afatgjata </t>
  </si>
  <si>
    <t xml:space="preserve">  &gt; Hua , bono , dhe detyrime qeraje financiare</t>
  </si>
  <si>
    <t xml:space="preserve">  &gt;  Bono te kovertushme </t>
  </si>
  <si>
    <t>Pozicioni I rregulluar per rez.ligjore</t>
  </si>
  <si>
    <t>8 - Rezerva te tjera</t>
  </si>
  <si>
    <t>767-667</t>
  </si>
  <si>
    <t>Po</t>
  </si>
  <si>
    <t>Jo</t>
  </si>
  <si>
    <t>Leke</t>
  </si>
  <si>
    <t>&gt; Shteti Penalitete</t>
  </si>
  <si>
    <t>Te ardhura nga veprimet e ndarjes se shoqerise</t>
  </si>
  <si>
    <t>Pozicioni me 31 Dhjetor 2009</t>
  </si>
  <si>
    <t>&gt; Shpenzime periudha te arthme</t>
  </si>
  <si>
    <t xml:space="preserve"> &gt; Raiffaisen Bank</t>
  </si>
  <si>
    <t>Pozicioni me 31 Dhjetor 2010</t>
  </si>
  <si>
    <t xml:space="preserve">   UJSIELLES KANALIZIME SHA</t>
  </si>
  <si>
    <t>POGRADEC</t>
  </si>
  <si>
    <t>J 64103615 J</t>
  </si>
  <si>
    <t>26.06.2000</t>
  </si>
  <si>
    <t xml:space="preserve">&gt;  Debitor uji pa shpres arketimi </t>
  </si>
  <si>
    <t xml:space="preserve">      Prodhim shitje Uje I pishem - kanalizime</t>
  </si>
  <si>
    <t xml:space="preserve">&gt; Makineri e paisje </t>
  </si>
  <si>
    <t>Ilirian  MIMINI</t>
  </si>
  <si>
    <t>DREJTORI</t>
  </si>
  <si>
    <t>Lista e bashkalidhur</t>
  </si>
  <si>
    <t>x</t>
  </si>
  <si>
    <t>Lende te para</t>
  </si>
  <si>
    <t>c</t>
  </si>
  <si>
    <t>b</t>
  </si>
  <si>
    <t>a</t>
  </si>
  <si>
    <t>Njesia</t>
  </si>
  <si>
    <t>Vlera</t>
  </si>
  <si>
    <t>Cmimi</t>
  </si>
  <si>
    <t>Sasia</t>
  </si>
  <si>
    <t>Artikulli</t>
  </si>
  <si>
    <t>Nr.</t>
  </si>
  <si>
    <t>Inventari 31.12.2011</t>
  </si>
  <si>
    <t>Adresa : Pogradec</t>
  </si>
  <si>
    <t>Aktiviteti  : Prodhim shitje Uje I Pishem-kanalizime</t>
  </si>
  <si>
    <t>NIPT  J 64103615 J</t>
  </si>
  <si>
    <t>"UJSIELLES KANALIZIME"  SHA</t>
  </si>
  <si>
    <t>Union Bank</t>
  </si>
  <si>
    <t>Tirana Bnank Leke</t>
  </si>
  <si>
    <t>RZB</t>
  </si>
  <si>
    <t>NBG</t>
  </si>
  <si>
    <t>BKT Leke</t>
  </si>
  <si>
    <t>Banka Popullore leke</t>
  </si>
  <si>
    <t>Alfa Bank leke</t>
  </si>
  <si>
    <t>ProCredit  Leke</t>
  </si>
  <si>
    <t>Shuma leke</t>
  </si>
  <si>
    <t>Monedh e huaj</t>
  </si>
  <si>
    <t>Nr.Llogaris</t>
  </si>
  <si>
    <t>Inventari I Logarive Bankare  gjendja me  31.12.2011</t>
  </si>
  <si>
    <t>Shuma</t>
  </si>
  <si>
    <t>Toyota RAV 4x4 xhip</t>
  </si>
  <si>
    <t>land Rover Projekti 1 cope</t>
  </si>
  <si>
    <t>Galopre Projekti 2 cope</t>
  </si>
  <si>
    <t>Iveko Kamioncine 2 cope</t>
  </si>
  <si>
    <t>Hundai Xhip</t>
  </si>
  <si>
    <t>Traktor Hitaci me Goma</t>
  </si>
  <si>
    <t>Furgon Benz 208 D</t>
  </si>
  <si>
    <t>Targa</t>
  </si>
  <si>
    <t>Kapaciteti</t>
  </si>
  <si>
    <t>Lloji I Mjetit</t>
  </si>
  <si>
    <r>
      <t xml:space="preserve">                                 </t>
    </r>
    <r>
      <rPr>
        <i/>
        <u/>
        <sz val="10"/>
        <rFont val="Arial"/>
        <family val="2"/>
      </rPr>
      <t>INVETARI I MJETEVE TRANSPORTIT</t>
    </r>
  </si>
  <si>
    <t>Pogradec me 29.02.2012</t>
  </si>
  <si>
    <t>VITI  2011</t>
  </si>
  <si>
    <t>01.01.2011</t>
  </si>
  <si>
    <t>31.12.2011</t>
  </si>
  <si>
    <t>29.02.2012</t>
  </si>
  <si>
    <t>Interesa</t>
  </si>
  <si>
    <t>AQT</t>
  </si>
  <si>
    <t>TE TJERA</t>
  </si>
  <si>
    <t>Pozicioni I rregulluar QKR</t>
  </si>
  <si>
    <t xml:space="preserve">             TOTALI</t>
  </si>
  <si>
    <t>Aktive ne proces</t>
  </si>
  <si>
    <t>Ndertesa</t>
  </si>
  <si>
    <t>Gjendje</t>
  </si>
  <si>
    <t>Pakesime</t>
  </si>
  <si>
    <t>Shtesa</t>
  </si>
  <si>
    <t>Totali i te ardhurave I= (1+2+/-3+4+5+6+7+8)</t>
  </si>
  <si>
    <t>I)</t>
  </si>
  <si>
    <t xml:space="preserve">  Të ardhura nga shitja e aktiveve afatgjata</t>
  </si>
  <si>
    <t xml:space="preserve">  Të tjera</t>
  </si>
  <si>
    <t xml:space="preserve">  Të ardhura nga grantet (Subvencione)</t>
  </si>
  <si>
    <t xml:space="preserve">    nga i cili: Prodhim i aktiveve afatgjata</t>
  </si>
  <si>
    <t xml:space="preserve">   Prodhimi per qellimet e vet ndermarrjes dhe per kapital :</t>
  </si>
  <si>
    <t>Pakesimet (-)</t>
  </si>
  <si>
    <t>Shtesat    (+)</t>
  </si>
  <si>
    <t xml:space="preserve">Ndryshimet në inventarin e produkteve të gatshëm e prodhimeve në proçes :                                   </t>
  </si>
  <si>
    <t>Transport per te tjeret</t>
  </si>
  <si>
    <t>c)</t>
  </si>
  <si>
    <t>Komisione</t>
  </si>
  <si>
    <t>b)</t>
  </si>
  <si>
    <t>Qeraja</t>
  </si>
  <si>
    <t>a)</t>
  </si>
  <si>
    <t>Të ardhura nga shitje të tjera (a+b+c)</t>
  </si>
  <si>
    <t xml:space="preserve">    te ardhura nga shitja e Mallrave </t>
  </si>
  <si>
    <t xml:space="preserve"> c)</t>
  </si>
  <si>
    <t xml:space="preserve">   Te ardhura nga shitja e Shërbimeve </t>
  </si>
  <si>
    <t xml:space="preserve"> b)</t>
  </si>
  <si>
    <t>701/702/703</t>
  </si>
  <si>
    <t xml:space="preserve">   Te ardhura nga shitja e Produktit te vet </t>
  </si>
  <si>
    <t>Shitjet gjithsej (a + b +c )</t>
  </si>
  <si>
    <t>Viti 2009</t>
  </si>
  <si>
    <t>Viti 2010</t>
  </si>
  <si>
    <t>Kodi Statistikor</t>
  </si>
  <si>
    <t>Numri i Llogarise</t>
  </si>
  <si>
    <t>TE ARDHURAT</t>
  </si>
  <si>
    <t>ANEKS STATISTIKOR</t>
  </si>
  <si>
    <t>Në ooo/Lekë</t>
  </si>
  <si>
    <t>Pasqyre Nr.1</t>
  </si>
  <si>
    <t>NIPT  J61825032 T</t>
  </si>
  <si>
    <t xml:space="preserve">       nga te cilat shitja e aseteve ekzistuese</t>
  </si>
  <si>
    <t xml:space="preserve">   Pakesimi i aseteve fikse</t>
  </si>
  <si>
    <t xml:space="preserve">       nga te cilat: asete te reja</t>
  </si>
  <si>
    <t xml:space="preserve">    Shtimi i aseteve fikse</t>
  </si>
  <si>
    <t>Investimet</t>
  </si>
  <si>
    <t xml:space="preserve">Numri mesatar i te punesuarve </t>
  </si>
  <si>
    <t>Informatë:</t>
  </si>
  <si>
    <t>Totali i shpenzimeve II=(1+2+3+4+5)</t>
  </si>
  <si>
    <t>II)</t>
  </si>
  <si>
    <t>635+638</t>
  </si>
  <si>
    <t>Taksa e regjistrimit dhe tatime te tjera</t>
  </si>
  <si>
    <t>d)</t>
  </si>
  <si>
    <t>Taksa dhe tarifa vendore</t>
  </si>
  <si>
    <t>Akciza</t>
  </si>
  <si>
    <t>Taksa dhe tarifa doganore</t>
  </si>
  <si>
    <t>Tatime dhe taksa (a+b+c+d)</t>
  </si>
  <si>
    <t>Shpenzime per sherbime bankare</t>
  </si>
  <si>
    <t>m)</t>
  </si>
  <si>
    <t xml:space="preserve">   per shitje</t>
  </si>
  <si>
    <t xml:space="preserve">   per Blerje </t>
  </si>
  <si>
    <t>Shpenzime transporti</t>
  </si>
  <si>
    <t>l)</t>
  </si>
  <si>
    <t xml:space="preserve">Shpenzime postare dhe telekomunikacioni </t>
  </si>
  <si>
    <t>k)</t>
  </si>
  <si>
    <t>Transferime, udhetime, dieta</t>
  </si>
  <si>
    <t>j)</t>
  </si>
  <si>
    <t>Shpenzime per publicitet, reklama</t>
  </si>
  <si>
    <t>i)</t>
  </si>
  <si>
    <t>Shpenzime per koncesione, patenta dhe licensa</t>
  </si>
  <si>
    <t>h)</t>
  </si>
  <si>
    <t>Mallra te blera</t>
  </si>
  <si>
    <t>Sherbime të tjera</t>
  </si>
  <si>
    <t>g)</t>
  </si>
  <si>
    <t>Kerkim studime</t>
  </si>
  <si>
    <t>f)</t>
  </si>
  <si>
    <t>Shpenzime për Siguracione</t>
  </si>
  <si>
    <t>e)</t>
  </si>
  <si>
    <t>Mirembajtje dhe riparime</t>
  </si>
  <si>
    <t>Qera</t>
  </si>
  <si>
    <t>Trajtime te pergjithshme</t>
  </si>
  <si>
    <t>Sherbimet nga nen-kontraktoret</t>
  </si>
  <si>
    <t>Shërbime nga të tretë (a+b+c+d+e+f+g+h+i+j+k+l+m)</t>
  </si>
  <si>
    <t>Amortizimet dhe zhvlerësimet</t>
  </si>
  <si>
    <t xml:space="preserve"> Shpenzimet për sig.shoqërore dhe shëndetsore</t>
  </si>
  <si>
    <t xml:space="preserve"> b-</t>
  </si>
  <si>
    <t>a-</t>
  </si>
  <si>
    <t>Shpenzime per personelin (a+b)</t>
  </si>
  <si>
    <t>605/2</t>
  </si>
  <si>
    <t xml:space="preserve"> Shpenzime per sherbime</t>
  </si>
  <si>
    <t xml:space="preserve"> e) </t>
  </si>
  <si>
    <t xml:space="preserve"> d) </t>
  </si>
  <si>
    <t>605/1</t>
  </si>
  <si>
    <t xml:space="preserve"> Mallra të blera</t>
  </si>
  <si>
    <t xml:space="preserve"> Ndryshimet e gjëndjeve të Materialeve (+/-)</t>
  </si>
  <si>
    <t>601+602</t>
  </si>
  <si>
    <t>Blerje/shpenzime materiale dhe materiale të tjera</t>
  </si>
  <si>
    <t xml:space="preserve"> a) </t>
  </si>
  <si>
    <t>Blerje, shpenzime (a+/-b+c+/-d+e)</t>
  </si>
  <si>
    <t>SHPENZIMET</t>
  </si>
  <si>
    <t>Pasqyre Nr.2</t>
  </si>
  <si>
    <t>NIPT   J61825032 T</t>
  </si>
  <si>
    <t>Totali</t>
  </si>
  <si>
    <t>Me page me te larte se 84.100 leke</t>
  </si>
  <si>
    <t>Me page nga 66.501 deri ne 84.100 leke</t>
  </si>
  <si>
    <t>Me page nga 30.001 deri  ne 66.500 leke</t>
  </si>
  <si>
    <t>Me page nga 19.001 deri ne 30.000 leke</t>
  </si>
  <si>
    <t>Me page deri ne 19.000 leke</t>
  </si>
  <si>
    <t>Nr. I te punesuarve</t>
  </si>
  <si>
    <t>Te punesuar mesatarisht per vitin 2010:</t>
  </si>
  <si>
    <t>TOALI (I+II+III+IV+V)</t>
  </si>
  <si>
    <t>Totali i te ardhurave nga sherbimet</t>
  </si>
  <si>
    <t>V</t>
  </si>
  <si>
    <t>Sherbime te tjera</t>
  </si>
  <si>
    <t xml:space="preserve">Sherbimi </t>
  </si>
  <si>
    <t>Profesione te lira</t>
  </si>
  <si>
    <t>Eksport sherbimish te ndryshme</t>
  </si>
  <si>
    <t>Telekomunikacion</t>
  </si>
  <si>
    <t>Veprimtari televizive</t>
  </si>
  <si>
    <t>Lojra Fati</t>
  </si>
  <si>
    <t>Hoteleri</t>
  </si>
  <si>
    <t xml:space="preserve">Bar restorante </t>
  </si>
  <si>
    <t>Sherbime mjekesore</t>
  </si>
  <si>
    <t>Siguracione</t>
  </si>
  <si>
    <t xml:space="preserve">Sherbime financiare </t>
  </si>
  <si>
    <t>Totali i te ardhurave nga transporti</t>
  </si>
  <si>
    <t>IV</t>
  </si>
  <si>
    <t>Transport udhetaresh nderkombetare</t>
  </si>
  <si>
    <t>Transport</t>
  </si>
  <si>
    <t>Transport udhetaresh</t>
  </si>
  <si>
    <t>Transport malli nderkombetare</t>
  </si>
  <si>
    <t>Transport mallrash</t>
  </si>
  <si>
    <t>Totali i te ardhurave nga prodhimi</t>
  </si>
  <si>
    <t>Prodhime te tjera</t>
  </si>
  <si>
    <t>Prodhim</t>
  </si>
  <si>
    <t>Prodhim hidrokarbure,</t>
  </si>
  <si>
    <t>Prodhime energji</t>
  </si>
  <si>
    <t>Prodhim pije alkolike, etj</t>
  </si>
  <si>
    <t xml:space="preserve">Prodhim ushqimore </t>
  </si>
  <si>
    <t>Prodhim materiale ndertimi</t>
  </si>
  <si>
    <t>Fason te cdo lloji</t>
  </si>
  <si>
    <t>Eksport, prodhime te ndryshme</t>
  </si>
  <si>
    <t>Totali i te ardhurave nga ndertimi</t>
  </si>
  <si>
    <t>Ndertime te tjera</t>
  </si>
  <si>
    <t>Ndertim</t>
  </si>
  <si>
    <t>Ndertim pune publike</t>
  </si>
  <si>
    <t xml:space="preserve">Ndertim banese </t>
  </si>
  <si>
    <t>Totali i te ardhurave nga   tregtia</t>
  </si>
  <si>
    <t>Tregti te tjera</t>
  </si>
  <si>
    <t>Tregti</t>
  </si>
  <si>
    <t>Eksport mallrash</t>
  </si>
  <si>
    <t>Farmaci</t>
  </si>
  <si>
    <t>Tregti artikuj industrial</t>
  </si>
  <si>
    <t>Tregti cigaresh</t>
  </si>
  <si>
    <t>Tregti materiale ndertimi</t>
  </si>
  <si>
    <t>Tregti ushqimore,pije</t>
  </si>
  <si>
    <t>Tregti karburanti</t>
  </si>
  <si>
    <t>Te ardhurat nga aktiviteti</t>
  </si>
  <si>
    <t>Aktiviteti</t>
  </si>
  <si>
    <t>Pasqyre Nr.3</t>
  </si>
  <si>
    <t>NIPTI  J61825032 T</t>
  </si>
  <si>
    <t>Aktivet Afatgjata Materiale  2011</t>
  </si>
  <si>
    <t>Amortizimi A.A.Materiale    2011</t>
  </si>
  <si>
    <t xml:space="preserve">Vlera Kontabel Neto e A.A.Materiale  2011 </t>
  </si>
  <si>
    <t>Toke toroje terene</t>
  </si>
  <si>
    <t>Instalime teknike</t>
  </si>
  <si>
    <t>Makineri paisje</t>
  </si>
  <si>
    <t>Mjegte transporti</t>
  </si>
  <si>
    <t>Paisje zyre mobileri</t>
  </si>
  <si>
    <t>Paisje zyre informatike</t>
  </si>
  <si>
    <t>Viti 2011</t>
  </si>
  <si>
    <t xml:space="preserve"> Ndryshimet e gjëndjeve të Mallrave (+/-)</t>
  </si>
  <si>
    <t xml:space="preserve"> Pagat e personelit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</si>
</sst>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71" formatCode="_-* #,##0.00_-;\-* #,##0.00_-;_-* &quot;-&quot;??_-;_-@_-"/>
    <numFmt numFmtId="175" formatCode="_(* #,##0_);_(* \(#,##0\);_(* &quot;-&quot;??_);_(@_)"/>
    <numFmt numFmtId="188" formatCode="_-* #,##0.00_L_e_k_-;\-* #,##0.00_L_e_k_-;_-* &quot;-&quot;??_L_e_k_-;_-@_-"/>
  </numFmts>
  <fonts count="37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Garamond"/>
      <family val="1"/>
    </font>
    <font>
      <b/>
      <sz val="11"/>
      <name val="Garamond"/>
      <family val="1"/>
    </font>
    <font>
      <sz val="12"/>
      <name val="Garamond"/>
      <family val="1"/>
    </font>
    <font>
      <b/>
      <sz val="12"/>
      <name val="Garamond"/>
      <family val="1"/>
    </font>
    <font>
      <i/>
      <sz val="11"/>
      <name val="Garamond"/>
      <family val="1"/>
    </font>
    <font>
      <b/>
      <i/>
      <sz val="11"/>
      <name val="Garamond"/>
      <family val="1"/>
    </font>
    <font>
      <b/>
      <sz val="16"/>
      <name val="Garamond"/>
      <family val="1"/>
    </font>
    <font>
      <sz val="16"/>
      <name val="Garamond"/>
      <family val="1"/>
    </font>
    <font>
      <sz val="14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u/>
      <sz val="12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u/>
      <sz val="18"/>
      <name val="Garamond"/>
      <family val="1"/>
    </font>
    <font>
      <u val="singleAccounting"/>
      <sz val="11"/>
      <name val="Garamond"/>
      <family val="1"/>
    </font>
    <font>
      <sz val="10"/>
      <name val="Garamond"/>
      <family val="1"/>
    </font>
    <font>
      <sz val="10"/>
      <name val="Arial CE"/>
    </font>
    <font>
      <b/>
      <sz val="10"/>
      <name val="Garamond"/>
      <family val="1"/>
    </font>
    <font>
      <i/>
      <sz val="10"/>
      <name val="Garamond"/>
      <family val="1"/>
    </font>
    <font>
      <b/>
      <i/>
      <sz val="10"/>
      <name val="Garamond"/>
      <family val="1"/>
    </font>
    <font>
      <sz val="8"/>
      <name val="Garamond"/>
      <family val="1"/>
    </font>
    <font>
      <i/>
      <sz val="8"/>
      <name val="Garamond"/>
      <family val="1"/>
    </font>
    <font>
      <b/>
      <i/>
      <u/>
      <sz val="11"/>
      <name val="Garamond"/>
      <family val="1"/>
    </font>
    <font>
      <u/>
      <sz val="11"/>
      <name val="Garamond"/>
      <family val="1"/>
    </font>
    <font>
      <b/>
      <u/>
      <sz val="11"/>
      <name val="Garamond"/>
      <family val="1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15" fillId="0" borderId="0"/>
    <xf numFmtId="0" fontId="28" fillId="0" borderId="0"/>
    <xf numFmtId="0" fontId="28" fillId="0" borderId="0"/>
  </cellStyleXfs>
  <cellXfs count="30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3" fontId="6" fillId="0" borderId="4" xfId="1" applyNumberFormat="1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43" fontId="6" fillId="0" borderId="6" xfId="1" applyNumberFormat="1" applyFont="1" applyBorder="1"/>
    <xf numFmtId="43" fontId="5" fillId="0" borderId="6" xfId="1" applyNumberFormat="1" applyFont="1" applyBorder="1"/>
    <xf numFmtId="43" fontId="5" fillId="0" borderId="0" xfId="0" applyNumberFormat="1" applyFont="1"/>
    <xf numFmtId="0" fontId="5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43" fontId="6" fillId="0" borderId="10" xfId="1" applyNumberFormat="1" applyFont="1" applyBorder="1"/>
    <xf numFmtId="43" fontId="5" fillId="0" borderId="11" xfId="1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8" fillId="0" borderId="22" xfId="1" applyNumberFormat="1" applyFont="1" applyBorder="1"/>
    <xf numFmtId="0" fontId="7" fillId="0" borderId="23" xfId="0" applyFont="1" applyBorder="1"/>
    <xf numFmtId="0" fontId="7" fillId="0" borderId="6" xfId="0" applyFont="1" applyBorder="1" applyAlignment="1">
      <alignment horizontal="center"/>
    </xf>
    <xf numFmtId="43" fontId="8" fillId="0" borderId="24" xfId="1" applyNumberFormat="1" applyFont="1" applyBorder="1"/>
    <xf numFmtId="43" fontId="7" fillId="0" borderId="24" xfId="1" applyNumberFormat="1" applyFont="1" applyBorder="1"/>
    <xf numFmtId="43" fontId="7" fillId="0" borderId="0" xfId="0" applyNumberFormat="1" applyFont="1"/>
    <xf numFmtId="0" fontId="7" fillId="0" borderId="23" xfId="0" applyFont="1" applyBorder="1" applyAlignment="1">
      <alignment horizontal="center"/>
    </xf>
    <xf numFmtId="0" fontId="7" fillId="0" borderId="25" xfId="0" applyFont="1" applyBorder="1"/>
    <xf numFmtId="0" fontId="7" fillId="0" borderId="10" xfId="0" applyFont="1" applyBorder="1" applyAlignment="1">
      <alignment horizontal="center"/>
    </xf>
    <xf numFmtId="43" fontId="8" fillId="0" borderId="26" xfId="1" applyNumberFormat="1" applyFont="1" applyBorder="1"/>
    <xf numFmtId="0" fontId="7" fillId="0" borderId="0" xfId="0" applyFont="1" applyBorder="1"/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/>
    <xf numFmtId="0" fontId="5" fillId="0" borderId="33" xfId="0" applyFont="1" applyBorder="1" applyAlignment="1">
      <alignment horizontal="center"/>
    </xf>
    <xf numFmtId="0" fontId="5" fillId="0" borderId="34" xfId="0" applyFont="1" applyBorder="1"/>
    <xf numFmtId="0" fontId="5" fillId="0" borderId="35" xfId="0" applyFont="1" applyBorder="1" applyAlignment="1">
      <alignment horizontal="center"/>
    </xf>
    <xf numFmtId="3" fontId="5" fillId="0" borderId="0" xfId="0" applyNumberFormat="1" applyFont="1"/>
    <xf numFmtId="175" fontId="5" fillId="0" borderId="0" xfId="0" applyNumberFormat="1" applyFont="1"/>
    <xf numFmtId="0" fontId="6" fillId="0" borderId="0" xfId="0" applyFont="1" applyAlignment="1">
      <alignment horizontal="right"/>
    </xf>
    <xf numFmtId="0" fontId="5" fillId="0" borderId="32" xfId="0" applyFont="1" applyBorder="1"/>
    <xf numFmtId="0" fontId="5" fillId="0" borderId="4" xfId="0" applyFont="1" applyBorder="1"/>
    <xf numFmtId="0" fontId="5" fillId="0" borderId="5" xfId="0" applyFont="1" applyBorder="1"/>
    <xf numFmtId="175" fontId="5" fillId="0" borderId="4" xfId="1" applyNumberFormat="1" applyFont="1" applyBorder="1"/>
    <xf numFmtId="0" fontId="5" fillId="0" borderId="7" xfId="0" applyFont="1" applyBorder="1"/>
    <xf numFmtId="175" fontId="5" fillId="0" borderId="6" xfId="1" applyNumberFormat="1" applyFont="1" applyBorder="1"/>
    <xf numFmtId="3" fontId="5" fillId="0" borderId="7" xfId="0" applyNumberFormat="1" applyFont="1" applyBorder="1"/>
    <xf numFmtId="175" fontId="6" fillId="0" borderId="6" xfId="1" applyNumberFormat="1" applyFont="1" applyBorder="1"/>
    <xf numFmtId="1" fontId="5" fillId="0" borderId="0" xfId="0" applyNumberFormat="1" applyFont="1"/>
    <xf numFmtId="0" fontId="5" fillId="0" borderId="35" xfId="0" applyFont="1" applyBorder="1"/>
    <xf numFmtId="43" fontId="5" fillId="0" borderId="10" xfId="1" applyNumberFormat="1" applyFont="1" applyBorder="1"/>
    <xf numFmtId="175" fontId="5" fillId="0" borderId="36" xfId="1" applyNumberFormat="1" applyFont="1" applyBorder="1"/>
    <xf numFmtId="9" fontId="5" fillId="0" borderId="0" xfId="0" applyNumberFormat="1" applyFont="1"/>
    <xf numFmtId="0" fontId="5" fillId="0" borderId="0" xfId="0" applyFont="1" applyAlignment="1"/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9" fillId="0" borderId="32" xfId="0" applyFont="1" applyBorder="1"/>
    <xf numFmtId="37" fontId="5" fillId="0" borderId="4" xfId="0" applyNumberFormat="1" applyFont="1" applyBorder="1"/>
    <xf numFmtId="37" fontId="5" fillId="0" borderId="39" xfId="0" applyNumberFormat="1" applyFont="1" applyBorder="1"/>
    <xf numFmtId="175" fontId="5" fillId="0" borderId="0" xfId="0" applyNumberFormat="1" applyFont="1" applyFill="1" applyBorder="1"/>
    <xf numFmtId="1" fontId="5" fillId="0" borderId="0" xfId="0" applyNumberFormat="1" applyFont="1" applyFill="1" applyBorder="1"/>
    <xf numFmtId="175" fontId="5" fillId="0" borderId="11" xfId="1" applyNumberFormat="1" applyFont="1" applyBorder="1"/>
    <xf numFmtId="175" fontId="6" fillId="0" borderId="0" xfId="0" applyNumberFormat="1" applyFont="1"/>
    <xf numFmtId="175" fontId="9" fillId="0" borderId="6" xfId="1" applyNumberFormat="1" applyFont="1" applyBorder="1"/>
    <xf numFmtId="175" fontId="9" fillId="0" borderId="11" xfId="1" applyNumberFormat="1" applyFont="1" applyBorder="1"/>
    <xf numFmtId="37" fontId="5" fillId="0" borderId="0" xfId="0" applyNumberFormat="1" applyFont="1"/>
    <xf numFmtId="0" fontId="9" fillId="0" borderId="33" xfId="0" applyFont="1" applyBorder="1"/>
    <xf numFmtId="175" fontId="6" fillId="0" borderId="0" xfId="0" applyNumberFormat="1" applyFont="1" applyFill="1" applyBorder="1"/>
    <xf numFmtId="175" fontId="5" fillId="0" borderId="6" xfId="0" applyNumberFormat="1" applyFont="1" applyBorder="1"/>
    <xf numFmtId="171" fontId="5" fillId="0" borderId="0" xfId="0" applyNumberFormat="1" applyFont="1" applyFill="1" applyBorder="1"/>
    <xf numFmtId="0" fontId="5" fillId="0" borderId="0" xfId="0" applyFont="1" applyFill="1" applyBorder="1"/>
    <xf numFmtId="175" fontId="6" fillId="0" borderId="11" xfId="1" applyNumberFormat="1" applyFont="1" applyBorder="1"/>
    <xf numFmtId="43" fontId="5" fillId="0" borderId="6" xfId="0" applyNumberFormat="1" applyFont="1" applyBorder="1"/>
    <xf numFmtId="175" fontId="6" fillId="0" borderId="10" xfId="0" applyNumberFormat="1" applyFont="1" applyBorder="1"/>
    <xf numFmtId="175" fontId="6" fillId="0" borderId="36" xfId="1" applyNumberFormat="1" applyFont="1" applyBorder="1"/>
    <xf numFmtId="175" fontId="6" fillId="0" borderId="6" xfId="0" applyNumberFormat="1" applyFont="1" applyBorder="1"/>
    <xf numFmtId="43" fontId="5" fillId="0" borderId="0" xfId="1" applyFont="1"/>
    <xf numFmtId="43" fontId="5" fillId="0" borderId="1" xfId="1" applyFont="1" applyBorder="1"/>
    <xf numFmtId="175" fontId="5" fillId="0" borderId="0" xfId="1" applyNumberFormat="1" applyFont="1"/>
    <xf numFmtId="43" fontId="5" fillId="0" borderId="40" xfId="1" applyFont="1" applyBorder="1" applyAlignment="1">
      <alignment horizontal="center"/>
    </xf>
    <xf numFmtId="43" fontId="5" fillId="0" borderId="41" xfId="1" applyFont="1" applyBorder="1"/>
    <xf numFmtId="43" fontId="9" fillId="0" borderId="42" xfId="1" applyFont="1" applyBorder="1"/>
    <xf numFmtId="43" fontId="5" fillId="0" borderId="42" xfId="1" applyFont="1" applyBorder="1"/>
    <xf numFmtId="43" fontId="5" fillId="0" borderId="43" xfId="1" applyFont="1" applyBorder="1"/>
    <xf numFmtId="43" fontId="5" fillId="0" borderId="44" xfId="1" applyFont="1" applyBorder="1"/>
    <xf numFmtId="43" fontId="9" fillId="0" borderId="45" xfId="1" applyFont="1" applyBorder="1"/>
    <xf numFmtId="43" fontId="5" fillId="0" borderId="45" xfId="1" applyFont="1" applyBorder="1"/>
    <xf numFmtId="43" fontId="5" fillId="0" borderId="46" xfId="1" applyFont="1" applyBorder="1"/>
    <xf numFmtId="43" fontId="9" fillId="0" borderId="0" xfId="1" applyFont="1"/>
    <xf numFmtId="43" fontId="9" fillId="0" borderId="44" xfId="1" applyFont="1" applyBorder="1"/>
    <xf numFmtId="43" fontId="9" fillId="0" borderId="46" xfId="1" applyFont="1" applyBorder="1"/>
    <xf numFmtId="43" fontId="5" fillId="0" borderId="45" xfId="1" applyNumberFormat="1" applyFont="1" applyBorder="1"/>
    <xf numFmtId="43" fontId="10" fillId="0" borderId="47" xfId="1" applyFont="1" applyBorder="1"/>
    <xf numFmtId="43" fontId="10" fillId="0" borderId="48" xfId="1" applyFont="1" applyBorder="1"/>
    <xf numFmtId="43" fontId="10" fillId="0" borderId="49" xfId="1" applyFont="1" applyBorder="1"/>
    <xf numFmtId="43" fontId="10" fillId="0" borderId="0" xfId="1" applyFont="1"/>
    <xf numFmtId="0" fontId="5" fillId="0" borderId="12" xfId="0" applyFont="1" applyBorder="1"/>
    <xf numFmtId="0" fontId="5" fillId="0" borderId="14" xfId="0" applyFont="1" applyBorder="1"/>
    <xf numFmtId="0" fontId="5" fillId="0" borderId="50" xfId="0" applyFont="1" applyBorder="1"/>
    <xf numFmtId="0" fontId="5" fillId="0" borderId="51" xfId="0" applyFont="1" applyBorder="1"/>
    <xf numFmtId="0" fontId="5" fillId="0" borderId="52" xfId="0" applyFont="1" applyBorder="1"/>
    <xf numFmtId="0" fontId="5" fillId="0" borderId="1" xfId="0" applyFont="1" applyBorder="1"/>
    <xf numFmtId="0" fontId="5" fillId="0" borderId="53" xfId="0" applyFont="1" applyBorder="1"/>
    <xf numFmtId="0" fontId="12" fillId="0" borderId="0" xfId="0" applyFont="1" applyBorder="1"/>
    <xf numFmtId="0" fontId="13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54" xfId="0" applyFont="1" applyBorder="1"/>
    <xf numFmtId="0" fontId="5" fillId="0" borderId="16" xfId="0" applyFont="1" applyBorder="1"/>
    <xf numFmtId="0" fontId="5" fillId="0" borderId="19" xfId="0" applyFont="1" applyBorder="1"/>
    <xf numFmtId="0" fontId="5" fillId="0" borderId="55" xfId="0" applyFont="1" applyBorder="1"/>
    <xf numFmtId="0" fontId="16" fillId="0" borderId="0" xfId="4" applyFont="1"/>
    <xf numFmtId="0" fontId="17" fillId="0" borderId="0" xfId="4" applyFont="1" applyBorder="1" applyAlignment="1">
      <alignment horizontal="center"/>
    </xf>
    <xf numFmtId="1" fontId="17" fillId="0" borderId="0" xfId="4" applyNumberFormat="1" applyFont="1" applyBorder="1" applyAlignment="1">
      <alignment horizontal="center"/>
    </xf>
    <xf numFmtId="0" fontId="17" fillId="0" borderId="0" xfId="4" applyFont="1"/>
    <xf numFmtId="0" fontId="17" fillId="0" borderId="0" xfId="4" applyFont="1" applyAlignment="1">
      <alignment horizontal="center"/>
    </xf>
    <xf numFmtId="43" fontId="2" fillId="0" borderId="49" xfId="2" applyFont="1" applyBorder="1"/>
    <xf numFmtId="0" fontId="17" fillId="0" borderId="48" xfId="4" applyFont="1" applyBorder="1"/>
    <xf numFmtId="0" fontId="17" fillId="0" borderId="47" xfId="4" applyFont="1" applyBorder="1"/>
    <xf numFmtId="1" fontId="17" fillId="0" borderId="46" xfId="4" applyNumberFormat="1" applyFont="1" applyBorder="1"/>
    <xf numFmtId="1" fontId="17" fillId="0" borderId="45" xfId="4" applyNumberFormat="1" applyFont="1" applyBorder="1"/>
    <xf numFmtId="1" fontId="2" fillId="0" borderId="45" xfId="4" applyNumberFormat="1" applyFont="1" applyBorder="1"/>
    <xf numFmtId="0" fontId="17" fillId="0" borderId="45" xfId="4" applyFont="1" applyBorder="1" applyAlignment="1">
      <alignment horizontal="center"/>
    </xf>
    <xf numFmtId="0" fontId="17" fillId="0" borderId="45" xfId="4" applyFont="1" applyBorder="1"/>
    <xf numFmtId="0" fontId="17" fillId="0" borderId="44" xfId="4" applyFont="1" applyBorder="1"/>
    <xf numFmtId="0" fontId="18" fillId="0" borderId="45" xfId="4" applyFont="1" applyBorder="1"/>
    <xf numFmtId="43" fontId="17" fillId="0" borderId="46" xfId="2" applyFont="1" applyBorder="1"/>
    <xf numFmtId="0" fontId="17" fillId="0" borderId="40" xfId="4" applyFont="1" applyBorder="1" applyAlignment="1">
      <alignment horizontal="center"/>
    </xf>
    <xf numFmtId="0" fontId="17" fillId="0" borderId="2" xfId="4" applyFont="1" applyBorder="1"/>
    <xf numFmtId="0" fontId="17" fillId="0" borderId="54" xfId="4" applyFont="1" applyBorder="1"/>
    <xf numFmtId="0" fontId="17" fillId="0" borderId="18" xfId="4" applyFont="1" applyBorder="1"/>
    <xf numFmtId="0" fontId="17" fillId="0" borderId="56" xfId="4" applyFont="1" applyBorder="1"/>
    <xf numFmtId="0" fontId="17" fillId="0" borderId="18" xfId="4" applyFont="1" applyBorder="1" applyAlignment="1">
      <alignment horizontal="center"/>
    </xf>
    <xf numFmtId="0" fontId="17" fillId="0" borderId="9" xfId="4" applyFont="1" applyBorder="1"/>
    <xf numFmtId="0" fontId="17" fillId="0" borderId="29" xfId="4" applyFont="1" applyBorder="1"/>
    <xf numFmtId="0" fontId="17" fillId="0" borderId="27" xfId="4" applyFont="1" applyBorder="1"/>
    <xf numFmtId="0" fontId="19" fillId="0" borderId="0" xfId="4" applyFont="1"/>
    <xf numFmtId="0" fontId="20" fillId="0" borderId="0" xfId="4" applyFont="1"/>
    <xf numFmtId="0" fontId="2" fillId="0" borderId="0" xfId="4" applyFont="1"/>
    <xf numFmtId="43" fontId="17" fillId="0" borderId="57" xfId="2" applyFont="1" applyBorder="1"/>
    <xf numFmtId="1" fontId="17" fillId="0" borderId="58" xfId="4" applyNumberFormat="1" applyFont="1" applyBorder="1"/>
    <xf numFmtId="0" fontId="17" fillId="0" borderId="58" xfId="4" applyFont="1" applyBorder="1"/>
    <xf numFmtId="0" fontId="17" fillId="0" borderId="59" xfId="4" applyFont="1" applyBorder="1"/>
    <xf numFmtId="0" fontId="21" fillId="0" borderId="0" xfId="4" applyFont="1"/>
    <xf numFmtId="0" fontId="22" fillId="0" borderId="0" xfId="4" applyFont="1"/>
    <xf numFmtId="175" fontId="17" fillId="0" borderId="0" xfId="2" applyNumberFormat="1" applyFont="1"/>
    <xf numFmtId="175" fontId="17" fillId="0" borderId="49" xfId="2" applyNumberFormat="1" applyFont="1" applyBorder="1"/>
    <xf numFmtId="175" fontId="17" fillId="0" borderId="46" xfId="2" applyNumberFormat="1" applyFont="1" applyBorder="1"/>
    <xf numFmtId="0" fontId="17" fillId="0" borderId="43" xfId="4" applyFont="1" applyBorder="1"/>
    <xf numFmtId="0" fontId="17" fillId="0" borderId="42" xfId="4" applyFont="1" applyBorder="1"/>
    <xf numFmtId="0" fontId="17" fillId="0" borderId="41" xfId="4" applyFont="1" applyBorder="1"/>
    <xf numFmtId="0" fontId="23" fillId="0" borderId="40" xfId="4" applyFont="1" applyBorder="1" applyAlignment="1">
      <alignment horizontal="center"/>
    </xf>
    <xf numFmtId="0" fontId="24" fillId="0" borderId="0" xfId="4" applyFont="1"/>
    <xf numFmtId="0" fontId="23" fillId="0" borderId="0" xfId="4" applyFont="1"/>
    <xf numFmtId="0" fontId="25" fillId="0" borderId="0" xfId="0" applyFont="1" applyBorder="1"/>
    <xf numFmtId="2" fontId="5" fillId="0" borderId="0" xfId="0" applyNumberFormat="1" applyFont="1"/>
    <xf numFmtId="43" fontId="6" fillId="0" borderId="0" xfId="1" applyFont="1"/>
    <xf numFmtId="43" fontId="26" fillId="0" borderId="0" xfId="0" applyNumberFormat="1" applyFont="1"/>
    <xf numFmtId="175" fontId="17" fillId="0" borderId="0" xfId="4" applyNumberFormat="1" applyFont="1"/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40" xfId="0" applyFont="1" applyBorder="1"/>
    <xf numFmtId="0" fontId="27" fillId="0" borderId="40" xfId="0" applyFont="1" applyBorder="1" applyAlignment="1">
      <alignment horizontal="left"/>
    </xf>
    <xf numFmtId="0" fontId="29" fillId="0" borderId="40" xfId="0" applyFont="1" applyBorder="1"/>
    <xf numFmtId="0" fontId="30" fillId="0" borderId="40" xfId="5" applyFont="1" applyBorder="1" applyAlignment="1">
      <alignment horizontal="left" wrapText="1"/>
    </xf>
    <xf numFmtId="0" fontId="30" fillId="0" borderId="60" xfId="5" applyFont="1" applyBorder="1" applyAlignment="1">
      <alignment horizontal="left" wrapText="1"/>
    </xf>
    <xf numFmtId="0" fontId="27" fillId="0" borderId="61" xfId="5" applyFont="1" applyBorder="1" applyAlignment="1">
      <alignment horizontal="center"/>
    </xf>
    <xf numFmtId="0" fontId="27" fillId="0" borderId="60" xfId="5" applyFont="1" applyBorder="1" applyAlignment="1">
      <alignment horizontal="left" wrapText="1"/>
    </xf>
    <xf numFmtId="0" fontId="27" fillId="0" borderId="60" xfId="5" applyFont="1" applyBorder="1" applyAlignment="1">
      <alignment horizontal="center" wrapText="1"/>
    </xf>
    <xf numFmtId="0" fontId="27" fillId="0" borderId="2" xfId="5" applyFont="1" applyBorder="1" applyAlignment="1">
      <alignment horizontal="left" wrapText="1"/>
    </xf>
    <xf numFmtId="0" fontId="27" fillId="0" borderId="31" xfId="5" applyFont="1" applyBorder="1" applyAlignment="1">
      <alignment horizontal="left" wrapText="1"/>
    </xf>
    <xf numFmtId="0" fontId="27" fillId="0" borderId="62" xfId="5" applyFont="1" applyBorder="1" applyAlignment="1">
      <alignment horizontal="center"/>
    </xf>
    <xf numFmtId="0" fontId="27" fillId="0" borderId="63" xfId="5" applyFont="1" applyBorder="1" applyAlignment="1">
      <alignment horizontal="center"/>
    </xf>
    <xf numFmtId="0" fontId="27" fillId="0" borderId="0" xfId="0" applyFont="1" applyBorder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29" fillId="0" borderId="0" xfId="0" applyFont="1" applyAlignment="1">
      <alignment horizontal="center"/>
    </xf>
    <xf numFmtId="0" fontId="29" fillId="0" borderId="60" xfId="0" applyFont="1" applyBorder="1"/>
    <xf numFmtId="0" fontId="29" fillId="0" borderId="64" xfId="0" applyFont="1" applyBorder="1"/>
    <xf numFmtId="0" fontId="27" fillId="0" borderId="9" xfId="0" applyFont="1" applyBorder="1"/>
    <xf numFmtId="0" fontId="27" fillId="0" borderId="2" xfId="0" applyFont="1" applyBorder="1"/>
    <xf numFmtId="0" fontId="29" fillId="0" borderId="9" xfId="0" applyFont="1" applyBorder="1"/>
    <xf numFmtId="3" fontId="29" fillId="0" borderId="40" xfId="0" applyNumberFormat="1" applyFont="1" applyBorder="1"/>
    <xf numFmtId="0" fontId="27" fillId="0" borderId="40" xfId="0" applyFont="1" applyFill="1" applyBorder="1"/>
    <xf numFmtId="0" fontId="27" fillId="0" borderId="18" xfId="0" applyFont="1" applyFill="1" applyBorder="1"/>
    <xf numFmtId="0" fontId="30" fillId="0" borderId="0" xfId="0" applyFont="1" applyBorder="1"/>
    <xf numFmtId="0" fontId="30" fillId="0" borderId="0" xfId="0" applyFont="1" applyBorder="1" applyAlignment="1">
      <alignment horizontal="right"/>
    </xf>
    <xf numFmtId="0" fontId="27" fillId="0" borderId="9" xfId="5" applyFont="1" applyBorder="1" applyAlignment="1">
      <alignment horizontal="center"/>
    </xf>
    <xf numFmtId="2" fontId="33" fillId="0" borderId="54" xfId="5" applyNumberFormat="1" applyFont="1" applyBorder="1" applyAlignment="1">
      <alignment horizontal="center" wrapText="1"/>
    </xf>
    <xf numFmtId="0" fontId="32" fillId="0" borderId="18" xfId="5" applyFont="1" applyBorder="1" applyAlignment="1">
      <alignment horizontal="center" vertical="center" wrapText="1"/>
    </xf>
    <xf numFmtId="0" fontId="27" fillId="0" borderId="65" xfId="5" applyFont="1" applyBorder="1" applyAlignment="1">
      <alignment horizontal="center"/>
    </xf>
    <xf numFmtId="0" fontId="27" fillId="0" borderId="66" xfId="5" applyFont="1" applyBorder="1" applyAlignment="1">
      <alignment horizontal="left" wrapText="1"/>
    </xf>
    <xf numFmtId="0" fontId="27" fillId="0" borderId="66" xfId="5" applyFont="1" applyBorder="1" applyAlignment="1">
      <alignment horizontal="right"/>
    </xf>
    <xf numFmtId="0" fontId="27" fillId="0" borderId="67" xfId="5" applyFont="1" applyBorder="1" applyAlignment="1">
      <alignment horizontal="right"/>
    </xf>
    <xf numFmtId="0" fontId="27" fillId="0" borderId="40" xfId="5" applyFont="1" applyBorder="1" applyAlignment="1">
      <alignment horizontal="right"/>
    </xf>
    <xf numFmtId="0" fontId="27" fillId="0" borderId="68" xfId="5" applyFont="1" applyBorder="1" applyAlignment="1">
      <alignment horizontal="right"/>
    </xf>
    <xf numFmtId="0" fontId="27" fillId="0" borderId="69" xfId="5" applyFont="1" applyBorder="1" applyAlignment="1">
      <alignment horizontal="center"/>
    </xf>
    <xf numFmtId="0" fontId="27" fillId="0" borderId="69" xfId="5" applyFont="1" applyBorder="1" applyAlignment="1">
      <alignment horizontal="center" vertical="center"/>
    </xf>
    <xf numFmtId="0" fontId="27" fillId="0" borderId="61" xfId="5" applyFont="1" applyBorder="1" applyAlignment="1">
      <alignment horizontal="center" vertical="center"/>
    </xf>
    <xf numFmtId="0" fontId="27" fillId="0" borderId="40" xfId="5" applyFont="1" applyBorder="1" applyAlignment="1">
      <alignment horizontal="left" wrapText="1"/>
    </xf>
    <xf numFmtId="0" fontId="27" fillId="0" borderId="70" xfId="5" applyFont="1" applyBorder="1" applyAlignment="1">
      <alignment horizontal="center"/>
    </xf>
    <xf numFmtId="0" fontId="27" fillId="0" borderId="71" xfId="5" applyFont="1" applyBorder="1" applyAlignment="1">
      <alignment horizontal="left" wrapText="1"/>
    </xf>
    <xf numFmtId="0" fontId="27" fillId="0" borderId="71" xfId="5" applyFont="1" applyBorder="1" applyAlignment="1">
      <alignment horizontal="right"/>
    </xf>
    <xf numFmtId="0" fontId="27" fillId="0" borderId="72" xfId="5" applyFont="1" applyBorder="1" applyAlignment="1">
      <alignment horizontal="right"/>
    </xf>
    <xf numFmtId="0" fontId="27" fillId="0" borderId="0" xfId="5" applyFont="1" applyBorder="1" applyAlignment="1">
      <alignment horizontal="center"/>
    </xf>
    <xf numFmtId="0" fontId="27" fillId="0" borderId="0" xfId="5" applyFont="1" applyBorder="1" applyAlignment="1">
      <alignment horizontal="left" wrapText="1"/>
    </xf>
    <xf numFmtId="0" fontId="27" fillId="0" borderId="0" xfId="5" applyFont="1" applyBorder="1" applyAlignment="1">
      <alignment horizontal="left"/>
    </xf>
    <xf numFmtId="0" fontId="27" fillId="0" borderId="0" xfId="5" applyFont="1" applyBorder="1" applyAlignment="1">
      <alignment horizontal="center" wrapText="1"/>
    </xf>
    <xf numFmtId="0" fontId="27" fillId="0" borderId="9" xfId="5" applyFont="1" applyBorder="1"/>
    <xf numFmtId="0" fontId="27" fillId="0" borderId="69" xfId="5" applyFont="1" applyBorder="1" applyAlignment="1">
      <alignment horizontal="left"/>
    </xf>
    <xf numFmtId="0" fontId="27" fillId="0" borderId="40" xfId="6" applyFont="1" applyFill="1" applyBorder="1" applyAlignment="1">
      <alignment horizontal="left" wrapText="1"/>
    </xf>
    <xf numFmtId="0" fontId="27" fillId="0" borderId="40" xfId="5" applyFont="1" applyBorder="1" applyAlignment="1">
      <alignment horizontal="left"/>
    </xf>
    <xf numFmtId="0" fontId="27" fillId="0" borderId="69" xfId="5" applyFont="1" applyFill="1" applyBorder="1" applyAlignment="1">
      <alignment horizontal="center"/>
    </xf>
    <xf numFmtId="0" fontId="27" fillId="0" borderId="51" xfId="0" applyFont="1" applyBorder="1"/>
    <xf numFmtId="0" fontId="27" fillId="0" borderId="69" xfId="0" applyFont="1" applyBorder="1"/>
    <xf numFmtId="0" fontId="27" fillId="0" borderId="69" xfId="5" applyFont="1" applyBorder="1"/>
    <xf numFmtId="0" fontId="27" fillId="0" borderId="70" xfId="5" applyFont="1" applyBorder="1"/>
    <xf numFmtId="0" fontId="27" fillId="0" borderId="71" xfId="5" applyFont="1" applyBorder="1" applyAlignment="1">
      <alignment horizontal="left"/>
    </xf>
    <xf numFmtId="2" fontId="30" fillId="0" borderId="9" xfId="5" applyNumberFormat="1" applyFont="1" applyBorder="1" applyAlignment="1">
      <alignment horizontal="center" wrapText="1"/>
    </xf>
    <xf numFmtId="0" fontId="27" fillId="0" borderId="9" xfId="5" applyFont="1" applyBorder="1" applyAlignment="1">
      <alignment horizontal="center" vertical="center" wrapText="1"/>
    </xf>
    <xf numFmtId="0" fontId="27" fillId="0" borderId="73" xfId="5" applyFont="1" applyBorder="1" applyAlignment="1">
      <alignment horizontal="center"/>
    </xf>
    <xf numFmtId="0" fontId="27" fillId="0" borderId="40" xfId="5" applyFont="1" applyBorder="1" applyAlignment="1">
      <alignment horizontal="right" wrapText="1"/>
    </xf>
    <xf numFmtId="0" fontId="27" fillId="0" borderId="68" xfId="5" applyFont="1" applyBorder="1" applyAlignment="1">
      <alignment horizontal="right" wrapText="1"/>
    </xf>
    <xf numFmtId="0" fontId="27" fillId="0" borderId="2" xfId="5" applyFont="1" applyBorder="1" applyAlignment="1">
      <alignment horizontal="center" vertical="center" wrapText="1"/>
    </xf>
    <xf numFmtId="0" fontId="27" fillId="0" borderId="3" xfId="5" applyFont="1" applyBorder="1" applyAlignment="1">
      <alignment horizontal="center" vertical="center" wrapText="1"/>
    </xf>
    <xf numFmtId="0" fontId="27" fillId="0" borderId="68" xfId="5" applyFont="1" applyBorder="1" applyAlignment="1">
      <alignment horizontal="left"/>
    </xf>
    <xf numFmtId="0" fontId="27" fillId="0" borderId="72" xfId="5" applyFont="1" applyBorder="1" applyAlignment="1">
      <alignment horizontal="left"/>
    </xf>
    <xf numFmtId="0" fontId="34" fillId="0" borderId="0" xfId="0" applyFont="1"/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3" fontId="5" fillId="0" borderId="40" xfId="3" applyNumberFormat="1" applyFont="1" applyBorder="1"/>
    <xf numFmtId="0" fontId="5" fillId="0" borderId="40" xfId="0" applyFont="1" applyBorder="1" applyAlignment="1">
      <alignment horizontal="center"/>
    </xf>
    <xf numFmtId="0" fontId="5" fillId="0" borderId="40" xfId="0" applyFont="1" applyBorder="1"/>
    <xf numFmtId="0" fontId="5" fillId="0" borderId="40" xfId="0" applyFont="1" applyBorder="1" applyAlignment="1">
      <alignment vertical="center"/>
    </xf>
    <xf numFmtId="0" fontId="36" fillId="0" borderId="40" xfId="0" applyFont="1" applyBorder="1" applyAlignment="1">
      <alignment vertical="center"/>
    </xf>
    <xf numFmtId="0" fontId="36" fillId="0" borderId="40" xfId="0" applyFont="1" applyBorder="1" applyAlignment="1">
      <alignment horizontal="center" vertical="center"/>
    </xf>
    <xf numFmtId="3" fontId="36" fillId="0" borderId="40" xfId="3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40" xfId="0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3" fontId="5" fillId="0" borderId="40" xfId="3" applyNumberFormat="1" applyFont="1" applyBorder="1" applyAlignment="1">
      <alignment vertical="center"/>
    </xf>
    <xf numFmtId="175" fontId="5" fillId="0" borderId="40" xfId="1" applyNumberFormat="1" applyFont="1" applyBorder="1"/>
    <xf numFmtId="3" fontId="5" fillId="0" borderId="40" xfId="0" applyNumberFormat="1" applyFont="1" applyBorder="1"/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27" fillId="0" borderId="53" xfId="5" applyFont="1" applyBorder="1" applyAlignment="1">
      <alignment horizontal="left" wrapText="1"/>
    </xf>
    <xf numFmtId="0" fontId="27" fillId="0" borderId="60" xfId="5" applyFont="1" applyBorder="1" applyAlignment="1">
      <alignment horizontal="left" wrapText="1"/>
    </xf>
    <xf numFmtId="0" fontId="27" fillId="0" borderId="40" xfId="5" applyFont="1" applyBorder="1" applyAlignment="1">
      <alignment horizontal="left" wrapText="1"/>
    </xf>
    <xf numFmtId="0" fontId="27" fillId="0" borderId="71" xfId="5" applyFont="1" applyBorder="1" applyAlignment="1">
      <alignment horizontal="left" wrapText="1"/>
    </xf>
    <xf numFmtId="0" fontId="27" fillId="0" borderId="53" xfId="5" applyFont="1" applyBorder="1" applyAlignment="1">
      <alignment horizontal="center" wrapText="1"/>
    </xf>
    <xf numFmtId="0" fontId="27" fillId="0" borderId="60" xfId="5" applyFont="1" applyBorder="1" applyAlignment="1">
      <alignment horizontal="center" wrapText="1"/>
    </xf>
    <xf numFmtId="0" fontId="30" fillId="0" borderId="60" xfId="5" applyFont="1" applyBorder="1" applyAlignment="1">
      <alignment horizontal="left" wrapText="1"/>
    </xf>
    <xf numFmtId="0" fontId="30" fillId="0" borderId="40" xfId="5" applyFont="1" applyBorder="1" applyAlignment="1">
      <alignment horizontal="left" wrapText="1"/>
    </xf>
    <xf numFmtId="2" fontId="27" fillId="0" borderId="64" xfId="5" applyNumberFormat="1" applyFont="1" applyBorder="1" applyAlignment="1">
      <alignment horizontal="center" wrapText="1"/>
    </xf>
    <xf numFmtId="2" fontId="27" fillId="0" borderId="53" xfId="5" applyNumberFormat="1" applyFont="1" applyBorder="1" applyAlignment="1">
      <alignment horizontal="center" wrapText="1"/>
    </xf>
    <xf numFmtId="2" fontId="27" fillId="0" borderId="60" xfId="5" applyNumberFormat="1" applyFont="1" applyBorder="1" applyAlignment="1">
      <alignment horizontal="center" wrapText="1"/>
    </xf>
    <xf numFmtId="2" fontId="33" fillId="0" borderId="0" xfId="5" applyNumberFormat="1" applyFont="1" applyBorder="1" applyAlignment="1">
      <alignment horizontal="center" wrapText="1"/>
    </xf>
    <xf numFmtId="2" fontId="33" fillId="0" borderId="54" xfId="5" applyNumberFormat="1" applyFont="1" applyBorder="1" applyAlignment="1">
      <alignment horizontal="center" wrapText="1"/>
    </xf>
    <xf numFmtId="0" fontId="27" fillId="0" borderId="74" xfId="5" applyFont="1" applyBorder="1" applyAlignment="1">
      <alignment horizontal="left" wrapText="1"/>
    </xf>
    <xf numFmtId="0" fontId="27" fillId="0" borderId="66" xfId="5" applyFont="1" applyBorder="1" applyAlignment="1">
      <alignment horizontal="left" wrapText="1"/>
    </xf>
    <xf numFmtId="0" fontId="27" fillId="0" borderId="40" xfId="5" applyFont="1" applyBorder="1" applyAlignment="1">
      <alignment horizontal="left"/>
    </xf>
    <xf numFmtId="0" fontId="30" fillId="0" borderId="40" xfId="5" applyFont="1" applyBorder="1" applyAlignment="1">
      <alignment horizontal="left"/>
    </xf>
    <xf numFmtId="0" fontId="30" fillId="0" borderId="71" xfId="5" applyFont="1" applyBorder="1" applyAlignment="1">
      <alignment horizontal="left"/>
    </xf>
    <xf numFmtId="0" fontId="27" fillId="0" borderId="40" xfId="6" applyFont="1" applyFill="1" applyBorder="1" applyAlignment="1">
      <alignment horizontal="left" wrapText="1"/>
    </xf>
    <xf numFmtId="0" fontId="30" fillId="0" borderId="40" xfId="6" applyFont="1" applyFill="1" applyBorder="1" applyAlignment="1">
      <alignment horizontal="left" wrapText="1"/>
    </xf>
    <xf numFmtId="0" fontId="30" fillId="0" borderId="27" xfId="5" applyFont="1" applyBorder="1" applyAlignment="1">
      <alignment horizontal="center" wrapText="1"/>
    </xf>
    <xf numFmtId="0" fontId="30" fillId="0" borderId="28" xfId="5" applyFont="1" applyBorder="1" applyAlignment="1">
      <alignment horizontal="center" wrapText="1"/>
    </xf>
    <xf numFmtId="0" fontId="30" fillId="0" borderId="29" xfId="5" applyFont="1" applyBorder="1" applyAlignment="1">
      <alignment horizontal="center" wrapText="1"/>
    </xf>
  </cellXfs>
  <cellStyles count="7">
    <cellStyle name="Comma" xfId="1" builtinId="3"/>
    <cellStyle name="Comma 2" xfId="2"/>
    <cellStyle name="Comma_21.Aktivet Afatgjata Materiale  09" xfId="3"/>
    <cellStyle name="Normal" xfId="0" builtinId="0"/>
    <cellStyle name="Normal 2" xfId="4"/>
    <cellStyle name="Normal_asn_2009 Propozimet" xfId="5"/>
    <cellStyle name="Normal_Sheet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C1:J51"/>
  <sheetViews>
    <sheetView tabSelected="1" topLeftCell="A8" workbookViewId="0">
      <selection activeCell="F31" sqref="F31"/>
    </sheetView>
  </sheetViews>
  <sheetFormatPr defaultRowHeight="15"/>
  <cols>
    <col min="1" max="1" width="4.5703125" style="1" customWidth="1"/>
    <col min="2" max="2" width="1.28515625" style="1" customWidth="1"/>
    <col min="3" max="5" width="9.140625" style="1"/>
    <col min="6" max="6" width="7.140625" style="1" customWidth="1"/>
    <col min="7" max="7" width="11.85546875" style="1" customWidth="1"/>
    <col min="8" max="8" width="9.140625" style="1"/>
    <col min="9" max="9" width="23.5703125" style="1" customWidth="1"/>
    <col min="10" max="10" width="6.140625" style="1" customWidth="1"/>
    <col min="11" max="16384" width="9.140625" style="1"/>
  </cols>
  <sheetData>
    <row r="1" spans="3:10" ht="15.75" thickBot="1"/>
    <row r="2" spans="3:10">
      <c r="C2" s="115"/>
      <c r="D2" s="116"/>
      <c r="E2" s="116"/>
      <c r="F2" s="116"/>
      <c r="G2" s="116"/>
      <c r="H2" s="116"/>
      <c r="I2" s="116"/>
      <c r="J2" s="117"/>
    </row>
    <row r="3" spans="3:10" ht="21">
      <c r="C3" s="118"/>
      <c r="D3" s="15" t="s">
        <v>0</v>
      </c>
      <c r="E3" s="15"/>
      <c r="F3" s="15"/>
      <c r="G3" s="263" t="s">
        <v>248</v>
      </c>
      <c r="H3" s="263"/>
      <c r="I3" s="263"/>
      <c r="J3" s="119"/>
    </row>
    <row r="4" spans="3:10">
      <c r="C4" s="118"/>
      <c r="D4" s="15" t="s">
        <v>1</v>
      </c>
      <c r="E4" s="15"/>
      <c r="F4" s="15"/>
      <c r="G4" s="265" t="s">
        <v>250</v>
      </c>
      <c r="H4" s="265"/>
      <c r="I4" s="265"/>
      <c r="J4" s="119"/>
    </row>
    <row r="5" spans="3:10">
      <c r="C5" s="118"/>
      <c r="D5" s="15" t="s">
        <v>2</v>
      </c>
      <c r="E5" s="15"/>
      <c r="F5" s="264" t="s">
        <v>249</v>
      </c>
      <c r="G5" s="264"/>
      <c r="H5" s="264"/>
      <c r="I5" s="264"/>
      <c r="J5" s="119"/>
    </row>
    <row r="6" spans="3:10">
      <c r="C6" s="118"/>
      <c r="D6" s="15"/>
      <c r="E6" s="15"/>
      <c r="F6" s="15"/>
      <c r="G6" s="15"/>
      <c r="H6" s="268"/>
      <c r="I6" s="268"/>
      <c r="J6" s="119"/>
    </row>
    <row r="7" spans="3:10">
      <c r="C7" s="118"/>
      <c r="D7" s="89" t="s">
        <v>3</v>
      </c>
      <c r="E7" s="15"/>
      <c r="F7" s="120"/>
      <c r="G7" s="264" t="s">
        <v>251</v>
      </c>
      <c r="H7" s="264"/>
      <c r="I7" s="120"/>
      <c r="J7" s="119"/>
    </row>
    <row r="8" spans="3:10">
      <c r="C8" s="118"/>
      <c r="D8" s="89" t="s">
        <v>4</v>
      </c>
      <c r="E8" s="15"/>
      <c r="F8" s="121"/>
      <c r="G8" s="265">
        <v>24076</v>
      </c>
      <c r="H8" s="265"/>
      <c r="I8" s="121"/>
      <c r="J8" s="119"/>
    </row>
    <row r="9" spans="3:10">
      <c r="C9" s="118"/>
      <c r="D9" s="15"/>
      <c r="E9" s="15"/>
      <c r="F9" s="15"/>
      <c r="G9" s="15"/>
      <c r="H9" s="15"/>
      <c r="I9" s="15"/>
      <c r="J9" s="119"/>
    </row>
    <row r="10" spans="3:10">
      <c r="C10" s="118"/>
      <c r="D10" s="89" t="s">
        <v>5</v>
      </c>
      <c r="E10" s="15"/>
      <c r="F10" s="266" t="s">
        <v>253</v>
      </c>
      <c r="G10" s="266"/>
      <c r="H10" s="266"/>
      <c r="I10" s="266"/>
      <c r="J10" s="267"/>
    </row>
    <row r="11" spans="3:10">
      <c r="C11" s="118"/>
      <c r="D11" s="15"/>
      <c r="E11" s="15"/>
      <c r="F11" s="265"/>
      <c r="G11" s="265"/>
      <c r="H11" s="265"/>
      <c r="I11" s="265"/>
      <c r="J11" s="119"/>
    </row>
    <row r="12" spans="3:10">
      <c r="C12" s="118"/>
      <c r="D12" s="15"/>
      <c r="E12" s="15"/>
      <c r="F12" s="15"/>
      <c r="G12" s="15"/>
      <c r="H12" s="15"/>
      <c r="I12" s="15"/>
      <c r="J12" s="119"/>
    </row>
    <row r="13" spans="3:10">
      <c r="C13" s="118"/>
      <c r="D13" s="15"/>
      <c r="E13" s="15"/>
      <c r="F13" s="15"/>
      <c r="G13" s="15"/>
      <c r="H13" s="15"/>
      <c r="I13" s="15"/>
      <c r="J13" s="119"/>
    </row>
    <row r="14" spans="3:10">
      <c r="C14" s="118"/>
      <c r="D14" s="15"/>
      <c r="E14" s="15"/>
      <c r="F14" s="15"/>
      <c r="G14" s="15"/>
      <c r="H14" s="15"/>
      <c r="I14" s="15"/>
      <c r="J14" s="119"/>
    </row>
    <row r="15" spans="3:10">
      <c r="C15" s="118"/>
      <c r="D15" s="15"/>
      <c r="E15" s="15"/>
      <c r="F15" s="15"/>
      <c r="G15" s="15"/>
      <c r="H15" s="15"/>
      <c r="I15" s="15"/>
      <c r="J15" s="119"/>
    </row>
    <row r="16" spans="3:10">
      <c r="C16" s="118"/>
      <c r="D16" s="15"/>
      <c r="E16" s="15"/>
      <c r="F16" s="15"/>
      <c r="G16" s="15"/>
      <c r="H16" s="15"/>
      <c r="I16" s="15"/>
      <c r="J16" s="119"/>
    </row>
    <row r="17" spans="3:10">
      <c r="C17" s="118"/>
      <c r="D17" s="15"/>
      <c r="E17" s="15"/>
      <c r="F17" s="15"/>
      <c r="G17" s="15"/>
      <c r="H17" s="15"/>
      <c r="I17" s="15"/>
      <c r="J17" s="119"/>
    </row>
    <row r="18" spans="3:10">
      <c r="C18" s="118"/>
      <c r="D18" s="15"/>
      <c r="E18" s="15"/>
      <c r="F18" s="15"/>
      <c r="G18" s="15"/>
      <c r="H18" s="15"/>
      <c r="I18" s="15"/>
      <c r="J18" s="119"/>
    </row>
    <row r="19" spans="3:10" ht="26.25">
      <c r="C19" s="118"/>
      <c r="D19" s="270" t="s">
        <v>6</v>
      </c>
      <c r="E19" s="270"/>
      <c r="F19" s="270"/>
      <c r="G19" s="270"/>
      <c r="H19" s="270"/>
      <c r="I19" s="270"/>
      <c r="J19" s="119"/>
    </row>
    <row r="20" spans="3:10">
      <c r="C20" s="118"/>
      <c r="D20" s="15"/>
      <c r="E20" s="15"/>
      <c r="F20" s="15"/>
      <c r="G20" s="15"/>
      <c r="H20" s="15"/>
      <c r="I20" s="15"/>
      <c r="J20" s="119"/>
    </row>
    <row r="21" spans="3:10">
      <c r="C21" s="118"/>
      <c r="D21" s="15" t="s">
        <v>7</v>
      </c>
      <c r="E21" s="15"/>
      <c r="F21" s="15"/>
      <c r="G21" s="15"/>
      <c r="H21" s="15"/>
      <c r="I21" s="15"/>
      <c r="J21" s="119"/>
    </row>
    <row r="22" spans="3:10">
      <c r="C22" s="118" t="s">
        <v>8</v>
      </c>
      <c r="D22" s="15"/>
      <c r="E22" s="15"/>
      <c r="F22" s="15"/>
      <c r="G22" s="15"/>
      <c r="H22" s="15"/>
      <c r="I22" s="15"/>
      <c r="J22" s="119"/>
    </row>
    <row r="23" spans="3:10">
      <c r="C23" s="118"/>
      <c r="D23" s="15"/>
      <c r="E23" s="15"/>
      <c r="F23" s="15"/>
      <c r="G23" s="15"/>
      <c r="H23" s="15"/>
      <c r="I23" s="15"/>
      <c r="J23" s="119"/>
    </row>
    <row r="24" spans="3:10">
      <c r="C24" s="118"/>
      <c r="D24" s="15"/>
      <c r="E24" s="15"/>
      <c r="F24" s="15"/>
      <c r="G24" s="15"/>
      <c r="H24" s="15"/>
      <c r="I24" s="15"/>
      <c r="J24" s="119"/>
    </row>
    <row r="25" spans="3:10">
      <c r="C25" s="118"/>
      <c r="D25" s="15"/>
      <c r="E25" s="15"/>
      <c r="F25" s="15"/>
      <c r="G25" s="15"/>
      <c r="H25" s="15"/>
      <c r="I25" s="15"/>
      <c r="J25" s="119"/>
    </row>
    <row r="26" spans="3:10" ht="23.25">
      <c r="C26" s="118"/>
      <c r="D26" s="15"/>
      <c r="F26" s="122"/>
      <c r="G26" s="172" t="s">
        <v>299</v>
      </c>
      <c r="H26" s="123"/>
      <c r="I26" s="15"/>
      <c r="J26" s="119"/>
    </row>
    <row r="27" spans="3:10">
      <c r="C27" s="118"/>
      <c r="D27" s="15"/>
      <c r="E27" s="15"/>
      <c r="F27" s="15"/>
      <c r="G27" s="15"/>
      <c r="H27" s="15"/>
      <c r="I27" s="15"/>
      <c r="J27" s="119"/>
    </row>
    <row r="28" spans="3:10">
      <c r="C28" s="118"/>
      <c r="D28" s="15"/>
      <c r="E28" s="15"/>
      <c r="F28" s="15"/>
      <c r="G28" s="15"/>
      <c r="H28" s="15"/>
      <c r="I28" s="15"/>
      <c r="J28" s="119"/>
    </row>
    <row r="29" spans="3:10">
      <c r="C29" s="118"/>
      <c r="D29" s="15"/>
      <c r="E29" s="15"/>
      <c r="F29" s="15"/>
      <c r="G29" s="15"/>
      <c r="H29" s="15"/>
      <c r="I29" s="15"/>
      <c r="J29" s="119"/>
    </row>
    <row r="30" spans="3:10">
      <c r="C30" s="118"/>
      <c r="D30" s="15"/>
      <c r="E30" s="15"/>
      <c r="F30" s="15"/>
      <c r="G30" s="15"/>
      <c r="H30" s="15"/>
      <c r="I30" s="15"/>
      <c r="J30" s="119"/>
    </row>
    <row r="31" spans="3:10">
      <c r="C31" s="118"/>
      <c r="D31" s="15"/>
      <c r="E31" s="15"/>
      <c r="F31" s="15"/>
      <c r="G31" s="15"/>
      <c r="H31" s="15"/>
      <c r="I31" s="15"/>
      <c r="J31" s="119"/>
    </row>
    <row r="32" spans="3:10">
      <c r="C32" s="118"/>
      <c r="D32" s="15"/>
      <c r="E32" s="15"/>
      <c r="F32" s="15"/>
      <c r="G32" s="15"/>
      <c r="H32" s="15"/>
      <c r="I32" s="15"/>
      <c r="J32" s="119"/>
    </row>
    <row r="33" spans="3:10">
      <c r="C33" s="118"/>
      <c r="D33" s="15"/>
      <c r="E33" s="15"/>
      <c r="F33" s="15"/>
      <c r="G33" s="15"/>
      <c r="H33" s="15"/>
      <c r="I33" s="15"/>
      <c r="J33" s="119"/>
    </row>
    <row r="34" spans="3:10">
      <c r="C34" s="118"/>
      <c r="D34" s="15"/>
      <c r="E34" s="15"/>
      <c r="F34" s="15"/>
      <c r="G34" s="15"/>
      <c r="H34" s="15"/>
      <c r="I34" s="15"/>
      <c r="J34" s="119"/>
    </row>
    <row r="35" spans="3:10">
      <c r="C35" s="118"/>
      <c r="D35" s="15"/>
      <c r="E35" s="15"/>
      <c r="F35" s="15"/>
      <c r="G35" s="15"/>
      <c r="H35" s="15"/>
      <c r="I35" s="15"/>
      <c r="J35" s="119"/>
    </row>
    <row r="36" spans="3:10">
      <c r="C36" s="118"/>
      <c r="D36" s="15"/>
      <c r="E36" s="15"/>
      <c r="F36" s="15"/>
      <c r="G36" s="15"/>
      <c r="H36" s="15"/>
      <c r="I36" s="15"/>
      <c r="J36" s="119"/>
    </row>
    <row r="37" spans="3:10" ht="15.75" thickBot="1">
      <c r="C37" s="118"/>
      <c r="D37" s="15"/>
      <c r="E37" s="15"/>
      <c r="F37" s="15"/>
      <c r="G37" s="15"/>
      <c r="H37" s="15"/>
      <c r="I37" s="15"/>
      <c r="J37" s="119"/>
    </row>
    <row r="38" spans="3:10">
      <c r="C38" s="115" t="s">
        <v>9</v>
      </c>
      <c r="D38" s="116"/>
      <c r="E38" s="116"/>
      <c r="F38" s="116"/>
      <c r="G38" s="116"/>
      <c r="H38" s="116" t="s">
        <v>239</v>
      </c>
      <c r="I38" s="271"/>
      <c r="J38" s="272"/>
    </row>
    <row r="39" spans="3:10">
      <c r="C39" s="118" t="s">
        <v>10</v>
      </c>
      <c r="D39" s="15"/>
      <c r="E39" s="15"/>
      <c r="F39" s="15"/>
      <c r="G39" s="15"/>
      <c r="H39" s="15" t="s">
        <v>240</v>
      </c>
      <c r="I39" s="268"/>
      <c r="J39" s="269"/>
    </row>
    <row r="40" spans="3:10">
      <c r="C40" s="118" t="s">
        <v>11</v>
      </c>
      <c r="D40" s="15"/>
      <c r="E40" s="15"/>
      <c r="F40" s="15"/>
      <c r="G40" s="15"/>
      <c r="H40" s="15" t="s">
        <v>241</v>
      </c>
      <c r="I40" s="268"/>
      <c r="J40" s="269"/>
    </row>
    <row r="41" spans="3:10">
      <c r="C41" s="118" t="s">
        <v>12</v>
      </c>
      <c r="D41" s="15"/>
      <c r="E41" s="15"/>
      <c r="F41" s="15"/>
      <c r="G41" s="15"/>
      <c r="H41" s="15" t="s">
        <v>240</v>
      </c>
      <c r="I41" s="268"/>
      <c r="J41" s="269"/>
    </row>
    <row r="42" spans="3:10">
      <c r="C42" s="118"/>
      <c r="D42" s="15"/>
      <c r="E42" s="15"/>
      <c r="F42" s="15"/>
      <c r="G42" s="15"/>
      <c r="H42" s="15"/>
      <c r="I42" s="15"/>
      <c r="J42" s="119"/>
    </row>
    <row r="43" spans="3:10">
      <c r="C43" s="118"/>
      <c r="D43" s="15"/>
      <c r="E43" s="15"/>
      <c r="F43" s="15"/>
      <c r="G43" s="15"/>
      <c r="H43" s="15"/>
      <c r="I43" s="15"/>
      <c r="J43" s="119"/>
    </row>
    <row r="44" spans="3:10">
      <c r="C44" s="118" t="s">
        <v>13</v>
      </c>
      <c r="D44" s="15"/>
      <c r="E44" s="15"/>
      <c r="F44" s="15"/>
      <c r="G44" s="15"/>
      <c r="H44" s="15" t="s">
        <v>14</v>
      </c>
      <c r="I44" s="124" t="s">
        <v>300</v>
      </c>
      <c r="J44" s="125"/>
    </row>
    <row r="45" spans="3:10">
      <c r="C45" s="118"/>
      <c r="D45" s="15"/>
      <c r="E45" s="15"/>
      <c r="F45" s="15"/>
      <c r="G45" s="15"/>
      <c r="H45" s="15" t="s">
        <v>15</v>
      </c>
      <c r="I45" s="124" t="s">
        <v>301</v>
      </c>
      <c r="J45" s="125"/>
    </row>
    <row r="46" spans="3:10">
      <c r="C46" s="118"/>
      <c r="D46" s="15"/>
      <c r="E46" s="15"/>
      <c r="F46" s="15"/>
      <c r="G46" s="15"/>
      <c r="H46" s="15"/>
      <c r="I46" s="15"/>
      <c r="J46" s="119"/>
    </row>
    <row r="47" spans="3:10">
      <c r="C47" s="118" t="s">
        <v>162</v>
      </c>
      <c r="D47" s="15"/>
      <c r="E47" s="15"/>
      <c r="F47" s="15"/>
      <c r="G47" s="15"/>
      <c r="H47" s="15"/>
      <c r="I47" s="268"/>
      <c r="J47" s="269"/>
    </row>
    <row r="48" spans="3:10" ht="15.75" thickBot="1">
      <c r="C48" s="126"/>
      <c r="D48" s="127"/>
      <c r="E48" s="127"/>
      <c r="F48" s="127"/>
      <c r="G48" s="127"/>
      <c r="H48" s="127" t="s">
        <v>302</v>
      </c>
      <c r="I48" s="127"/>
      <c r="J48" s="128"/>
    </row>
    <row r="49" spans="3:10">
      <c r="C49" s="118"/>
      <c r="D49" s="15"/>
      <c r="E49" s="15"/>
      <c r="F49" s="15"/>
      <c r="G49" s="15"/>
      <c r="H49" s="15"/>
      <c r="I49" s="15"/>
      <c r="J49" s="119"/>
    </row>
    <row r="50" spans="3:10" ht="15.75" thickBot="1">
      <c r="C50" s="126"/>
      <c r="D50" s="127"/>
      <c r="E50" s="127"/>
      <c r="F50" s="127"/>
      <c r="G50" s="127"/>
      <c r="H50" s="127"/>
      <c r="I50" s="127"/>
      <c r="J50" s="128"/>
    </row>
    <row r="51" spans="3:10">
      <c r="C51" s="15"/>
      <c r="D51" s="15"/>
      <c r="E51" s="15"/>
      <c r="F51" s="15"/>
      <c r="G51" s="15"/>
      <c r="H51" s="15"/>
      <c r="I51" s="15"/>
      <c r="J51" s="15"/>
    </row>
  </sheetData>
  <mergeCells count="14">
    <mergeCell ref="I41:J41"/>
    <mergeCell ref="I47:J47"/>
    <mergeCell ref="D19:I19"/>
    <mergeCell ref="I38:J38"/>
    <mergeCell ref="I39:J39"/>
    <mergeCell ref="I40:J40"/>
    <mergeCell ref="G3:I3"/>
    <mergeCell ref="G7:H7"/>
    <mergeCell ref="G8:H8"/>
    <mergeCell ref="F11:I11"/>
    <mergeCell ref="F10:J10"/>
    <mergeCell ref="G4:I4"/>
    <mergeCell ref="F5:I5"/>
    <mergeCell ref="H6:I6"/>
  </mergeCells>
  <phoneticPr fontId="3" type="noConversion"/>
  <pageMargins left="0.75" right="0.46" top="0.44" bottom="0.57999999999999996" header="0.35" footer="0.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57"/>
  <sheetViews>
    <sheetView workbookViewId="0">
      <selection activeCell="I7" sqref="I7"/>
    </sheetView>
  </sheetViews>
  <sheetFormatPr defaultRowHeight="12.75"/>
  <cols>
    <col min="1" max="1" width="7.85546875" style="177" customWidth="1"/>
    <col min="2" max="2" width="13.5703125" style="177" customWidth="1"/>
    <col min="3" max="3" width="43" style="177" customWidth="1"/>
    <col min="4" max="4" width="24" style="177" customWidth="1"/>
    <col min="5" max="16384" width="9.140625" style="177"/>
  </cols>
  <sheetData>
    <row r="1" spans="1:4">
      <c r="A1" s="177" t="str">
        <f>'Pasq 2'!A1</f>
        <v xml:space="preserve">   UJSIELLES KANALIZIME SHA</v>
      </c>
      <c r="B1" s="194"/>
    </row>
    <row r="2" spans="1:4">
      <c r="B2" s="194" t="s">
        <v>465</v>
      </c>
      <c r="D2" s="192" t="s">
        <v>464</v>
      </c>
    </row>
    <row r="3" spans="1:4">
      <c r="B3" s="194" t="str">
        <f>'Pasq 2'!B3</f>
        <v>POGRADEC</v>
      </c>
      <c r="D3" s="192"/>
    </row>
    <row r="4" spans="1:4">
      <c r="B4" s="194"/>
      <c r="D4" s="192">
        <v>2011</v>
      </c>
    </row>
    <row r="5" spans="1:4">
      <c r="A5" s="179"/>
      <c r="B5" s="179"/>
      <c r="C5" s="181" t="s">
        <v>463</v>
      </c>
      <c r="D5" s="181" t="s">
        <v>462</v>
      </c>
    </row>
    <row r="6" spans="1:4">
      <c r="A6" s="179">
        <v>1</v>
      </c>
      <c r="B6" s="181" t="s">
        <v>454</v>
      </c>
      <c r="C6" s="179" t="s">
        <v>461</v>
      </c>
      <c r="D6" s="179"/>
    </row>
    <row r="7" spans="1:4">
      <c r="A7" s="179">
        <v>2</v>
      </c>
      <c r="B7" s="181" t="s">
        <v>454</v>
      </c>
      <c r="C7" s="179" t="s">
        <v>460</v>
      </c>
      <c r="D7" s="179"/>
    </row>
    <row r="8" spans="1:4">
      <c r="A8" s="179">
        <v>3</v>
      </c>
      <c r="B8" s="181" t="s">
        <v>454</v>
      </c>
      <c r="C8" s="179" t="s">
        <v>459</v>
      </c>
      <c r="D8" s="179"/>
    </row>
    <row r="9" spans="1:4">
      <c r="A9" s="179">
        <v>4</v>
      </c>
      <c r="B9" s="181" t="s">
        <v>454</v>
      </c>
      <c r="C9" s="179" t="s">
        <v>458</v>
      </c>
      <c r="D9" s="179"/>
    </row>
    <row r="10" spans="1:4">
      <c r="A10" s="179">
        <v>5</v>
      </c>
      <c r="B10" s="181" t="s">
        <v>454</v>
      </c>
      <c r="C10" s="179" t="s">
        <v>457</v>
      </c>
      <c r="D10" s="179"/>
    </row>
    <row r="11" spans="1:4">
      <c r="A11" s="179">
        <v>6</v>
      </c>
      <c r="B11" s="181" t="s">
        <v>454</v>
      </c>
      <c r="C11" s="179" t="s">
        <v>456</v>
      </c>
      <c r="D11" s="179"/>
    </row>
    <row r="12" spans="1:4">
      <c r="A12" s="179">
        <v>7</v>
      </c>
      <c r="B12" s="181" t="s">
        <v>454</v>
      </c>
      <c r="C12" s="179" t="s">
        <v>455</v>
      </c>
      <c r="D12" s="179"/>
    </row>
    <row r="13" spans="1:4">
      <c r="A13" s="179">
        <v>8</v>
      </c>
      <c r="B13" s="181" t="s">
        <v>454</v>
      </c>
      <c r="C13" s="179" t="s">
        <v>453</v>
      </c>
      <c r="D13" s="179"/>
    </row>
    <row r="14" spans="1:4">
      <c r="A14" s="181" t="s">
        <v>24</v>
      </c>
      <c r="B14" s="181"/>
      <c r="C14" s="181" t="s">
        <v>452</v>
      </c>
      <c r="D14" s="181">
        <f>SUM(D6:D13)</f>
        <v>0</v>
      </c>
    </row>
    <row r="15" spans="1:4">
      <c r="A15" s="179">
        <v>9</v>
      </c>
      <c r="B15" s="181" t="s">
        <v>449</v>
      </c>
      <c r="C15" s="179" t="s">
        <v>451</v>
      </c>
      <c r="D15" s="179"/>
    </row>
    <row r="16" spans="1:4">
      <c r="A16" s="179">
        <v>10</v>
      </c>
      <c r="B16" s="181" t="s">
        <v>449</v>
      </c>
      <c r="C16" s="179" t="s">
        <v>450</v>
      </c>
      <c r="D16" s="179"/>
    </row>
    <row r="17" spans="1:4">
      <c r="A17" s="179">
        <v>11</v>
      </c>
      <c r="B17" s="181" t="s">
        <v>449</v>
      </c>
      <c r="C17" s="179" t="s">
        <v>448</v>
      </c>
      <c r="D17" s="179"/>
    </row>
    <row r="18" spans="1:4">
      <c r="A18" s="181" t="s">
        <v>43</v>
      </c>
      <c r="B18" s="181"/>
      <c r="C18" s="181" t="s">
        <v>447</v>
      </c>
      <c r="D18" s="181">
        <f>SUM(A18:C18)</f>
        <v>0</v>
      </c>
    </row>
    <row r="19" spans="1:4">
      <c r="A19" s="179">
        <v>12</v>
      </c>
      <c r="B19" s="181" t="s">
        <v>439</v>
      </c>
      <c r="C19" s="179" t="s">
        <v>446</v>
      </c>
      <c r="D19" s="179"/>
    </row>
    <row r="20" spans="1:4">
      <c r="A20" s="179">
        <v>13</v>
      </c>
      <c r="B20" s="181" t="s">
        <v>439</v>
      </c>
      <c r="C20" s="179" t="s">
        <v>445</v>
      </c>
      <c r="D20" s="179"/>
    </row>
    <row r="21" spans="1:4">
      <c r="A21" s="179">
        <v>14</v>
      </c>
      <c r="B21" s="181" t="s">
        <v>439</v>
      </c>
      <c r="C21" s="179" t="s">
        <v>444</v>
      </c>
      <c r="D21" s="179">
        <f>'Pasq 1'!I16</f>
        <v>0</v>
      </c>
    </row>
    <row r="22" spans="1:4">
      <c r="A22" s="179">
        <v>15</v>
      </c>
      <c r="B22" s="181" t="s">
        <v>439</v>
      </c>
      <c r="C22" s="179" t="s">
        <v>443</v>
      </c>
      <c r="D22" s="179"/>
    </row>
    <row r="23" spans="1:4">
      <c r="A23" s="179">
        <v>16</v>
      </c>
      <c r="B23" s="181" t="s">
        <v>439</v>
      </c>
      <c r="C23" s="179" t="s">
        <v>442</v>
      </c>
      <c r="D23" s="179"/>
    </row>
    <row r="24" spans="1:4">
      <c r="A24" s="179">
        <v>17</v>
      </c>
      <c r="B24" s="181" t="s">
        <v>439</v>
      </c>
      <c r="C24" s="179" t="s">
        <v>441</v>
      </c>
      <c r="D24" s="179"/>
    </row>
    <row r="25" spans="1:4">
      <c r="A25" s="179">
        <v>18</v>
      </c>
      <c r="B25" s="181" t="s">
        <v>439</v>
      </c>
      <c r="C25" s="179" t="s">
        <v>440</v>
      </c>
      <c r="D25" s="179"/>
    </row>
    <row r="26" spans="1:4">
      <c r="A26" s="179">
        <v>19</v>
      </c>
      <c r="B26" s="181" t="s">
        <v>439</v>
      </c>
      <c r="C26" s="179" t="s">
        <v>438</v>
      </c>
      <c r="D26" s="179">
        <v>114563</v>
      </c>
    </row>
    <row r="27" spans="1:4">
      <c r="A27" s="181" t="s">
        <v>73</v>
      </c>
      <c r="B27" s="181"/>
      <c r="C27" s="181" t="s">
        <v>437</v>
      </c>
      <c r="D27" s="181">
        <f>SUM(D19:D26)</f>
        <v>114563</v>
      </c>
    </row>
    <row r="28" spans="1:4">
      <c r="A28" s="179">
        <v>20</v>
      </c>
      <c r="B28" s="181" t="s">
        <v>433</v>
      </c>
      <c r="C28" s="179" t="s">
        <v>436</v>
      </c>
      <c r="D28" s="179"/>
    </row>
    <row r="29" spans="1:4">
      <c r="A29" s="179">
        <v>21</v>
      </c>
      <c r="B29" s="181" t="s">
        <v>433</v>
      </c>
      <c r="C29" s="179" t="s">
        <v>435</v>
      </c>
      <c r="D29" s="179"/>
    </row>
    <row r="30" spans="1:4">
      <c r="A30" s="179">
        <v>22</v>
      </c>
      <c r="B30" s="181" t="s">
        <v>433</v>
      </c>
      <c r="C30" s="179" t="s">
        <v>434</v>
      </c>
      <c r="D30" s="179"/>
    </row>
    <row r="31" spans="1:4">
      <c r="A31" s="179">
        <v>23</v>
      </c>
      <c r="B31" s="181" t="s">
        <v>433</v>
      </c>
      <c r="C31" s="179" t="s">
        <v>432</v>
      </c>
      <c r="D31" s="179"/>
    </row>
    <row r="32" spans="1:4">
      <c r="A32" s="181" t="s">
        <v>431</v>
      </c>
      <c r="B32" s="181"/>
      <c r="C32" s="181" t="s">
        <v>430</v>
      </c>
      <c r="D32" s="181">
        <v>0</v>
      </c>
    </row>
    <row r="33" spans="1:4">
      <c r="A33" s="179">
        <v>24</v>
      </c>
      <c r="B33" s="181" t="s">
        <v>419</v>
      </c>
      <c r="C33" s="179" t="s">
        <v>429</v>
      </c>
      <c r="D33" s="179"/>
    </row>
    <row r="34" spans="1:4">
      <c r="A34" s="179">
        <v>25</v>
      </c>
      <c r="B34" s="181" t="s">
        <v>419</v>
      </c>
      <c r="C34" s="179" t="s">
        <v>428</v>
      </c>
      <c r="D34" s="179"/>
    </row>
    <row r="35" spans="1:4">
      <c r="A35" s="179">
        <v>26</v>
      </c>
      <c r="B35" s="181" t="s">
        <v>419</v>
      </c>
      <c r="C35" s="179" t="s">
        <v>427</v>
      </c>
      <c r="D35" s="179"/>
    </row>
    <row r="36" spans="1:4">
      <c r="A36" s="179">
        <v>27</v>
      </c>
      <c r="B36" s="181" t="s">
        <v>419</v>
      </c>
      <c r="C36" s="179" t="s">
        <v>426</v>
      </c>
      <c r="D36" s="179"/>
    </row>
    <row r="37" spans="1:4">
      <c r="A37" s="179">
        <v>28</v>
      </c>
      <c r="B37" s="181" t="s">
        <v>419</v>
      </c>
      <c r="C37" s="179" t="s">
        <v>425</v>
      </c>
      <c r="D37" s="179"/>
    </row>
    <row r="38" spans="1:4">
      <c r="A38" s="179">
        <v>29</v>
      </c>
      <c r="B38" s="181" t="s">
        <v>419</v>
      </c>
      <c r="C38" s="203" t="s">
        <v>424</v>
      </c>
      <c r="D38" s="179"/>
    </row>
    <row r="39" spans="1:4">
      <c r="A39" s="179">
        <v>30</v>
      </c>
      <c r="B39" s="181" t="s">
        <v>419</v>
      </c>
      <c r="C39" s="179" t="s">
        <v>423</v>
      </c>
      <c r="D39" s="179"/>
    </row>
    <row r="40" spans="1:4">
      <c r="A40" s="179">
        <v>31</v>
      </c>
      <c r="B40" s="181" t="s">
        <v>419</v>
      </c>
      <c r="C40" s="179" t="s">
        <v>422</v>
      </c>
      <c r="D40" s="179"/>
    </row>
    <row r="41" spans="1:4">
      <c r="A41" s="179">
        <v>32</v>
      </c>
      <c r="B41" s="181" t="s">
        <v>419</v>
      </c>
      <c r="C41" s="179" t="s">
        <v>421</v>
      </c>
      <c r="D41" s="179"/>
    </row>
    <row r="42" spans="1:4">
      <c r="A42" s="179">
        <v>33</v>
      </c>
      <c r="B42" s="181" t="s">
        <v>419</v>
      </c>
      <c r="C42" s="179" t="s">
        <v>420</v>
      </c>
      <c r="D42" s="179"/>
    </row>
    <row r="43" spans="1:4">
      <c r="A43" s="202">
        <v>34</v>
      </c>
      <c r="B43" s="181" t="s">
        <v>419</v>
      </c>
      <c r="C43" s="179" t="s">
        <v>418</v>
      </c>
      <c r="D43" s="179">
        <v>91476</v>
      </c>
    </row>
    <row r="44" spans="1:4">
      <c r="A44" s="181" t="s">
        <v>417</v>
      </c>
      <c r="B44" s="179"/>
      <c r="C44" s="181" t="s">
        <v>416</v>
      </c>
      <c r="D44" s="181">
        <f>D33+D34+D35+D36+D37+D38+D39+D40+D41+D42+D43</f>
        <v>91476</v>
      </c>
    </row>
    <row r="45" spans="1:4">
      <c r="A45" s="179"/>
      <c r="B45" s="179"/>
      <c r="C45" s="181" t="s">
        <v>415</v>
      </c>
      <c r="D45" s="201">
        <f>D14+D18+D27+D32+D44</f>
        <v>206039</v>
      </c>
    </row>
    <row r="46" spans="1:4">
      <c r="A46" s="191"/>
      <c r="B46" s="198"/>
      <c r="C46" s="200"/>
      <c r="D46" s="201"/>
    </row>
    <row r="47" spans="1:4">
      <c r="A47" s="191"/>
      <c r="B47" s="198"/>
      <c r="C47" s="200"/>
      <c r="D47" s="201"/>
    </row>
    <row r="48" spans="1:4">
      <c r="B48" s="200" t="s">
        <v>414</v>
      </c>
      <c r="C48" s="198"/>
      <c r="D48" s="181" t="s">
        <v>413</v>
      </c>
    </row>
    <row r="49" spans="2:4">
      <c r="B49" s="199" t="s">
        <v>412</v>
      </c>
      <c r="C49" s="199"/>
      <c r="D49" s="179"/>
    </row>
    <row r="50" spans="2:4">
      <c r="B50" s="179" t="s">
        <v>411</v>
      </c>
      <c r="C50" s="179"/>
      <c r="D50" s="179">
        <v>63</v>
      </c>
    </row>
    <row r="51" spans="2:4">
      <c r="B51" s="179" t="s">
        <v>410</v>
      </c>
      <c r="C51" s="179"/>
      <c r="D51" s="179">
        <v>20</v>
      </c>
    </row>
    <row r="52" spans="2:4">
      <c r="B52" s="179" t="s">
        <v>409</v>
      </c>
      <c r="C52" s="179"/>
      <c r="D52" s="179">
        <v>1</v>
      </c>
    </row>
    <row r="53" spans="2:4">
      <c r="B53" s="198" t="s">
        <v>408</v>
      </c>
      <c r="C53" s="198"/>
      <c r="D53" s="179">
        <v>1</v>
      </c>
    </row>
    <row r="54" spans="2:4">
      <c r="B54" s="197"/>
      <c r="C54" s="196" t="s">
        <v>407</v>
      </c>
      <c r="D54" s="196">
        <f>SUM(D49:D53)</f>
        <v>85</v>
      </c>
    </row>
    <row r="55" spans="2:4">
      <c r="D55" s="195"/>
    </row>
    <row r="56" spans="2:4">
      <c r="C56" s="178" t="str">
        <f>'Pasq 2'!H47</f>
        <v>DREJTORI</v>
      </c>
      <c r="D56" s="195"/>
    </row>
    <row r="57" spans="2:4">
      <c r="C57" s="178" t="str">
        <f>'Pasq 2'!H49</f>
        <v>Ilirian  MIMINI</v>
      </c>
    </row>
  </sheetData>
  <phoneticPr fontId="3" type="noConversion"/>
  <pageMargins left="0.75" right="0.75" top="0.63" bottom="0.56000000000000005" header="0.5" footer="0.5"/>
  <pageSetup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D6" sqref="D6"/>
    </sheetView>
  </sheetViews>
  <sheetFormatPr defaultRowHeight="12.75"/>
  <cols>
    <col min="1" max="1" width="4.140625" style="132" customWidth="1"/>
    <col min="2" max="2" width="33.85546875" style="132" customWidth="1"/>
    <col min="3" max="3" width="15.7109375" style="132" customWidth="1"/>
    <col min="4" max="4" width="18.28515625" style="132" customWidth="1"/>
    <col min="5" max="5" width="18.140625" style="132" customWidth="1"/>
    <col min="6" max="16384" width="9.140625" style="132"/>
  </cols>
  <sheetData>
    <row r="1" spans="1:5">
      <c r="B1" s="132" t="str">
        <f>'Inventar 2011'!B1</f>
        <v>"UJSIELLES KANALIZIME"  SHA</v>
      </c>
    </row>
    <row r="2" spans="1:5">
      <c r="B2" s="132" t="str">
        <f>'Inventar 2011'!B2</f>
        <v>POGRADEC</v>
      </c>
    </row>
    <row r="3" spans="1:5">
      <c r="B3" s="132" t="str">
        <f>'Inventar 2011'!B3</f>
        <v>NIPT  J 64103615 J</v>
      </c>
    </row>
    <row r="4" spans="1:5">
      <c r="B4" s="132" t="str">
        <f>'Inventar 2011'!B4</f>
        <v>Aktiviteti  : Prodhim shitje Uje I Pishem-kanalizime</v>
      </c>
    </row>
    <row r="5" spans="1:5">
      <c r="B5" s="132" t="str">
        <f>'Inventar 2011'!B5</f>
        <v>Adresa : Pogradec</v>
      </c>
    </row>
    <row r="6" spans="1:5">
      <c r="D6" s="132" t="str">
        <f>'Inventari M&gt;TRASPORTI'!E3</f>
        <v>Pogradec me 29.02.2012</v>
      </c>
    </row>
    <row r="9" spans="1:5" ht="15">
      <c r="B9" s="162" t="s">
        <v>285</v>
      </c>
      <c r="C9" s="161"/>
      <c r="D9" s="162"/>
      <c r="E9" s="161"/>
    </row>
    <row r="11" spans="1:5">
      <c r="A11" s="153"/>
      <c r="B11" s="151"/>
      <c r="C11" s="152"/>
      <c r="D11" s="151"/>
      <c r="E11" s="151"/>
    </row>
    <row r="12" spans="1:5">
      <c r="A12" s="149" t="s">
        <v>268</v>
      </c>
      <c r="B12" s="148" t="s">
        <v>267</v>
      </c>
      <c r="C12" s="147" t="s">
        <v>284</v>
      </c>
      <c r="D12" s="150" t="s">
        <v>283</v>
      </c>
      <c r="E12" s="150" t="s">
        <v>282</v>
      </c>
    </row>
    <row r="13" spans="1:5">
      <c r="A13" s="149"/>
      <c r="B13" s="148"/>
      <c r="C13" s="147"/>
      <c r="D13" s="146"/>
      <c r="E13" s="146"/>
    </row>
    <row r="14" spans="1:5">
      <c r="A14" s="145" t="s">
        <v>262</v>
      </c>
      <c r="B14" s="145" t="s">
        <v>261</v>
      </c>
      <c r="C14" s="145" t="s">
        <v>260</v>
      </c>
      <c r="D14" s="145">
        <v>1</v>
      </c>
      <c r="E14" s="145">
        <v>2</v>
      </c>
    </row>
    <row r="15" spans="1:5">
      <c r="A15" s="142">
        <v>1</v>
      </c>
      <c r="B15" s="141" t="s">
        <v>281</v>
      </c>
      <c r="C15" s="140"/>
      <c r="D15" s="138"/>
      <c r="E15" s="144">
        <v>1055011.17</v>
      </c>
    </row>
    <row r="16" spans="1:5">
      <c r="A16" s="142">
        <v>2</v>
      </c>
      <c r="B16" s="141" t="s">
        <v>280</v>
      </c>
      <c r="C16" s="140"/>
      <c r="D16" s="138"/>
      <c r="E16" s="144">
        <v>106215</v>
      </c>
    </row>
    <row r="17" spans="1:5">
      <c r="A17" s="142">
        <v>3</v>
      </c>
      <c r="B17" s="141" t="s">
        <v>279</v>
      </c>
      <c r="C17" s="140"/>
      <c r="D17" s="138"/>
      <c r="E17" s="144">
        <v>418836.06</v>
      </c>
    </row>
    <row r="18" spans="1:5">
      <c r="A18" s="142">
        <v>4</v>
      </c>
      <c r="B18" s="141" t="s">
        <v>278</v>
      </c>
      <c r="C18" s="140"/>
      <c r="D18" s="138"/>
      <c r="E18" s="144">
        <v>163589.06</v>
      </c>
    </row>
    <row r="19" spans="1:5">
      <c r="A19" s="142">
        <v>5</v>
      </c>
      <c r="B19" s="141" t="s">
        <v>277</v>
      </c>
      <c r="C19" s="140"/>
      <c r="D19" s="138"/>
      <c r="E19" s="144">
        <v>923553.69</v>
      </c>
    </row>
    <row r="20" spans="1:5">
      <c r="A20" s="142">
        <v>6</v>
      </c>
      <c r="B20" s="141" t="s">
        <v>276</v>
      </c>
      <c r="C20" s="141"/>
      <c r="D20" s="158"/>
      <c r="E20" s="144">
        <v>847163.25</v>
      </c>
    </row>
    <row r="21" spans="1:5">
      <c r="A21" s="142">
        <v>7</v>
      </c>
      <c r="B21" s="141" t="s">
        <v>275</v>
      </c>
      <c r="C21" s="141"/>
      <c r="D21" s="158"/>
      <c r="E21" s="144">
        <v>6162912.4000000004</v>
      </c>
    </row>
    <row r="22" spans="1:5">
      <c r="A22" s="142">
        <v>8</v>
      </c>
      <c r="B22" s="159" t="s">
        <v>274</v>
      </c>
      <c r="C22" s="159"/>
      <c r="D22" s="158"/>
      <c r="E22" s="157">
        <v>414693.6</v>
      </c>
    </row>
    <row r="23" spans="1:5">
      <c r="A23" s="160"/>
      <c r="B23" s="159"/>
      <c r="C23" s="159"/>
      <c r="D23" s="158"/>
      <c r="E23" s="157"/>
    </row>
    <row r="24" spans="1:5">
      <c r="A24" s="160"/>
      <c r="B24" s="159"/>
      <c r="C24" s="159"/>
      <c r="D24" s="158"/>
      <c r="E24" s="157"/>
    </row>
    <row r="25" spans="1:5">
      <c r="A25" s="160"/>
      <c r="B25" s="159"/>
      <c r="C25" s="159"/>
      <c r="D25" s="158"/>
      <c r="E25" s="157"/>
    </row>
    <row r="26" spans="1:5">
      <c r="A26" s="136"/>
      <c r="B26" s="135"/>
      <c r="C26" s="135"/>
      <c r="D26" s="135"/>
      <c r="E26" s="134">
        <f>SUM(E15:E25)</f>
        <v>10091974.23</v>
      </c>
    </row>
    <row r="30" spans="1:5">
      <c r="D30" s="133" t="str">
        <f>'Inventar 2011'!E24</f>
        <v>DREJTORI</v>
      </c>
    </row>
    <row r="31" spans="1:5">
      <c r="D31" s="133"/>
    </row>
    <row r="32" spans="1:5">
      <c r="D32" s="130" t="str">
        <f>'Inventar 2011'!E26</f>
        <v>Ilirian  MIMINI</v>
      </c>
    </row>
  </sheetData>
  <phoneticPr fontId="3" type="noConversion"/>
  <pageMargins left="0.75" right="0.75" top="1" bottom="1" header="0.5" footer="0.5"/>
  <pageSetup orientation="portrait" horizontalDpi="1200" verticalDpi="0" r:id="rId1"/>
  <headerFooter alignWithMargins="0"/>
  <ignoredErrors>
    <ignoredError sqref="E26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H34"/>
  <sheetViews>
    <sheetView topLeftCell="A6" workbookViewId="0">
      <selection activeCell="C8" sqref="C8"/>
    </sheetView>
  </sheetViews>
  <sheetFormatPr defaultRowHeight="12.75"/>
  <cols>
    <col min="1" max="1" width="3.7109375" style="132" customWidth="1"/>
    <col min="2" max="2" width="36.28515625" style="132" customWidth="1"/>
    <col min="3" max="3" width="12.42578125" style="132" customWidth="1"/>
    <col min="4" max="4" width="15.5703125" style="132" customWidth="1"/>
    <col min="5" max="5" width="21.5703125" style="132" customWidth="1"/>
    <col min="6" max="6" width="9.140625" style="132"/>
    <col min="7" max="7" width="15" style="132" customWidth="1"/>
    <col min="8" max="8" width="10.28515625" style="132" customWidth="1"/>
    <col min="9" max="16384" width="9.140625" style="132"/>
  </cols>
  <sheetData>
    <row r="1" spans="1:7">
      <c r="B1" s="132" t="str">
        <f>'INVENTARI BANKAVE'!B1</f>
        <v>"UJSIELLES KANALIZIME"  SHA</v>
      </c>
    </row>
    <row r="2" spans="1:7">
      <c r="B2" s="132" t="str">
        <f>'INVENTARI BANKAVE'!B2</f>
        <v>POGRADEC</v>
      </c>
    </row>
    <row r="3" spans="1:7">
      <c r="B3" s="132" t="str">
        <f>'INVENTARI BANKAVE'!B3</f>
        <v>NIPT  J 64103615 J</v>
      </c>
      <c r="E3" s="171" t="s">
        <v>298</v>
      </c>
    </row>
    <row r="4" spans="1:7">
      <c r="B4" s="132" t="str">
        <f>'INVENTARI BANKAVE'!B4</f>
        <v>Aktiviteti  : Prodhim shitje Uje I Pishem-kanalizime</v>
      </c>
    </row>
    <row r="5" spans="1:7">
      <c r="B5" s="132" t="str">
        <f>'INVENTARI BANKAVE'!B5</f>
        <v>Adresa : Pogradec</v>
      </c>
    </row>
    <row r="6" spans="1:7">
      <c r="B6" s="132" t="str">
        <f>'INVENTARI BANKAVE'!B1</f>
        <v>"UJSIELLES KANALIZIME"  SHA</v>
      </c>
    </row>
    <row r="7" spans="1:7">
      <c r="B7" s="132" t="str">
        <f>'INVENTARI BANKAVE'!B2</f>
        <v>POGRADEC</v>
      </c>
    </row>
    <row r="8" spans="1:7">
      <c r="B8" s="132" t="str">
        <f>'INVENTARI BANKAVE'!B3</f>
        <v>NIPT  J 64103615 J</v>
      </c>
    </row>
    <row r="11" spans="1:7">
      <c r="B11" s="171" t="s">
        <v>297</v>
      </c>
      <c r="E11" s="170"/>
      <c r="F11" s="170"/>
      <c r="G11" s="170"/>
    </row>
    <row r="12" spans="1:7">
      <c r="C12" s="170"/>
      <c r="E12" s="170">
        <v>2011</v>
      </c>
      <c r="F12" s="170"/>
      <c r="G12" s="170"/>
    </row>
    <row r="14" spans="1:7">
      <c r="A14" s="145" t="s">
        <v>268</v>
      </c>
      <c r="B14" s="145" t="s">
        <v>296</v>
      </c>
      <c r="C14" s="145" t="s">
        <v>295</v>
      </c>
      <c r="D14" s="145" t="s">
        <v>294</v>
      </c>
      <c r="E14" s="145" t="s">
        <v>264</v>
      </c>
    </row>
    <row r="15" spans="1:7">
      <c r="A15" s="169" t="s">
        <v>262</v>
      </c>
      <c r="B15" s="169" t="s">
        <v>261</v>
      </c>
      <c r="C15" s="169">
        <v>1</v>
      </c>
      <c r="D15" s="169">
        <v>2</v>
      </c>
      <c r="E15" s="169">
        <v>3</v>
      </c>
    </row>
    <row r="16" spans="1:7">
      <c r="A16" s="168"/>
      <c r="B16" s="167"/>
      <c r="C16" s="167"/>
      <c r="D16" s="167"/>
      <c r="E16" s="166"/>
    </row>
    <row r="17" spans="1:8">
      <c r="A17" s="142">
        <v>1</v>
      </c>
      <c r="B17" s="141" t="s">
        <v>293</v>
      </c>
      <c r="C17" s="140"/>
      <c r="D17" s="140"/>
      <c r="E17" s="165">
        <v>1327500</v>
      </c>
    </row>
    <row r="18" spans="1:8">
      <c r="A18" s="142">
        <v>2</v>
      </c>
      <c r="B18" s="141" t="s">
        <v>292</v>
      </c>
      <c r="C18" s="140"/>
      <c r="D18" s="140"/>
      <c r="E18" s="165">
        <v>5076763</v>
      </c>
    </row>
    <row r="19" spans="1:8">
      <c r="A19" s="142">
        <v>3</v>
      </c>
      <c r="B19" s="141" t="s">
        <v>291</v>
      </c>
      <c r="C19" s="140"/>
      <c r="D19" s="140"/>
      <c r="E19" s="165">
        <v>3033758</v>
      </c>
    </row>
    <row r="20" spans="1:8">
      <c r="A20" s="142">
        <v>4</v>
      </c>
      <c r="B20" s="141" t="s">
        <v>290</v>
      </c>
      <c r="C20" s="141"/>
      <c r="D20" s="141"/>
      <c r="E20" s="165">
        <v>2752343</v>
      </c>
    </row>
    <row r="21" spans="1:8">
      <c r="A21" s="142">
        <v>5</v>
      </c>
      <c r="B21" s="141" t="s">
        <v>289</v>
      </c>
      <c r="C21" s="141"/>
      <c r="D21" s="141"/>
      <c r="E21" s="165">
        <v>4818098</v>
      </c>
    </row>
    <row r="22" spans="1:8">
      <c r="A22" s="142">
        <v>6</v>
      </c>
      <c r="B22" s="141" t="s">
        <v>288</v>
      </c>
      <c r="C22" s="141"/>
      <c r="D22" s="141"/>
      <c r="E22" s="165">
        <v>2630761</v>
      </c>
    </row>
    <row r="23" spans="1:8">
      <c r="A23" s="142">
        <v>7</v>
      </c>
      <c r="B23" s="141" t="s">
        <v>287</v>
      </c>
      <c r="C23" s="141"/>
      <c r="D23" s="141"/>
      <c r="E23" s="165">
        <v>2200000</v>
      </c>
    </row>
    <row r="24" spans="1:8">
      <c r="A24" s="142"/>
      <c r="B24" s="141"/>
      <c r="C24" s="141"/>
      <c r="D24" s="141"/>
      <c r="E24" s="165"/>
    </row>
    <row r="25" spans="1:8">
      <c r="A25" s="142"/>
      <c r="B25" s="141"/>
      <c r="C25" s="141"/>
      <c r="D25" s="141"/>
      <c r="E25" s="165"/>
    </row>
    <row r="26" spans="1:8">
      <c r="A26" s="142"/>
      <c r="B26" s="141" t="s">
        <v>286</v>
      </c>
      <c r="C26" s="141"/>
      <c r="D26" s="141"/>
      <c r="E26" s="165">
        <f>SUM(E17:E25)</f>
        <v>21839223</v>
      </c>
      <c r="H26" s="176"/>
    </row>
    <row r="27" spans="1:8">
      <c r="A27" s="136"/>
      <c r="B27" s="135"/>
      <c r="C27" s="135"/>
      <c r="D27" s="135"/>
      <c r="E27" s="164"/>
    </row>
    <row r="28" spans="1:8">
      <c r="E28" s="163"/>
    </row>
    <row r="32" spans="1:8">
      <c r="C32" s="133"/>
      <c r="D32" s="133" t="str">
        <f>'INVENTARI BANKAVE'!D30</f>
        <v>DREJTORI</v>
      </c>
      <c r="E32" s="133"/>
    </row>
    <row r="33" spans="3:5">
      <c r="C33" s="133"/>
      <c r="D33" s="133"/>
      <c r="E33" s="133"/>
    </row>
    <row r="34" spans="3:5">
      <c r="C34" s="133"/>
      <c r="D34" s="133" t="str">
        <f>'INVENTARI BANKAVE'!D32</f>
        <v>Ilirian  MIMINI</v>
      </c>
      <c r="E34" s="133"/>
    </row>
  </sheetData>
  <phoneticPr fontId="3" type="noConversion"/>
  <pageMargins left="0.75" right="0.75" top="1" bottom="1" header="0.5" footer="0.5"/>
  <pageSetup orientation="portrait" horizontalDpi="120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F9" sqref="F9"/>
    </sheetView>
  </sheetViews>
  <sheetFormatPr defaultRowHeight="11.25"/>
  <cols>
    <col min="1" max="1" width="6" style="129" customWidth="1"/>
    <col min="2" max="2" width="32.140625" style="129" customWidth="1"/>
    <col min="3" max="3" width="8.42578125" style="129" customWidth="1"/>
    <col min="4" max="4" width="12.5703125" style="129" customWidth="1"/>
    <col min="5" max="5" width="11.140625" style="129" customWidth="1"/>
    <col min="6" max="6" width="16" style="129" customWidth="1"/>
    <col min="7" max="16384" width="9.140625" style="129"/>
  </cols>
  <sheetData>
    <row r="1" spans="1:6" ht="12.75">
      <c r="A1" s="132"/>
      <c r="B1" s="156" t="s">
        <v>273</v>
      </c>
      <c r="C1" s="132"/>
      <c r="D1" s="132"/>
      <c r="E1" s="132"/>
      <c r="F1" s="132"/>
    </row>
    <row r="2" spans="1:6" ht="12.75">
      <c r="A2" s="132"/>
      <c r="B2" s="132" t="s">
        <v>249</v>
      </c>
      <c r="C2" s="132"/>
      <c r="D2" s="132"/>
      <c r="E2" s="132"/>
      <c r="F2" s="132"/>
    </row>
    <row r="3" spans="1:6" ht="12.75">
      <c r="A3" s="132"/>
      <c r="B3" s="132" t="s">
        <v>272</v>
      </c>
      <c r="C3" s="132"/>
      <c r="D3" s="132"/>
      <c r="E3" s="132"/>
      <c r="F3" s="132"/>
    </row>
    <row r="4" spans="1:6" ht="12.75">
      <c r="A4" s="132"/>
      <c r="B4" s="132" t="s">
        <v>271</v>
      </c>
      <c r="C4" s="132"/>
      <c r="D4" s="132"/>
      <c r="E4" s="132"/>
      <c r="F4" s="132"/>
    </row>
    <row r="5" spans="1:6" ht="12.75">
      <c r="A5" s="132"/>
      <c r="B5" s="132" t="s">
        <v>270</v>
      </c>
      <c r="C5" s="132"/>
      <c r="D5" s="132"/>
      <c r="E5" s="132"/>
      <c r="F5" s="132"/>
    </row>
    <row r="6" spans="1:6" ht="12.75">
      <c r="A6" s="132"/>
      <c r="B6" s="132"/>
      <c r="C6" s="132"/>
      <c r="D6" s="132"/>
      <c r="E6" s="132" t="str">
        <f>'INVENTARI BANKAVE'!D6</f>
        <v>Pogradec me 29.02.2012</v>
      </c>
      <c r="F6" s="132"/>
    </row>
    <row r="7" spans="1:6" ht="12.75">
      <c r="A7" s="132"/>
      <c r="B7" s="132"/>
      <c r="C7" s="132"/>
      <c r="D7" s="132"/>
      <c r="E7" s="132"/>
      <c r="F7" s="132"/>
    </row>
    <row r="8" spans="1:6" ht="12.75">
      <c r="A8" s="132"/>
      <c r="B8" s="132"/>
      <c r="C8" s="132"/>
      <c r="D8" s="132"/>
      <c r="E8" s="132"/>
      <c r="F8" s="132"/>
    </row>
    <row r="9" spans="1:6" ht="15.75">
      <c r="A9" s="132"/>
      <c r="B9" s="132"/>
      <c r="C9" s="155" t="s">
        <v>269</v>
      </c>
      <c r="D9" s="154"/>
      <c r="E9" s="132"/>
      <c r="F9" s="132"/>
    </row>
    <row r="10" spans="1:6" ht="12.75">
      <c r="A10" s="132"/>
      <c r="B10" s="132"/>
      <c r="C10" s="132"/>
      <c r="D10" s="132"/>
      <c r="E10" s="132"/>
      <c r="F10" s="132"/>
    </row>
    <row r="11" spans="1:6" ht="12.75">
      <c r="A11" s="153"/>
      <c r="B11" s="151"/>
      <c r="C11" s="152"/>
      <c r="D11" s="151"/>
      <c r="E11" s="151"/>
      <c r="F11" s="151"/>
    </row>
    <row r="12" spans="1:6" ht="12.75">
      <c r="A12" s="149" t="s">
        <v>268</v>
      </c>
      <c r="B12" s="148" t="s">
        <v>267</v>
      </c>
      <c r="C12" s="147"/>
      <c r="D12" s="150" t="s">
        <v>266</v>
      </c>
      <c r="E12" s="150" t="s">
        <v>265</v>
      </c>
      <c r="F12" s="150" t="s">
        <v>264</v>
      </c>
    </row>
    <row r="13" spans="1:6" ht="12.75">
      <c r="A13" s="149"/>
      <c r="B13" s="148"/>
      <c r="C13" s="147" t="s">
        <v>263</v>
      </c>
      <c r="D13" s="146"/>
      <c r="E13" s="146"/>
      <c r="F13" s="146"/>
    </row>
    <row r="14" spans="1:6" ht="12.75">
      <c r="A14" s="145" t="s">
        <v>262</v>
      </c>
      <c r="B14" s="145" t="s">
        <v>261</v>
      </c>
      <c r="C14" s="145" t="s">
        <v>260</v>
      </c>
      <c r="D14" s="145">
        <v>1</v>
      </c>
      <c r="E14" s="145">
        <v>2</v>
      </c>
      <c r="F14" s="145">
        <v>3</v>
      </c>
    </row>
    <row r="15" spans="1:6" ht="12.75">
      <c r="A15" s="142">
        <v>1</v>
      </c>
      <c r="B15" s="141" t="s">
        <v>259</v>
      </c>
      <c r="C15" s="140" t="s">
        <v>258</v>
      </c>
      <c r="D15" s="139" t="s">
        <v>258</v>
      </c>
      <c r="E15" s="138" t="s">
        <v>258</v>
      </c>
      <c r="F15" s="144">
        <v>6928329</v>
      </c>
    </row>
    <row r="16" spans="1:6" ht="12.75">
      <c r="A16" s="142"/>
      <c r="B16" s="141"/>
      <c r="C16" s="140"/>
      <c r="D16" s="139"/>
      <c r="E16" s="138"/>
      <c r="F16" s="137"/>
    </row>
    <row r="17" spans="1:6" ht="12.75">
      <c r="A17" s="142"/>
      <c r="B17" s="141"/>
      <c r="C17" s="140"/>
      <c r="D17" s="139"/>
      <c r="E17" s="138"/>
      <c r="F17" s="137"/>
    </row>
    <row r="18" spans="1:6" ht="12.75">
      <c r="A18" s="142"/>
      <c r="B18" s="143" t="s">
        <v>257</v>
      </c>
      <c r="C18" s="140"/>
      <c r="D18" s="139"/>
      <c r="E18" s="138"/>
      <c r="F18" s="137"/>
    </row>
    <row r="19" spans="1:6" ht="12.75">
      <c r="A19" s="142"/>
      <c r="B19" s="141"/>
      <c r="C19" s="140"/>
      <c r="D19" s="139"/>
      <c r="E19" s="138"/>
      <c r="F19" s="137"/>
    </row>
    <row r="20" spans="1:6" ht="12.75">
      <c r="A20" s="136"/>
      <c r="B20" s="135"/>
      <c r="C20" s="135"/>
      <c r="D20" s="135"/>
      <c r="E20" s="135"/>
      <c r="F20" s="134">
        <f>SUM(F15:F19)</f>
        <v>6928329</v>
      </c>
    </row>
    <row r="21" spans="1:6" ht="12.75">
      <c r="A21" s="132"/>
      <c r="B21" s="132"/>
      <c r="C21" s="132"/>
      <c r="D21" s="132"/>
      <c r="E21" s="132"/>
      <c r="F21" s="132"/>
    </row>
    <row r="22" spans="1:6" ht="12.75">
      <c r="A22" s="132"/>
      <c r="B22" s="132"/>
      <c r="C22" s="132"/>
      <c r="D22" s="132"/>
      <c r="E22" s="132"/>
      <c r="F22" s="132"/>
    </row>
    <row r="23" spans="1:6" ht="12.75">
      <c r="A23" s="132"/>
      <c r="B23" s="132"/>
      <c r="C23" s="132"/>
      <c r="D23" s="132"/>
      <c r="E23" s="132"/>
      <c r="F23" s="132"/>
    </row>
    <row r="24" spans="1:6" ht="12.75">
      <c r="A24" s="132"/>
      <c r="B24" s="132"/>
      <c r="C24" s="132"/>
      <c r="D24" s="133"/>
      <c r="E24" s="133" t="s">
        <v>256</v>
      </c>
      <c r="F24" s="133"/>
    </row>
    <row r="25" spans="1:6" ht="12.75">
      <c r="A25" s="132"/>
      <c r="B25" s="132"/>
      <c r="C25" s="132"/>
      <c r="D25" s="133"/>
      <c r="E25" s="133"/>
      <c r="F25" s="133"/>
    </row>
    <row r="26" spans="1:6" ht="12.75">
      <c r="A26" s="132"/>
      <c r="B26" s="132"/>
      <c r="C26" s="132"/>
      <c r="D26" s="131"/>
      <c r="E26" s="130" t="s">
        <v>255</v>
      </c>
      <c r="F26" s="130"/>
    </row>
  </sheetData>
  <phoneticPr fontId="3" type="noConversion"/>
  <pageMargins left="0.75" right="0.75" top="1" bottom="1" header="0.5" footer="0.5"/>
  <pageSetup paperSize="9" orientation="portrait" horizontalDpi="1200" verticalDpi="0" r:id="rId1"/>
  <headerFooter alignWithMargins="0"/>
  <ignoredErrors>
    <ignoredError sqref="F20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C3:H47"/>
  <sheetViews>
    <sheetView topLeftCell="A29" workbookViewId="0">
      <selection activeCell="H6" sqref="H6"/>
    </sheetView>
  </sheetViews>
  <sheetFormatPr defaultRowHeight="15.75"/>
  <cols>
    <col min="1" max="1" width="9.140625" style="22"/>
    <col min="2" max="2" width="2.5703125" style="22" customWidth="1"/>
    <col min="3" max="3" width="3.85546875" style="22" customWidth="1"/>
    <col min="4" max="4" width="44.42578125" style="22" customWidth="1"/>
    <col min="5" max="5" width="8.85546875" style="22" customWidth="1"/>
    <col min="6" max="6" width="18.7109375" style="22" customWidth="1"/>
    <col min="7" max="7" width="19" style="22" customWidth="1"/>
    <col min="8" max="8" width="18.7109375" style="22" customWidth="1"/>
    <col min="9" max="16384" width="9.140625" style="22"/>
  </cols>
  <sheetData>
    <row r="3" spans="3:8">
      <c r="D3" s="22" t="str">
        <f>'Kopertina '!G3</f>
        <v xml:space="preserve">   UJSIELLES KANALIZIME SHA</v>
      </c>
      <c r="E3" s="22" t="str">
        <f>'Kopertina '!G4</f>
        <v>J 64103615 J</v>
      </c>
      <c r="G3" s="23">
        <v>2</v>
      </c>
    </row>
    <row r="4" spans="3:8">
      <c r="C4" s="273" t="s">
        <v>16</v>
      </c>
      <c r="D4" s="273"/>
      <c r="E4" s="273"/>
      <c r="F4" s="273"/>
      <c r="G4" s="22">
        <v>2011</v>
      </c>
    </row>
    <row r="5" spans="3:8" ht="16.5" thickBot="1"/>
    <row r="6" spans="3:8" ht="18.75" customHeight="1">
      <c r="C6" s="24" t="s">
        <v>17</v>
      </c>
      <c r="D6" s="25" t="s">
        <v>18</v>
      </c>
      <c r="E6" s="25" t="s">
        <v>19</v>
      </c>
      <c r="F6" s="26" t="s">
        <v>20</v>
      </c>
      <c r="G6" s="27" t="s">
        <v>22</v>
      </c>
    </row>
    <row r="7" spans="3:8" ht="19.5" customHeight="1" thickBot="1">
      <c r="C7" s="28"/>
      <c r="D7" s="29"/>
      <c r="E7" s="30"/>
      <c r="F7" s="31" t="s">
        <v>21</v>
      </c>
      <c r="G7" s="32" t="s">
        <v>23</v>
      </c>
    </row>
    <row r="8" spans="3:8" ht="20.25" customHeight="1">
      <c r="C8" s="33" t="s">
        <v>24</v>
      </c>
      <c r="D8" s="33" t="s">
        <v>25</v>
      </c>
      <c r="E8" s="34"/>
      <c r="F8" s="35">
        <f>F9+F13+F20+F30</f>
        <v>119215804.23</v>
      </c>
      <c r="G8" s="35">
        <f>G9+G13+G20+G30</f>
        <v>140117743.09999999</v>
      </c>
    </row>
    <row r="9" spans="3:8" ht="18.75" customHeight="1">
      <c r="C9" s="36"/>
      <c r="D9" s="36" t="s">
        <v>27</v>
      </c>
      <c r="E9" s="37" t="s">
        <v>110</v>
      </c>
      <c r="F9" s="38">
        <f>F10+F11</f>
        <v>10277199.030000001</v>
      </c>
      <c r="G9" s="38">
        <f>G10+G11</f>
        <v>12574930.210000001</v>
      </c>
    </row>
    <row r="10" spans="3:8">
      <c r="C10" s="36"/>
      <c r="D10" s="36" t="s">
        <v>26</v>
      </c>
      <c r="E10" s="37" t="s">
        <v>173</v>
      </c>
      <c r="F10" s="39">
        <v>10092010.23</v>
      </c>
      <c r="G10" s="39">
        <v>12124318.41</v>
      </c>
    </row>
    <row r="11" spans="3:8">
      <c r="C11" s="36"/>
      <c r="D11" s="36" t="s">
        <v>168</v>
      </c>
      <c r="E11" s="37" t="s">
        <v>174</v>
      </c>
      <c r="F11" s="39">
        <v>185188.8</v>
      </c>
      <c r="G11" s="39">
        <v>450611.8</v>
      </c>
    </row>
    <row r="12" spans="3:8" ht="18" customHeight="1">
      <c r="C12" s="36"/>
      <c r="D12" s="36" t="s">
        <v>28</v>
      </c>
      <c r="E12" s="37" t="s">
        <v>113</v>
      </c>
      <c r="F12" s="39">
        <v>0</v>
      </c>
      <c r="G12" s="39">
        <v>0</v>
      </c>
    </row>
    <row r="13" spans="3:8" ht="18" customHeight="1">
      <c r="C13" s="36"/>
      <c r="D13" s="36" t="s">
        <v>33</v>
      </c>
      <c r="E13" s="37" t="s">
        <v>115</v>
      </c>
      <c r="F13" s="38">
        <f>F14+F15+F16+F17+F18</f>
        <v>100679162.2</v>
      </c>
      <c r="G13" s="38">
        <f>G14+G15+G16+G17+G18</f>
        <v>117165421.88999999</v>
      </c>
    </row>
    <row r="14" spans="3:8">
      <c r="C14" s="36"/>
      <c r="D14" s="36" t="s">
        <v>32</v>
      </c>
      <c r="E14" s="37" t="s">
        <v>175</v>
      </c>
      <c r="F14" s="39">
        <v>95824304</v>
      </c>
      <c r="G14" s="39">
        <v>134690918.69</v>
      </c>
      <c r="H14" s="40"/>
    </row>
    <row r="15" spans="3:8">
      <c r="C15" s="36"/>
      <c r="D15" s="36" t="s">
        <v>31</v>
      </c>
      <c r="E15" s="37" t="s">
        <v>176</v>
      </c>
      <c r="F15" s="39">
        <v>2752609</v>
      </c>
      <c r="G15" s="39">
        <v>0</v>
      </c>
      <c r="H15" s="40"/>
    </row>
    <row r="16" spans="3:8">
      <c r="C16" s="36"/>
      <c r="D16" s="36" t="s">
        <v>30</v>
      </c>
      <c r="E16" s="37" t="s">
        <v>177</v>
      </c>
      <c r="F16" s="39">
        <v>2102249.2000000002</v>
      </c>
      <c r="G16" s="39">
        <v>2220649.2000000002</v>
      </c>
      <c r="H16" s="40"/>
    </row>
    <row r="17" spans="3:8">
      <c r="C17" s="36"/>
      <c r="D17" s="36" t="s">
        <v>29</v>
      </c>
      <c r="E17" s="37" t="s">
        <v>178</v>
      </c>
      <c r="F17" s="39">
        <v>0</v>
      </c>
      <c r="G17" s="39">
        <v>0</v>
      </c>
      <c r="H17" s="40"/>
    </row>
    <row r="18" spans="3:8">
      <c r="C18" s="36"/>
      <c r="D18" s="36" t="s">
        <v>252</v>
      </c>
      <c r="E18" s="37" t="s">
        <v>179</v>
      </c>
      <c r="F18" s="39">
        <v>0</v>
      </c>
      <c r="G18" s="39">
        <v>-19746146</v>
      </c>
      <c r="H18" s="40"/>
    </row>
    <row r="19" spans="3:8">
      <c r="C19" s="36"/>
      <c r="D19" s="36"/>
      <c r="E19" s="37"/>
      <c r="F19" s="39"/>
      <c r="G19" s="39"/>
      <c r="H19" s="40"/>
    </row>
    <row r="20" spans="3:8" ht="19.5" customHeight="1">
      <c r="C20" s="36"/>
      <c r="D20" s="36" t="s">
        <v>34</v>
      </c>
      <c r="E20" s="37" t="s">
        <v>159</v>
      </c>
      <c r="F20" s="38">
        <f>F26+F25+F24+F23+F22+F21</f>
        <v>8259443</v>
      </c>
      <c r="G20" s="38">
        <f>G26+G25+G24+G23+G22+G21</f>
        <v>10377391</v>
      </c>
      <c r="H20" s="40"/>
    </row>
    <row r="21" spans="3:8">
      <c r="C21" s="36"/>
      <c r="D21" s="36" t="s">
        <v>35</v>
      </c>
      <c r="E21" s="37" t="s">
        <v>180</v>
      </c>
      <c r="F21" s="39">
        <v>6928329</v>
      </c>
      <c r="G21" s="39">
        <v>9046277</v>
      </c>
      <c r="H21" s="40"/>
    </row>
    <row r="22" spans="3:8">
      <c r="C22" s="36"/>
      <c r="D22" s="36" t="s">
        <v>54</v>
      </c>
      <c r="E22" s="37" t="s">
        <v>181</v>
      </c>
      <c r="F22" s="39">
        <v>1331114</v>
      </c>
      <c r="G22" s="39">
        <v>1331114</v>
      </c>
      <c r="H22" s="40"/>
    </row>
    <row r="23" spans="3:8">
      <c r="C23" s="36"/>
      <c r="D23" s="36" t="s">
        <v>36</v>
      </c>
      <c r="E23" s="37" t="s">
        <v>182</v>
      </c>
      <c r="F23" s="39">
        <v>0</v>
      </c>
      <c r="G23" s="39">
        <v>0</v>
      </c>
    </row>
    <row r="24" spans="3:8">
      <c r="C24" s="36"/>
      <c r="D24" s="36" t="s">
        <v>37</v>
      </c>
      <c r="E24" s="37" t="s">
        <v>183</v>
      </c>
      <c r="F24" s="39">
        <v>0</v>
      </c>
      <c r="G24" s="39">
        <v>0</v>
      </c>
    </row>
    <row r="25" spans="3:8">
      <c r="C25" s="36"/>
      <c r="D25" s="36" t="s">
        <v>38</v>
      </c>
      <c r="E25" s="37" t="s">
        <v>184</v>
      </c>
      <c r="F25" s="39">
        <v>0</v>
      </c>
      <c r="G25" s="39">
        <v>0</v>
      </c>
    </row>
    <row r="26" spans="3:8">
      <c r="C26" s="36"/>
      <c r="D26" s="36" t="s">
        <v>39</v>
      </c>
      <c r="E26" s="37" t="s">
        <v>185</v>
      </c>
      <c r="F26" s="39">
        <v>0</v>
      </c>
      <c r="G26" s="39">
        <v>0</v>
      </c>
    </row>
    <row r="27" spans="3:8">
      <c r="C27" s="36"/>
      <c r="D27" s="36"/>
      <c r="E27" s="37"/>
      <c r="F27" s="39"/>
      <c r="G27" s="39"/>
    </row>
    <row r="28" spans="3:8">
      <c r="C28" s="36"/>
      <c r="D28" s="36" t="s">
        <v>40</v>
      </c>
      <c r="E28" s="37" t="s">
        <v>186</v>
      </c>
      <c r="F28" s="39"/>
      <c r="G28" s="39"/>
    </row>
    <row r="29" spans="3:8">
      <c r="C29" s="36"/>
      <c r="D29" s="36" t="s">
        <v>41</v>
      </c>
      <c r="E29" s="37" t="s">
        <v>190</v>
      </c>
      <c r="F29" s="39">
        <v>0</v>
      </c>
      <c r="G29" s="39">
        <v>0</v>
      </c>
    </row>
    <row r="30" spans="3:8">
      <c r="C30" s="36"/>
      <c r="D30" s="36" t="s">
        <v>42</v>
      </c>
      <c r="E30" s="37" t="s">
        <v>187</v>
      </c>
      <c r="F30" s="38">
        <f>F31</f>
        <v>0</v>
      </c>
      <c r="G30" s="38">
        <f>G31</f>
        <v>0</v>
      </c>
    </row>
    <row r="31" spans="3:8">
      <c r="C31" s="36"/>
      <c r="D31" s="36" t="s">
        <v>245</v>
      </c>
      <c r="E31" s="37" t="s">
        <v>188</v>
      </c>
      <c r="F31" s="39">
        <v>0</v>
      </c>
      <c r="G31" s="39">
        <v>0</v>
      </c>
    </row>
    <row r="32" spans="3:8">
      <c r="C32" s="36"/>
      <c r="D32" s="36"/>
      <c r="E32" s="37"/>
      <c r="F32" s="39"/>
      <c r="G32" s="39"/>
    </row>
    <row r="33" spans="3:8" ht="21" customHeight="1">
      <c r="C33" s="41" t="s">
        <v>43</v>
      </c>
      <c r="D33" s="41" t="s">
        <v>44</v>
      </c>
      <c r="E33" s="37"/>
      <c r="F33" s="38">
        <f>F34+F35+F41+F42+F43+F44</f>
        <v>2777890355</v>
      </c>
      <c r="G33" s="38">
        <f>G34+G35+G41+G42+G43+G44</f>
        <v>2889301968</v>
      </c>
    </row>
    <row r="34" spans="3:8">
      <c r="C34" s="36"/>
      <c r="D34" s="36" t="s">
        <v>45</v>
      </c>
      <c r="E34" s="37" t="s">
        <v>189</v>
      </c>
      <c r="F34" s="39"/>
      <c r="G34" s="39"/>
    </row>
    <row r="35" spans="3:8">
      <c r="C35" s="36"/>
      <c r="D35" s="36" t="s">
        <v>46</v>
      </c>
      <c r="E35" s="37" t="s">
        <v>161</v>
      </c>
      <c r="F35" s="38">
        <f>F36+F37+F38+F39</f>
        <v>2777890355</v>
      </c>
      <c r="G35" s="38">
        <f>G36+G37+G38+G39</f>
        <v>2889301968</v>
      </c>
      <c r="H35" s="40"/>
    </row>
    <row r="36" spans="3:8">
      <c r="C36" s="36"/>
      <c r="D36" s="36" t="s">
        <v>47</v>
      </c>
      <c r="E36" s="37" t="s">
        <v>191</v>
      </c>
      <c r="F36" s="39">
        <v>522397200</v>
      </c>
      <c r="G36" s="39">
        <v>522397200</v>
      </c>
    </row>
    <row r="37" spans="3:8">
      <c r="C37" s="36"/>
      <c r="D37" s="36" t="s">
        <v>48</v>
      </c>
      <c r="E37" s="37" t="s">
        <v>192</v>
      </c>
      <c r="F37" s="39">
        <v>264278676</v>
      </c>
      <c r="G37" s="39">
        <v>266948158</v>
      </c>
    </row>
    <row r="38" spans="3:8">
      <c r="C38" s="36"/>
      <c r="D38" s="36" t="s">
        <v>254</v>
      </c>
      <c r="E38" s="37" t="s">
        <v>193</v>
      </c>
      <c r="F38" s="39">
        <f>1750597375+219477080</f>
        <v>1970074455</v>
      </c>
      <c r="G38" s="39">
        <f>1839750059+229975874</f>
        <v>2069725933</v>
      </c>
    </row>
    <row r="39" spans="3:8">
      <c r="C39" s="36"/>
      <c r="D39" s="36" t="s">
        <v>49</v>
      </c>
      <c r="E39" s="37" t="s">
        <v>194</v>
      </c>
      <c r="F39" s="39">
        <f>7929081+4528761+8682182</f>
        <v>21140024</v>
      </c>
      <c r="G39" s="39">
        <f>14038539+4615896+11576242</f>
        <v>30230677</v>
      </c>
    </row>
    <row r="40" spans="3:8">
      <c r="C40" s="36"/>
      <c r="D40" s="36"/>
      <c r="E40" s="37"/>
      <c r="F40" s="39"/>
      <c r="G40" s="39"/>
    </row>
    <row r="41" spans="3:8">
      <c r="C41" s="36"/>
      <c r="D41" s="36" t="s">
        <v>50</v>
      </c>
      <c r="E41" s="37" t="s">
        <v>24</v>
      </c>
      <c r="F41" s="39">
        <v>0</v>
      </c>
      <c r="G41" s="39">
        <v>0</v>
      </c>
    </row>
    <row r="42" spans="3:8">
      <c r="C42" s="36"/>
      <c r="D42" s="36" t="s">
        <v>51</v>
      </c>
      <c r="E42" s="37" t="s">
        <v>195</v>
      </c>
      <c r="F42" s="39">
        <v>0</v>
      </c>
      <c r="G42" s="39">
        <v>0</v>
      </c>
    </row>
    <row r="43" spans="3:8">
      <c r="C43" s="36"/>
      <c r="D43" s="36" t="s">
        <v>52</v>
      </c>
      <c r="E43" s="37" t="s">
        <v>196</v>
      </c>
      <c r="F43" s="39">
        <v>0</v>
      </c>
      <c r="G43" s="39">
        <v>0</v>
      </c>
    </row>
    <row r="44" spans="3:8">
      <c r="C44" s="36"/>
      <c r="D44" s="36" t="s">
        <v>53</v>
      </c>
      <c r="E44" s="37" t="s">
        <v>197</v>
      </c>
      <c r="F44" s="39">
        <v>0</v>
      </c>
      <c r="G44" s="39">
        <v>0</v>
      </c>
    </row>
    <row r="45" spans="3:8">
      <c r="C45" s="36"/>
      <c r="D45" s="36"/>
      <c r="E45" s="37"/>
      <c r="F45" s="39"/>
      <c r="G45" s="39"/>
    </row>
    <row r="46" spans="3:8" ht="27.75" customHeight="1" thickBot="1">
      <c r="C46" s="42"/>
      <c r="D46" s="42" t="s">
        <v>163</v>
      </c>
      <c r="E46" s="43"/>
      <c r="F46" s="44">
        <f>F8+F33</f>
        <v>2897106159.23</v>
      </c>
      <c r="G46" s="44">
        <f>G8+G33</f>
        <v>3029419711.0999999</v>
      </c>
    </row>
    <row r="47" spans="3:8">
      <c r="C47" s="45"/>
      <c r="D47" s="45"/>
      <c r="E47" s="45"/>
      <c r="F47" s="45"/>
      <c r="G47" s="45"/>
    </row>
  </sheetData>
  <mergeCells count="1">
    <mergeCell ref="C4:F4"/>
  </mergeCells>
  <phoneticPr fontId="3" type="noConversion"/>
  <pageMargins left="0.17" right="0.17" top="0" bottom="1.64" header="0" footer="1.34"/>
  <pageSetup paperSize="9" scale="95" orientation="portrait" useFirstPageNumber="1" r:id="rId1"/>
  <headerFooter alignWithMargins="0">
    <oddFooter>&amp;CFINANCIERI&amp;RDREJTORI</oddFooter>
  </headerFooter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1:G52"/>
  <sheetViews>
    <sheetView topLeftCell="A31" workbookViewId="0">
      <selection activeCell="E49" sqref="E49:E51"/>
    </sheetView>
  </sheetViews>
  <sheetFormatPr defaultRowHeight="15"/>
  <cols>
    <col min="1" max="1" width="11.5703125" style="1" customWidth="1"/>
    <col min="2" max="2" width="4.140625" style="1" customWidth="1"/>
    <col min="3" max="3" width="39.140625" style="1" customWidth="1"/>
    <col min="4" max="4" width="7.85546875" style="1" customWidth="1"/>
    <col min="5" max="5" width="18.5703125" style="1" customWidth="1"/>
    <col min="6" max="6" width="18.140625" style="1" customWidth="1"/>
    <col min="7" max="7" width="17.28515625" style="1" customWidth="1"/>
    <col min="8" max="8" width="15.140625" style="1" customWidth="1"/>
    <col min="9" max="16384" width="9.140625" style="1"/>
  </cols>
  <sheetData>
    <row r="1" spans="2:7">
      <c r="B1" s="1" t="str">
        <f>'Kopertina '!G3</f>
        <v xml:space="preserve">   UJSIELLES KANALIZIME SHA</v>
      </c>
      <c r="E1" s="1" t="str">
        <f>'AKTIVI '!E3</f>
        <v>J 64103615 J</v>
      </c>
      <c r="F1" s="21">
        <v>3</v>
      </c>
    </row>
    <row r="2" spans="2:7">
      <c r="B2" s="274" t="s">
        <v>16</v>
      </c>
      <c r="C2" s="274"/>
      <c r="D2" s="274"/>
      <c r="E2" s="274"/>
      <c r="F2" s="1">
        <f>'AKTIVI '!G4</f>
        <v>2011</v>
      </c>
    </row>
    <row r="4" spans="2:7">
      <c r="B4" s="46" t="s">
        <v>17</v>
      </c>
      <c r="C4" s="17" t="s">
        <v>55</v>
      </c>
      <c r="D4" s="47" t="s">
        <v>19</v>
      </c>
      <c r="E4" s="17" t="s">
        <v>20</v>
      </c>
      <c r="F4" s="48" t="s">
        <v>22</v>
      </c>
    </row>
    <row r="5" spans="2:7">
      <c r="B5" s="49"/>
      <c r="C5" s="4"/>
      <c r="D5" s="3"/>
      <c r="E5" s="4" t="s">
        <v>21</v>
      </c>
      <c r="F5" s="50" t="s">
        <v>23</v>
      </c>
    </row>
    <row r="6" spans="2:7" ht="19.5" customHeight="1">
      <c r="B6" s="51" t="s">
        <v>24</v>
      </c>
      <c r="C6" s="6" t="s">
        <v>56</v>
      </c>
      <c r="D6" s="7"/>
      <c r="E6" s="8">
        <f>E7+E8+E11+E23+E24</f>
        <v>1623348178.75</v>
      </c>
      <c r="F6" s="8">
        <f>F7+F8+F11+F23+F24</f>
        <v>1062238796.51</v>
      </c>
    </row>
    <row r="7" spans="2:7">
      <c r="B7" s="52"/>
      <c r="C7" s="9" t="s">
        <v>27</v>
      </c>
      <c r="D7" s="10" t="s">
        <v>199</v>
      </c>
      <c r="E7" s="12"/>
      <c r="F7" s="12"/>
    </row>
    <row r="8" spans="2:7">
      <c r="B8" s="52"/>
      <c r="C8" s="9" t="s">
        <v>57</v>
      </c>
      <c r="D8" s="10" t="s">
        <v>200</v>
      </c>
      <c r="E8" s="20">
        <f>E9</f>
        <v>0</v>
      </c>
      <c r="F8" s="20">
        <f>F9</f>
        <v>0</v>
      </c>
    </row>
    <row r="9" spans="2:7">
      <c r="B9" s="52"/>
      <c r="C9" s="9" t="s">
        <v>246</v>
      </c>
      <c r="D9" s="10" t="s">
        <v>201</v>
      </c>
      <c r="E9" s="12">
        <v>0</v>
      </c>
      <c r="F9" s="12">
        <v>0</v>
      </c>
    </row>
    <row r="10" spans="2:7">
      <c r="B10" s="52"/>
      <c r="C10" s="9" t="s">
        <v>198</v>
      </c>
      <c r="D10" s="10" t="s">
        <v>202</v>
      </c>
      <c r="E10" s="12">
        <v>0</v>
      </c>
      <c r="F10" s="12">
        <v>0</v>
      </c>
    </row>
    <row r="11" spans="2:7" ht="20.25" customHeight="1">
      <c r="B11" s="52"/>
      <c r="C11" s="9" t="s">
        <v>58</v>
      </c>
      <c r="D11" s="10" t="s">
        <v>203</v>
      </c>
      <c r="E11" s="12">
        <f>E12+E13+E14+E15+E16+E17+E18+E19+E20+E21+E22</f>
        <v>3056711.04</v>
      </c>
      <c r="F11" s="12">
        <f>F12+F13+F14+F15+F16+F17+F18+F19+F20+F21+F22</f>
        <v>2180884.96</v>
      </c>
    </row>
    <row r="12" spans="2:7">
      <c r="B12" s="52"/>
      <c r="C12" s="9" t="s">
        <v>59</v>
      </c>
      <c r="D12" s="10" t="s">
        <v>204</v>
      </c>
      <c r="E12" s="12">
        <v>105236.04</v>
      </c>
      <c r="F12" s="12">
        <v>22041.96</v>
      </c>
      <c r="G12" s="13">
        <f>E12-F12</f>
        <v>83194.079999999987</v>
      </c>
    </row>
    <row r="13" spans="2:7">
      <c r="B13" s="52"/>
      <c r="C13" s="9" t="s">
        <v>170</v>
      </c>
      <c r="D13" s="10" t="s">
        <v>205</v>
      </c>
      <c r="E13" s="12">
        <v>0</v>
      </c>
      <c r="F13" s="12">
        <v>0</v>
      </c>
    </row>
    <row r="14" spans="2:7">
      <c r="B14" s="52"/>
      <c r="C14" s="9" t="s">
        <v>169</v>
      </c>
      <c r="D14" s="10" t="s">
        <v>206</v>
      </c>
      <c r="E14" s="12">
        <v>746071</v>
      </c>
      <c r="F14" s="12">
        <v>719412</v>
      </c>
    </row>
    <row r="15" spans="2:7">
      <c r="B15" s="52"/>
      <c r="C15" s="9" t="s">
        <v>60</v>
      </c>
      <c r="D15" s="10" t="s">
        <v>207</v>
      </c>
      <c r="E15" s="12">
        <v>311209</v>
      </c>
      <c r="F15" s="12">
        <v>470495</v>
      </c>
    </row>
    <row r="16" spans="2:7">
      <c r="B16" s="52"/>
      <c r="C16" s="9" t="s">
        <v>61</v>
      </c>
      <c r="D16" s="10" t="s">
        <v>208</v>
      </c>
      <c r="E16" s="12">
        <v>0</v>
      </c>
      <c r="F16" s="12">
        <v>0</v>
      </c>
    </row>
    <row r="17" spans="2:6">
      <c r="B17" s="52"/>
      <c r="C17" s="9" t="s">
        <v>62</v>
      </c>
      <c r="D17" s="10" t="s">
        <v>209</v>
      </c>
      <c r="E17" s="12">
        <v>1273045</v>
      </c>
      <c r="F17" s="12">
        <v>968936</v>
      </c>
    </row>
    <row r="18" spans="2:6">
      <c r="B18" s="52"/>
      <c r="C18" s="9" t="s">
        <v>63</v>
      </c>
      <c r="D18" s="10" t="s">
        <v>210</v>
      </c>
      <c r="E18" s="12">
        <v>0</v>
      </c>
      <c r="F18" s="12">
        <v>0</v>
      </c>
    </row>
    <row r="19" spans="2:6">
      <c r="B19" s="52"/>
      <c r="C19" s="9" t="s">
        <v>64</v>
      </c>
      <c r="D19" s="10" t="s">
        <v>211</v>
      </c>
      <c r="E19" s="12">
        <v>0</v>
      </c>
      <c r="F19" s="12">
        <v>0</v>
      </c>
    </row>
    <row r="20" spans="2:6">
      <c r="B20" s="52"/>
      <c r="C20" s="9" t="s">
        <v>65</v>
      </c>
      <c r="D20" s="10" t="s">
        <v>212</v>
      </c>
      <c r="E20" s="12">
        <v>0</v>
      </c>
      <c r="F20" s="12">
        <v>0</v>
      </c>
    </row>
    <row r="21" spans="2:6">
      <c r="B21" s="52"/>
      <c r="C21" s="9" t="s">
        <v>171</v>
      </c>
      <c r="D21" s="10" t="s">
        <v>213</v>
      </c>
      <c r="E21" s="12">
        <v>621150</v>
      </c>
      <c r="F21" s="12">
        <v>0</v>
      </c>
    </row>
    <row r="22" spans="2:6">
      <c r="B22" s="52"/>
      <c r="C22" s="9" t="s">
        <v>242</v>
      </c>
      <c r="D22" s="10"/>
      <c r="E22" s="12">
        <v>0</v>
      </c>
      <c r="F22" s="12">
        <v>0</v>
      </c>
    </row>
    <row r="23" spans="2:6">
      <c r="B23" s="52"/>
      <c r="C23" s="9" t="s">
        <v>66</v>
      </c>
      <c r="D23" s="10" t="s">
        <v>214</v>
      </c>
      <c r="E23" s="12">
        <v>1620291467.71</v>
      </c>
      <c r="F23" s="12">
        <v>1060057911.55</v>
      </c>
    </row>
    <row r="24" spans="2:6">
      <c r="B24" s="52"/>
      <c r="C24" s="9" t="s">
        <v>67</v>
      </c>
      <c r="D24" s="10" t="s">
        <v>215</v>
      </c>
      <c r="E24" s="12">
        <v>0</v>
      </c>
      <c r="F24" s="12">
        <v>0</v>
      </c>
    </row>
    <row r="25" spans="2:6">
      <c r="B25" s="52"/>
      <c r="C25" s="9"/>
      <c r="D25" s="10"/>
      <c r="E25" s="12"/>
      <c r="F25" s="12"/>
    </row>
    <row r="26" spans="2:6">
      <c r="B26" s="52" t="s">
        <v>43</v>
      </c>
      <c r="C26" s="9" t="s">
        <v>68</v>
      </c>
      <c r="D26" s="10"/>
      <c r="E26" s="11">
        <f>E27+E30+E31+E32</f>
        <v>677929600</v>
      </c>
      <c r="F26" s="11">
        <f>F27+F30+F31+F32</f>
        <v>104865617</v>
      </c>
    </row>
    <row r="27" spans="2:6">
      <c r="B27" s="52"/>
      <c r="C27" s="9" t="s">
        <v>233</v>
      </c>
      <c r="D27" s="10" t="s">
        <v>216</v>
      </c>
      <c r="E27" s="12"/>
      <c r="F27" s="12"/>
    </row>
    <row r="28" spans="2:6">
      <c r="B28" s="52"/>
      <c r="C28" s="9" t="s">
        <v>234</v>
      </c>
      <c r="D28" s="10" t="s">
        <v>217</v>
      </c>
      <c r="E28" s="12">
        <v>0</v>
      </c>
      <c r="F28" s="12">
        <v>0</v>
      </c>
    </row>
    <row r="29" spans="2:6">
      <c r="B29" s="52"/>
      <c r="C29" s="9" t="s">
        <v>235</v>
      </c>
      <c r="D29" s="10" t="s">
        <v>218</v>
      </c>
      <c r="E29" s="12">
        <v>0</v>
      </c>
      <c r="F29" s="12">
        <v>0</v>
      </c>
    </row>
    <row r="30" spans="2:6">
      <c r="B30" s="52"/>
      <c r="C30" s="9" t="s">
        <v>69</v>
      </c>
      <c r="D30" s="10" t="s">
        <v>221</v>
      </c>
      <c r="E30" s="12">
        <v>677929600</v>
      </c>
      <c r="F30" s="12">
        <v>104865617</v>
      </c>
    </row>
    <row r="31" spans="2:6">
      <c r="B31" s="52"/>
      <c r="C31" s="9" t="s">
        <v>70</v>
      </c>
      <c r="D31" s="10" t="s">
        <v>219</v>
      </c>
      <c r="E31" s="12">
        <v>0</v>
      </c>
      <c r="F31" s="12">
        <v>0</v>
      </c>
    </row>
    <row r="32" spans="2:6">
      <c r="B32" s="52"/>
      <c r="C32" s="9" t="s">
        <v>71</v>
      </c>
      <c r="D32" s="10" t="s">
        <v>220</v>
      </c>
      <c r="E32" s="12">
        <v>0</v>
      </c>
      <c r="F32" s="12">
        <v>0</v>
      </c>
    </row>
    <row r="33" spans="2:6" ht="21.75" customHeight="1">
      <c r="B33" s="53"/>
      <c r="C33" s="14" t="s">
        <v>72</v>
      </c>
      <c r="D33" s="10"/>
      <c r="E33" s="11">
        <f>E6+E26</f>
        <v>2301277778.75</v>
      </c>
      <c r="F33" s="11">
        <f>F6+F26</f>
        <v>1167104413.51</v>
      </c>
    </row>
    <row r="34" spans="2:6">
      <c r="B34" s="52"/>
      <c r="C34" s="9"/>
      <c r="D34" s="10"/>
      <c r="E34" s="12"/>
      <c r="F34" s="12"/>
    </row>
    <row r="35" spans="2:6" ht="20.25" customHeight="1">
      <c r="B35" s="52" t="s">
        <v>73</v>
      </c>
      <c r="C35" s="9" t="s">
        <v>74</v>
      </c>
      <c r="D35" s="10" t="s">
        <v>222</v>
      </c>
      <c r="E35" s="11">
        <f>E36+E37+E38+E39+E40+E41+E42+E43+E44+E45</f>
        <v>595828380.48000002</v>
      </c>
      <c r="F35" s="11">
        <f>F36+F37+F38+F39+F40+F41+F42+F43+F44+F45</f>
        <v>1862315297.5899999</v>
      </c>
    </row>
    <row r="36" spans="2:6">
      <c r="B36" s="52"/>
      <c r="C36" s="9" t="s">
        <v>75</v>
      </c>
      <c r="D36" s="10" t="s">
        <v>223</v>
      </c>
      <c r="E36" s="12"/>
      <c r="F36" s="12"/>
    </row>
    <row r="37" spans="2:6">
      <c r="B37" s="52"/>
      <c r="C37" s="9" t="s">
        <v>76</v>
      </c>
      <c r="D37" s="10" t="s">
        <v>224</v>
      </c>
      <c r="E37" s="12">
        <v>0</v>
      </c>
      <c r="F37" s="12">
        <v>0</v>
      </c>
    </row>
    <row r="38" spans="2:6">
      <c r="B38" s="52"/>
      <c r="C38" s="9" t="s">
        <v>77</v>
      </c>
      <c r="D38" s="10" t="s">
        <v>225</v>
      </c>
      <c r="E38" s="12">
        <v>574400000</v>
      </c>
      <c r="F38" s="12">
        <v>1842420108</v>
      </c>
    </row>
    <row r="39" spans="2:6">
      <c r="B39" s="52"/>
      <c r="C39" s="9" t="s">
        <v>78</v>
      </c>
      <c r="D39" s="10" t="s">
        <v>226</v>
      </c>
      <c r="E39" s="12">
        <v>0</v>
      </c>
      <c r="F39" s="12">
        <v>0</v>
      </c>
    </row>
    <row r="40" spans="2:6">
      <c r="B40" s="52"/>
      <c r="C40" s="9" t="s">
        <v>79</v>
      </c>
      <c r="D40" s="10" t="s">
        <v>227</v>
      </c>
      <c r="E40" s="12">
        <v>0</v>
      </c>
      <c r="F40" s="12">
        <v>0</v>
      </c>
    </row>
    <row r="41" spans="2:6">
      <c r="B41" s="52"/>
      <c r="C41" s="9" t="s">
        <v>80</v>
      </c>
      <c r="D41" s="10" t="s">
        <v>228</v>
      </c>
      <c r="E41" s="12">
        <v>2885309</v>
      </c>
      <c r="F41" s="12">
        <v>2885309</v>
      </c>
    </row>
    <row r="42" spans="2:6">
      <c r="B42" s="52"/>
      <c r="C42" s="9" t="s">
        <v>81</v>
      </c>
      <c r="D42" s="10" t="s">
        <v>229</v>
      </c>
      <c r="E42" s="12">
        <v>638630</v>
      </c>
      <c r="F42" s="12">
        <v>638630</v>
      </c>
    </row>
    <row r="43" spans="2:6">
      <c r="B43" s="52"/>
      <c r="C43" s="9" t="s">
        <v>237</v>
      </c>
      <c r="D43" s="10" t="s">
        <v>230</v>
      </c>
      <c r="E43" s="20">
        <v>10595213</v>
      </c>
      <c r="F43" s="20">
        <v>10595213</v>
      </c>
    </row>
    <row r="44" spans="2:6">
      <c r="B44" s="52"/>
      <c r="C44" s="9" t="s">
        <v>82</v>
      </c>
      <c r="D44" s="10" t="s">
        <v>231</v>
      </c>
      <c r="E44" s="12">
        <v>5776037.5899999999</v>
      </c>
      <c r="F44" s="12">
        <v>5067607</v>
      </c>
    </row>
    <row r="45" spans="2:6">
      <c r="B45" s="52"/>
      <c r="C45" s="9" t="s">
        <v>83</v>
      </c>
      <c r="D45" s="10" t="s">
        <v>232</v>
      </c>
      <c r="E45" s="12">
        <v>1533190.89</v>
      </c>
      <c r="F45" s="12">
        <v>708430.59</v>
      </c>
    </row>
    <row r="46" spans="2:6">
      <c r="B46" s="52"/>
      <c r="C46" s="9"/>
      <c r="D46" s="10"/>
      <c r="E46" s="12"/>
      <c r="F46" s="12"/>
    </row>
    <row r="47" spans="2:6" ht="23.25" customHeight="1">
      <c r="B47" s="54"/>
      <c r="C47" s="18" t="s">
        <v>84</v>
      </c>
      <c r="D47" s="55"/>
      <c r="E47" s="19">
        <f>E33+E35</f>
        <v>2897106159.23</v>
      </c>
      <c r="F47" s="19">
        <f>F33+F35</f>
        <v>3029419711.0999999</v>
      </c>
    </row>
    <row r="49" spans="5:6">
      <c r="E49" s="13"/>
    </row>
    <row r="50" spans="5:6">
      <c r="E50" s="56"/>
      <c r="F50" s="56"/>
    </row>
    <row r="51" spans="5:6">
      <c r="E51" s="13"/>
      <c r="F51" s="57"/>
    </row>
    <row r="52" spans="5:6">
      <c r="E52" s="13"/>
    </row>
  </sheetData>
  <mergeCells count="1">
    <mergeCell ref="B2:E2"/>
  </mergeCells>
  <phoneticPr fontId="3" type="noConversion"/>
  <pageMargins left="0.25" right="0.25" top="0.25" bottom="1.3" header="0.25" footer="1.05"/>
  <pageSetup paperSize="9" orientation="portrait" r:id="rId1"/>
  <headerFooter alignWithMargins="0">
    <oddFooter>&amp;CFINANCIERI&amp;RDREJTORI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2:M39"/>
  <sheetViews>
    <sheetView topLeftCell="B1" workbookViewId="0">
      <selection activeCell="H13" sqref="H13"/>
    </sheetView>
  </sheetViews>
  <sheetFormatPr defaultRowHeight="15"/>
  <cols>
    <col min="1" max="1" width="10.28515625" style="1" customWidth="1"/>
    <col min="2" max="2" width="4.28515625" style="1" customWidth="1"/>
    <col min="3" max="3" width="45.5703125" style="1" customWidth="1"/>
    <col min="4" max="4" width="8" style="1" customWidth="1"/>
    <col min="5" max="5" width="16.42578125" style="1" customWidth="1"/>
    <col min="6" max="6" width="15.7109375" style="1" customWidth="1"/>
    <col min="7" max="7" width="7.140625" style="1" customWidth="1"/>
    <col min="8" max="8" width="18" style="1" customWidth="1"/>
    <col min="9" max="10" width="14.85546875" style="1" customWidth="1"/>
    <col min="11" max="12" width="9.140625" style="1"/>
    <col min="13" max="13" width="13.7109375" style="1" customWidth="1"/>
    <col min="14" max="16384" width="9.140625" style="1"/>
  </cols>
  <sheetData>
    <row r="2" spans="2:9" ht="18.75" customHeight="1">
      <c r="C2" s="1" t="str">
        <f>'Kopertina '!G3</f>
        <v xml:space="preserve">   UJSIELLES KANALIZIME SHA</v>
      </c>
    </row>
    <row r="4" spans="2:9" ht="21.75" customHeight="1">
      <c r="B4" s="274" t="s">
        <v>107</v>
      </c>
      <c r="C4" s="274"/>
      <c r="D4" s="274"/>
      <c r="F4" s="58">
        <v>4</v>
      </c>
    </row>
    <row r="6" spans="2:9" ht="16.5" customHeight="1">
      <c r="B6" s="274" t="s">
        <v>85</v>
      </c>
      <c r="C6" s="274"/>
      <c r="D6" s="274"/>
      <c r="F6" s="1">
        <f>'PASIVI '!F2</f>
        <v>2011</v>
      </c>
    </row>
    <row r="8" spans="2:9" ht="22.5" customHeight="1">
      <c r="B8" s="46" t="s">
        <v>17</v>
      </c>
      <c r="C8" s="17" t="s">
        <v>86</v>
      </c>
      <c r="D8" s="47" t="s">
        <v>19</v>
      </c>
      <c r="E8" s="17" t="s">
        <v>20</v>
      </c>
      <c r="F8" s="48" t="s">
        <v>22</v>
      </c>
    </row>
    <row r="9" spans="2:9" ht="18.75" customHeight="1">
      <c r="B9" s="49"/>
      <c r="C9" s="4"/>
      <c r="D9" s="3"/>
      <c r="E9" s="4" t="s">
        <v>87</v>
      </c>
      <c r="F9" s="50" t="s">
        <v>23</v>
      </c>
      <c r="H9" s="57"/>
    </row>
    <row r="10" spans="2:9" ht="34.5" customHeight="1">
      <c r="B10" s="59">
        <v>1</v>
      </c>
      <c r="C10" s="60" t="s">
        <v>88</v>
      </c>
      <c r="D10" s="61">
        <v>705</v>
      </c>
      <c r="E10" s="62">
        <v>109709325.16</v>
      </c>
      <c r="F10" s="62">
        <v>97416574</v>
      </c>
    </row>
    <row r="11" spans="2:9" ht="23.25" customHeight="1">
      <c r="B11" s="52">
        <v>2</v>
      </c>
      <c r="C11" s="9" t="s">
        <v>89</v>
      </c>
      <c r="D11" s="63">
        <v>708</v>
      </c>
      <c r="E11" s="64">
        <v>4854039.5</v>
      </c>
      <c r="F11" s="64">
        <f>7973819.8+11600</f>
        <v>7985419.7999999998</v>
      </c>
      <c r="H11" s="13"/>
    </row>
    <row r="12" spans="2:9" ht="22.5" customHeight="1">
      <c r="B12" s="52">
        <v>3</v>
      </c>
      <c r="C12" s="9" t="s">
        <v>90</v>
      </c>
      <c r="D12" s="63"/>
      <c r="E12" s="64">
        <v>0</v>
      </c>
      <c r="F12" s="64">
        <v>0</v>
      </c>
    </row>
    <row r="13" spans="2:9" ht="22.5" customHeight="1">
      <c r="B13" s="52">
        <v>4</v>
      </c>
      <c r="C13" s="9" t="s">
        <v>91</v>
      </c>
      <c r="D13" s="65">
        <v>601608</v>
      </c>
      <c r="E13" s="64">
        <v>-28711926.530000001</v>
      </c>
      <c r="F13" s="64">
        <v>-27841254.609999999</v>
      </c>
    </row>
    <row r="14" spans="2:9" ht="24.75" customHeight="1">
      <c r="B14" s="52">
        <v>5</v>
      </c>
      <c r="C14" s="9" t="s">
        <v>92</v>
      </c>
      <c r="D14" s="63"/>
      <c r="E14" s="64">
        <f>E15+E16</f>
        <v>-38475307</v>
      </c>
      <c r="F14" s="64">
        <f>F15+F16</f>
        <v>-38570320</v>
      </c>
      <c r="I14" s="95">
        <v>16377714</v>
      </c>
    </row>
    <row r="15" spans="2:9" ht="21.75" customHeight="1">
      <c r="B15" s="52"/>
      <c r="C15" s="9" t="s">
        <v>93</v>
      </c>
      <c r="D15" s="63">
        <v>641</v>
      </c>
      <c r="E15" s="64">
        <v>-33355343</v>
      </c>
      <c r="F15" s="64">
        <v>-33671822</v>
      </c>
      <c r="I15" s="95">
        <v>-1715442.89</v>
      </c>
    </row>
    <row r="16" spans="2:9" ht="22.5" customHeight="1">
      <c r="B16" s="52"/>
      <c r="C16" s="9" t="s">
        <v>94</v>
      </c>
      <c r="D16" s="63">
        <v>644</v>
      </c>
      <c r="E16" s="64">
        <v>-5119964</v>
      </c>
      <c r="F16" s="64">
        <v>-4898498</v>
      </c>
      <c r="H16" s="57"/>
      <c r="I16" s="13">
        <f>SUM(I14:I15)</f>
        <v>14662271.109999999</v>
      </c>
    </row>
    <row r="17" spans="2:13" ht="24" customHeight="1">
      <c r="B17" s="52">
        <v>6</v>
      </c>
      <c r="C17" s="9" t="s">
        <v>95</v>
      </c>
      <c r="D17" s="63">
        <v>681</v>
      </c>
      <c r="E17" s="64">
        <v>-110918201</v>
      </c>
      <c r="F17" s="64">
        <v>-21655154</v>
      </c>
    </row>
    <row r="18" spans="2:13" ht="26.25" customHeight="1">
      <c r="B18" s="52">
        <v>7</v>
      </c>
      <c r="C18" s="9" t="s">
        <v>96</v>
      </c>
      <c r="D18" s="63"/>
      <c r="E18" s="64">
        <v>-14662271.109999999</v>
      </c>
      <c r="F18" s="64">
        <v>-12363813.390000001</v>
      </c>
    </row>
    <row r="19" spans="2:13" ht="33.75" customHeight="1">
      <c r="B19" s="52">
        <v>8</v>
      </c>
      <c r="C19" s="9" t="s">
        <v>97</v>
      </c>
      <c r="D19" s="63"/>
      <c r="E19" s="64">
        <f>E13+E14+E17+E18</f>
        <v>-192767705.63999999</v>
      </c>
      <c r="F19" s="64">
        <f>F13+F14+F17+F18</f>
        <v>-100430542</v>
      </c>
      <c r="H19" s="13">
        <v>79819783.870000005</v>
      </c>
    </row>
    <row r="20" spans="2:13" ht="28.5" customHeight="1">
      <c r="B20" s="52">
        <v>9</v>
      </c>
      <c r="C20" s="9" t="s">
        <v>98</v>
      </c>
      <c r="D20" s="63"/>
      <c r="E20" s="64">
        <f>E10+E19+E11+E12</f>
        <v>-78204340.979999989</v>
      </c>
      <c r="F20" s="64">
        <f>F10+F19+F11+F12</f>
        <v>4971451.8</v>
      </c>
      <c r="H20" s="1">
        <v>-63542070</v>
      </c>
    </row>
    <row r="21" spans="2:13" ht="23.25" customHeight="1">
      <c r="B21" s="52">
        <v>10</v>
      </c>
      <c r="C21" s="9" t="s">
        <v>100</v>
      </c>
      <c r="D21" s="63"/>
      <c r="E21" s="64">
        <v>0</v>
      </c>
      <c r="F21" s="64">
        <v>0</v>
      </c>
      <c r="H21" s="13">
        <f>SUM(H19:H20)</f>
        <v>16277713.870000005</v>
      </c>
    </row>
    <row r="22" spans="2:13" ht="24.75" customHeight="1">
      <c r="B22" s="52">
        <v>11</v>
      </c>
      <c r="C22" s="9" t="s">
        <v>99</v>
      </c>
      <c r="D22" s="63"/>
      <c r="E22" s="64">
        <v>0</v>
      </c>
      <c r="F22" s="64">
        <v>0</v>
      </c>
      <c r="H22" s="13"/>
      <c r="I22" s="13"/>
    </row>
    <row r="23" spans="2:13" ht="26.25" customHeight="1">
      <c r="B23" s="52">
        <v>12</v>
      </c>
      <c r="C23" s="9" t="s">
        <v>101</v>
      </c>
      <c r="D23" s="63"/>
      <c r="E23" s="64"/>
      <c r="F23" s="64"/>
      <c r="H23" s="13" t="s">
        <v>305</v>
      </c>
      <c r="I23" s="13" t="s">
        <v>303</v>
      </c>
      <c r="J23" s="1" t="s">
        <v>304</v>
      </c>
    </row>
    <row r="24" spans="2:13" ht="24" customHeight="1">
      <c r="B24" s="52"/>
      <c r="C24" s="9" t="s">
        <v>164</v>
      </c>
      <c r="D24" s="63"/>
      <c r="E24" s="66">
        <v>88682201</v>
      </c>
      <c r="F24" s="64">
        <v>0</v>
      </c>
      <c r="H24" s="95">
        <v>649980</v>
      </c>
      <c r="I24" s="174">
        <v>30777</v>
      </c>
      <c r="J24" s="174">
        <v>649980</v>
      </c>
    </row>
    <row r="25" spans="2:13" ht="25.5" customHeight="1">
      <c r="B25" s="52"/>
      <c r="C25" s="9" t="s">
        <v>165</v>
      </c>
      <c r="D25" s="63" t="s">
        <v>238</v>
      </c>
      <c r="E25" s="11">
        <v>10365.280000000001</v>
      </c>
      <c r="F25" s="64">
        <f>-4184206.41+1415882</f>
        <v>-2768324.41</v>
      </c>
      <c r="H25" s="114">
        <v>2102629</v>
      </c>
      <c r="I25" s="174">
        <v>-31057</v>
      </c>
      <c r="J25" s="174">
        <v>-4530362</v>
      </c>
    </row>
    <row r="26" spans="2:13" ht="24" customHeight="1">
      <c r="B26" s="52"/>
      <c r="C26" s="9" t="s">
        <v>166</v>
      </c>
      <c r="D26" s="63"/>
      <c r="E26" s="64">
        <v>0</v>
      </c>
      <c r="F26" s="64">
        <v>0</v>
      </c>
      <c r="H26" s="174">
        <v>-4530362</v>
      </c>
      <c r="I26" s="174">
        <v>10645.28</v>
      </c>
      <c r="J26" s="95">
        <f>SUM(J24:J25)</f>
        <v>-3880382</v>
      </c>
    </row>
    <row r="27" spans="2:13" ht="24.75" customHeight="1">
      <c r="B27" s="52"/>
      <c r="C27" s="9" t="s">
        <v>167</v>
      </c>
      <c r="D27" s="65"/>
      <c r="E27" s="64">
        <v>-8772782.3399999999</v>
      </c>
      <c r="F27" s="64">
        <v>-1415882</v>
      </c>
      <c r="H27" s="174">
        <v>-4862536.34</v>
      </c>
      <c r="I27" s="175">
        <f>SUM(I24:I26)</f>
        <v>10365.280000000001</v>
      </c>
      <c r="J27" s="95"/>
    </row>
    <row r="28" spans="2:13" ht="25.5" customHeight="1">
      <c r="B28" s="52">
        <v>13</v>
      </c>
      <c r="C28" s="9" t="s">
        <v>102</v>
      </c>
      <c r="D28" s="63"/>
      <c r="E28" s="64">
        <f>SUM(E24:E27)</f>
        <v>79919783.939999998</v>
      </c>
      <c r="F28" s="64">
        <f>SUM(F25:F27)</f>
        <v>-4184206.41</v>
      </c>
      <c r="H28" s="174">
        <v>-2132493</v>
      </c>
      <c r="I28" s="174"/>
      <c r="J28" s="95"/>
    </row>
    <row r="29" spans="2:13" ht="20.25" customHeight="1">
      <c r="B29" s="52">
        <v>14</v>
      </c>
      <c r="C29" s="9" t="s">
        <v>103</v>
      </c>
      <c r="D29" s="63"/>
      <c r="E29" s="64">
        <f>E20+E28</f>
        <v>1715442.9600000083</v>
      </c>
      <c r="F29" s="64">
        <f>F20+F28</f>
        <v>787245.38999999966</v>
      </c>
      <c r="H29" s="175">
        <f>SUM(H24:H28)</f>
        <v>-8772782.3399999999</v>
      </c>
      <c r="I29" s="95"/>
      <c r="J29" s="95"/>
      <c r="M29" s="57"/>
    </row>
    <row r="30" spans="2:13" ht="25.5" customHeight="1">
      <c r="B30" s="52">
        <v>15</v>
      </c>
      <c r="C30" s="9" t="s">
        <v>104</v>
      </c>
      <c r="D30" s="63">
        <v>690</v>
      </c>
      <c r="E30" s="64">
        <v>-182252</v>
      </c>
      <c r="F30" s="64">
        <v>-78814.8</v>
      </c>
      <c r="I30" s="95">
        <v>88682201</v>
      </c>
      <c r="J30" s="95"/>
    </row>
    <row r="31" spans="2:13" ht="35.25" customHeight="1">
      <c r="B31" s="52">
        <v>16</v>
      </c>
      <c r="C31" s="9" t="s">
        <v>105</v>
      </c>
      <c r="D31" s="63"/>
      <c r="E31" s="64">
        <f>SUM(E29:E30)</f>
        <v>1533190.9600000083</v>
      </c>
      <c r="F31" s="64">
        <f>SUM(F29:F30)</f>
        <v>708430.58999999962</v>
      </c>
      <c r="I31" s="13">
        <f>I27+I30+H29</f>
        <v>79919783.939999998</v>
      </c>
    </row>
    <row r="32" spans="2:13" ht="15" customHeight="1">
      <c r="B32" s="54">
        <v>17</v>
      </c>
      <c r="C32" s="18" t="s">
        <v>106</v>
      </c>
      <c r="D32" s="68"/>
      <c r="E32" s="69"/>
      <c r="F32" s="70"/>
    </row>
    <row r="33" spans="5:8">
      <c r="H33" s="95"/>
    </row>
    <row r="36" spans="5:8">
      <c r="E36" s="13"/>
    </row>
    <row r="39" spans="5:8">
      <c r="E39" s="71"/>
    </row>
  </sheetData>
  <mergeCells count="2">
    <mergeCell ref="B4:D4"/>
    <mergeCell ref="B6:D6"/>
  </mergeCells>
  <phoneticPr fontId="3" type="noConversion"/>
  <pageMargins left="0.25" right="0.17" top="0.25" bottom="1.48" header="0.25" footer="1.28"/>
  <pageSetup paperSize="9" orientation="portrait" r:id="rId1"/>
  <headerFooter alignWithMargins="0">
    <oddFooter>&amp;CFINANCIERI&amp;RDREJTORI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B3:I45"/>
  <sheetViews>
    <sheetView topLeftCell="B1" workbookViewId="0">
      <selection activeCell="D41" sqref="D41:D43"/>
    </sheetView>
  </sheetViews>
  <sheetFormatPr defaultRowHeight="15"/>
  <cols>
    <col min="1" max="1" width="14.140625" style="1" customWidth="1"/>
    <col min="2" max="2" width="5" style="1" customWidth="1"/>
    <col min="3" max="3" width="47" style="1" customWidth="1"/>
    <col min="4" max="4" width="15.7109375" style="1" customWidth="1"/>
    <col min="5" max="5" width="19" style="1" customWidth="1"/>
    <col min="6" max="6" width="2.85546875" style="1" customWidth="1"/>
    <col min="7" max="7" width="20.42578125" style="1" customWidth="1"/>
    <col min="8" max="8" width="15.85546875" style="1" customWidth="1"/>
    <col min="9" max="9" width="17.5703125" style="1" customWidth="1"/>
    <col min="10" max="16384" width="9.140625" style="1"/>
  </cols>
  <sheetData>
    <row r="3" spans="2:9">
      <c r="C3" s="1" t="str">
        <f>'Kopertina '!G3</f>
        <v xml:space="preserve">   UJSIELLES KANALIZIME SHA</v>
      </c>
    </row>
    <row r="4" spans="2:9" ht="19.5" customHeight="1">
      <c r="B4" s="274" t="s">
        <v>134</v>
      </c>
      <c r="C4" s="274"/>
      <c r="D4" s="274"/>
      <c r="E4" s="72">
        <v>5</v>
      </c>
    </row>
    <row r="5" spans="2:9" ht="15" customHeight="1">
      <c r="B5" s="2"/>
      <c r="C5" s="2"/>
      <c r="D5" s="2"/>
      <c r="E5" s="72"/>
      <c r="G5" s="13"/>
    </row>
    <row r="6" spans="2:9" ht="13.5" customHeight="1">
      <c r="E6" s="1">
        <f>'Ardh e shp - natyres'!F6</f>
        <v>2011</v>
      </c>
      <c r="G6" s="13"/>
    </row>
    <row r="7" spans="2:9" ht="18" customHeight="1">
      <c r="B7" s="73" t="s">
        <v>17</v>
      </c>
      <c r="C7" s="74" t="s">
        <v>134</v>
      </c>
      <c r="D7" s="17" t="s">
        <v>20</v>
      </c>
      <c r="E7" s="48" t="s">
        <v>109</v>
      </c>
      <c r="G7" s="13"/>
    </row>
    <row r="8" spans="2:9">
      <c r="B8" s="5"/>
      <c r="C8" s="16"/>
      <c r="D8" s="4" t="s">
        <v>108</v>
      </c>
      <c r="E8" s="50" t="s">
        <v>23</v>
      </c>
    </row>
    <row r="9" spans="2:9" ht="21" customHeight="1">
      <c r="B9" s="59" t="s">
        <v>110</v>
      </c>
      <c r="C9" s="75" t="s">
        <v>111</v>
      </c>
      <c r="D9" s="76"/>
      <c r="E9" s="77"/>
      <c r="G9" s="78"/>
      <c r="H9" s="1">
        <v>38866614</v>
      </c>
      <c r="I9" s="1">
        <v>83194.080000000002</v>
      </c>
    </row>
    <row r="10" spans="2:9" ht="19.5" customHeight="1">
      <c r="B10" s="52">
        <v>1</v>
      </c>
      <c r="C10" s="52" t="s">
        <v>135</v>
      </c>
      <c r="D10" s="66">
        <f>'Ardh e shp - natyres'!E29</f>
        <v>1715442.9600000083</v>
      </c>
      <c r="E10" s="66">
        <f>'Ardh e shp - natyres'!F29</f>
        <v>787245.38999999966</v>
      </c>
      <c r="H10" s="67">
        <v>-2752609</v>
      </c>
      <c r="I10" s="1">
        <v>26569</v>
      </c>
    </row>
    <row r="11" spans="2:9" ht="18" customHeight="1">
      <c r="B11" s="52">
        <v>2</v>
      </c>
      <c r="C11" s="52" t="s">
        <v>136</v>
      </c>
      <c r="D11" s="94">
        <f>D12</f>
        <v>110918201</v>
      </c>
      <c r="E11" s="94">
        <f>E12</f>
        <v>21655154</v>
      </c>
      <c r="H11" s="1">
        <v>118400</v>
      </c>
      <c r="I11" s="57">
        <v>-159286</v>
      </c>
    </row>
    <row r="12" spans="2:9" ht="15" customHeight="1">
      <c r="B12" s="52"/>
      <c r="C12" s="52" t="s">
        <v>155</v>
      </c>
      <c r="D12" s="64">
        <v>110918201</v>
      </c>
      <c r="E12" s="64">
        <v>21655154</v>
      </c>
      <c r="G12" s="79"/>
      <c r="H12" s="79">
        <v>-19746146</v>
      </c>
      <c r="I12" s="1">
        <v>304109</v>
      </c>
    </row>
    <row r="13" spans="2:9" ht="18" customHeight="1">
      <c r="B13" s="52"/>
      <c r="C13" s="52" t="s">
        <v>158</v>
      </c>
      <c r="D13" s="64">
        <v>0</v>
      </c>
      <c r="E13" s="80">
        <v>0</v>
      </c>
      <c r="G13" s="57"/>
      <c r="H13" s="174">
        <f>SUM(H9:H12)</f>
        <v>16486259</v>
      </c>
      <c r="I13" s="174">
        <f>SUM(I9:I12)</f>
        <v>254586.08000000002</v>
      </c>
    </row>
    <row r="14" spans="2:9" ht="15.75" customHeight="1">
      <c r="B14" s="52"/>
      <c r="C14" s="52" t="s">
        <v>156</v>
      </c>
      <c r="D14" s="64">
        <v>0</v>
      </c>
      <c r="E14" s="80">
        <v>0</v>
      </c>
      <c r="H14" s="81"/>
      <c r="I14" s="67"/>
    </row>
    <row r="15" spans="2:9" ht="18.75" customHeight="1">
      <c r="B15" s="52"/>
      <c r="C15" s="52" t="s">
        <v>157</v>
      </c>
      <c r="D15" s="82">
        <v>0</v>
      </c>
      <c r="E15" s="83">
        <v>0</v>
      </c>
      <c r="H15" s="13"/>
    </row>
    <row r="16" spans="2:9" ht="20.25" customHeight="1">
      <c r="B16" s="52">
        <v>3</v>
      </c>
      <c r="C16" s="52" t="s">
        <v>137</v>
      </c>
      <c r="D16" s="64"/>
      <c r="E16" s="80"/>
      <c r="G16" s="67"/>
      <c r="H16" s="79"/>
    </row>
    <row r="17" spans="2:9" ht="19.5" customHeight="1">
      <c r="B17" s="52"/>
      <c r="C17" s="52" t="s">
        <v>138</v>
      </c>
      <c r="D17" s="66">
        <v>16486259</v>
      </c>
      <c r="E17" s="66">
        <v>-12109916</v>
      </c>
      <c r="G17" s="13"/>
      <c r="H17" s="79"/>
    </row>
    <row r="18" spans="2:9" ht="21" customHeight="1">
      <c r="B18" s="52">
        <v>4</v>
      </c>
      <c r="C18" s="52" t="s">
        <v>139</v>
      </c>
      <c r="D18" s="66">
        <v>2117948</v>
      </c>
      <c r="E18" s="66">
        <v>-6852402</v>
      </c>
      <c r="G18" s="57"/>
      <c r="H18" s="84"/>
      <c r="I18" s="79"/>
    </row>
    <row r="19" spans="2:9" ht="18" customHeight="1">
      <c r="B19" s="52">
        <v>5</v>
      </c>
      <c r="C19" s="52" t="s">
        <v>140</v>
      </c>
      <c r="D19" s="64">
        <v>254586.08</v>
      </c>
      <c r="E19" s="64">
        <v>-158425.93</v>
      </c>
      <c r="G19" s="13"/>
      <c r="H19" s="67"/>
      <c r="I19" s="57"/>
    </row>
    <row r="20" spans="2:9" ht="21" customHeight="1">
      <c r="B20" s="52">
        <v>6</v>
      </c>
      <c r="C20" s="52" t="s">
        <v>141</v>
      </c>
      <c r="D20" s="64">
        <v>0</v>
      </c>
      <c r="E20" s="80">
        <v>0</v>
      </c>
      <c r="H20" s="67"/>
      <c r="I20" s="57"/>
    </row>
    <row r="21" spans="2:9" ht="19.5" customHeight="1">
      <c r="B21" s="52">
        <v>7</v>
      </c>
      <c r="C21" s="52" t="s">
        <v>112</v>
      </c>
      <c r="D21" s="64">
        <v>0</v>
      </c>
      <c r="E21" s="80">
        <v>0</v>
      </c>
      <c r="G21" s="57"/>
      <c r="H21" s="67"/>
    </row>
    <row r="22" spans="2:9" ht="21" customHeight="1">
      <c r="B22" s="52">
        <v>8</v>
      </c>
      <c r="C22" s="52" t="s">
        <v>142</v>
      </c>
      <c r="D22" s="66">
        <f>'Ardh e shp - natyres'!E30</f>
        <v>-182252</v>
      </c>
      <c r="E22" s="66">
        <f>'Ardh e shp - natyres'!F30</f>
        <v>-78814.8</v>
      </c>
      <c r="G22" s="57"/>
      <c r="H22" s="67"/>
      <c r="I22" s="57"/>
    </row>
    <row r="23" spans="2:9" ht="22.5" customHeight="1">
      <c r="B23" s="52">
        <v>9</v>
      </c>
      <c r="C23" s="85" t="s">
        <v>143</v>
      </c>
      <c r="D23" s="66">
        <f>D10+D11+D17+D18+D19+D22</f>
        <v>131310185.04000001</v>
      </c>
      <c r="E23" s="66">
        <f>E10+E11+E17+E18+E19+E22</f>
        <v>3242840.6600000006</v>
      </c>
      <c r="G23" s="86"/>
      <c r="H23" s="67"/>
    </row>
    <row r="24" spans="2:9" ht="20.25" customHeight="1">
      <c r="B24" s="52" t="s">
        <v>113</v>
      </c>
      <c r="C24" s="85" t="s">
        <v>144</v>
      </c>
      <c r="D24" s="87"/>
      <c r="E24" s="80"/>
      <c r="H24" s="67"/>
    </row>
    <row r="25" spans="2:9" ht="17.25" customHeight="1">
      <c r="B25" s="52">
        <v>1</v>
      </c>
      <c r="C25" s="52" t="s">
        <v>145</v>
      </c>
      <c r="D25" s="64">
        <v>0</v>
      </c>
      <c r="E25" s="80">
        <v>0</v>
      </c>
      <c r="H25" s="79"/>
    </row>
    <row r="26" spans="2:9" ht="18.75" customHeight="1">
      <c r="B26" s="52">
        <v>2</v>
      </c>
      <c r="C26" s="52" t="s">
        <v>146</v>
      </c>
      <c r="D26" s="64">
        <v>561348208.77999997</v>
      </c>
      <c r="E26" s="64">
        <v>-954959953</v>
      </c>
      <c r="H26" s="67"/>
      <c r="I26" s="78"/>
    </row>
    <row r="27" spans="2:9" ht="18.75" customHeight="1">
      <c r="B27" s="52">
        <v>3</v>
      </c>
      <c r="C27" s="52" t="s">
        <v>243</v>
      </c>
      <c r="D27" s="64">
        <v>0</v>
      </c>
      <c r="E27" s="80">
        <v>0</v>
      </c>
      <c r="G27" s="88"/>
      <c r="H27" s="79"/>
      <c r="I27" s="88"/>
    </row>
    <row r="28" spans="2:9" ht="20.25" customHeight="1">
      <c r="B28" s="52">
        <v>4</v>
      </c>
      <c r="C28" s="52" t="s">
        <v>114</v>
      </c>
      <c r="D28" s="64">
        <v>0</v>
      </c>
      <c r="E28" s="80">
        <v>0</v>
      </c>
      <c r="G28" s="13"/>
      <c r="H28" s="84"/>
      <c r="I28" s="89"/>
    </row>
    <row r="29" spans="2:9" ht="18" customHeight="1">
      <c r="B29" s="52">
        <v>5</v>
      </c>
      <c r="C29" s="52" t="s">
        <v>147</v>
      </c>
      <c r="D29" s="64">
        <v>0</v>
      </c>
      <c r="E29" s="80">
        <v>0</v>
      </c>
      <c r="G29" s="13"/>
      <c r="H29" s="79"/>
      <c r="I29" s="173">
        <v>-2984020</v>
      </c>
    </row>
    <row r="30" spans="2:9" ht="19.5" customHeight="1">
      <c r="B30" s="52"/>
      <c r="C30" s="85" t="s">
        <v>148</v>
      </c>
      <c r="D30" s="66">
        <f>SUM(D25:D29)</f>
        <v>561348208.77999997</v>
      </c>
      <c r="E30" s="90">
        <f>SUM(E25:E29)</f>
        <v>-954959953</v>
      </c>
      <c r="G30" s="13"/>
      <c r="H30" s="67"/>
      <c r="I30" s="173">
        <v>-1000000</v>
      </c>
    </row>
    <row r="31" spans="2:9" ht="21.75" customHeight="1">
      <c r="B31" s="52" t="s">
        <v>115</v>
      </c>
      <c r="C31" s="85" t="s">
        <v>149</v>
      </c>
      <c r="D31" s="87"/>
      <c r="E31" s="80"/>
      <c r="G31" s="78"/>
      <c r="H31" s="79"/>
      <c r="I31" s="173">
        <v>5511362</v>
      </c>
    </row>
    <row r="32" spans="2:9" ht="19.5" customHeight="1">
      <c r="B32" s="52">
        <v>1</v>
      </c>
      <c r="C32" s="52" t="s">
        <v>116</v>
      </c>
      <c r="D32" s="64">
        <v>-1268020108</v>
      </c>
      <c r="E32" s="80">
        <v>0</v>
      </c>
      <c r="G32" s="78"/>
      <c r="H32" s="79"/>
      <c r="I32" s="173">
        <v>52930</v>
      </c>
    </row>
    <row r="33" spans="2:9" ht="19.5" customHeight="1">
      <c r="B33" s="52">
        <v>2</v>
      </c>
      <c r="C33" s="52" t="s">
        <v>117</v>
      </c>
      <c r="D33" s="64">
        <v>573063983</v>
      </c>
      <c r="E33" s="64">
        <v>952062837.54999995</v>
      </c>
      <c r="G33" s="13"/>
      <c r="H33" s="79"/>
      <c r="I33" s="173">
        <f>SUM(I29:I32)</f>
        <v>1580272</v>
      </c>
    </row>
    <row r="34" spans="2:9" ht="18" customHeight="1">
      <c r="B34" s="52">
        <v>3</v>
      </c>
      <c r="C34" s="52" t="s">
        <v>172</v>
      </c>
      <c r="D34" s="64">
        <v>0</v>
      </c>
      <c r="E34" s="80">
        <v>0</v>
      </c>
      <c r="G34" s="89"/>
      <c r="H34" s="79"/>
      <c r="I34" s="1">
        <v>560233556</v>
      </c>
    </row>
    <row r="35" spans="2:9" ht="18" customHeight="1">
      <c r="B35" s="52">
        <v>4</v>
      </c>
      <c r="C35" s="52" t="s">
        <v>150</v>
      </c>
      <c r="D35" s="64"/>
      <c r="E35" s="80"/>
      <c r="I35" s="173">
        <f>SUM(I33:I34)</f>
        <v>561813828</v>
      </c>
    </row>
    <row r="36" spans="2:9" ht="21" customHeight="1">
      <c r="B36" s="52">
        <v>5</v>
      </c>
      <c r="C36" s="85" t="s">
        <v>151</v>
      </c>
      <c r="D36" s="90">
        <f>SUM(D32:D35)</f>
        <v>-694956125</v>
      </c>
      <c r="E36" s="90">
        <f>SUM(E32:E35)</f>
        <v>952062837.54999995</v>
      </c>
      <c r="H36" s="79">
        <v>10277199.029999999</v>
      </c>
      <c r="I36" s="1">
        <v>-465619.22</v>
      </c>
    </row>
    <row r="37" spans="2:9" ht="27" customHeight="1">
      <c r="B37" s="52" t="s">
        <v>159</v>
      </c>
      <c r="C37" s="52" t="s">
        <v>152</v>
      </c>
      <c r="D37" s="91">
        <f>D23+D30+D36</f>
        <v>-2297731.1800000668</v>
      </c>
      <c r="E37" s="87">
        <f>E23+E30+E36</f>
        <v>345725.20999991894</v>
      </c>
      <c r="G37" s="57"/>
      <c r="H37" s="1">
        <v>-9162546</v>
      </c>
      <c r="I37" s="173">
        <f>SUM(I35:I36)</f>
        <v>561348208.77999997</v>
      </c>
    </row>
    <row r="38" spans="2:9" ht="24" customHeight="1">
      <c r="B38" s="52" t="s">
        <v>160</v>
      </c>
      <c r="C38" s="52" t="s">
        <v>153</v>
      </c>
      <c r="D38" s="64">
        <f>'AKTIVI '!G9</f>
        <v>12574930.210000001</v>
      </c>
      <c r="E38" s="80">
        <v>12229205</v>
      </c>
      <c r="H38" s="67">
        <f>SUM(H36:H37)</f>
        <v>1114653.0299999993</v>
      </c>
    </row>
    <row r="39" spans="2:9" ht="28.5" customHeight="1">
      <c r="B39" s="54" t="s">
        <v>161</v>
      </c>
      <c r="C39" s="54" t="s">
        <v>154</v>
      </c>
      <c r="D39" s="92">
        <f>D37+D38</f>
        <v>10277199.029999934</v>
      </c>
      <c r="E39" s="93">
        <f>SUM(E37:E38)</f>
        <v>12574930.209999919</v>
      </c>
      <c r="G39" s="57"/>
    </row>
    <row r="40" spans="2:9">
      <c r="D40" s="57"/>
    </row>
    <row r="41" spans="2:9">
      <c r="D41" s="13"/>
      <c r="G41" s="57"/>
    </row>
    <row r="42" spans="2:9">
      <c r="D42" s="84"/>
    </row>
    <row r="43" spans="2:9">
      <c r="D43" s="13"/>
      <c r="E43" s="57"/>
      <c r="G43" s="57"/>
    </row>
    <row r="45" spans="2:9">
      <c r="G45" s="57"/>
    </row>
  </sheetData>
  <mergeCells count="1">
    <mergeCell ref="B4:D4"/>
  </mergeCells>
  <phoneticPr fontId="3" type="noConversion"/>
  <pageMargins left="0" right="0" top="0" bottom="1.43" header="0" footer="1.0900000000000001"/>
  <pageSetup paperSize="9" orientation="portrait" r:id="rId1"/>
  <headerFooter alignWithMargins="0">
    <oddFooter>&amp;CFINANCIERI&amp;RDREJTORI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I18"/>
  <sheetViews>
    <sheetView topLeftCell="C1" workbookViewId="0">
      <selection activeCell="G22" sqref="G22"/>
    </sheetView>
  </sheetViews>
  <sheetFormatPr defaultRowHeight="15"/>
  <cols>
    <col min="1" max="1" width="3.7109375" style="95" customWidth="1"/>
    <col min="2" max="2" width="5.42578125" style="95" customWidth="1"/>
    <col min="3" max="3" width="28.85546875" style="95" customWidth="1"/>
    <col min="4" max="4" width="20.5703125" style="95" customWidth="1"/>
    <col min="5" max="5" width="12.28515625" style="95" customWidth="1"/>
    <col min="6" max="6" width="17.140625" style="95" customWidth="1"/>
    <col min="7" max="7" width="16.7109375" style="95" customWidth="1"/>
    <col min="8" max="9" width="17.85546875" style="95" customWidth="1"/>
    <col min="10" max="10" width="18.5703125" style="95" customWidth="1"/>
    <col min="11" max="11" width="23" style="95" customWidth="1"/>
    <col min="12" max="16384" width="9.140625" style="95"/>
  </cols>
  <sheetData>
    <row r="1" spans="1:9" ht="24" customHeight="1">
      <c r="C1" s="96" t="str">
        <f>'Kopertina '!G3</f>
        <v xml:space="preserve">   UJSIELLES KANALIZIME SHA</v>
      </c>
    </row>
    <row r="2" spans="1:9" ht="27" customHeight="1">
      <c r="A2" s="275" t="s">
        <v>118</v>
      </c>
      <c r="B2" s="275"/>
      <c r="C2" s="275"/>
      <c r="D2" s="275"/>
      <c r="E2" s="275"/>
      <c r="F2" s="275"/>
      <c r="G2" s="275"/>
      <c r="I2" s="97">
        <v>6</v>
      </c>
    </row>
    <row r="4" spans="1:9">
      <c r="C4" s="95" t="s">
        <v>133</v>
      </c>
      <c r="I4" s="97">
        <f>'Ardh e shp - natyres'!F6</f>
        <v>2011</v>
      </c>
    </row>
    <row r="5" spans="1:9" ht="42" customHeight="1">
      <c r="B5" s="98" t="s">
        <v>17</v>
      </c>
      <c r="C5" s="98" t="s">
        <v>120</v>
      </c>
      <c r="D5" s="98" t="s">
        <v>121</v>
      </c>
      <c r="E5" s="98" t="s">
        <v>122</v>
      </c>
      <c r="F5" s="98" t="s">
        <v>123</v>
      </c>
      <c r="G5" s="98" t="s">
        <v>132</v>
      </c>
      <c r="H5" s="98" t="s">
        <v>124</v>
      </c>
      <c r="I5" s="98" t="s">
        <v>119</v>
      </c>
    </row>
    <row r="6" spans="1:9" ht="24" customHeight="1">
      <c r="B6" s="99" t="s">
        <v>24</v>
      </c>
      <c r="C6" s="100" t="s">
        <v>244</v>
      </c>
      <c r="D6" s="101">
        <v>1842420108</v>
      </c>
      <c r="E6" s="101">
        <v>0</v>
      </c>
      <c r="F6" s="101">
        <v>10595213</v>
      </c>
      <c r="G6" s="101">
        <v>3521126</v>
      </c>
      <c r="H6" s="101">
        <v>5070420</v>
      </c>
      <c r="I6" s="102">
        <f>SUM(D6:H6)</f>
        <v>1861606867</v>
      </c>
    </row>
    <row r="7" spans="1:9" ht="31.5" customHeight="1">
      <c r="B7" s="103" t="s">
        <v>110</v>
      </c>
      <c r="C7" s="104" t="s">
        <v>125</v>
      </c>
      <c r="D7" s="105">
        <v>0</v>
      </c>
      <c r="E7" s="105">
        <v>0</v>
      </c>
      <c r="F7" s="105">
        <v>0</v>
      </c>
      <c r="G7" s="105">
        <v>0</v>
      </c>
      <c r="H7" s="105">
        <v>0</v>
      </c>
      <c r="I7" s="106">
        <f>SUM(F7:H7)</f>
        <v>0</v>
      </c>
    </row>
    <row r="8" spans="1:9" ht="30.75" customHeight="1">
      <c r="B8" s="103" t="s">
        <v>113</v>
      </c>
      <c r="C8" s="104" t="s">
        <v>236</v>
      </c>
      <c r="D8" s="105">
        <v>0</v>
      </c>
      <c r="E8" s="105">
        <v>0</v>
      </c>
      <c r="F8" s="105">
        <v>0</v>
      </c>
      <c r="G8" s="105">
        <v>0</v>
      </c>
      <c r="H8" s="105">
        <v>0</v>
      </c>
      <c r="I8" s="106">
        <f>SUM(G8:H8)</f>
        <v>0</v>
      </c>
    </row>
    <row r="9" spans="1:9" ht="29.25" customHeight="1">
      <c r="B9" s="103">
        <v>1</v>
      </c>
      <c r="C9" s="105" t="s">
        <v>126</v>
      </c>
      <c r="D9" s="105">
        <v>0</v>
      </c>
      <c r="E9" s="105">
        <v>0</v>
      </c>
      <c r="F9" s="105">
        <v>0</v>
      </c>
      <c r="G9" s="105"/>
      <c r="H9" s="105">
        <v>708430</v>
      </c>
      <c r="I9" s="106">
        <f>SUM(D9:H9)</f>
        <v>708430</v>
      </c>
    </row>
    <row r="10" spans="1:9" ht="29.25" customHeight="1">
      <c r="B10" s="103">
        <v>2</v>
      </c>
      <c r="C10" s="105" t="s">
        <v>127</v>
      </c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6">
        <v>0</v>
      </c>
    </row>
    <row r="11" spans="1:9" ht="28.5" customHeight="1">
      <c r="B11" s="103">
        <v>3</v>
      </c>
      <c r="C11" s="105" t="s">
        <v>128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6">
        <v>0</v>
      </c>
    </row>
    <row r="12" spans="1:9" ht="30.75" customHeight="1">
      <c r="B12" s="103">
        <v>4</v>
      </c>
      <c r="C12" s="105" t="s">
        <v>129</v>
      </c>
      <c r="D12" s="105">
        <v>0</v>
      </c>
      <c r="E12" s="105">
        <v>0</v>
      </c>
      <c r="F12" s="105">
        <v>0</v>
      </c>
      <c r="G12" s="105">
        <v>0</v>
      </c>
      <c r="H12" s="105">
        <v>0</v>
      </c>
      <c r="I12" s="106">
        <f t="shared" ref="I12:I18" si="0">SUM(D12:H12)</f>
        <v>0</v>
      </c>
    </row>
    <row r="13" spans="1:9" s="107" customFormat="1" ht="25.5" customHeight="1">
      <c r="B13" s="108" t="s">
        <v>43</v>
      </c>
      <c r="C13" s="104" t="s">
        <v>247</v>
      </c>
      <c r="D13" s="104">
        <f>SUM(D6:D12)</f>
        <v>1842420108</v>
      </c>
      <c r="E13" s="104">
        <f>SUM(E6:E12)</f>
        <v>0</v>
      </c>
      <c r="F13" s="104">
        <f>SUM(F6:F12)</f>
        <v>10595213</v>
      </c>
      <c r="G13" s="104">
        <f>SUM(G6:G12)</f>
        <v>3521126</v>
      </c>
      <c r="H13" s="104">
        <f>SUM(H6:H12)</f>
        <v>5778850</v>
      </c>
      <c r="I13" s="109">
        <f t="shared" si="0"/>
        <v>1862315297</v>
      </c>
    </row>
    <row r="14" spans="1:9" ht="33" customHeight="1">
      <c r="B14" s="103">
        <v>1</v>
      </c>
      <c r="C14" s="105" t="s">
        <v>126</v>
      </c>
      <c r="D14" s="105">
        <v>0</v>
      </c>
      <c r="E14" s="105">
        <f>SUM(E7:E13)</f>
        <v>0</v>
      </c>
      <c r="F14" s="105">
        <v>0</v>
      </c>
      <c r="G14" s="105">
        <v>0</v>
      </c>
      <c r="H14" s="105">
        <v>1533191</v>
      </c>
      <c r="I14" s="106">
        <f t="shared" si="0"/>
        <v>1533191</v>
      </c>
    </row>
    <row r="15" spans="1:9" ht="28.5" customHeight="1">
      <c r="B15" s="103">
        <v>2</v>
      </c>
      <c r="C15" s="104" t="s">
        <v>306</v>
      </c>
      <c r="D15" s="105">
        <v>-1268020108</v>
      </c>
      <c r="E15" s="105">
        <f>SUM(E8:E14)</f>
        <v>0</v>
      </c>
      <c r="F15" s="105">
        <v>0</v>
      </c>
      <c r="G15" s="105">
        <v>0</v>
      </c>
      <c r="H15" s="110">
        <v>0</v>
      </c>
      <c r="I15" s="106">
        <f t="shared" si="0"/>
        <v>-1268020108</v>
      </c>
    </row>
    <row r="16" spans="1:9" ht="31.5" customHeight="1">
      <c r="B16" s="103">
        <v>3</v>
      </c>
      <c r="C16" s="105" t="s">
        <v>130</v>
      </c>
      <c r="D16" s="105">
        <v>0</v>
      </c>
      <c r="E16" s="105">
        <f>SUM(E9:E15)</f>
        <v>0</v>
      </c>
      <c r="F16" s="105">
        <v>0</v>
      </c>
      <c r="G16" s="105">
        <v>0</v>
      </c>
      <c r="H16" s="105">
        <v>0</v>
      </c>
      <c r="I16" s="106">
        <f t="shared" si="0"/>
        <v>0</v>
      </c>
    </row>
    <row r="17" spans="2:9" ht="24.75" customHeight="1">
      <c r="B17" s="103">
        <v>4</v>
      </c>
      <c r="C17" s="105" t="s">
        <v>131</v>
      </c>
      <c r="D17" s="105">
        <v>0</v>
      </c>
      <c r="E17" s="105">
        <f>SUM(E10:E16)</f>
        <v>0</v>
      </c>
      <c r="F17" s="105">
        <v>0</v>
      </c>
      <c r="G17" s="105">
        <v>0</v>
      </c>
      <c r="H17" s="105">
        <v>0</v>
      </c>
      <c r="I17" s="106">
        <f t="shared" si="0"/>
        <v>0</v>
      </c>
    </row>
    <row r="18" spans="2:9" s="114" customFormat="1" ht="24" customHeight="1">
      <c r="B18" s="111" t="s">
        <v>73</v>
      </c>
      <c r="C18" s="112" t="s">
        <v>247</v>
      </c>
      <c r="D18" s="112">
        <f>SUM(D13:D17)</f>
        <v>574400000</v>
      </c>
      <c r="E18" s="112">
        <f>SUM(E13:E17)</f>
        <v>0</v>
      </c>
      <c r="F18" s="112">
        <f>SUM(F13:F17)</f>
        <v>10595213</v>
      </c>
      <c r="G18" s="112">
        <f>SUM(G13:G17)</f>
        <v>3521126</v>
      </c>
      <c r="H18" s="112">
        <f>SUM(H13:H17)</f>
        <v>7312041</v>
      </c>
      <c r="I18" s="113">
        <f t="shared" si="0"/>
        <v>595828380</v>
      </c>
    </row>
  </sheetData>
  <mergeCells count="1">
    <mergeCell ref="A2:G2"/>
  </mergeCells>
  <phoneticPr fontId="3" type="noConversion"/>
  <pageMargins left="0.25" right="0.25" top="0.25" bottom="1.3" header="0.25" footer="0.99"/>
  <pageSetup paperSize="9" orientation="landscape" r:id="rId1"/>
  <headerFooter alignWithMargins="0">
    <oddFooter>&amp;CFINANCIERI&amp;RDREJTORI</oddFooter>
  </headerFooter>
  <ignoredErrors>
    <ignoredError sqref="I7:I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I47"/>
  <sheetViews>
    <sheetView workbookViewId="0">
      <selection activeCell="I47" sqref="I47"/>
    </sheetView>
  </sheetViews>
  <sheetFormatPr defaultColWidth="11.28515625" defaultRowHeight="15"/>
  <cols>
    <col min="1" max="1" width="5.85546875" style="1" customWidth="1"/>
    <col min="2" max="2" width="16.7109375" style="1" customWidth="1"/>
    <col min="3" max="3" width="11.5703125" style="1" customWidth="1"/>
    <col min="4" max="4" width="17.85546875" style="1" customWidth="1"/>
    <col min="5" max="5" width="15" style="1" customWidth="1"/>
    <col min="6" max="6" width="12.85546875" style="1" customWidth="1"/>
    <col min="7" max="7" width="16.85546875" style="1" customWidth="1"/>
    <col min="8" max="16384" width="11.28515625" style="1"/>
  </cols>
  <sheetData>
    <row r="1" spans="1:7">
      <c r="B1" s="246" t="str">
        <f>'Fluks mon - indirek'!C3</f>
        <v xml:space="preserve">   UJSIELLES KANALIZIME SHA</v>
      </c>
    </row>
    <row r="2" spans="1:7">
      <c r="B2" s="1" t="str">
        <f>'INVENTARI BANKAVE'!B3</f>
        <v>NIPT  J 64103615 J</v>
      </c>
    </row>
    <row r="3" spans="1:7">
      <c r="B3" s="1" t="str">
        <f>'INVENTARI BANKAVE'!B2</f>
        <v>POGRADEC</v>
      </c>
    </row>
    <row r="4" spans="1:7" ht="18" customHeight="1">
      <c r="B4" s="278" t="s">
        <v>466</v>
      </c>
      <c r="C4" s="278"/>
      <c r="D4" s="278"/>
      <c r="E4" s="278"/>
      <c r="F4" s="278"/>
      <c r="G4" s="278"/>
    </row>
    <row r="6" spans="1:7" ht="15" customHeight="1">
      <c r="A6" s="276" t="s">
        <v>17</v>
      </c>
      <c r="B6" s="276" t="s">
        <v>120</v>
      </c>
      <c r="C6" s="276" t="s">
        <v>266</v>
      </c>
      <c r="D6" s="17" t="s">
        <v>310</v>
      </c>
      <c r="E6" s="276" t="s">
        <v>312</v>
      </c>
      <c r="F6" s="276" t="s">
        <v>311</v>
      </c>
      <c r="G6" s="17" t="s">
        <v>310</v>
      </c>
    </row>
    <row r="7" spans="1:7" ht="15" customHeight="1">
      <c r="A7" s="277"/>
      <c r="B7" s="277"/>
      <c r="C7" s="277"/>
      <c r="D7" s="248">
        <v>40544</v>
      </c>
      <c r="E7" s="277"/>
      <c r="F7" s="277"/>
      <c r="G7" s="248">
        <v>40908</v>
      </c>
    </row>
    <row r="8" spans="1:7" ht="15" customHeight="1">
      <c r="A8" s="247">
        <v>1</v>
      </c>
      <c r="B8" s="249" t="s">
        <v>469</v>
      </c>
      <c r="C8" s="247"/>
      <c r="D8" s="250">
        <v>522397200</v>
      </c>
      <c r="E8" s="247"/>
      <c r="F8" s="247"/>
      <c r="G8" s="250">
        <f>D8+E8-F8</f>
        <v>522397200</v>
      </c>
    </row>
    <row r="9" spans="1:7">
      <c r="A9" s="251">
        <v>2</v>
      </c>
      <c r="B9" s="249" t="s">
        <v>309</v>
      </c>
      <c r="C9" s="251"/>
      <c r="D9" s="250">
        <v>276003931</v>
      </c>
      <c r="E9" s="250"/>
      <c r="F9" s="250"/>
      <c r="G9" s="250">
        <f t="shared" ref="G9:G15" si="0">D9+E9-F9</f>
        <v>276003931</v>
      </c>
    </row>
    <row r="10" spans="1:7">
      <c r="A10" s="251">
        <v>3</v>
      </c>
      <c r="B10" s="249" t="s">
        <v>470</v>
      </c>
      <c r="C10" s="251"/>
      <c r="D10" s="250">
        <v>1933828144</v>
      </c>
      <c r="E10" s="250">
        <v>2984020</v>
      </c>
      <c r="F10" s="250"/>
      <c r="G10" s="250">
        <f t="shared" si="0"/>
        <v>1936812164</v>
      </c>
    </row>
    <row r="11" spans="1:7">
      <c r="A11" s="247">
        <v>4</v>
      </c>
      <c r="B11" s="249" t="s">
        <v>471</v>
      </c>
      <c r="C11" s="251"/>
      <c r="D11" s="250">
        <v>245194418</v>
      </c>
      <c r="E11" s="250">
        <v>1000000</v>
      </c>
      <c r="F11" s="250"/>
      <c r="G11" s="250">
        <f t="shared" si="0"/>
        <v>246194418</v>
      </c>
    </row>
    <row r="12" spans="1:7">
      <c r="A12" s="251">
        <v>5</v>
      </c>
      <c r="B12" s="249" t="s">
        <v>472</v>
      </c>
      <c r="C12" s="251"/>
      <c r="D12" s="250">
        <v>27350585</v>
      </c>
      <c r="E12" s="250"/>
      <c r="F12" s="250">
        <v>5511362</v>
      </c>
      <c r="G12" s="250">
        <f t="shared" si="0"/>
        <v>21839223</v>
      </c>
    </row>
    <row r="13" spans="1:7">
      <c r="A13" s="251">
        <v>6</v>
      </c>
      <c r="B13" s="249" t="s">
        <v>473</v>
      </c>
      <c r="C13" s="251"/>
      <c r="D13" s="250">
        <v>5793368</v>
      </c>
      <c r="E13" s="250">
        <v>52930</v>
      </c>
      <c r="F13" s="250"/>
      <c r="G13" s="250">
        <f t="shared" si="0"/>
        <v>5846298</v>
      </c>
    </row>
    <row r="14" spans="1:7">
      <c r="A14" s="247">
        <v>7</v>
      </c>
      <c r="B14" s="249" t="s">
        <v>474</v>
      </c>
      <c r="C14" s="251"/>
      <c r="D14" s="250">
        <v>20669710</v>
      </c>
      <c r="E14" s="250"/>
      <c r="F14" s="250"/>
      <c r="G14" s="250">
        <f t="shared" si="0"/>
        <v>20669710</v>
      </c>
    </row>
    <row r="15" spans="1:7">
      <c r="A15" s="251">
        <v>8</v>
      </c>
      <c r="B15" s="252" t="s">
        <v>308</v>
      </c>
      <c r="C15" s="251"/>
      <c r="D15" s="250">
        <v>0</v>
      </c>
      <c r="E15" s="250"/>
      <c r="F15" s="250"/>
      <c r="G15" s="250">
        <f t="shared" si="0"/>
        <v>0</v>
      </c>
    </row>
    <row r="16" spans="1:7" s="257" customFormat="1" ht="30" customHeight="1">
      <c r="A16" s="253"/>
      <c r="B16" s="254" t="s">
        <v>307</v>
      </c>
      <c r="C16" s="255"/>
      <c r="D16" s="256">
        <f>SUM(D9:D15)</f>
        <v>2508840156</v>
      </c>
      <c r="E16" s="256">
        <f>SUM(E10:E15)</f>
        <v>4036950</v>
      </c>
      <c r="F16" s="256">
        <f>SUM(F10:F15)</f>
        <v>5511362</v>
      </c>
      <c r="G16" s="256">
        <f>SUM(G9:G15)</f>
        <v>2507365744</v>
      </c>
    </row>
    <row r="18" spans="1:9">
      <c r="B18" s="274" t="s">
        <v>467</v>
      </c>
      <c r="C18" s="274"/>
      <c r="D18" s="274"/>
      <c r="E18" s="274"/>
      <c r="F18" s="274"/>
      <c r="G18" s="274"/>
    </row>
    <row r="19" spans="1:9">
      <c r="I19" s="56"/>
    </row>
    <row r="20" spans="1:9">
      <c r="A20" s="276" t="s">
        <v>17</v>
      </c>
      <c r="B20" s="276" t="s">
        <v>120</v>
      </c>
      <c r="C20" s="276" t="s">
        <v>266</v>
      </c>
      <c r="D20" s="17" t="s">
        <v>310</v>
      </c>
      <c r="E20" s="276" t="s">
        <v>312</v>
      </c>
      <c r="F20" s="276" t="s">
        <v>311</v>
      </c>
      <c r="G20" s="17" t="s">
        <v>310</v>
      </c>
    </row>
    <row r="21" spans="1:9">
      <c r="A21" s="277"/>
      <c r="B21" s="277"/>
      <c r="C21" s="277"/>
      <c r="D21" s="248">
        <v>40544</v>
      </c>
      <c r="E21" s="277"/>
      <c r="F21" s="277"/>
      <c r="G21" s="248">
        <v>40908</v>
      </c>
    </row>
    <row r="22" spans="1:9">
      <c r="A22" s="247">
        <v>1</v>
      </c>
      <c r="B22" s="249" t="s">
        <v>469</v>
      </c>
      <c r="C22" s="247"/>
      <c r="D22" s="250">
        <v>0</v>
      </c>
      <c r="E22" s="250">
        <v>0</v>
      </c>
      <c r="F22" s="250">
        <v>0</v>
      </c>
      <c r="G22" s="250">
        <f>D22+E22-F22</f>
        <v>0</v>
      </c>
    </row>
    <row r="23" spans="1:9">
      <c r="A23" s="251">
        <v>2</v>
      </c>
      <c r="B23" s="249" t="s">
        <v>309</v>
      </c>
      <c r="C23" s="251"/>
      <c r="D23" s="250">
        <v>9055773</v>
      </c>
      <c r="E23" s="250">
        <v>2669482</v>
      </c>
      <c r="F23" s="250"/>
      <c r="G23" s="250">
        <f>D23+E23-F23</f>
        <v>11725255</v>
      </c>
    </row>
    <row r="24" spans="1:9">
      <c r="A24" s="251">
        <v>3</v>
      </c>
      <c r="B24" s="249" t="s">
        <v>470</v>
      </c>
      <c r="C24" s="251"/>
      <c r="D24" s="250">
        <v>94078085</v>
      </c>
      <c r="E24" s="250">
        <v>92136704</v>
      </c>
      <c r="F24" s="250"/>
      <c r="G24" s="250">
        <f t="shared" ref="G24:G29" si="1">D24+E24-F24</f>
        <v>186214789</v>
      </c>
    </row>
    <row r="25" spans="1:9">
      <c r="A25" s="247">
        <v>4</v>
      </c>
      <c r="B25" s="249" t="s">
        <v>471</v>
      </c>
      <c r="C25" s="251"/>
      <c r="D25" s="250">
        <v>15218544</v>
      </c>
      <c r="E25" s="250">
        <v>11498794</v>
      </c>
      <c r="F25" s="250"/>
      <c r="G25" s="250">
        <f t="shared" si="1"/>
        <v>26717338</v>
      </c>
    </row>
    <row r="26" spans="1:9">
      <c r="A26" s="251">
        <v>5</v>
      </c>
      <c r="B26" s="249" t="s">
        <v>472</v>
      </c>
      <c r="C26" s="251"/>
      <c r="D26" s="250">
        <v>13312046</v>
      </c>
      <c r="E26" s="250">
        <v>1579096</v>
      </c>
      <c r="F26" s="250">
        <v>981000</v>
      </c>
      <c r="G26" s="250">
        <f t="shared" si="1"/>
        <v>13910142</v>
      </c>
    </row>
    <row r="27" spans="1:9">
      <c r="A27" s="251">
        <v>6</v>
      </c>
      <c r="B27" s="249" t="s">
        <v>473</v>
      </c>
      <c r="C27" s="251"/>
      <c r="D27" s="250">
        <v>1177472</v>
      </c>
      <c r="E27" s="250">
        <v>140065</v>
      </c>
      <c r="F27" s="250"/>
      <c r="G27" s="250">
        <f t="shared" si="1"/>
        <v>1317537</v>
      </c>
    </row>
    <row r="28" spans="1:9">
      <c r="A28" s="247">
        <v>7</v>
      </c>
      <c r="B28" s="249" t="s">
        <v>474</v>
      </c>
      <c r="C28" s="251"/>
      <c r="D28" s="250">
        <v>9093468</v>
      </c>
      <c r="E28" s="250">
        <v>2894060</v>
      </c>
      <c r="F28" s="250"/>
      <c r="G28" s="250">
        <f t="shared" si="1"/>
        <v>11987528</v>
      </c>
    </row>
    <row r="29" spans="1:9">
      <c r="A29" s="251">
        <v>8</v>
      </c>
      <c r="B29" s="252" t="s">
        <v>308</v>
      </c>
      <c r="C29" s="251"/>
      <c r="D29" s="250">
        <v>0</v>
      </c>
      <c r="E29" s="250"/>
      <c r="F29" s="250"/>
      <c r="G29" s="250">
        <f t="shared" si="1"/>
        <v>0</v>
      </c>
    </row>
    <row r="30" spans="1:9" s="21" customFormat="1" ht="30" customHeight="1">
      <c r="A30" s="258"/>
      <c r="B30" s="254" t="s">
        <v>307</v>
      </c>
      <c r="C30" s="255"/>
      <c r="D30" s="256">
        <f>SUM(D23:D29)</f>
        <v>141935388</v>
      </c>
      <c r="E30" s="256">
        <f>SUM(E23:E29)</f>
        <v>110918201</v>
      </c>
      <c r="F30" s="256">
        <f>SUM(F23:F29)</f>
        <v>981000</v>
      </c>
      <c r="G30" s="256">
        <f>SUM(G23:G29)</f>
        <v>251872589</v>
      </c>
    </row>
    <row r="32" spans="1:9">
      <c r="B32" s="274" t="s">
        <v>468</v>
      </c>
      <c r="C32" s="274"/>
      <c r="D32" s="274"/>
      <c r="E32" s="274"/>
      <c r="F32" s="274"/>
      <c r="G32" s="274"/>
    </row>
    <row r="34" spans="1:9">
      <c r="A34" s="276" t="s">
        <v>17</v>
      </c>
      <c r="B34" s="276" t="s">
        <v>120</v>
      </c>
      <c r="C34" s="276" t="s">
        <v>266</v>
      </c>
      <c r="D34" s="17" t="s">
        <v>310</v>
      </c>
      <c r="E34" s="276" t="s">
        <v>312</v>
      </c>
      <c r="F34" s="276" t="s">
        <v>311</v>
      </c>
      <c r="G34" s="17" t="s">
        <v>310</v>
      </c>
    </row>
    <row r="35" spans="1:9">
      <c r="A35" s="277"/>
      <c r="B35" s="277"/>
      <c r="C35" s="277"/>
      <c r="D35" s="248">
        <v>40544</v>
      </c>
      <c r="E35" s="277"/>
      <c r="F35" s="277"/>
      <c r="G35" s="248">
        <v>40908</v>
      </c>
    </row>
    <row r="36" spans="1:9">
      <c r="A36" s="247">
        <v>1</v>
      </c>
      <c r="B36" s="249" t="s">
        <v>469</v>
      </c>
      <c r="C36" s="251"/>
      <c r="D36" s="250">
        <f>D8-D22</f>
        <v>522397200</v>
      </c>
      <c r="E36" s="250"/>
      <c r="F36" s="250"/>
      <c r="G36" s="250">
        <f>D36+E36-F36</f>
        <v>522397200</v>
      </c>
    </row>
    <row r="37" spans="1:9">
      <c r="A37" s="251">
        <v>2</v>
      </c>
      <c r="B37" s="249" t="s">
        <v>309</v>
      </c>
      <c r="C37" s="251"/>
      <c r="D37" s="250">
        <f t="shared" ref="D37:D43" si="2">D9-D23</f>
        <v>266948158</v>
      </c>
      <c r="E37" s="250"/>
      <c r="F37" s="250">
        <v>2669482</v>
      </c>
      <c r="G37" s="250">
        <f t="shared" ref="G37:G44" si="3">D37+E37-F37</f>
        <v>264278676</v>
      </c>
    </row>
    <row r="38" spans="1:9">
      <c r="A38" s="251">
        <v>3</v>
      </c>
      <c r="B38" s="249" t="s">
        <v>470</v>
      </c>
      <c r="C38" s="251"/>
      <c r="D38" s="250">
        <f t="shared" si="2"/>
        <v>1839750059</v>
      </c>
      <c r="E38" s="250">
        <v>2984020</v>
      </c>
      <c r="F38" s="250">
        <v>92136704</v>
      </c>
      <c r="G38" s="250">
        <f t="shared" si="3"/>
        <v>1750597375</v>
      </c>
    </row>
    <row r="39" spans="1:9">
      <c r="A39" s="247">
        <v>4</v>
      </c>
      <c r="B39" s="249" t="s">
        <v>471</v>
      </c>
      <c r="C39" s="251"/>
      <c r="D39" s="250">
        <f t="shared" si="2"/>
        <v>229975874</v>
      </c>
      <c r="E39" s="250">
        <v>1000000</v>
      </c>
      <c r="F39" s="250">
        <v>11498794</v>
      </c>
      <c r="G39" s="250">
        <f t="shared" si="3"/>
        <v>219477080</v>
      </c>
    </row>
    <row r="40" spans="1:9">
      <c r="A40" s="251">
        <v>5</v>
      </c>
      <c r="B40" s="249" t="s">
        <v>472</v>
      </c>
      <c r="C40" s="251"/>
      <c r="D40" s="250">
        <f t="shared" si="2"/>
        <v>14038539</v>
      </c>
      <c r="E40" s="250">
        <v>5511362</v>
      </c>
      <c r="F40" s="250">
        <v>11620820</v>
      </c>
      <c r="G40" s="250">
        <f t="shared" si="3"/>
        <v>7929081</v>
      </c>
    </row>
    <row r="41" spans="1:9" ht="15" customHeight="1">
      <c r="A41" s="251">
        <v>6</v>
      </c>
      <c r="B41" s="249" t="s">
        <v>473</v>
      </c>
      <c r="C41" s="259"/>
      <c r="D41" s="250">
        <f t="shared" si="2"/>
        <v>4615896</v>
      </c>
      <c r="E41" s="260">
        <v>52930</v>
      </c>
      <c r="F41" s="260">
        <v>140065</v>
      </c>
      <c r="G41" s="250">
        <f t="shared" si="3"/>
        <v>4528761</v>
      </c>
      <c r="I41" s="56"/>
    </row>
    <row r="42" spans="1:9">
      <c r="A42" s="247">
        <v>7</v>
      </c>
      <c r="B42" s="249" t="s">
        <v>474</v>
      </c>
      <c r="C42" s="252"/>
      <c r="D42" s="250">
        <f t="shared" si="2"/>
        <v>11576242</v>
      </c>
      <c r="E42" s="252"/>
      <c r="F42" s="261">
        <v>2894060</v>
      </c>
      <c r="G42" s="250">
        <f t="shared" si="3"/>
        <v>8682182</v>
      </c>
    </row>
    <row r="43" spans="1:9">
      <c r="A43" s="251">
        <v>8</v>
      </c>
      <c r="B43" s="252" t="s">
        <v>308</v>
      </c>
      <c r="C43" s="252"/>
      <c r="D43" s="250">
        <f t="shared" si="2"/>
        <v>0</v>
      </c>
      <c r="E43" s="252"/>
      <c r="F43" s="252"/>
      <c r="G43" s="250">
        <f t="shared" si="3"/>
        <v>0</v>
      </c>
    </row>
    <row r="44" spans="1:9" ht="29.25" customHeight="1">
      <c r="A44" s="253"/>
      <c r="B44" s="253" t="s">
        <v>307</v>
      </c>
      <c r="C44" s="252"/>
      <c r="D44" s="250">
        <f>SUM(D36:D43)</f>
        <v>2889301968</v>
      </c>
      <c r="E44" s="262">
        <f>SUM(E36:E43)</f>
        <v>9548312</v>
      </c>
      <c r="F44" s="262">
        <f>SUM(F36:F43)</f>
        <v>120959925</v>
      </c>
      <c r="G44" s="250">
        <f t="shared" si="3"/>
        <v>2777890355</v>
      </c>
      <c r="I44" s="56"/>
    </row>
    <row r="46" spans="1:9">
      <c r="E46" s="2"/>
      <c r="F46" s="2" t="str">
        <f>'INVENTARI BANKAVE'!D30</f>
        <v>DREJTORI</v>
      </c>
      <c r="G46" s="2"/>
    </row>
    <row r="47" spans="1:9">
      <c r="E47" s="2"/>
      <c r="F47" s="2" t="str">
        <f>'INVENTARI BANKAVE'!D32</f>
        <v>Ilirian  MIMINI</v>
      </c>
      <c r="G47" s="2"/>
    </row>
  </sheetData>
  <mergeCells count="18">
    <mergeCell ref="A20:A21"/>
    <mergeCell ref="B20:B21"/>
    <mergeCell ref="C20:C21"/>
    <mergeCell ref="E20:E21"/>
    <mergeCell ref="A6:A7"/>
    <mergeCell ref="B6:B7"/>
    <mergeCell ref="C6:C7"/>
    <mergeCell ref="E6:E7"/>
    <mergeCell ref="A34:A35"/>
    <mergeCell ref="B34:B35"/>
    <mergeCell ref="C34:C35"/>
    <mergeCell ref="E34:E35"/>
    <mergeCell ref="F34:F35"/>
    <mergeCell ref="B4:G4"/>
    <mergeCell ref="B18:G18"/>
    <mergeCell ref="B32:G32"/>
    <mergeCell ref="F20:F21"/>
    <mergeCell ref="F6:F7"/>
  </mergeCells>
  <phoneticPr fontId="3" type="noConversion"/>
  <printOptions horizontalCentered="1"/>
  <pageMargins left="0" right="0" top="0.39370078740157483" bottom="0.19685039370078741" header="0.51181102362204722" footer="0.51181102362204722"/>
  <pageSetup orientation="portrait" r:id="rId1"/>
  <headerFooter alignWithMargins="0"/>
  <ignoredErrors>
    <ignoredError sqref="D1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J30"/>
  <sheetViews>
    <sheetView topLeftCell="A9" workbookViewId="0">
      <selection activeCell="L16" sqref="L16"/>
    </sheetView>
  </sheetViews>
  <sheetFormatPr defaultRowHeight="12.75"/>
  <cols>
    <col min="1" max="1" width="4.140625" style="177" customWidth="1"/>
    <col min="2" max="5" width="9.140625" style="177"/>
    <col min="6" max="6" width="9.5703125" style="177" customWidth="1"/>
    <col min="7" max="7" width="11.5703125" style="177" customWidth="1"/>
    <col min="8" max="8" width="8.7109375" style="177" customWidth="1"/>
    <col min="9" max="9" width="8.85546875" style="177" customWidth="1"/>
    <col min="10" max="10" width="8.140625" style="177" customWidth="1"/>
    <col min="11" max="16384" width="9.140625" style="177"/>
  </cols>
  <sheetData>
    <row r="1" spans="1:10">
      <c r="A1" s="193" t="str">
        <f>'Pasq.per AAM 1'!B1</f>
        <v xml:space="preserve">   UJSIELLES KANALIZIME SHA</v>
      </c>
      <c r="C1" s="193"/>
      <c r="D1" s="193"/>
    </row>
    <row r="2" spans="1:10">
      <c r="A2" s="193" t="str">
        <f>'Pasq.per AAM 1'!B2</f>
        <v>NIPT  J 64103615 J</v>
      </c>
      <c r="B2" s="193" t="s">
        <v>345</v>
      </c>
      <c r="C2" s="193"/>
      <c r="D2" s="193"/>
    </row>
    <row r="3" spans="1:10">
      <c r="A3" s="193" t="str">
        <f>'Pasq.per AAM 1'!B3</f>
        <v>POGRADEC</v>
      </c>
      <c r="I3" s="177" t="s">
        <v>344</v>
      </c>
    </row>
    <row r="5" spans="1:10">
      <c r="A5" s="191"/>
      <c r="B5" s="191"/>
      <c r="C5" s="191"/>
      <c r="D5" s="191"/>
      <c r="E5" s="191"/>
      <c r="F5" s="191"/>
      <c r="G5" s="191"/>
      <c r="H5" s="191"/>
      <c r="I5" s="204"/>
      <c r="J5" s="205" t="s">
        <v>343</v>
      </c>
    </row>
    <row r="6" spans="1:10">
      <c r="A6" s="287" t="s">
        <v>342</v>
      </c>
      <c r="B6" s="288"/>
      <c r="C6" s="288"/>
      <c r="D6" s="288"/>
      <c r="E6" s="288"/>
      <c r="F6" s="288"/>
      <c r="G6" s="288"/>
      <c r="H6" s="288"/>
      <c r="I6" s="288"/>
      <c r="J6" s="289"/>
    </row>
    <row r="7" spans="1:10" ht="58.5" customHeight="1" thickBot="1">
      <c r="A7" s="206"/>
      <c r="B7" s="290" t="s">
        <v>341</v>
      </c>
      <c r="C7" s="290"/>
      <c r="D7" s="290"/>
      <c r="E7" s="290"/>
      <c r="F7" s="291"/>
      <c r="G7" s="207" t="s">
        <v>340</v>
      </c>
      <c r="H7" s="207" t="s">
        <v>339</v>
      </c>
      <c r="I7" s="208" t="s">
        <v>475</v>
      </c>
      <c r="J7" s="208" t="s">
        <v>338</v>
      </c>
    </row>
    <row r="8" spans="1:10">
      <c r="A8" s="209">
        <v>1</v>
      </c>
      <c r="B8" s="292" t="s">
        <v>336</v>
      </c>
      <c r="C8" s="293"/>
      <c r="D8" s="293"/>
      <c r="E8" s="293"/>
      <c r="F8" s="293"/>
      <c r="G8" s="210">
        <v>70</v>
      </c>
      <c r="H8" s="210">
        <v>11100</v>
      </c>
      <c r="I8" s="211">
        <f>I9+I10++I11</f>
        <v>114563</v>
      </c>
      <c r="J8" s="212">
        <f>J9+J10+J11</f>
        <v>105400</v>
      </c>
    </row>
    <row r="9" spans="1:10">
      <c r="A9" s="190" t="s">
        <v>328</v>
      </c>
      <c r="B9" s="279" t="s">
        <v>335</v>
      </c>
      <c r="C9" s="279"/>
      <c r="D9" s="279"/>
      <c r="E9" s="279"/>
      <c r="F9" s="280"/>
      <c r="G9" s="185" t="s">
        <v>334</v>
      </c>
      <c r="H9" s="185">
        <v>11101</v>
      </c>
      <c r="I9" s="213">
        <v>109709</v>
      </c>
      <c r="J9" s="214">
        <v>97415</v>
      </c>
    </row>
    <row r="10" spans="1:10">
      <c r="A10" s="184" t="s">
        <v>333</v>
      </c>
      <c r="B10" s="279" t="s">
        <v>332</v>
      </c>
      <c r="C10" s="279"/>
      <c r="D10" s="279"/>
      <c r="E10" s="279"/>
      <c r="F10" s="280"/>
      <c r="G10" s="185">
        <v>704</v>
      </c>
      <c r="H10" s="185">
        <v>11102</v>
      </c>
      <c r="I10" s="213">
        <v>4854</v>
      </c>
      <c r="J10" s="214">
        <v>7985</v>
      </c>
    </row>
    <row r="11" spans="1:10">
      <c r="A11" s="184" t="s">
        <v>331</v>
      </c>
      <c r="B11" s="279" t="s">
        <v>330</v>
      </c>
      <c r="C11" s="279"/>
      <c r="D11" s="279"/>
      <c r="E11" s="279"/>
      <c r="F11" s="280"/>
      <c r="G11" s="183">
        <v>705</v>
      </c>
      <c r="H11" s="185">
        <v>11103</v>
      </c>
      <c r="I11" s="213"/>
      <c r="J11" s="214"/>
    </row>
    <row r="12" spans="1:10">
      <c r="A12" s="215">
        <v>2</v>
      </c>
      <c r="B12" s="279" t="s">
        <v>329</v>
      </c>
      <c r="C12" s="279"/>
      <c r="D12" s="279"/>
      <c r="E12" s="279"/>
      <c r="F12" s="280"/>
      <c r="G12" s="185">
        <v>708</v>
      </c>
      <c r="H12" s="187">
        <v>11104</v>
      </c>
      <c r="I12" s="213"/>
      <c r="J12" s="214"/>
    </row>
    <row r="13" spans="1:10">
      <c r="A13" s="189" t="s">
        <v>328</v>
      </c>
      <c r="B13" s="279" t="s">
        <v>327</v>
      </c>
      <c r="C13" s="279"/>
      <c r="D13" s="279"/>
      <c r="E13" s="279"/>
      <c r="F13" s="280"/>
      <c r="G13" s="185">
        <v>7081</v>
      </c>
      <c r="H13" s="188">
        <v>111041</v>
      </c>
      <c r="I13" s="213"/>
      <c r="J13" s="214"/>
    </row>
    <row r="14" spans="1:10">
      <c r="A14" s="189" t="s">
        <v>326</v>
      </c>
      <c r="B14" s="279" t="s">
        <v>325</v>
      </c>
      <c r="C14" s="279"/>
      <c r="D14" s="279"/>
      <c r="E14" s="279"/>
      <c r="F14" s="280"/>
      <c r="G14" s="185">
        <v>7082</v>
      </c>
      <c r="H14" s="188">
        <v>111042</v>
      </c>
      <c r="I14" s="213"/>
      <c r="J14" s="214"/>
    </row>
    <row r="15" spans="1:10">
      <c r="A15" s="189" t="s">
        <v>324</v>
      </c>
      <c r="B15" s="279" t="s">
        <v>323</v>
      </c>
      <c r="C15" s="279"/>
      <c r="D15" s="279"/>
      <c r="E15" s="279"/>
      <c r="F15" s="280"/>
      <c r="G15" s="185">
        <v>7083</v>
      </c>
      <c r="H15" s="188">
        <v>111043</v>
      </c>
      <c r="I15" s="213"/>
      <c r="J15" s="214"/>
    </row>
    <row r="16" spans="1:10">
      <c r="A16" s="216">
        <v>3</v>
      </c>
      <c r="B16" s="279" t="s">
        <v>322</v>
      </c>
      <c r="C16" s="279"/>
      <c r="D16" s="279"/>
      <c r="E16" s="279"/>
      <c r="F16" s="280"/>
      <c r="G16" s="185">
        <v>71</v>
      </c>
      <c r="H16" s="187">
        <v>11201</v>
      </c>
      <c r="I16" s="213"/>
      <c r="J16" s="214"/>
    </row>
    <row r="17" spans="1:10">
      <c r="A17" s="217"/>
      <c r="B17" s="283" t="s">
        <v>321</v>
      </c>
      <c r="C17" s="283"/>
      <c r="D17" s="283"/>
      <c r="E17" s="283"/>
      <c r="F17" s="284"/>
      <c r="G17" s="186"/>
      <c r="H17" s="185">
        <v>112011</v>
      </c>
      <c r="I17" s="213"/>
      <c r="J17" s="214"/>
    </row>
    <row r="18" spans="1:10">
      <c r="A18" s="217"/>
      <c r="B18" s="283" t="s">
        <v>320</v>
      </c>
      <c r="C18" s="283"/>
      <c r="D18" s="283"/>
      <c r="E18" s="283"/>
      <c r="F18" s="284"/>
      <c r="G18" s="186"/>
      <c r="H18" s="185">
        <v>112012</v>
      </c>
      <c r="I18" s="213"/>
      <c r="J18" s="214"/>
    </row>
    <row r="19" spans="1:10">
      <c r="A19" s="190">
        <v>4</v>
      </c>
      <c r="B19" s="279" t="s">
        <v>319</v>
      </c>
      <c r="C19" s="279"/>
      <c r="D19" s="279"/>
      <c r="E19" s="279"/>
      <c r="F19" s="280"/>
      <c r="G19" s="182">
        <v>72</v>
      </c>
      <c r="H19" s="180">
        <v>11300</v>
      </c>
      <c r="I19" s="213"/>
      <c r="J19" s="214"/>
    </row>
    <row r="20" spans="1:10">
      <c r="A20" s="184"/>
      <c r="B20" s="285" t="s">
        <v>318</v>
      </c>
      <c r="C20" s="286"/>
      <c r="D20" s="286"/>
      <c r="E20" s="286"/>
      <c r="F20" s="286"/>
      <c r="G20" s="179"/>
      <c r="H20" s="180">
        <v>11301</v>
      </c>
      <c r="I20" s="213"/>
      <c r="J20" s="214"/>
    </row>
    <row r="21" spans="1:10">
      <c r="A21" s="184">
        <v>5</v>
      </c>
      <c r="B21" s="280" t="s">
        <v>317</v>
      </c>
      <c r="C21" s="281"/>
      <c r="D21" s="281"/>
      <c r="E21" s="281"/>
      <c r="F21" s="281"/>
      <c r="G21" s="218">
        <v>73</v>
      </c>
      <c r="H21" s="218">
        <v>11400</v>
      </c>
      <c r="I21" s="213"/>
      <c r="J21" s="214"/>
    </row>
    <row r="22" spans="1:10">
      <c r="A22" s="189">
        <v>6</v>
      </c>
      <c r="B22" s="280" t="s">
        <v>316</v>
      </c>
      <c r="C22" s="281"/>
      <c r="D22" s="281"/>
      <c r="E22" s="281"/>
      <c r="F22" s="281"/>
      <c r="G22" s="218">
        <v>75</v>
      </c>
      <c r="H22" s="187">
        <v>11500</v>
      </c>
      <c r="I22" s="213">
        <v>90826</v>
      </c>
      <c r="J22" s="214">
        <v>17388</v>
      </c>
    </row>
    <row r="23" spans="1:10">
      <c r="A23" s="184">
        <v>7</v>
      </c>
      <c r="B23" s="279" t="s">
        <v>315</v>
      </c>
      <c r="C23" s="279"/>
      <c r="D23" s="279"/>
      <c r="E23" s="279"/>
      <c r="F23" s="280"/>
      <c r="G23" s="185">
        <v>77</v>
      </c>
      <c r="H23" s="185">
        <v>11600</v>
      </c>
      <c r="I23" s="213">
        <v>650</v>
      </c>
      <c r="J23" s="214"/>
    </row>
    <row r="24" spans="1:10" ht="13.5" thickBot="1">
      <c r="A24" s="219" t="s">
        <v>314</v>
      </c>
      <c r="B24" s="282" t="s">
        <v>313</v>
      </c>
      <c r="C24" s="282"/>
      <c r="D24" s="282"/>
      <c r="E24" s="282"/>
      <c r="F24" s="282"/>
      <c r="G24" s="220"/>
      <c r="H24" s="220">
        <v>11800</v>
      </c>
      <c r="I24" s="221">
        <f>I8+I16+I19+I21+I22+I23</f>
        <v>206039</v>
      </c>
      <c r="J24" s="222">
        <f>J8+J12+J16+J19+J21+J22+J23</f>
        <v>122788</v>
      </c>
    </row>
    <row r="25" spans="1:10">
      <c r="A25" s="223"/>
      <c r="B25" s="224"/>
      <c r="C25" s="224"/>
      <c r="D25" s="224"/>
      <c r="E25" s="224"/>
      <c r="F25" s="224"/>
      <c r="G25" s="224"/>
      <c r="H25" s="224"/>
      <c r="I25" s="225"/>
      <c r="J25" s="225"/>
    </row>
    <row r="26" spans="1:10">
      <c r="A26" s="223"/>
      <c r="B26" s="224"/>
      <c r="C26" s="224"/>
      <c r="D26" s="224"/>
      <c r="E26" s="224"/>
      <c r="F26" s="224"/>
      <c r="G26" s="224"/>
      <c r="H26" s="224"/>
      <c r="I26" s="225"/>
      <c r="J26" s="225"/>
    </row>
    <row r="27" spans="1:10">
      <c r="A27" s="223"/>
      <c r="B27" s="224"/>
      <c r="C27" s="224"/>
      <c r="D27" s="224"/>
      <c r="E27" s="224"/>
      <c r="F27" s="224"/>
      <c r="G27" s="224"/>
      <c r="H27" s="224"/>
      <c r="I27" s="225"/>
      <c r="J27" s="225"/>
    </row>
    <row r="28" spans="1:10">
      <c r="A28" s="223"/>
      <c r="B28" s="224"/>
      <c r="C28" s="224"/>
      <c r="D28" s="224"/>
      <c r="E28" s="224"/>
      <c r="F28" s="226"/>
      <c r="G28" s="223" t="str">
        <f>'Pasq.per AAM 1'!F46</f>
        <v>DREJTORI</v>
      </c>
      <c r="H28" s="226"/>
      <c r="J28" s="225"/>
    </row>
    <row r="29" spans="1:10">
      <c r="A29" s="223"/>
      <c r="B29" s="224"/>
      <c r="C29" s="224"/>
      <c r="D29" s="224"/>
      <c r="E29" s="224"/>
      <c r="F29" s="226"/>
      <c r="G29" s="223"/>
      <c r="H29" s="226"/>
      <c r="J29" s="225"/>
    </row>
    <row r="30" spans="1:10">
      <c r="G30" s="223" t="str">
        <f>'Pasq.per AAM 1'!F47</f>
        <v>Ilirian  MIMINI</v>
      </c>
    </row>
  </sheetData>
  <mergeCells count="19">
    <mergeCell ref="B17:F17"/>
    <mergeCell ref="A6:J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22:F22"/>
    <mergeCell ref="B23:F23"/>
    <mergeCell ref="B24:F24"/>
    <mergeCell ref="B18:F18"/>
    <mergeCell ref="B19:F19"/>
    <mergeCell ref="B20:F20"/>
    <mergeCell ref="B21:F21"/>
    <mergeCell ref="B16:F16"/>
  </mergeCells>
  <phoneticPr fontId="3" type="noConversion"/>
  <pageMargins left="0.75" right="0.75" top="1" bottom="1" header="0.5" footer="0.5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O49"/>
  <sheetViews>
    <sheetView topLeftCell="A22" workbookViewId="0">
      <selection activeCell="I31" sqref="I31"/>
    </sheetView>
  </sheetViews>
  <sheetFormatPr defaultRowHeight="12.75"/>
  <cols>
    <col min="1" max="1" width="5.7109375" style="177" customWidth="1"/>
    <col min="2" max="4" width="9.140625" style="177"/>
    <col min="5" max="5" width="4.42578125" style="177" customWidth="1"/>
    <col min="6" max="6" width="2.7109375" style="177" customWidth="1"/>
    <col min="7" max="8" width="9.85546875" style="177" customWidth="1"/>
    <col min="9" max="9" width="13.7109375" style="177" customWidth="1"/>
    <col min="10" max="10" width="12.5703125" style="177" customWidth="1"/>
    <col min="11" max="16384" width="9.140625" style="177"/>
  </cols>
  <sheetData>
    <row r="1" spans="1:13">
      <c r="A1" s="193" t="str">
        <f>'Pasq 1'!A1</f>
        <v xml:space="preserve">   UJSIELLES KANALIZIME SHA</v>
      </c>
      <c r="C1" s="193"/>
      <c r="D1" s="193"/>
    </row>
    <row r="2" spans="1:13">
      <c r="B2" s="193" t="s">
        <v>406</v>
      </c>
      <c r="C2" s="193"/>
      <c r="D2" s="193"/>
    </row>
    <row r="3" spans="1:13">
      <c r="B3" s="177" t="str">
        <f>'Pasq 1'!A3</f>
        <v>POGRADEC</v>
      </c>
      <c r="I3" s="177" t="s">
        <v>405</v>
      </c>
    </row>
    <row r="4" spans="1:13">
      <c r="A4" s="191"/>
      <c r="B4" s="191"/>
      <c r="C4" s="191"/>
      <c r="D4" s="191"/>
      <c r="E4" s="191"/>
      <c r="F4" s="191"/>
      <c r="G4" s="191"/>
      <c r="H4" s="191"/>
      <c r="I4" s="204"/>
      <c r="J4" s="205" t="s">
        <v>343</v>
      </c>
    </row>
    <row r="5" spans="1:13">
      <c r="A5" s="287" t="s">
        <v>342</v>
      </c>
      <c r="B5" s="288"/>
      <c r="C5" s="288"/>
      <c r="D5" s="288"/>
      <c r="E5" s="288"/>
      <c r="F5" s="288"/>
      <c r="G5" s="288"/>
      <c r="H5" s="288"/>
      <c r="I5" s="288"/>
      <c r="J5" s="289"/>
    </row>
    <row r="6" spans="1:13" ht="26.25" thickBot="1">
      <c r="A6" s="227"/>
      <c r="B6" s="299" t="s">
        <v>404</v>
      </c>
      <c r="C6" s="300"/>
      <c r="D6" s="300"/>
      <c r="E6" s="300"/>
      <c r="F6" s="301"/>
      <c r="G6" s="237" t="s">
        <v>340</v>
      </c>
      <c r="H6" s="237" t="s">
        <v>339</v>
      </c>
      <c r="I6" s="238" t="s">
        <v>338</v>
      </c>
      <c r="J6" s="238" t="s">
        <v>337</v>
      </c>
    </row>
    <row r="7" spans="1:13">
      <c r="A7" s="239">
        <v>1</v>
      </c>
      <c r="B7" s="292" t="s">
        <v>403</v>
      </c>
      <c r="C7" s="293"/>
      <c r="D7" s="293"/>
      <c r="E7" s="293"/>
      <c r="F7" s="293"/>
      <c r="G7" s="210">
        <v>60</v>
      </c>
      <c r="H7" s="210">
        <v>12100</v>
      </c>
      <c r="I7" s="211">
        <f>I8+I9+I10+I11+I12</f>
        <v>2243</v>
      </c>
      <c r="J7" s="212">
        <f>J8+J9+J10+J11+J12</f>
        <v>498</v>
      </c>
    </row>
    <row r="8" spans="1:13">
      <c r="A8" s="228" t="s">
        <v>402</v>
      </c>
      <c r="B8" s="297" t="s">
        <v>401</v>
      </c>
      <c r="C8" s="297" t="s">
        <v>376</v>
      </c>
      <c r="D8" s="297"/>
      <c r="E8" s="297"/>
      <c r="F8" s="297"/>
      <c r="G8" s="229" t="s">
        <v>400</v>
      </c>
      <c r="H8" s="229">
        <v>12101</v>
      </c>
      <c r="I8" s="213">
        <v>125</v>
      </c>
      <c r="J8" s="214">
        <v>6852</v>
      </c>
      <c r="L8" s="177">
        <v>2118</v>
      </c>
      <c r="M8" s="177">
        <v>6852</v>
      </c>
    </row>
    <row r="9" spans="1:13">
      <c r="A9" s="228" t="s">
        <v>333</v>
      </c>
      <c r="B9" s="297" t="s">
        <v>399</v>
      </c>
      <c r="C9" s="297" t="s">
        <v>376</v>
      </c>
      <c r="D9" s="297"/>
      <c r="E9" s="297"/>
      <c r="F9" s="297"/>
      <c r="G9" s="229"/>
      <c r="H9" s="218">
        <v>12102</v>
      </c>
      <c r="I9" s="213">
        <v>2118</v>
      </c>
      <c r="J9" s="214">
        <v>-6354</v>
      </c>
      <c r="L9" s="177">
        <v>2243</v>
      </c>
      <c r="M9" s="177">
        <v>498</v>
      </c>
    </row>
    <row r="10" spans="1:13">
      <c r="A10" s="228" t="s">
        <v>331</v>
      </c>
      <c r="B10" s="297" t="s">
        <v>398</v>
      </c>
      <c r="C10" s="297" t="s">
        <v>376</v>
      </c>
      <c r="D10" s="297"/>
      <c r="E10" s="297"/>
      <c r="F10" s="297"/>
      <c r="G10" s="229" t="s">
        <v>397</v>
      </c>
      <c r="H10" s="229">
        <v>12103</v>
      </c>
      <c r="I10" s="213"/>
      <c r="J10" s="214"/>
      <c r="L10" s="177">
        <f>L9-L8</f>
        <v>125</v>
      </c>
      <c r="M10" s="177">
        <f>M8-M9</f>
        <v>6354</v>
      </c>
    </row>
    <row r="11" spans="1:13">
      <c r="A11" s="228" t="s">
        <v>396</v>
      </c>
      <c r="B11" s="297" t="s">
        <v>476</v>
      </c>
      <c r="C11" s="297" t="s">
        <v>376</v>
      </c>
      <c r="D11" s="297"/>
      <c r="E11" s="297"/>
      <c r="F11" s="297"/>
      <c r="G11" s="229"/>
      <c r="H11" s="218">
        <v>12104</v>
      </c>
      <c r="I11" s="213"/>
      <c r="J11" s="214"/>
    </row>
    <row r="12" spans="1:13">
      <c r="A12" s="228" t="s">
        <v>395</v>
      </c>
      <c r="B12" s="297" t="s">
        <v>394</v>
      </c>
      <c r="C12" s="297" t="s">
        <v>376</v>
      </c>
      <c r="D12" s="297"/>
      <c r="E12" s="297"/>
      <c r="F12" s="297"/>
      <c r="G12" s="229" t="s">
        <v>393</v>
      </c>
      <c r="H12" s="218">
        <v>12105</v>
      </c>
      <c r="I12" s="213"/>
      <c r="J12" s="214"/>
    </row>
    <row r="13" spans="1:13">
      <c r="A13" s="215">
        <v>2</v>
      </c>
      <c r="B13" s="281" t="s">
        <v>392</v>
      </c>
      <c r="C13" s="281"/>
      <c r="D13" s="281"/>
      <c r="E13" s="281"/>
      <c r="F13" s="281"/>
      <c r="G13" s="218">
        <v>64</v>
      </c>
      <c r="H13" s="218">
        <v>12200</v>
      </c>
      <c r="I13" s="213">
        <f>I14+I15</f>
        <v>38474</v>
      </c>
      <c r="J13" s="214">
        <f>J14+J15</f>
        <v>38570</v>
      </c>
    </row>
    <row r="14" spans="1:13">
      <c r="A14" s="215" t="s">
        <v>391</v>
      </c>
      <c r="B14" s="281" t="s">
        <v>477</v>
      </c>
      <c r="C14" s="281"/>
      <c r="D14" s="281"/>
      <c r="E14" s="281"/>
      <c r="F14" s="281"/>
      <c r="G14" s="218">
        <v>641</v>
      </c>
      <c r="H14" s="218">
        <v>12201</v>
      </c>
      <c r="I14" s="213">
        <v>33355</v>
      </c>
      <c r="J14" s="214">
        <v>33672</v>
      </c>
    </row>
    <row r="15" spans="1:13">
      <c r="A15" s="215" t="s">
        <v>390</v>
      </c>
      <c r="B15" s="281" t="s">
        <v>389</v>
      </c>
      <c r="C15" s="281"/>
      <c r="D15" s="281"/>
      <c r="E15" s="281"/>
      <c r="F15" s="281"/>
      <c r="G15" s="218">
        <v>644</v>
      </c>
      <c r="H15" s="218">
        <v>12202</v>
      </c>
      <c r="I15" s="213">
        <v>5119</v>
      </c>
      <c r="J15" s="214">
        <v>4898</v>
      </c>
    </row>
    <row r="16" spans="1:13">
      <c r="A16" s="215">
        <v>3</v>
      </c>
      <c r="B16" s="281" t="s">
        <v>388</v>
      </c>
      <c r="C16" s="281"/>
      <c r="D16" s="281"/>
      <c r="E16" s="281"/>
      <c r="F16" s="281"/>
      <c r="G16" s="218">
        <v>68</v>
      </c>
      <c r="H16" s="218">
        <v>12300</v>
      </c>
      <c r="I16" s="213">
        <v>110918</v>
      </c>
      <c r="J16" s="214">
        <v>21655</v>
      </c>
    </row>
    <row r="17" spans="1:10">
      <c r="A17" s="215">
        <v>4</v>
      </c>
      <c r="B17" s="281" t="s">
        <v>387</v>
      </c>
      <c r="C17" s="281"/>
      <c r="D17" s="281"/>
      <c r="E17" s="281"/>
      <c r="F17" s="281"/>
      <c r="G17" s="218">
        <v>61</v>
      </c>
      <c r="H17" s="218">
        <v>12400</v>
      </c>
      <c r="I17" s="213">
        <f>I18+I19+I20+I21+I22+I23+I24+I25+I26+I27+I28+I29+I32</f>
        <v>51113</v>
      </c>
      <c r="J17" s="214">
        <f>J18+J19+J20+J21+J22+J23+J24+J25+J26+J27+J28+J29+J32</f>
        <v>61002</v>
      </c>
    </row>
    <row r="18" spans="1:10">
      <c r="A18" s="215" t="s">
        <v>328</v>
      </c>
      <c r="B18" s="294" t="s">
        <v>386</v>
      </c>
      <c r="C18" s="294"/>
      <c r="D18" s="294"/>
      <c r="E18" s="294"/>
      <c r="F18" s="294"/>
      <c r="G18" s="229"/>
      <c r="H18" s="229">
        <v>12401</v>
      </c>
      <c r="I18" s="213"/>
      <c r="J18" s="214"/>
    </row>
    <row r="19" spans="1:10">
      <c r="A19" s="215" t="s">
        <v>326</v>
      </c>
      <c r="B19" s="294" t="s">
        <v>385</v>
      </c>
      <c r="C19" s="294"/>
      <c r="D19" s="294"/>
      <c r="E19" s="294"/>
      <c r="F19" s="294"/>
      <c r="G19" s="230">
        <v>611</v>
      </c>
      <c r="H19" s="229">
        <v>12402</v>
      </c>
      <c r="I19" s="213"/>
      <c r="J19" s="214"/>
    </row>
    <row r="20" spans="1:10">
      <c r="A20" s="215" t="s">
        <v>324</v>
      </c>
      <c r="B20" s="294" t="s">
        <v>384</v>
      </c>
      <c r="C20" s="294"/>
      <c r="D20" s="294"/>
      <c r="E20" s="294"/>
      <c r="F20" s="294"/>
      <c r="G20" s="229">
        <v>613</v>
      </c>
      <c r="H20" s="229">
        <v>12403</v>
      </c>
      <c r="I20" s="213">
        <v>390</v>
      </c>
      <c r="J20" s="214">
        <v>240</v>
      </c>
    </row>
    <row r="21" spans="1:10">
      <c r="A21" s="215" t="s">
        <v>357</v>
      </c>
      <c r="B21" s="294" t="s">
        <v>383</v>
      </c>
      <c r="C21" s="294"/>
      <c r="D21" s="294"/>
      <c r="E21" s="294"/>
      <c r="F21" s="294"/>
      <c r="G21" s="230">
        <v>615</v>
      </c>
      <c r="H21" s="229">
        <v>12404</v>
      </c>
      <c r="I21" s="240">
        <v>673</v>
      </c>
      <c r="J21" s="241">
        <v>827</v>
      </c>
    </row>
    <row r="22" spans="1:10">
      <c r="A22" s="215" t="s">
        <v>382</v>
      </c>
      <c r="B22" s="294" t="s">
        <v>381</v>
      </c>
      <c r="C22" s="294"/>
      <c r="D22" s="294"/>
      <c r="E22" s="294"/>
      <c r="F22" s="294"/>
      <c r="G22" s="230">
        <v>616</v>
      </c>
      <c r="H22" s="229">
        <v>12405</v>
      </c>
      <c r="I22" s="213">
        <v>78</v>
      </c>
      <c r="J22" s="214">
        <v>193</v>
      </c>
    </row>
    <row r="23" spans="1:10">
      <c r="A23" s="215" t="s">
        <v>380</v>
      </c>
      <c r="B23" s="294" t="s">
        <v>379</v>
      </c>
      <c r="C23" s="294"/>
      <c r="D23" s="294"/>
      <c r="E23" s="294"/>
      <c r="F23" s="294"/>
      <c r="G23" s="230">
        <v>617</v>
      </c>
      <c r="H23" s="229">
        <v>12406</v>
      </c>
      <c r="I23" s="213"/>
      <c r="J23" s="214"/>
    </row>
    <row r="24" spans="1:10">
      <c r="A24" s="215" t="s">
        <v>378</v>
      </c>
      <c r="B24" s="297" t="s">
        <v>377</v>
      </c>
      <c r="C24" s="297" t="s">
        <v>376</v>
      </c>
      <c r="D24" s="297"/>
      <c r="E24" s="297"/>
      <c r="F24" s="297"/>
      <c r="G24" s="230">
        <v>618</v>
      </c>
      <c r="H24" s="229">
        <v>12407</v>
      </c>
      <c r="I24" s="213">
        <v>44756</v>
      </c>
      <c r="J24" s="214">
        <v>52791</v>
      </c>
    </row>
    <row r="25" spans="1:10">
      <c r="A25" s="215" t="s">
        <v>375</v>
      </c>
      <c r="B25" s="297" t="s">
        <v>374</v>
      </c>
      <c r="C25" s="297"/>
      <c r="D25" s="297"/>
      <c r="E25" s="297"/>
      <c r="F25" s="297"/>
      <c r="G25" s="230">
        <v>623</v>
      </c>
      <c r="H25" s="229">
        <v>12408</v>
      </c>
      <c r="I25" s="213"/>
      <c r="J25" s="214"/>
    </row>
    <row r="26" spans="1:10">
      <c r="A26" s="215" t="s">
        <v>373</v>
      </c>
      <c r="B26" s="297" t="s">
        <v>372</v>
      </c>
      <c r="C26" s="297"/>
      <c r="D26" s="297"/>
      <c r="E26" s="297"/>
      <c r="F26" s="297"/>
      <c r="G26" s="230">
        <v>624</v>
      </c>
      <c r="H26" s="229">
        <v>12409</v>
      </c>
      <c r="I26" s="213">
        <v>3</v>
      </c>
      <c r="J26" s="214">
        <v>78</v>
      </c>
    </row>
    <row r="27" spans="1:10">
      <c r="A27" s="215" t="s">
        <v>371</v>
      </c>
      <c r="B27" s="297" t="s">
        <v>370</v>
      </c>
      <c r="C27" s="297"/>
      <c r="D27" s="297"/>
      <c r="E27" s="297"/>
      <c r="F27" s="297"/>
      <c r="G27" s="230">
        <v>625</v>
      </c>
      <c r="H27" s="229">
        <v>12410</v>
      </c>
      <c r="I27" s="213">
        <v>580</v>
      </c>
      <c r="J27" s="214">
        <v>454</v>
      </c>
    </row>
    <row r="28" spans="1:10">
      <c r="A28" s="215" t="s">
        <v>369</v>
      </c>
      <c r="B28" s="297" t="s">
        <v>368</v>
      </c>
      <c r="C28" s="297"/>
      <c r="D28" s="297"/>
      <c r="E28" s="297"/>
      <c r="F28" s="297"/>
      <c r="G28" s="230">
        <v>626</v>
      </c>
      <c r="H28" s="229">
        <v>12411</v>
      </c>
      <c r="I28" s="213">
        <v>886</v>
      </c>
      <c r="J28" s="214">
        <v>883</v>
      </c>
    </row>
    <row r="29" spans="1:10">
      <c r="A29" s="231" t="s">
        <v>367</v>
      </c>
      <c r="B29" s="297" t="s">
        <v>366</v>
      </c>
      <c r="C29" s="297"/>
      <c r="D29" s="297"/>
      <c r="E29" s="297"/>
      <c r="F29" s="297"/>
      <c r="G29" s="230">
        <v>627</v>
      </c>
      <c r="H29" s="229">
        <v>12412</v>
      </c>
      <c r="I29" s="214">
        <f>I30+I31</f>
        <v>3716</v>
      </c>
      <c r="J29" s="214">
        <f>J30+J31</f>
        <v>3102</v>
      </c>
    </row>
    <row r="30" spans="1:10">
      <c r="A30" s="215"/>
      <c r="B30" s="298" t="s">
        <v>365</v>
      </c>
      <c r="C30" s="298"/>
      <c r="D30" s="298"/>
      <c r="E30" s="298"/>
      <c r="F30" s="298"/>
      <c r="G30" s="230">
        <v>6271</v>
      </c>
      <c r="H30" s="230">
        <v>124121</v>
      </c>
      <c r="I30" s="213">
        <v>3716</v>
      </c>
      <c r="J30" s="214">
        <v>3102</v>
      </c>
    </row>
    <row r="31" spans="1:10">
      <c r="A31" s="215"/>
      <c r="B31" s="298" t="s">
        <v>364</v>
      </c>
      <c r="C31" s="298"/>
      <c r="D31" s="298"/>
      <c r="E31" s="298"/>
      <c r="F31" s="298"/>
      <c r="G31" s="230">
        <v>6272</v>
      </c>
      <c r="H31" s="230">
        <v>124122</v>
      </c>
      <c r="I31" s="213"/>
      <c r="J31" s="214"/>
    </row>
    <row r="32" spans="1:10">
      <c r="A32" s="215" t="s">
        <v>363</v>
      </c>
      <c r="B32" s="297" t="s">
        <v>362</v>
      </c>
      <c r="C32" s="297"/>
      <c r="D32" s="297"/>
      <c r="E32" s="297"/>
      <c r="F32" s="297"/>
      <c r="G32" s="230">
        <v>628</v>
      </c>
      <c r="H32" s="230">
        <v>12413</v>
      </c>
      <c r="I32" s="213">
        <v>31</v>
      </c>
      <c r="J32" s="214">
        <v>2434</v>
      </c>
    </row>
    <row r="33" spans="1:15">
      <c r="A33" s="215">
        <v>5</v>
      </c>
      <c r="B33" s="297" t="s">
        <v>361</v>
      </c>
      <c r="C33" s="297"/>
      <c r="D33" s="297"/>
      <c r="E33" s="297"/>
      <c r="F33" s="297"/>
      <c r="G33" s="230">
        <v>63</v>
      </c>
      <c r="H33" s="230">
        <v>12500</v>
      </c>
      <c r="I33" s="213">
        <f>I34+I35+I36</f>
        <v>1576</v>
      </c>
      <c r="J33" s="214">
        <f>J34+J35+J36+J37</f>
        <v>276</v>
      </c>
    </row>
    <row r="34" spans="1:15">
      <c r="A34" s="215" t="s">
        <v>328</v>
      </c>
      <c r="B34" s="297" t="s">
        <v>360</v>
      </c>
      <c r="C34" s="297"/>
      <c r="D34" s="297"/>
      <c r="E34" s="297"/>
      <c r="F34" s="297"/>
      <c r="G34" s="230">
        <v>632</v>
      </c>
      <c r="H34" s="230">
        <v>12501</v>
      </c>
      <c r="I34" s="213"/>
      <c r="J34" s="214"/>
    </row>
    <row r="35" spans="1:15">
      <c r="A35" s="215" t="s">
        <v>326</v>
      </c>
      <c r="B35" s="297" t="s">
        <v>359</v>
      </c>
      <c r="C35" s="297"/>
      <c r="D35" s="297"/>
      <c r="E35" s="297"/>
      <c r="F35" s="297"/>
      <c r="G35" s="230">
        <v>633</v>
      </c>
      <c r="H35" s="230">
        <v>12502</v>
      </c>
      <c r="I35" s="213"/>
      <c r="J35" s="214"/>
      <c r="O35" s="177">
        <v>39191</v>
      </c>
    </row>
    <row r="36" spans="1:15">
      <c r="A36" s="215" t="s">
        <v>324</v>
      </c>
      <c r="B36" s="297" t="s">
        <v>358</v>
      </c>
      <c r="C36" s="297"/>
      <c r="D36" s="297"/>
      <c r="E36" s="297"/>
      <c r="F36" s="297"/>
      <c r="G36" s="230">
        <v>634</v>
      </c>
      <c r="H36" s="230">
        <v>12503</v>
      </c>
      <c r="I36" s="213">
        <v>1576</v>
      </c>
      <c r="J36" s="214">
        <v>276</v>
      </c>
      <c r="O36" s="177">
        <v>78284</v>
      </c>
    </row>
    <row r="37" spans="1:15">
      <c r="A37" s="215" t="s">
        <v>357</v>
      </c>
      <c r="B37" s="297" t="s">
        <v>356</v>
      </c>
      <c r="C37" s="297"/>
      <c r="D37" s="297"/>
      <c r="E37" s="297"/>
      <c r="F37" s="297"/>
      <c r="G37" s="230" t="s">
        <v>355</v>
      </c>
      <c r="H37" s="230">
        <v>12504</v>
      </c>
      <c r="I37" s="213"/>
      <c r="J37" s="214"/>
      <c r="O37" s="177">
        <v>160763</v>
      </c>
    </row>
    <row r="38" spans="1:15">
      <c r="A38" s="215" t="s">
        <v>354</v>
      </c>
      <c r="B38" s="281" t="s">
        <v>353</v>
      </c>
      <c r="C38" s="281"/>
      <c r="D38" s="281"/>
      <c r="E38" s="281"/>
      <c r="F38" s="281"/>
      <c r="G38" s="230"/>
      <c r="H38" s="230">
        <v>12600</v>
      </c>
      <c r="I38" s="213">
        <f>I7+I13+I16+I17+I33</f>
        <v>204324</v>
      </c>
      <c r="J38" s="214">
        <f>J7+J13+J16+J17+J33</f>
        <v>122001</v>
      </c>
      <c r="L38" s="177">
        <f>'Pasq 1'!I24</f>
        <v>206039</v>
      </c>
      <c r="M38" s="177">
        <f>'Pasq 1'!J24</f>
        <v>122788</v>
      </c>
      <c r="O38" s="177">
        <v>2200</v>
      </c>
    </row>
    <row r="39" spans="1:15">
      <c r="A39" s="232"/>
      <c r="B39" s="191" t="s">
        <v>352</v>
      </c>
      <c r="C39" s="191"/>
      <c r="D39" s="191"/>
      <c r="E39" s="191"/>
      <c r="F39" s="191"/>
      <c r="G39" s="191"/>
      <c r="H39" s="191"/>
      <c r="I39" s="242" t="s">
        <v>338</v>
      </c>
      <c r="J39" s="243" t="s">
        <v>337</v>
      </c>
      <c r="L39" s="177">
        <f>L38-I38</f>
        <v>1715</v>
      </c>
      <c r="M39" s="177">
        <f>M38-J38</f>
        <v>787</v>
      </c>
      <c r="O39" s="177">
        <f>SUM(O35:O38)</f>
        <v>280438</v>
      </c>
    </row>
    <row r="40" spans="1:15">
      <c r="A40" s="234">
        <v>1</v>
      </c>
      <c r="B40" s="294" t="s">
        <v>351</v>
      </c>
      <c r="C40" s="294"/>
      <c r="D40" s="294"/>
      <c r="E40" s="294"/>
      <c r="F40" s="294"/>
      <c r="G40" s="230"/>
      <c r="H40" s="230">
        <v>14000</v>
      </c>
      <c r="I40" s="213">
        <v>84</v>
      </c>
      <c r="J40" s="214">
        <v>82</v>
      </c>
    </row>
    <row r="41" spans="1:15">
      <c r="A41" s="234">
        <v>2</v>
      </c>
      <c r="B41" s="294" t="s">
        <v>350</v>
      </c>
      <c r="C41" s="294"/>
      <c r="D41" s="294"/>
      <c r="E41" s="294"/>
      <c r="F41" s="294"/>
      <c r="G41" s="230"/>
      <c r="H41" s="230">
        <v>15000</v>
      </c>
      <c r="I41" s="213"/>
      <c r="J41" s="214"/>
    </row>
    <row r="42" spans="1:15">
      <c r="A42" s="233" t="s">
        <v>328</v>
      </c>
      <c r="B42" s="294" t="s">
        <v>349</v>
      </c>
      <c r="C42" s="294"/>
      <c r="D42" s="294"/>
      <c r="E42" s="294"/>
      <c r="F42" s="294"/>
      <c r="G42" s="230"/>
      <c r="H42" s="230">
        <v>15001</v>
      </c>
      <c r="I42" s="213">
        <f>I43</f>
        <v>4037</v>
      </c>
      <c r="J42" s="213">
        <f>J43</f>
        <v>280438</v>
      </c>
    </row>
    <row r="43" spans="1:15">
      <c r="A43" s="233"/>
      <c r="B43" s="295" t="s">
        <v>348</v>
      </c>
      <c r="C43" s="295"/>
      <c r="D43" s="295"/>
      <c r="E43" s="295"/>
      <c r="F43" s="295"/>
      <c r="G43" s="230"/>
      <c r="H43" s="230">
        <v>150011</v>
      </c>
      <c r="I43" s="213">
        <v>4037</v>
      </c>
      <c r="J43" s="214">
        <v>280438</v>
      </c>
    </row>
    <row r="44" spans="1:15">
      <c r="A44" s="234" t="s">
        <v>326</v>
      </c>
      <c r="B44" s="294" t="s">
        <v>347</v>
      </c>
      <c r="C44" s="294"/>
      <c r="D44" s="294"/>
      <c r="E44" s="294"/>
      <c r="F44" s="294"/>
      <c r="G44" s="230"/>
      <c r="H44" s="230">
        <v>15002</v>
      </c>
      <c r="I44" s="213">
        <f>I45</f>
        <v>5511</v>
      </c>
      <c r="J44" s="244"/>
      <c r="M44" s="177">
        <v>2984</v>
      </c>
      <c r="N44" s="177">
        <v>5511</v>
      </c>
    </row>
    <row r="45" spans="1:15" ht="13.5" thickBot="1">
      <c r="A45" s="235"/>
      <c r="B45" s="296" t="s">
        <v>346</v>
      </c>
      <c r="C45" s="296"/>
      <c r="D45" s="296"/>
      <c r="E45" s="296"/>
      <c r="F45" s="296"/>
      <c r="G45" s="236"/>
      <c r="H45" s="236">
        <v>150021</v>
      </c>
      <c r="I45" s="221">
        <v>5511</v>
      </c>
      <c r="J45" s="245"/>
      <c r="M45" s="177">
        <v>1000</v>
      </c>
    </row>
    <row r="46" spans="1:15">
      <c r="M46" s="177">
        <v>53</v>
      </c>
    </row>
    <row r="47" spans="1:15">
      <c r="G47" s="178"/>
      <c r="H47" s="223" t="str">
        <f>'Pasq 1'!G28</f>
        <v>DREJTORI</v>
      </c>
      <c r="I47" s="223"/>
      <c r="M47" s="177">
        <f>SUM(M44:M46)</f>
        <v>4037</v>
      </c>
    </row>
    <row r="48" spans="1:15">
      <c r="G48" s="178"/>
      <c r="H48" s="223"/>
      <c r="I48" s="223"/>
    </row>
    <row r="49" spans="8:8">
      <c r="H49" s="223" t="str">
        <f>'Pasq 1'!G30</f>
        <v>Ilirian  MIMINI</v>
      </c>
    </row>
  </sheetData>
  <mergeCells count="40">
    <mergeCell ref="B15:F15"/>
    <mergeCell ref="B16:F16"/>
    <mergeCell ref="A5:J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27:F27"/>
    <mergeCell ref="B28:F28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40:F40"/>
    <mergeCell ref="B41:F41"/>
    <mergeCell ref="B29:F29"/>
    <mergeCell ref="B30:F30"/>
    <mergeCell ref="B31:F31"/>
    <mergeCell ref="B32:F32"/>
    <mergeCell ref="B42:F42"/>
    <mergeCell ref="B43:F43"/>
    <mergeCell ref="B44:F44"/>
    <mergeCell ref="B45:F45"/>
    <mergeCell ref="B33:F33"/>
    <mergeCell ref="B34:F34"/>
    <mergeCell ref="B35:F35"/>
    <mergeCell ref="B36:F36"/>
    <mergeCell ref="B37:F37"/>
    <mergeCell ref="B38:F38"/>
  </mergeCells>
  <phoneticPr fontId="3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Kopertina </vt:lpstr>
      <vt:lpstr>AKTIVI </vt:lpstr>
      <vt:lpstr>PASIVI </vt:lpstr>
      <vt:lpstr>Ardh e shp - natyres</vt:lpstr>
      <vt:lpstr>Fluks mon - indirek</vt:lpstr>
      <vt:lpstr>Pasq e ndrysh te kap 2</vt:lpstr>
      <vt:lpstr>Pasq.per AAM 1</vt:lpstr>
      <vt:lpstr>Pasq 1</vt:lpstr>
      <vt:lpstr>Pasq 2</vt:lpstr>
      <vt:lpstr>Pasq 3</vt:lpstr>
      <vt:lpstr>INVENTARI BANKAVE</vt:lpstr>
      <vt:lpstr>Inventari M&gt;TRASPORTI</vt:lpstr>
      <vt:lpstr>Inventar 2011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2012-03-01T17:15:22Z</cp:lastPrinted>
  <dcterms:created xsi:type="dcterms:W3CDTF">2008-12-07T08:59:09Z</dcterms:created>
  <dcterms:modified xsi:type="dcterms:W3CDTF">2018-12-15T11:37:53Z</dcterms:modified>
</cp:coreProperties>
</file>