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320" windowHeight="9780"/>
  </bookViews>
  <sheets>
    <sheet name="Kop." sheetId="2" r:id="rId1"/>
    <sheet name="PASQYR E POZICIONIT" sheetId="1" r:id="rId2"/>
    <sheet name="PASH 1" sheetId="3" r:id="rId3"/>
    <sheet name="Fluksi 1" sheetId="4" r:id="rId4"/>
    <sheet name="Kapitali 1" sheetId="6" r:id="rId5"/>
    <sheet name="Pasq.per AAM 2017" sheetId="7" r:id="rId6"/>
  </sheets>
  <calcPr calcId="124519"/>
</workbook>
</file>

<file path=xl/calcChain.xml><?xml version="1.0" encoding="utf-8"?>
<calcChain xmlns="http://schemas.openxmlformats.org/spreadsheetml/2006/main">
  <c r="I26" i="6"/>
  <c r="J23"/>
  <c r="I19"/>
  <c r="I17"/>
  <c r="J17"/>
  <c r="J15"/>
  <c r="J4" l="1"/>
  <c r="I4"/>
  <c r="E37" i="4" l="1"/>
  <c r="E7"/>
  <c r="H70" i="3"/>
  <c r="G70"/>
  <c r="H59"/>
  <c r="G59"/>
  <c r="F29" i="1"/>
  <c r="G22" i="3"/>
  <c r="F65" i="1"/>
  <c r="C39" i="7" l="1"/>
  <c r="C40"/>
  <c r="C41"/>
  <c r="E26" s="1"/>
  <c r="C42"/>
  <c r="E27" s="1"/>
  <c r="C43"/>
  <c r="C38"/>
  <c r="C16"/>
  <c r="G38"/>
  <c r="F87" i="1"/>
  <c r="F69"/>
  <c r="F14"/>
  <c r="F104"/>
  <c r="E25" i="7"/>
  <c r="G10" i="3"/>
  <c r="F5" i="1"/>
  <c r="C46" i="7" l="1"/>
  <c r="G24" i="3"/>
  <c r="F20" i="1" l="1"/>
  <c r="F13"/>
  <c r="G15" i="3"/>
  <c r="F93" i="1" l="1"/>
  <c r="E31" i="7"/>
  <c r="G12" i="3" l="1"/>
  <c r="E39" i="7" l="1"/>
  <c r="E40"/>
  <c r="E41"/>
  <c r="E42"/>
  <c r="E43"/>
  <c r="E38"/>
  <c r="E16"/>
  <c r="G43"/>
  <c r="F46" i="1" s="1"/>
  <c r="G9" i="7"/>
  <c r="G10"/>
  <c r="G11"/>
  <c r="G12"/>
  <c r="G13"/>
  <c r="G8"/>
  <c r="G42" l="1"/>
  <c r="G41"/>
  <c r="E46"/>
  <c r="G39"/>
  <c r="F43" i="1" s="1"/>
  <c r="G16" i="7"/>
  <c r="F45" i="1" l="1"/>
  <c r="G44" i="7"/>
  <c r="F31"/>
  <c r="D31"/>
  <c r="F16"/>
  <c r="D16"/>
  <c r="K5" i="6"/>
  <c r="M5" s="1"/>
  <c r="K18"/>
  <c r="M18" s="1"/>
  <c r="K20"/>
  <c r="M20" s="1"/>
  <c r="K21"/>
  <c r="M21" s="1"/>
  <c r="K22"/>
  <c r="M22" s="1"/>
  <c r="K23"/>
  <c r="M23" s="1"/>
  <c r="K24"/>
  <c r="M24" s="1"/>
  <c r="K25"/>
  <c r="M25" s="1"/>
  <c r="D26"/>
  <c r="E26"/>
  <c r="F26"/>
  <c r="H26"/>
  <c r="G4"/>
  <c r="G17" s="1"/>
  <c r="C4"/>
  <c r="E6" i="4"/>
  <c r="E23"/>
  <c r="E14"/>
  <c r="I59" i="1"/>
  <c r="C31" i="7" l="1"/>
  <c r="K4" i="6"/>
  <c r="M4" s="1"/>
  <c r="G26" i="7"/>
  <c r="G27"/>
  <c r="G24"/>
  <c r="G31" s="1"/>
  <c r="G43" i="3"/>
  <c r="G25" i="7"/>
  <c r="G36" i="3"/>
  <c r="E36" i="4"/>
  <c r="G46" i="3" l="1"/>
  <c r="F70" i="1" s="1"/>
  <c r="G40" i="7"/>
  <c r="F44" i="1" s="1"/>
  <c r="F42" s="1"/>
  <c r="F58" s="1"/>
  <c r="E39" i="4"/>
  <c r="C17" i="6"/>
  <c r="K17" s="1"/>
  <c r="M17" s="1"/>
  <c r="G46" i="7" l="1"/>
  <c r="F61" i="1"/>
  <c r="G50" i="3"/>
  <c r="F105" i="1" s="1"/>
  <c r="J19" i="6" s="1"/>
  <c r="J26" s="1"/>
  <c r="F107" i="1" l="1"/>
  <c r="F75"/>
  <c r="F95" s="1"/>
  <c r="K26" i="6" l="1"/>
  <c r="M26" s="1"/>
  <c r="F109" i="1"/>
  <c r="K19" i="6"/>
  <c r="M19" s="1"/>
  <c r="F32" i="1" l="1"/>
  <c r="F59" s="1"/>
</calcChain>
</file>

<file path=xl/sharedStrings.xml><?xml version="1.0" encoding="utf-8"?>
<sst xmlns="http://schemas.openxmlformats.org/spreadsheetml/2006/main" count="383" uniqueCount="263">
  <si>
    <t>A   K   T   I   V   E   T</t>
  </si>
  <si>
    <t>Shenime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</si>
  <si>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</si>
  <si>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</si>
  <si>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</si>
  <si>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</si>
  <si>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</si>
  <si>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</si>
  <si>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</si>
  <si>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</si>
  <si>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</si>
  <si>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</si>
  <si>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</si>
  <si>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</si>
  <si>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</si>
  <si>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</si>
  <si>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</si>
  <si>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</si>
  <si>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</si>
  <si>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</si>
  <si>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</si>
  <si>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</si>
  <si>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</si>
  <si>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</si>
  <si>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</si>
  <si>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</si>
  <si>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</si>
  <si>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</si>
  <si>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</si>
  <si>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</si>
  <si>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</si>
  <si>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</si>
  <si>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</si>
  <si>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</si>
  <si>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</si>
  <si>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</si>
  <si>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</si>
  <si>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</si>
  <si>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</si>
  <si>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</si>
  <si>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</si>
  <si>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</si>
  <si>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</si>
  <si>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</si>
  <si>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</si>
  <si>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</si>
  <si>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</si>
  <si>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</si>
  <si>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</si>
  <si>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</si>
  <si>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</si>
  <si>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</si>
  <si>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</si>
  <si>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</si>
  <si>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</si>
  <si>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</si>
  <si>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</si>
  <si>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</si>
  <si>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</si>
  <si>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</si>
  <si>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</si>
  <si>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</si>
  <si>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</si>
  <si>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</si>
  <si>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</si>
  <si>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</si>
  <si>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</si>
  <si>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</si>
  <si>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</si>
  <si>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</si>
  <si>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</si>
  <si>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</si>
  <si>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</si>
  <si>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</si>
  <si>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</si>
  <si>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</si>
  <si>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</si>
  <si>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</si>
  <si>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</si>
  <si>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</si>
  <si>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</si>
  <si>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</si>
  <si>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</si>
  <si>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</si>
  <si>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</si>
  <si>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</si>
  <si>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</si>
  <si>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</si>
  <si>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</si>
  <si>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</si>
  <si>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</si>
  <si>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>Ligjit Nr. 9228 Date 29.04.2004     Per Kontabilitetin dhe Pasqyrat Financiare  )</t>
  </si>
  <si>
    <t>Pasqyra Financiare jane individuale</t>
  </si>
  <si>
    <t>Pasqyra Finanicare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</si>
  <si>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</si>
  <si>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</si>
  <si>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</si>
  <si>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</si>
  <si>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</si>
  <si>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</si>
  <si>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</si>
  <si>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PASQYRA E POZICIONIT FINANCIAR</t>
  </si>
  <si>
    <t>Pasqyra e Performancës</t>
  </si>
  <si>
    <t>(Pasqyra e të ardhurave dhe shpenzimeve)</t>
  </si>
  <si>
    <t>Formati 1 – Shpenzimet e shfrytëzimit të klasifikuara sipas natyrës</t>
  </si>
  <si>
    <t>Nr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</si>
  <si>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</si>
  <si>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</si>
  <si>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</si>
  <si>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</si>
  <si>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</si>
  <si>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</si>
  <si>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</si>
  <si>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</si>
  <si>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</si>
  <si>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</si>
  <si>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</si>
  <si>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</si>
  <si>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</si>
  <si>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</si>
  <si>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</si>
  <si>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</si>
  <si>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</si>
  <si>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</si>
  <si>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</si>
  <si>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</si>
  <si>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</si>
  <si>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</si>
  <si>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</si>
  <si>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</si>
  <si>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</si>
  <si>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</si>
  <si>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</si>
  <si>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</si>
  <si>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</si>
  <si>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</si>
  <si>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</si>
  <si>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</si>
  <si>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</si>
  <si>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</si>
  <si>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</si>
  <si>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</si>
  <si>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</si>
  <si>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</si>
  <si>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</si>
  <si>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</si>
  <si>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</si>
  <si>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</si>
  <si>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</si>
  <si>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</si>
  <si>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</si>
  <si>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</si>
  <si>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</si>
  <si>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</si>
  <si>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</si>
  <si>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</si>
  <si>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</si>
  <si>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</si>
  <si>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</si>
  <si>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</si>
  <si>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</si>
  <si>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</si>
  <si>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</si>
  <si>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</si>
  <si>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</si>
  <si>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</si>
  <si>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</si>
  <si>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</si>
  <si>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</si>
  <si>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</si>
  <si>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</si>
  <si>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</si>
  <si>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</si>
  <si>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</si>
  <si>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</si>
  <si>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</si>
  <si>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</si>
  <si>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</si>
  <si>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</si>
  <si>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</si>
  <si>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</si>
  <si>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</si>
  <si>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</si>
  <si>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</si>
  <si>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</si>
  <si>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</si>
  <si>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</si>
  <si>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</si>
  <si>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</si>
  <si>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</si>
  <si>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</si>
  <si>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Fitim / Humbja e vitit</t>
  </si>
  <si>
    <t>Totali</t>
  </si>
  <si>
    <t>Interesa Jo-Kontrollues</t>
  </si>
  <si>
    <t>Efekti i ndryshimeve në politikat kontabël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</si>
  <si>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</si>
  <si>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</si>
  <si>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</si>
  <si>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</si>
  <si>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</si>
  <si>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</si>
  <si>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</si>
  <si>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Tirane</t>
  </si>
  <si>
    <t>po</t>
  </si>
  <si>
    <t>jo</t>
  </si>
  <si>
    <t>A.1</t>
  </si>
  <si>
    <t>A.2</t>
  </si>
  <si>
    <t>A.3</t>
  </si>
  <si>
    <t>A.4</t>
  </si>
  <si>
    <t>B.1</t>
  </si>
  <si>
    <t>B.2</t>
  </si>
  <si>
    <t>A.5</t>
  </si>
  <si>
    <t>A.6</t>
  </si>
  <si>
    <t>B.3</t>
  </si>
  <si>
    <t>B.4</t>
  </si>
  <si>
    <t>B.5</t>
  </si>
  <si>
    <t>UJESJELLES BULQIZE  SH.A</t>
  </si>
  <si>
    <t>J66702422U</t>
  </si>
  <si>
    <t>Lagja Minatori,Bulqize</t>
  </si>
  <si>
    <t>Prodhim dhe shitje Uji</t>
  </si>
  <si>
    <t xml:space="preserve">(  Ne zbatim te Standartit Kombetar te Kontabilitetit Nr.2 te Permiresuar dhe </t>
  </si>
  <si>
    <t>Të tjera (TVSH)</t>
  </si>
  <si>
    <t>Garanci punimesh</t>
  </si>
  <si>
    <t>Te tjera</t>
  </si>
  <si>
    <t>Te tjera personeli</t>
  </si>
  <si>
    <t>Te ardhura nga Grantet</t>
  </si>
  <si>
    <t>Te ardhura  nga gabimet e viteve te meparshme</t>
  </si>
  <si>
    <t>Hua të arkëtuara (Grante per investime dhe shpenzime)</t>
  </si>
  <si>
    <t>A.7</t>
  </si>
  <si>
    <t>A.8</t>
  </si>
  <si>
    <t>B.6</t>
  </si>
  <si>
    <t>B.7</t>
  </si>
  <si>
    <t>B.8</t>
  </si>
  <si>
    <t>Nipt:J66702422U</t>
  </si>
  <si>
    <t>Emertimi</t>
  </si>
  <si>
    <t>Gjendje</t>
  </si>
  <si>
    <t xml:space="preserve">Shtesa nga </t>
  </si>
  <si>
    <t>Shtesa</t>
  </si>
  <si>
    <t>Pakesime</t>
  </si>
  <si>
    <t>Rivlersimi</t>
  </si>
  <si>
    <t>Toka , Troje &amp; Terrene</t>
  </si>
  <si>
    <t>Ndertesa</t>
  </si>
  <si>
    <t>Ndertime e inst pergj.</t>
  </si>
  <si>
    <t>Mjete Transporti</t>
  </si>
  <si>
    <t>Mobilje e pajisje zyre</t>
  </si>
  <si>
    <t>Aktive afatgjata ne proces</t>
  </si>
  <si>
    <t xml:space="preserve">             TOTALI</t>
  </si>
  <si>
    <t>Mobilje</t>
  </si>
  <si>
    <t>16.03.2016</t>
  </si>
  <si>
    <t xml:space="preserve">Të ardhura të shtyra </t>
  </si>
  <si>
    <t>Të ardhura të shtyra (Grante per investime)</t>
  </si>
  <si>
    <t>Pozicioni financiar i rideklaruar më 1 Janar 2016</t>
  </si>
  <si>
    <t>Pozicioni financiar më 31 Dhjetor 2016</t>
  </si>
  <si>
    <t>Viti   2017</t>
  </si>
  <si>
    <t>01.01.2017</t>
  </si>
  <si>
    <t>31.12.2017</t>
  </si>
  <si>
    <t>KAMATA</t>
  </si>
  <si>
    <t>Aktivet Afatgjata Materiale  2017</t>
  </si>
  <si>
    <t>Amortizimi A.A.Materiale    2017</t>
  </si>
  <si>
    <t>Vlera Kontabel Neto e A.A.Materiale  2017</t>
  </si>
  <si>
    <t>Pozicioni financiar i rideklaruar më 31 Dhjetor 2016</t>
  </si>
  <si>
    <t>Pozicioni financiar i rideklaruar më 1 Janar 2017</t>
  </si>
  <si>
    <t>Pozicioni financiar më 31 Dhjetor 2017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</si>
</sst>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</numFmts>
  <fonts count="3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Times New Roman"/>
      <family val="1"/>
    </font>
    <font>
      <i/>
      <sz val="10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b/>
      <sz val="9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23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6" fillId="0" borderId="0" xfId="0" applyFont="1"/>
    <xf numFmtId="1" fontId="6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6" xfId="0" applyFont="1" applyBorder="1"/>
    <xf numFmtId="0" fontId="10" fillId="0" borderId="0" xfId="0" applyFont="1"/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12" fillId="0" borderId="0" xfId="0" applyFont="1" applyBorder="1" applyAlignment="1">
      <alignment horizontal="center"/>
    </xf>
    <xf numFmtId="0" fontId="13" fillId="0" borderId="5" xfId="0" applyFont="1" applyBorder="1"/>
    <xf numFmtId="0" fontId="13" fillId="0" borderId="0" xfId="0" applyFont="1" applyBorder="1"/>
    <xf numFmtId="0" fontId="13" fillId="0" borderId="6" xfId="0" applyFont="1" applyBorder="1"/>
    <xf numFmtId="0" fontId="13" fillId="0" borderId="0" xfId="0" applyFont="1"/>
    <xf numFmtId="0" fontId="4" fillId="0" borderId="8" xfId="0" applyFont="1" applyBorder="1"/>
    <xf numFmtId="0" fontId="4" fillId="0" borderId="1" xfId="0" applyFont="1" applyBorder="1"/>
    <xf numFmtId="0" fontId="4" fillId="0" borderId="9" xfId="0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4" fillId="0" borderId="0" xfId="1" applyNumberFormat="1" applyFont="1" applyBorder="1"/>
    <xf numFmtId="164" fontId="6" fillId="0" borderId="1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64" fontId="23" fillId="0" borderId="10" xfId="1" applyNumberFormat="1" applyFont="1" applyBorder="1" applyAlignment="1">
      <alignment horizontal="center" vertical="center" wrapText="1"/>
    </xf>
    <xf numFmtId="164" fontId="24" fillId="0" borderId="10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0" fillId="0" borderId="0" xfId="1" applyNumberFormat="1" applyFont="1" applyBorder="1" applyAlignment="1">
      <alignment vertical="center"/>
    </xf>
    <xf numFmtId="164" fontId="6" fillId="0" borderId="7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" fontId="6" fillId="0" borderId="7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164" fontId="4" fillId="0" borderId="6" xfId="1" applyNumberFormat="1" applyFont="1" applyBorder="1"/>
    <xf numFmtId="0" fontId="13" fillId="0" borderId="8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4" fontId="6" fillId="0" borderId="0" xfId="1" applyNumberFormat="1" applyFont="1" applyBorder="1"/>
    <xf numFmtId="164" fontId="6" fillId="0" borderId="6" xfId="1" applyNumberFormat="1" applyFont="1" applyBorder="1" applyAlignment="1">
      <alignment vertical="center"/>
    </xf>
    <xf numFmtId="164" fontId="6" fillId="0" borderId="6" xfId="1" applyNumberFormat="1" applyFont="1" applyBorder="1"/>
    <xf numFmtId="0" fontId="21" fillId="0" borderId="0" xfId="3" applyFont="1"/>
    <xf numFmtId="0" fontId="21" fillId="0" borderId="0" xfId="3" applyFont="1" applyAlignment="1">
      <alignment vertical="center"/>
    </xf>
    <xf numFmtId="0" fontId="27" fillId="0" borderId="10" xfId="3" applyFont="1" applyBorder="1"/>
    <xf numFmtId="0" fontId="24" fillId="0" borderId="10" xfId="3" applyFont="1" applyBorder="1" applyAlignment="1">
      <alignment vertical="center" textRotation="90" wrapText="1"/>
    </xf>
    <xf numFmtId="0" fontId="23" fillId="0" borderId="10" xfId="3" applyFont="1" applyBorder="1" applyAlignment="1">
      <alignment horizontal="center" vertical="center" textRotation="90"/>
    </xf>
    <xf numFmtId="0" fontId="23" fillId="0" borderId="10" xfId="3" applyFont="1" applyBorder="1" applyAlignment="1">
      <alignment horizontal="center" vertical="center" textRotation="90" wrapText="1"/>
    </xf>
    <xf numFmtId="0" fontId="23" fillId="0" borderId="10" xfId="0" applyFont="1" applyBorder="1" applyAlignment="1">
      <alignment horizontal="center" vertical="center"/>
    </xf>
    <xf numFmtId="0" fontId="23" fillId="0" borderId="10" xfId="3" applyFont="1" applyBorder="1" applyAlignment="1">
      <alignment vertical="center" wrapText="1"/>
    </xf>
    <xf numFmtId="0" fontId="24" fillId="0" borderId="10" xfId="3" applyFont="1" applyBorder="1" applyAlignment="1">
      <alignment vertical="center" wrapText="1"/>
    </xf>
    <xf numFmtId="164" fontId="21" fillId="0" borderId="0" xfId="3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0" fillId="0" borderId="0" xfId="0" applyNumberFormat="1" applyFont="1"/>
    <xf numFmtId="3" fontId="0" fillId="0" borderId="0" xfId="0" applyNumberFormat="1" applyFont="1" applyBorder="1"/>
    <xf numFmtId="0" fontId="26" fillId="0" borderId="0" xfId="4" applyFont="1"/>
    <xf numFmtId="0" fontId="17" fillId="0" borderId="0" xfId="0" applyFont="1"/>
    <xf numFmtId="0" fontId="17" fillId="0" borderId="0" xfId="0" applyFont="1" applyFill="1"/>
    <xf numFmtId="0" fontId="28" fillId="0" borderId="0" xfId="0" applyFont="1" applyBorder="1"/>
    <xf numFmtId="0" fontId="17" fillId="0" borderId="12" xfId="0" applyFont="1" applyBorder="1" applyAlignment="1">
      <alignment horizontal="center"/>
    </xf>
    <xf numFmtId="21" fontId="17" fillId="0" borderId="13" xfId="0" applyNumberFormat="1" applyFont="1" applyBorder="1" applyAlignment="1">
      <alignment horizontal="center"/>
    </xf>
    <xf numFmtId="22" fontId="17" fillId="0" borderId="13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0" xfId="0" applyFont="1" applyBorder="1"/>
    <xf numFmtId="3" fontId="4" fillId="0" borderId="10" xfId="5" applyNumberFormat="1" applyFont="1" applyBorder="1" applyAlignment="1">
      <alignment horizontal="center"/>
    </xf>
    <xf numFmtId="3" fontId="17" fillId="0" borderId="10" xfId="0" applyNumberFormat="1" applyFont="1" applyBorder="1" applyAlignment="1">
      <alignment horizontal="center"/>
    </xf>
    <xf numFmtId="0" fontId="0" fillId="0" borderId="10" xfId="0" applyBorder="1"/>
    <xf numFmtId="3" fontId="4" fillId="0" borderId="10" xfId="6" applyNumberFormat="1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46" fontId="17" fillId="0" borderId="13" xfId="0" applyNumberFormat="1" applyFont="1" applyBorder="1" applyAlignment="1">
      <alignment horizontal="center"/>
    </xf>
    <xf numFmtId="3" fontId="17" fillId="0" borderId="10" xfId="6" applyNumberFormat="1" applyFont="1" applyBorder="1" applyAlignment="1">
      <alignment horizontal="center"/>
    </xf>
    <xf numFmtId="3" fontId="17" fillId="0" borderId="10" xfId="5" applyNumberFormat="1" applyFont="1" applyBorder="1" applyAlignment="1">
      <alignment horizontal="center"/>
    </xf>
    <xf numFmtId="3" fontId="17" fillId="0" borderId="0" xfId="0" applyNumberFormat="1" applyFont="1"/>
    <xf numFmtId="0" fontId="29" fillId="0" borderId="0" xfId="0" applyFont="1" applyAlignment="1">
      <alignment horizontal="center"/>
    </xf>
    <xf numFmtId="164" fontId="30" fillId="0" borderId="0" xfId="1" applyNumberFormat="1" applyFont="1" applyBorder="1" applyAlignment="1">
      <alignment vertical="center"/>
    </xf>
    <xf numFmtId="164" fontId="31" fillId="0" borderId="0" xfId="1" applyNumberFormat="1" applyFont="1" applyBorder="1" applyAlignment="1">
      <alignment vertical="center"/>
    </xf>
    <xf numFmtId="164" fontId="32" fillId="0" borderId="0" xfId="1" applyNumberFormat="1" applyFont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4" fillId="0" borderId="0" xfId="0" applyNumberFormat="1" applyFont="1"/>
    <xf numFmtId="3" fontId="17" fillId="0" borderId="0" xfId="0" applyNumberFormat="1" applyFont="1" applyAlignment="1">
      <alignment horizontal="center" vertical="center"/>
    </xf>
    <xf numFmtId="164" fontId="4" fillId="0" borderId="0" xfId="1" applyNumberFormat="1" applyFont="1"/>
    <xf numFmtId="164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Border="1" applyAlignment="1">
      <alignment vertical="top"/>
    </xf>
    <xf numFmtId="3" fontId="32" fillId="0" borderId="0" xfId="1" applyNumberFormat="1" applyFont="1" applyBorder="1" applyAlignment="1">
      <alignment vertical="center"/>
    </xf>
    <xf numFmtId="3" fontId="0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/>
    <xf numFmtId="164" fontId="0" fillId="0" borderId="0" xfId="1" applyNumberFormat="1" applyFont="1"/>
    <xf numFmtId="164" fontId="4" fillId="0" borderId="10" xfId="6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4" fontId="4" fillId="0" borderId="0" xfId="1" applyNumberFormat="1" applyFont="1" applyBorder="1" applyAlignment="1">
      <alignment vertical="center"/>
    </xf>
    <xf numFmtId="164" fontId="6" fillId="0" borderId="6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0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3" fontId="0" fillId="0" borderId="10" xfId="6" applyNumberFormat="1" applyFont="1" applyBorder="1" applyAlignment="1">
      <alignment horizontal="center"/>
    </xf>
    <xf numFmtId="3" fontId="17" fillId="0" borderId="10" xfId="6" applyNumberFormat="1" applyFont="1" applyBorder="1" applyAlignment="1">
      <alignment horizontal="center" vertical="center"/>
    </xf>
    <xf numFmtId="3" fontId="0" fillId="0" borderId="10" xfId="0" applyNumberFormat="1" applyBorder="1"/>
    <xf numFmtId="3" fontId="4" fillId="0" borderId="1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4" fontId="17" fillId="0" borderId="0" xfId="1" applyNumberFormat="1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64" fontId="6" fillId="0" borderId="10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4" fontId="0" fillId="0" borderId="10" xfId="1" applyNumberFormat="1" applyFont="1" applyBorder="1" applyAlignment="1">
      <alignment vertical="center"/>
    </xf>
    <xf numFmtId="164" fontId="4" fillId="0" borderId="10" xfId="1" applyNumberFormat="1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64" fontId="25" fillId="0" borderId="10" xfId="1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164" fontId="0" fillId="0" borderId="10" xfId="1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vertical="center"/>
    </xf>
    <xf numFmtId="164" fontId="6" fillId="0" borderId="10" xfId="1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0" fillId="0" borderId="10" xfId="1" applyNumberFormat="1" applyFont="1" applyBorder="1"/>
    <xf numFmtId="164" fontId="4" fillId="0" borderId="10" xfId="1" applyNumberFormat="1" applyFont="1" applyBorder="1"/>
    <xf numFmtId="0" fontId="0" fillId="0" borderId="10" xfId="0" applyFont="1" applyBorder="1"/>
    <xf numFmtId="3" fontId="4" fillId="0" borderId="10" xfId="0" applyNumberFormat="1" applyFont="1" applyBorder="1"/>
    <xf numFmtId="0" fontId="4" fillId="0" borderId="10" xfId="0" applyFont="1" applyBorder="1" applyAlignment="1">
      <alignment horizontal="left"/>
    </xf>
    <xf numFmtId="3" fontId="6" fillId="0" borderId="10" xfId="0" applyNumberFormat="1" applyFont="1" applyBorder="1" applyAlignment="1">
      <alignment horizontal="center" vertical="center"/>
    </xf>
    <xf numFmtId="3" fontId="0" fillId="0" borderId="10" xfId="0" applyNumberFormat="1" applyFont="1" applyBorder="1"/>
    <xf numFmtId="164" fontId="6" fillId="0" borderId="10" xfId="1" applyNumberFormat="1" applyFont="1" applyBorder="1" applyAlignment="1">
      <alignment horizontal="right" vertical="center"/>
    </xf>
    <xf numFmtId="164" fontId="33" fillId="0" borderId="0" xfId="1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164" fontId="33" fillId="0" borderId="0" xfId="1" applyNumberFormat="1" applyFont="1" applyAlignment="1">
      <alignment vertical="center"/>
    </xf>
    <xf numFmtId="164" fontId="0" fillId="0" borderId="0" xfId="0" applyNumberFormat="1" applyFont="1"/>
    <xf numFmtId="0" fontId="10" fillId="0" borderId="7" xfId="0" applyFont="1" applyBorder="1" applyAlignment="1">
      <alignment horizontal="center"/>
    </xf>
    <xf numFmtId="21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6" fontId="10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3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8">
    <cellStyle name="Comma" xfId="1" builtinId="3"/>
    <cellStyle name="Comma 2" xfId="5"/>
    <cellStyle name="Comma_21.Aktivet Afatgjata Materiale  09" xfId="6"/>
    <cellStyle name="Normal" xfId="0" builtinId="0"/>
    <cellStyle name="Normal 2" xfId="2"/>
    <cellStyle name="Normal 2 2" xfId="3"/>
    <cellStyle name="Normal 2 3" xfId="4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6"/>
  <sheetViews>
    <sheetView tabSelected="1" workbookViewId="0">
      <selection activeCell="G64" sqref="G64"/>
    </sheetView>
  </sheetViews>
  <sheetFormatPr defaultRowHeight="12.75"/>
  <cols>
    <col min="1" max="1" width="7.5703125" style="2" customWidth="1"/>
    <col min="2" max="3" width="9.140625" style="2"/>
    <col min="4" max="4" width="9.28515625" style="2" customWidth="1"/>
    <col min="5" max="5" width="11.42578125" style="2" customWidth="1"/>
    <col min="6" max="6" width="12.85546875" style="2" customWidth="1"/>
    <col min="7" max="7" width="5.42578125" style="2" customWidth="1"/>
    <col min="8" max="9" width="9.140625" style="2"/>
    <col min="10" max="10" width="3.140625" style="2" customWidth="1"/>
    <col min="11" max="11" width="9.140625" style="2"/>
    <col min="12" max="12" width="1.85546875" style="2" customWidth="1"/>
    <col min="13" max="16384" width="9.140625" style="2"/>
  </cols>
  <sheetData>
    <row r="1" spans="2:11" ht="6.75" customHeight="1"/>
    <row r="2" spans="2:11">
      <c r="B2" s="16"/>
      <c r="C2" s="17"/>
      <c r="D2" s="17"/>
      <c r="E2" s="17"/>
      <c r="F2" s="17"/>
      <c r="G2" s="17"/>
      <c r="H2" s="17"/>
      <c r="I2" s="17"/>
      <c r="J2" s="17"/>
      <c r="K2" s="18"/>
    </row>
    <row r="3" spans="2:11" s="25" customFormat="1" ht="14.1" customHeight="1">
      <c r="B3" s="19"/>
      <c r="C3" s="20" t="s">
        <v>84</v>
      </c>
      <c r="D3" s="20"/>
      <c r="E3" s="20"/>
      <c r="F3" s="21" t="s">
        <v>216</v>
      </c>
      <c r="G3" s="22"/>
      <c r="H3" s="23"/>
      <c r="I3" s="21"/>
      <c r="J3" s="20"/>
      <c r="K3" s="24"/>
    </row>
    <row r="4" spans="2:11" s="25" customFormat="1" ht="14.1" customHeight="1">
      <c r="B4" s="19"/>
      <c r="C4" s="20" t="s">
        <v>85</v>
      </c>
      <c r="D4" s="20"/>
      <c r="E4" s="20"/>
      <c r="F4" s="21" t="s">
        <v>217</v>
      </c>
      <c r="G4" s="26"/>
      <c r="H4" s="27"/>
      <c r="I4" s="28"/>
      <c r="J4" s="28"/>
      <c r="K4" s="24"/>
    </row>
    <row r="5" spans="2:11" s="25" customFormat="1" ht="14.1" customHeight="1">
      <c r="B5" s="19"/>
      <c r="C5" s="20" t="s">
        <v>86</v>
      </c>
      <c r="D5" s="20"/>
      <c r="E5" s="20"/>
      <c r="F5" s="29" t="s">
        <v>218</v>
      </c>
      <c r="G5" s="21"/>
      <c r="H5" s="21"/>
      <c r="I5" s="21"/>
      <c r="J5" s="21"/>
      <c r="K5" s="24"/>
    </row>
    <row r="6" spans="2:11" s="25" customFormat="1" ht="14.1" customHeight="1">
      <c r="B6" s="19"/>
      <c r="C6" s="20"/>
      <c r="D6" s="20"/>
      <c r="E6" s="20"/>
      <c r="F6" s="20"/>
      <c r="G6" s="20"/>
      <c r="H6" s="30" t="s">
        <v>202</v>
      </c>
      <c r="I6" s="30"/>
      <c r="J6" s="29"/>
      <c r="K6" s="24"/>
    </row>
    <row r="7" spans="2:11" s="25" customFormat="1" ht="14.1" customHeight="1">
      <c r="B7" s="19"/>
      <c r="C7" s="20" t="s">
        <v>87</v>
      </c>
      <c r="D7" s="20"/>
      <c r="E7" s="20"/>
      <c r="F7" s="21" t="s">
        <v>248</v>
      </c>
      <c r="G7" s="31"/>
      <c r="H7" s="20"/>
      <c r="I7" s="20"/>
      <c r="J7" s="20"/>
      <c r="K7" s="24"/>
    </row>
    <row r="8" spans="2:11" s="25" customFormat="1" ht="14.1" customHeight="1">
      <c r="B8" s="19"/>
      <c r="C8" s="20" t="s">
        <v>88</v>
      </c>
      <c r="D8" s="20"/>
      <c r="E8" s="20"/>
      <c r="F8" s="29">
        <v>21223</v>
      </c>
      <c r="G8" s="32"/>
      <c r="H8" s="20"/>
      <c r="I8" s="20"/>
      <c r="J8" s="20"/>
      <c r="K8" s="24"/>
    </row>
    <row r="9" spans="2:11" s="25" customFormat="1" ht="14.1" customHeight="1">
      <c r="B9" s="19"/>
      <c r="C9" s="20"/>
      <c r="D9" s="20"/>
      <c r="E9" s="20"/>
      <c r="F9" s="20"/>
      <c r="G9" s="20"/>
      <c r="H9" s="20"/>
      <c r="I9" s="20"/>
      <c r="J9" s="20"/>
      <c r="K9" s="24"/>
    </row>
    <row r="10" spans="2:11" s="25" customFormat="1" ht="14.1" customHeight="1">
      <c r="B10" s="19"/>
      <c r="C10" s="20" t="s">
        <v>89</v>
      </c>
      <c r="D10" s="20"/>
      <c r="E10" s="20"/>
      <c r="F10" s="21" t="s">
        <v>219</v>
      </c>
      <c r="G10" s="21"/>
      <c r="H10" s="21"/>
      <c r="I10" s="21"/>
      <c r="J10" s="21"/>
      <c r="K10" s="24"/>
    </row>
    <row r="11" spans="2:11" s="25" customFormat="1" ht="14.1" customHeight="1">
      <c r="B11" s="19"/>
      <c r="C11" s="20"/>
      <c r="D11" s="20"/>
      <c r="E11" s="20"/>
      <c r="F11" s="29"/>
      <c r="G11" s="29"/>
      <c r="H11" s="29"/>
      <c r="I11" s="29"/>
      <c r="J11" s="29"/>
      <c r="K11" s="24"/>
    </row>
    <row r="12" spans="2:11" s="25" customFormat="1" ht="14.1" customHeight="1">
      <c r="B12" s="19"/>
      <c r="C12" s="20"/>
      <c r="D12" s="20"/>
      <c r="E12" s="20"/>
      <c r="F12" s="29"/>
      <c r="G12" s="29"/>
      <c r="H12" s="29"/>
      <c r="I12" s="29"/>
      <c r="J12" s="29"/>
      <c r="K12" s="24"/>
    </row>
    <row r="13" spans="2:11">
      <c r="B13" s="33"/>
      <c r="C13" s="34"/>
      <c r="D13" s="34"/>
      <c r="E13" s="34"/>
      <c r="F13" s="34"/>
      <c r="G13" s="34"/>
      <c r="H13" s="34"/>
      <c r="I13" s="34"/>
      <c r="J13" s="34"/>
      <c r="K13" s="35"/>
    </row>
    <row r="14" spans="2:11">
      <c r="B14" s="33"/>
      <c r="C14" s="34"/>
      <c r="D14" s="34"/>
      <c r="E14" s="34"/>
      <c r="F14" s="34"/>
      <c r="G14" s="34"/>
      <c r="H14" s="34"/>
      <c r="I14" s="34"/>
      <c r="J14" s="34"/>
      <c r="K14" s="35"/>
    </row>
    <row r="15" spans="2:11">
      <c r="B15" s="33"/>
      <c r="C15" s="34"/>
      <c r="D15" s="34"/>
      <c r="E15" s="34"/>
      <c r="F15" s="34"/>
      <c r="G15" s="34"/>
      <c r="H15" s="34"/>
      <c r="I15" s="34"/>
      <c r="J15" s="34"/>
      <c r="K15" s="35"/>
    </row>
    <row r="16" spans="2:11">
      <c r="B16" s="33"/>
      <c r="C16" s="34"/>
      <c r="D16" s="34"/>
      <c r="E16" s="34"/>
      <c r="F16" s="34"/>
      <c r="G16" s="34"/>
      <c r="H16" s="34"/>
      <c r="I16" s="34"/>
      <c r="J16" s="34"/>
      <c r="K16" s="35"/>
    </row>
    <row r="17" spans="2:11">
      <c r="B17" s="33"/>
      <c r="C17" s="34"/>
      <c r="D17" s="34"/>
      <c r="E17" s="34"/>
      <c r="F17" s="34"/>
      <c r="G17" s="34"/>
      <c r="H17" s="34"/>
      <c r="I17" s="34"/>
      <c r="J17" s="34"/>
      <c r="K17" s="35"/>
    </row>
    <row r="18" spans="2:11">
      <c r="B18" s="33"/>
      <c r="C18" s="34"/>
      <c r="D18" s="34"/>
      <c r="E18" s="34"/>
      <c r="F18" s="34"/>
      <c r="G18" s="34"/>
      <c r="H18" s="34"/>
      <c r="I18" s="34"/>
      <c r="J18" s="34"/>
      <c r="K18" s="35"/>
    </row>
    <row r="19" spans="2:11">
      <c r="B19" s="33"/>
      <c r="C19" s="34"/>
      <c r="D19" s="34"/>
      <c r="E19" s="34"/>
      <c r="F19" s="34"/>
      <c r="G19" s="34"/>
      <c r="H19" s="34"/>
      <c r="I19" s="34"/>
      <c r="J19" s="34"/>
      <c r="K19" s="35"/>
    </row>
    <row r="20" spans="2:11">
      <c r="B20" s="33"/>
      <c r="C20" s="34"/>
      <c r="D20" s="34"/>
      <c r="E20" s="34"/>
      <c r="F20" s="34"/>
      <c r="G20" s="34"/>
      <c r="H20" s="34"/>
      <c r="I20" s="34"/>
      <c r="J20" s="34"/>
      <c r="K20" s="35"/>
    </row>
    <row r="21" spans="2:11">
      <c r="B21" s="33"/>
      <c r="D21" s="34"/>
      <c r="E21" s="34"/>
      <c r="F21" s="34"/>
      <c r="G21" s="34"/>
      <c r="H21" s="34"/>
      <c r="I21" s="34"/>
      <c r="J21" s="34"/>
      <c r="K21" s="35"/>
    </row>
    <row r="22" spans="2:11">
      <c r="B22" s="33"/>
      <c r="C22" s="34"/>
      <c r="D22" s="34"/>
      <c r="E22" s="34"/>
      <c r="F22" s="34"/>
      <c r="G22" s="34"/>
      <c r="H22" s="34"/>
      <c r="I22" s="34"/>
      <c r="J22" s="34"/>
      <c r="K22" s="35"/>
    </row>
    <row r="23" spans="2:11">
      <c r="B23" s="33"/>
      <c r="C23" s="34"/>
      <c r="D23" s="34"/>
      <c r="E23" s="34"/>
      <c r="F23" s="34"/>
      <c r="G23" s="34"/>
      <c r="H23" s="34"/>
      <c r="I23" s="34"/>
      <c r="J23" s="34"/>
      <c r="K23" s="35"/>
    </row>
    <row r="24" spans="2:11">
      <c r="B24" s="33"/>
      <c r="C24" s="34"/>
      <c r="D24" s="34"/>
      <c r="E24" s="34"/>
      <c r="F24" s="34"/>
      <c r="G24" s="34"/>
      <c r="H24" s="34"/>
      <c r="I24" s="34"/>
      <c r="J24" s="34"/>
      <c r="K24" s="35"/>
    </row>
    <row r="25" spans="2:11" ht="33.75">
      <c r="B25" s="198" t="s">
        <v>90</v>
      </c>
      <c r="C25" s="199"/>
      <c r="D25" s="199"/>
      <c r="E25" s="199"/>
      <c r="F25" s="199"/>
      <c r="G25" s="199"/>
      <c r="H25" s="199"/>
      <c r="I25" s="199"/>
      <c r="J25" s="199"/>
      <c r="K25" s="200"/>
    </row>
    <row r="26" spans="2:11">
      <c r="B26" s="33"/>
      <c r="C26" s="195" t="s">
        <v>220</v>
      </c>
      <c r="D26" s="195"/>
      <c r="E26" s="195"/>
      <c r="F26" s="195"/>
      <c r="G26" s="195"/>
      <c r="H26" s="195"/>
      <c r="I26" s="195"/>
      <c r="J26" s="195"/>
      <c r="K26" s="35"/>
    </row>
    <row r="27" spans="2:11">
      <c r="B27" s="33"/>
      <c r="C27" s="195" t="s">
        <v>91</v>
      </c>
      <c r="D27" s="195"/>
      <c r="E27" s="195"/>
      <c r="F27" s="195"/>
      <c r="G27" s="195"/>
      <c r="H27" s="195"/>
      <c r="I27" s="195"/>
      <c r="J27" s="195"/>
      <c r="K27" s="35"/>
    </row>
    <row r="28" spans="2:11">
      <c r="B28" s="33"/>
      <c r="C28" s="34"/>
      <c r="D28" s="34"/>
      <c r="E28" s="34"/>
      <c r="F28" s="34"/>
      <c r="G28" s="34"/>
      <c r="H28" s="34"/>
      <c r="I28" s="34"/>
      <c r="J28" s="34"/>
      <c r="K28" s="35"/>
    </row>
    <row r="29" spans="2:11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33.75">
      <c r="B30" s="33"/>
      <c r="C30" s="34"/>
      <c r="D30" s="34"/>
      <c r="E30" s="34"/>
      <c r="F30" s="36" t="s">
        <v>253</v>
      </c>
      <c r="G30" s="34"/>
      <c r="H30" s="34"/>
      <c r="I30" s="34"/>
      <c r="J30" s="34"/>
      <c r="K30" s="35"/>
    </row>
    <row r="31" spans="2:11">
      <c r="B31" s="33"/>
      <c r="C31" s="34"/>
      <c r="D31" s="34"/>
      <c r="E31" s="34"/>
      <c r="F31" s="34"/>
      <c r="G31" s="34"/>
      <c r="H31" s="34"/>
      <c r="I31" s="34"/>
      <c r="J31" s="34"/>
      <c r="K31" s="35"/>
    </row>
    <row r="32" spans="2:11">
      <c r="B32" s="33"/>
      <c r="C32" s="34"/>
      <c r="D32" s="34"/>
      <c r="E32" s="34"/>
      <c r="F32" s="34"/>
      <c r="G32" s="34"/>
      <c r="H32" s="34"/>
      <c r="I32" s="34"/>
      <c r="J32" s="34"/>
      <c r="K32" s="35"/>
    </row>
    <row r="33" spans="2:11">
      <c r="B33" s="33"/>
      <c r="C33" s="34"/>
      <c r="D33" s="34"/>
      <c r="E33" s="34"/>
      <c r="F33" s="34"/>
      <c r="G33" s="34"/>
      <c r="H33" s="34"/>
      <c r="I33" s="34"/>
      <c r="J33" s="34"/>
      <c r="K33" s="35"/>
    </row>
    <row r="34" spans="2:11">
      <c r="B34" s="33"/>
      <c r="C34" s="34"/>
      <c r="D34" s="34"/>
      <c r="E34" s="34"/>
      <c r="F34" s="34"/>
      <c r="G34" s="34"/>
      <c r="H34" s="34"/>
      <c r="I34" s="34"/>
      <c r="J34" s="34"/>
      <c r="K34" s="35"/>
    </row>
    <row r="35" spans="2:11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>
      <c r="B36" s="33"/>
      <c r="C36" s="34"/>
      <c r="D36" s="34"/>
      <c r="E36" s="34"/>
      <c r="F36" s="34"/>
      <c r="G36" s="34"/>
      <c r="H36" s="34"/>
      <c r="I36" s="34"/>
      <c r="J36" s="34"/>
      <c r="K36" s="35"/>
    </row>
    <row r="37" spans="2:11">
      <c r="B37" s="33"/>
      <c r="C37" s="34"/>
      <c r="D37" s="34"/>
      <c r="E37" s="34"/>
      <c r="F37" s="34"/>
      <c r="G37" s="34"/>
      <c r="H37" s="34"/>
      <c r="I37" s="34"/>
      <c r="J37" s="34"/>
      <c r="K37" s="35"/>
    </row>
    <row r="38" spans="2:11">
      <c r="B38" s="33"/>
      <c r="C38" s="34"/>
      <c r="D38" s="34"/>
      <c r="E38" s="34"/>
      <c r="F38" s="34"/>
      <c r="G38" s="34"/>
      <c r="H38" s="34"/>
      <c r="I38" s="34"/>
      <c r="J38" s="34"/>
      <c r="K38" s="35"/>
    </row>
    <row r="39" spans="2:11">
      <c r="B39" s="33"/>
      <c r="C39" s="34"/>
      <c r="D39" s="34"/>
      <c r="E39" s="34"/>
      <c r="F39" s="34"/>
      <c r="G39" s="34"/>
      <c r="H39" s="34"/>
      <c r="I39" s="34"/>
      <c r="J39" s="34"/>
      <c r="K39" s="35"/>
    </row>
    <row r="40" spans="2:11">
      <c r="B40" s="33"/>
      <c r="C40" s="34"/>
      <c r="D40" s="34"/>
      <c r="E40" s="34"/>
      <c r="F40" s="34"/>
      <c r="G40" s="34"/>
      <c r="H40" s="34"/>
      <c r="I40" s="34"/>
      <c r="J40" s="34"/>
      <c r="K40" s="35"/>
    </row>
    <row r="41" spans="2:11">
      <c r="B41" s="33"/>
      <c r="C41" s="34"/>
      <c r="D41" s="34"/>
      <c r="E41" s="34"/>
      <c r="F41" s="34"/>
      <c r="G41" s="34"/>
      <c r="H41" s="34"/>
      <c r="I41" s="34"/>
      <c r="J41" s="34"/>
      <c r="K41" s="35"/>
    </row>
    <row r="42" spans="2:11">
      <c r="B42" s="33"/>
      <c r="C42" s="34"/>
      <c r="D42" s="34"/>
      <c r="E42" s="34"/>
      <c r="F42" s="34"/>
      <c r="G42" s="34"/>
      <c r="H42" s="34"/>
      <c r="I42" s="34"/>
      <c r="J42" s="34"/>
      <c r="K42" s="35"/>
    </row>
    <row r="43" spans="2:11" ht="9" customHeight="1">
      <c r="B43" s="33"/>
      <c r="C43" s="34"/>
      <c r="D43" s="34"/>
      <c r="E43" s="34"/>
      <c r="F43" s="34"/>
      <c r="G43" s="34"/>
      <c r="H43" s="34"/>
      <c r="I43" s="34"/>
      <c r="J43" s="34"/>
      <c r="K43" s="35"/>
    </row>
    <row r="44" spans="2:11">
      <c r="B44" s="33"/>
      <c r="C44" s="34"/>
      <c r="D44" s="34"/>
      <c r="E44" s="34"/>
      <c r="F44" s="34"/>
      <c r="G44" s="34"/>
      <c r="H44" s="34"/>
      <c r="I44" s="34"/>
      <c r="J44" s="34"/>
      <c r="K44" s="35"/>
    </row>
    <row r="45" spans="2:11">
      <c r="B45" s="33"/>
      <c r="C45" s="34"/>
      <c r="D45" s="34"/>
      <c r="E45" s="34"/>
      <c r="F45" s="34"/>
      <c r="G45" s="34"/>
      <c r="H45" s="34"/>
      <c r="I45" s="34"/>
      <c r="J45" s="34"/>
      <c r="K45" s="35"/>
    </row>
    <row r="46" spans="2:11" s="25" customFormat="1" ht="12.95" customHeight="1">
      <c r="B46" s="19"/>
      <c r="C46" s="20" t="s">
        <v>92</v>
      </c>
      <c r="D46" s="20"/>
      <c r="E46" s="20"/>
      <c r="F46" s="20"/>
      <c r="G46" s="20"/>
      <c r="H46" s="197" t="s">
        <v>203</v>
      </c>
      <c r="I46" s="197"/>
      <c r="J46" s="20"/>
      <c r="K46" s="24"/>
    </row>
    <row r="47" spans="2:11" s="25" customFormat="1" ht="12.95" customHeight="1">
      <c r="B47" s="19"/>
      <c r="C47" s="20" t="s">
        <v>93</v>
      </c>
      <c r="D47" s="20"/>
      <c r="E47" s="20"/>
      <c r="F47" s="20"/>
      <c r="G47" s="20"/>
      <c r="H47" s="193" t="s">
        <v>204</v>
      </c>
      <c r="I47" s="193"/>
      <c r="J47" s="20"/>
      <c r="K47" s="24"/>
    </row>
    <row r="48" spans="2:11" s="25" customFormat="1" ht="12.95" customHeight="1">
      <c r="B48" s="19"/>
      <c r="C48" s="20" t="s">
        <v>94</v>
      </c>
      <c r="D48" s="20"/>
      <c r="E48" s="20"/>
      <c r="F48" s="20"/>
      <c r="G48" s="20"/>
      <c r="H48" s="193" t="s">
        <v>95</v>
      </c>
      <c r="I48" s="193"/>
      <c r="J48" s="20"/>
      <c r="K48" s="24"/>
    </row>
    <row r="49" spans="2:11" s="25" customFormat="1" ht="12.95" customHeight="1">
      <c r="B49" s="19"/>
      <c r="C49" s="20" t="s">
        <v>96</v>
      </c>
      <c r="D49" s="20"/>
      <c r="E49" s="20"/>
      <c r="F49" s="20"/>
      <c r="G49" s="20"/>
      <c r="H49" s="193" t="s">
        <v>95</v>
      </c>
      <c r="I49" s="193"/>
      <c r="J49" s="20"/>
      <c r="K49" s="24"/>
    </row>
    <row r="50" spans="2:11">
      <c r="B50" s="33"/>
      <c r="C50" s="34"/>
      <c r="D50" s="34"/>
      <c r="E50" s="34"/>
      <c r="F50" s="34"/>
      <c r="G50" s="34"/>
      <c r="H50" s="34"/>
      <c r="I50" s="34"/>
      <c r="J50" s="34"/>
      <c r="K50" s="35"/>
    </row>
    <row r="51" spans="2:11" s="40" customFormat="1" ht="12.95" customHeight="1">
      <c r="B51" s="37"/>
      <c r="C51" s="20" t="s">
        <v>97</v>
      </c>
      <c r="D51" s="20"/>
      <c r="E51" s="20"/>
      <c r="F51" s="20"/>
      <c r="G51" s="32" t="s">
        <v>98</v>
      </c>
      <c r="H51" s="194" t="s">
        <v>254</v>
      </c>
      <c r="I51" s="195"/>
      <c r="J51" s="38"/>
      <c r="K51" s="39"/>
    </row>
    <row r="52" spans="2:11" s="40" customFormat="1" ht="12.95" customHeight="1">
      <c r="B52" s="37"/>
      <c r="C52" s="20"/>
      <c r="D52" s="20"/>
      <c r="E52" s="20"/>
      <c r="F52" s="20"/>
      <c r="G52" s="32" t="s">
        <v>99</v>
      </c>
      <c r="H52" s="196" t="s">
        <v>255</v>
      </c>
      <c r="I52" s="195"/>
      <c r="J52" s="38"/>
      <c r="K52" s="39"/>
    </row>
    <row r="53" spans="2:11" s="40" customFormat="1" ht="7.5" customHeight="1">
      <c r="B53" s="37"/>
      <c r="C53" s="20"/>
      <c r="D53" s="20"/>
      <c r="E53" s="20"/>
      <c r="F53" s="20"/>
      <c r="G53" s="32"/>
      <c r="H53" s="32"/>
      <c r="I53" s="32"/>
      <c r="J53" s="38"/>
      <c r="K53" s="39"/>
    </row>
    <row r="54" spans="2:11" s="40" customFormat="1" ht="12.95" customHeight="1">
      <c r="B54" s="37"/>
      <c r="C54" s="20" t="s">
        <v>100</v>
      </c>
      <c r="D54" s="20"/>
      <c r="E54" s="20"/>
      <c r="F54" s="32"/>
      <c r="G54" s="20"/>
      <c r="H54" s="197"/>
      <c r="I54" s="197"/>
      <c r="J54" s="38"/>
      <c r="K54" s="39"/>
    </row>
    <row r="55" spans="2:11" ht="22.5" customHeight="1">
      <c r="B55" s="41"/>
      <c r="C55" s="42"/>
      <c r="D55" s="42"/>
      <c r="E55" s="42"/>
      <c r="F55" s="42"/>
      <c r="G55" s="42"/>
      <c r="H55" s="42"/>
      <c r="I55" s="42"/>
      <c r="J55" s="42"/>
      <c r="K55" s="43"/>
    </row>
    <row r="56" spans="2:11" ht="6.75" customHeight="1"/>
  </sheetData>
  <mergeCells count="10">
    <mergeCell ref="H49:I49"/>
    <mergeCell ref="H51:I51"/>
    <mergeCell ref="H52:I52"/>
    <mergeCell ref="H54:I54"/>
    <mergeCell ref="B25:K25"/>
    <mergeCell ref="C26:J26"/>
    <mergeCell ref="C27:J27"/>
    <mergeCell ref="H46:I46"/>
    <mergeCell ref="H47:I47"/>
    <mergeCell ref="H48:I48"/>
  </mergeCells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7"/>
  <sheetViews>
    <sheetView topLeftCell="B82" workbookViewId="0">
      <selection activeCell="F114" sqref="F112:H114"/>
    </sheetView>
  </sheetViews>
  <sheetFormatPr defaultRowHeight="12.75"/>
  <cols>
    <col min="1" max="1" width="6" style="2" customWidth="1"/>
    <col min="2" max="2" width="3.7109375" style="3" customWidth="1"/>
    <col min="3" max="3" width="4" style="3" customWidth="1"/>
    <col min="4" max="4" width="48" style="2" customWidth="1"/>
    <col min="5" max="5" width="6.85546875" style="71" customWidth="1"/>
    <col min="6" max="6" width="16" style="109" customWidth="1"/>
    <col min="7" max="7" width="3.140625" style="110" customWidth="1"/>
    <col min="8" max="8" width="13.5703125" style="109" customWidth="1"/>
    <col min="9" max="9" width="1.42578125" style="2" customWidth="1"/>
    <col min="10" max="11" width="14" style="2" bestFit="1" customWidth="1"/>
    <col min="12" max="12" width="12.85546875" style="2" bestFit="1" customWidth="1"/>
    <col min="13" max="13" width="13.5703125" style="2" bestFit="1" customWidth="1"/>
    <col min="14" max="14" width="9.140625" style="2"/>
    <col min="15" max="15" width="12.85546875" style="2" bestFit="1" customWidth="1"/>
    <col min="16" max="16384" width="9.140625" style="2"/>
  </cols>
  <sheetData>
    <row r="1" spans="1:12" s="1" customFormat="1" ht="18" customHeight="1">
      <c r="B1" s="202" t="s">
        <v>101</v>
      </c>
      <c r="C1" s="202"/>
      <c r="D1" s="202"/>
      <c r="E1" s="202"/>
      <c r="F1" s="202"/>
      <c r="G1" s="202"/>
      <c r="H1" s="202"/>
    </row>
    <row r="2" spans="1:12" ht="6.75" customHeight="1"/>
    <row r="3" spans="1:12" s="5" customFormat="1" ht="21" customHeight="1">
      <c r="B3" s="203" t="s">
        <v>0</v>
      </c>
      <c r="C3" s="203"/>
      <c r="D3" s="203"/>
      <c r="E3" s="55" t="s">
        <v>1</v>
      </c>
      <c r="F3" s="6">
        <v>2017</v>
      </c>
      <c r="G3" s="7"/>
      <c r="H3" s="6">
        <v>2016</v>
      </c>
    </row>
    <row r="4" spans="1:12" s="1" customFormat="1" ht="14.25" customHeight="1">
      <c r="A4" s="64"/>
      <c r="B4" s="204" t="s">
        <v>2</v>
      </c>
      <c r="C4" s="204"/>
      <c r="D4" s="204"/>
      <c r="E4" s="65"/>
      <c r="F4" s="67"/>
      <c r="G4" s="66"/>
      <c r="H4" s="67"/>
    </row>
    <row r="5" spans="1:12" s="1" customFormat="1" ht="12.75" customHeight="1">
      <c r="A5" s="64"/>
      <c r="B5" s="10" t="s">
        <v>3</v>
      </c>
      <c r="C5" s="8" t="s">
        <v>4</v>
      </c>
      <c r="D5" s="11"/>
      <c r="E5" s="65" t="s">
        <v>205</v>
      </c>
      <c r="F5" s="68">
        <f>+F6</f>
        <v>1492100</v>
      </c>
      <c r="G5" s="68"/>
      <c r="H5" s="68">
        <v>1007568</v>
      </c>
    </row>
    <row r="6" spans="1:12" s="1" customFormat="1" ht="12.75" customHeight="1">
      <c r="A6" s="64"/>
      <c r="B6" s="12"/>
      <c r="C6" s="13">
        <v>1</v>
      </c>
      <c r="D6" s="14" t="s">
        <v>5</v>
      </c>
      <c r="E6" s="65"/>
      <c r="F6" s="66">
        <v>1492100</v>
      </c>
      <c r="G6" s="66"/>
      <c r="H6" s="66">
        <v>1007568</v>
      </c>
      <c r="J6" s="137"/>
      <c r="K6" s="138"/>
    </row>
    <row r="7" spans="1:12" s="1" customFormat="1" ht="12.75" customHeight="1">
      <c r="A7" s="64"/>
      <c r="B7" s="12"/>
      <c r="C7" s="13">
        <v>2</v>
      </c>
      <c r="D7" s="14" t="s">
        <v>6</v>
      </c>
      <c r="E7" s="65"/>
      <c r="F7" s="66"/>
      <c r="G7" s="66"/>
      <c r="H7" s="66"/>
      <c r="K7" s="138"/>
    </row>
    <row r="8" spans="1:12" s="1" customFormat="1" ht="12.75" customHeight="1">
      <c r="A8" s="64"/>
      <c r="B8" s="10" t="s">
        <v>3</v>
      </c>
      <c r="C8" s="8" t="s">
        <v>7</v>
      </c>
      <c r="D8" s="14"/>
      <c r="E8" s="65"/>
      <c r="F8" s="66"/>
      <c r="G8" s="66"/>
      <c r="H8" s="66"/>
      <c r="J8" s="137"/>
      <c r="K8" s="138"/>
    </row>
    <row r="9" spans="1:12" s="1" customFormat="1" ht="12.75" customHeight="1">
      <c r="A9" s="64"/>
      <c r="B9" s="12"/>
      <c r="C9" s="13">
        <v>1</v>
      </c>
      <c r="D9" s="14" t="s">
        <v>8</v>
      </c>
      <c r="E9" s="65"/>
      <c r="F9" s="66"/>
      <c r="G9" s="66"/>
      <c r="H9" s="66"/>
      <c r="J9" s="137"/>
      <c r="K9" s="138"/>
    </row>
    <row r="10" spans="1:12" s="1" customFormat="1" ht="12.75" customHeight="1">
      <c r="A10" s="64"/>
      <c r="B10" s="12"/>
      <c r="C10" s="13">
        <v>2</v>
      </c>
      <c r="D10" s="14" t="s">
        <v>9</v>
      </c>
      <c r="E10" s="65"/>
      <c r="F10" s="66"/>
      <c r="G10" s="66"/>
      <c r="H10" s="66"/>
      <c r="K10" s="138"/>
    </row>
    <row r="11" spans="1:12" s="1" customFormat="1" ht="12.75" customHeight="1">
      <c r="A11" s="64"/>
      <c r="B11" s="12"/>
      <c r="C11" s="13">
        <v>3</v>
      </c>
      <c r="D11" s="14" t="s">
        <v>10</v>
      </c>
      <c r="E11" s="65"/>
      <c r="F11" s="66"/>
      <c r="G11" s="66"/>
      <c r="H11" s="66"/>
      <c r="J11" s="138"/>
      <c r="K11" s="138"/>
    </row>
    <row r="12" spans="1:12" s="1" customFormat="1" ht="12.75" customHeight="1">
      <c r="A12" s="64"/>
      <c r="B12" s="12"/>
      <c r="C12" s="13"/>
      <c r="D12" s="14"/>
      <c r="E12" s="65"/>
      <c r="F12" s="66"/>
      <c r="G12" s="66"/>
      <c r="H12" s="66"/>
      <c r="J12" s="138"/>
      <c r="K12" s="138"/>
    </row>
    <row r="13" spans="1:12" s="1" customFormat="1" ht="12.75" customHeight="1">
      <c r="A13" s="64"/>
      <c r="B13" s="10" t="s">
        <v>3</v>
      </c>
      <c r="C13" s="8" t="s">
        <v>11</v>
      </c>
      <c r="D13" s="14"/>
      <c r="E13" s="65" t="s">
        <v>206</v>
      </c>
      <c r="F13" s="68">
        <f>SUM(F14:F19)</f>
        <v>34978929</v>
      </c>
      <c r="G13" s="66"/>
      <c r="H13" s="68">
        <v>33393842</v>
      </c>
      <c r="J13" s="137"/>
      <c r="K13" s="138"/>
    </row>
    <row r="14" spans="1:12" s="1" customFormat="1" ht="12.75" customHeight="1">
      <c r="A14" s="64"/>
      <c r="B14" s="12"/>
      <c r="C14" s="13">
        <v>1</v>
      </c>
      <c r="D14" s="14" t="s">
        <v>12</v>
      </c>
      <c r="E14" s="65"/>
      <c r="F14" s="66">
        <f>2649100+391000+831685+4072020+11871421+1993369+1322864+8112642</f>
        <v>31244101</v>
      </c>
      <c r="G14" s="139"/>
      <c r="H14" s="66">
        <v>26344699</v>
      </c>
      <c r="J14" s="137"/>
      <c r="K14" s="138"/>
      <c r="L14" s="137"/>
    </row>
    <row r="15" spans="1:12" s="1" customFormat="1" ht="12.75" customHeight="1">
      <c r="A15" s="64"/>
      <c r="B15" s="12"/>
      <c r="C15" s="13">
        <v>2</v>
      </c>
      <c r="D15" s="14" t="s">
        <v>13</v>
      </c>
      <c r="E15" s="72"/>
      <c r="F15" s="66"/>
      <c r="G15" s="66"/>
      <c r="H15" s="66"/>
      <c r="K15" s="138"/>
    </row>
    <row r="16" spans="1:12" s="1" customFormat="1" ht="12.75" customHeight="1">
      <c r="A16" s="64"/>
      <c r="B16" s="12"/>
      <c r="C16" s="13">
        <v>3</v>
      </c>
      <c r="D16" s="14" t="s">
        <v>14</v>
      </c>
      <c r="E16" s="65"/>
      <c r="F16" s="66"/>
      <c r="G16" s="66"/>
      <c r="H16" s="66"/>
      <c r="K16" s="138"/>
    </row>
    <row r="17" spans="1:13" s="1" customFormat="1" ht="12.75" customHeight="1">
      <c r="A17" s="64"/>
      <c r="B17" s="12"/>
      <c r="C17" s="13">
        <v>4</v>
      </c>
      <c r="D17" s="14" t="s">
        <v>221</v>
      </c>
      <c r="E17" s="65"/>
      <c r="F17" s="66">
        <v>3734828</v>
      </c>
      <c r="G17" s="66"/>
      <c r="H17" s="66">
        <v>5099331</v>
      </c>
      <c r="J17" s="138"/>
      <c r="K17" s="138"/>
    </row>
    <row r="18" spans="1:13" s="1" customFormat="1" ht="12.75" customHeight="1">
      <c r="A18" s="64"/>
      <c r="B18" s="12"/>
      <c r="C18" s="13">
        <v>5</v>
      </c>
      <c r="D18" s="14" t="s">
        <v>15</v>
      </c>
      <c r="E18" s="65"/>
      <c r="F18" s="66"/>
      <c r="G18" s="66"/>
      <c r="H18" s="66"/>
      <c r="J18" s="138"/>
      <c r="K18" s="138"/>
    </row>
    <row r="19" spans="1:13" s="1" customFormat="1" ht="18.75" customHeight="1">
      <c r="A19" s="64"/>
      <c r="B19" s="12"/>
      <c r="C19" s="76">
        <v>6</v>
      </c>
      <c r="D19" s="77" t="s">
        <v>222</v>
      </c>
      <c r="E19" s="78"/>
      <c r="F19" s="140"/>
      <c r="G19" s="140"/>
      <c r="H19" s="140">
        <v>1949812</v>
      </c>
      <c r="J19" s="138"/>
      <c r="K19" s="138"/>
    </row>
    <row r="20" spans="1:13" s="1" customFormat="1" ht="12.75" customHeight="1">
      <c r="A20" s="64"/>
      <c r="B20" s="10" t="s">
        <v>3</v>
      </c>
      <c r="C20" s="8" t="s">
        <v>16</v>
      </c>
      <c r="D20" s="11"/>
      <c r="E20" s="107" t="s">
        <v>207</v>
      </c>
      <c r="F20" s="68">
        <f>SUM(F21:F27)</f>
        <v>1517292</v>
      </c>
      <c r="G20" s="68"/>
      <c r="H20" s="68">
        <v>859630</v>
      </c>
      <c r="J20" s="138"/>
      <c r="K20" s="137"/>
    </row>
    <row r="21" spans="1:13" s="1" customFormat="1" ht="12.75" customHeight="1">
      <c r="A21" s="64"/>
      <c r="B21" s="13"/>
      <c r="C21" s="13">
        <v>1</v>
      </c>
      <c r="D21" s="14" t="s">
        <v>17</v>
      </c>
      <c r="E21" s="65"/>
      <c r="F21" s="66">
        <v>1517292</v>
      </c>
      <c r="G21" s="66"/>
      <c r="H21" s="66">
        <v>859630</v>
      </c>
      <c r="J21" s="138"/>
      <c r="K21" s="137"/>
      <c r="L21" s="138"/>
      <c r="M21" s="137"/>
    </row>
    <row r="22" spans="1:13" s="1" customFormat="1" ht="12.75" customHeight="1">
      <c r="A22" s="64"/>
      <c r="B22" s="13"/>
      <c r="C22" s="13">
        <v>2</v>
      </c>
      <c r="D22" s="14" t="s">
        <v>18</v>
      </c>
      <c r="E22" s="65"/>
      <c r="F22" s="66"/>
      <c r="G22" s="66"/>
      <c r="H22" s="66"/>
      <c r="J22" s="138"/>
      <c r="K22" s="137"/>
      <c r="M22" s="138"/>
    </row>
    <row r="23" spans="1:13" s="1" customFormat="1" ht="12.75" customHeight="1">
      <c r="A23" s="64"/>
      <c r="B23" s="13"/>
      <c r="C23" s="13">
        <v>3</v>
      </c>
      <c r="D23" s="14" t="s">
        <v>19</v>
      </c>
      <c r="E23" s="65"/>
      <c r="F23" s="66"/>
      <c r="G23" s="66"/>
      <c r="H23" s="66"/>
      <c r="K23" s="137"/>
      <c r="M23" s="137"/>
    </row>
    <row r="24" spans="1:13" s="1" customFormat="1" ht="12.75" customHeight="1">
      <c r="A24" s="64"/>
      <c r="B24" s="13"/>
      <c r="C24" s="13">
        <v>4</v>
      </c>
      <c r="D24" s="14" t="s">
        <v>20</v>
      </c>
      <c r="E24" s="65"/>
      <c r="F24" s="66"/>
      <c r="G24" s="66"/>
      <c r="H24" s="66"/>
    </row>
    <row r="25" spans="1:13" s="1" customFormat="1" ht="12.75" customHeight="1">
      <c r="A25" s="64"/>
      <c r="B25" s="13"/>
      <c r="C25" s="13">
        <v>5</v>
      </c>
      <c r="D25" s="14" t="s">
        <v>21</v>
      </c>
      <c r="E25" s="65"/>
      <c r="F25" s="66"/>
      <c r="G25" s="66"/>
      <c r="H25" s="66"/>
    </row>
    <row r="26" spans="1:13" s="1" customFormat="1" ht="12.75" customHeight="1">
      <c r="A26" s="64"/>
      <c r="B26" s="13"/>
      <c r="C26" s="13">
        <v>6</v>
      </c>
      <c r="D26" s="14" t="s">
        <v>22</v>
      </c>
      <c r="E26" s="65"/>
      <c r="F26" s="66"/>
      <c r="G26" s="66"/>
      <c r="H26" s="66"/>
    </row>
    <row r="27" spans="1:13" s="1" customFormat="1" ht="12.75" customHeight="1">
      <c r="A27" s="64"/>
      <c r="B27" s="13"/>
      <c r="C27" s="13">
        <v>7</v>
      </c>
      <c r="D27" s="14" t="s">
        <v>23</v>
      </c>
      <c r="E27" s="65"/>
      <c r="F27" s="66"/>
      <c r="G27" s="66"/>
      <c r="H27" s="66"/>
    </row>
    <row r="28" spans="1:13" s="1" customFormat="1" ht="9" customHeight="1">
      <c r="A28" s="64"/>
      <c r="B28" s="13"/>
      <c r="C28" s="13"/>
      <c r="D28" s="14"/>
      <c r="E28" s="65"/>
      <c r="F28" s="66"/>
      <c r="G28" s="66"/>
      <c r="H28" s="66"/>
    </row>
    <row r="29" spans="1:13" s="1" customFormat="1" ht="12.75" customHeight="1">
      <c r="A29" s="64"/>
      <c r="B29" s="10" t="s">
        <v>3</v>
      </c>
      <c r="C29" s="8" t="s">
        <v>24</v>
      </c>
      <c r="D29" s="11"/>
      <c r="E29" s="107" t="s">
        <v>208</v>
      </c>
      <c r="F29" s="138">
        <f>3244010-389676-(703948*3)+45200</f>
        <v>787690</v>
      </c>
      <c r="G29" s="66"/>
      <c r="H29" s="66">
        <v>3885956</v>
      </c>
      <c r="J29" s="138"/>
    </row>
    <row r="30" spans="1:13" s="1" customFormat="1" ht="12.75" customHeight="1">
      <c r="A30" s="64"/>
      <c r="B30" s="10" t="s">
        <v>3</v>
      </c>
      <c r="C30" s="8" t="s">
        <v>25</v>
      </c>
      <c r="D30" s="11"/>
      <c r="E30" s="65"/>
      <c r="F30" s="66"/>
      <c r="G30" s="66"/>
      <c r="H30" s="66"/>
      <c r="J30" s="138"/>
      <c r="K30" s="138"/>
      <c r="L30" s="158"/>
    </row>
    <row r="31" spans="1:13" s="1" customFormat="1" ht="10.5" customHeight="1">
      <c r="A31" s="64"/>
      <c r="B31" s="12"/>
      <c r="C31" s="8"/>
      <c r="D31" s="11"/>
      <c r="E31" s="65"/>
      <c r="F31" s="66"/>
      <c r="G31" s="66"/>
      <c r="H31" s="66"/>
      <c r="J31" s="138"/>
      <c r="M31" s="137"/>
    </row>
    <row r="32" spans="1:13" s="1" customFormat="1" ht="12.75" customHeight="1">
      <c r="A32" s="64"/>
      <c r="B32" s="205" t="s">
        <v>26</v>
      </c>
      <c r="C32" s="205"/>
      <c r="D32" s="205"/>
      <c r="E32" s="65"/>
      <c r="F32" s="152">
        <f>+F29+F20+F13+F5</f>
        <v>38776011</v>
      </c>
      <c r="G32" s="69"/>
      <c r="H32" s="69">
        <v>39146996</v>
      </c>
      <c r="J32" s="138"/>
    </row>
    <row r="33" spans="1:12" s="1" customFormat="1" ht="12.75" customHeight="1">
      <c r="A33" s="64"/>
      <c r="B33" s="204" t="s">
        <v>27</v>
      </c>
      <c r="C33" s="204"/>
      <c r="D33" s="204"/>
      <c r="E33" s="65"/>
      <c r="F33" s="66"/>
      <c r="G33" s="66"/>
      <c r="H33" s="66"/>
      <c r="J33" s="137"/>
      <c r="K33" s="137"/>
    </row>
    <row r="34" spans="1:12" s="1" customFormat="1" ht="12.75" customHeight="1">
      <c r="A34" s="64"/>
      <c r="B34" s="10" t="s">
        <v>3</v>
      </c>
      <c r="C34" s="8" t="s">
        <v>28</v>
      </c>
      <c r="D34" s="11"/>
      <c r="E34" s="65"/>
      <c r="F34" s="66"/>
      <c r="G34" s="66"/>
      <c r="H34" s="66"/>
    </row>
    <row r="35" spans="1:12" s="1" customFormat="1" ht="12.75" customHeight="1">
      <c r="A35" s="64"/>
      <c r="B35" s="13"/>
      <c r="C35" s="13">
        <v>1</v>
      </c>
      <c r="D35" s="14" t="s">
        <v>29</v>
      </c>
      <c r="E35" s="65"/>
      <c r="F35" s="66">
        <v>0</v>
      </c>
      <c r="G35" s="66"/>
      <c r="H35" s="66">
        <v>0</v>
      </c>
    </row>
    <row r="36" spans="1:12" s="1" customFormat="1" ht="12.75" customHeight="1">
      <c r="A36" s="64"/>
      <c r="B36" s="13"/>
      <c r="C36" s="13">
        <v>2</v>
      </c>
      <c r="D36" s="14" t="s">
        <v>30</v>
      </c>
      <c r="E36" s="65"/>
      <c r="F36" s="66"/>
      <c r="G36" s="66"/>
      <c r="H36" s="66"/>
    </row>
    <row r="37" spans="1:12" s="1" customFormat="1" ht="12.75" customHeight="1">
      <c r="A37" s="64"/>
      <c r="B37" s="13"/>
      <c r="C37" s="13">
        <v>3</v>
      </c>
      <c r="D37" s="14" t="s">
        <v>31</v>
      </c>
      <c r="E37" s="65"/>
      <c r="F37" s="66"/>
      <c r="G37" s="66"/>
      <c r="H37" s="66"/>
      <c r="J37" s="138"/>
    </row>
    <row r="38" spans="1:12" s="1" customFormat="1" ht="12.75" customHeight="1">
      <c r="A38" s="64"/>
      <c r="B38" s="13"/>
      <c r="C38" s="13">
        <v>4</v>
      </c>
      <c r="D38" s="14" t="s">
        <v>32</v>
      </c>
      <c r="E38" s="65"/>
      <c r="F38" s="66"/>
      <c r="G38" s="66"/>
      <c r="H38" s="66"/>
      <c r="J38" s="137"/>
    </row>
    <row r="39" spans="1:12" s="1" customFormat="1" ht="12.75" customHeight="1">
      <c r="A39" s="64"/>
      <c r="B39" s="13"/>
      <c r="C39" s="13">
        <v>5</v>
      </c>
      <c r="D39" s="14" t="s">
        <v>33</v>
      </c>
      <c r="E39" s="65"/>
      <c r="F39" s="66"/>
      <c r="G39" s="66"/>
      <c r="H39" s="66"/>
      <c r="J39" s="138"/>
    </row>
    <row r="40" spans="1:12" s="1" customFormat="1" ht="12.75" customHeight="1">
      <c r="A40" s="64"/>
      <c r="B40" s="13"/>
      <c r="C40" s="13">
        <v>6</v>
      </c>
      <c r="D40" s="14" t="s">
        <v>34</v>
      </c>
      <c r="E40" s="65"/>
      <c r="F40" s="66"/>
      <c r="G40" s="66"/>
      <c r="H40" s="66"/>
      <c r="J40" s="137"/>
    </row>
    <row r="41" spans="1:12" s="1" customFormat="1" ht="12.75" customHeight="1">
      <c r="A41" s="64"/>
      <c r="B41" s="13"/>
      <c r="C41" s="13"/>
      <c r="D41" s="11"/>
      <c r="E41" s="65"/>
      <c r="F41" s="66"/>
      <c r="G41" s="66"/>
      <c r="H41" s="66"/>
      <c r="J41" s="137"/>
    </row>
    <row r="42" spans="1:12" s="1" customFormat="1" ht="12.75" customHeight="1">
      <c r="A42" s="64"/>
      <c r="B42" s="10" t="s">
        <v>3</v>
      </c>
      <c r="C42" s="8" t="s">
        <v>35</v>
      </c>
      <c r="D42" s="15"/>
      <c r="E42" s="107" t="s">
        <v>211</v>
      </c>
      <c r="F42" s="68">
        <f>SUM(F43:F46)</f>
        <v>85650730.251100004</v>
      </c>
      <c r="G42" s="68"/>
      <c r="H42" s="68">
        <v>86169889</v>
      </c>
    </row>
    <row r="43" spans="1:12" s="1" customFormat="1" ht="12.75" customHeight="1">
      <c r="A43" s="64"/>
      <c r="B43" s="12"/>
      <c r="C43" s="13">
        <v>1</v>
      </c>
      <c r="D43" s="14" t="s">
        <v>36</v>
      </c>
      <c r="E43" s="65"/>
      <c r="F43" s="148">
        <f>+'Pasq.per AAM 2017'!G38+'Pasq.per AAM 2017'!G39</f>
        <v>3220835</v>
      </c>
      <c r="G43" s="66"/>
      <c r="H43" s="66">
        <v>3220835</v>
      </c>
      <c r="J43" s="49"/>
    </row>
    <row r="44" spans="1:12" s="1" customFormat="1" ht="12.75" customHeight="1">
      <c r="A44" s="64"/>
      <c r="B44" s="12"/>
      <c r="C44" s="13">
        <v>2</v>
      </c>
      <c r="D44" s="14" t="s">
        <v>37</v>
      </c>
      <c r="E44" s="65"/>
      <c r="F44" s="148">
        <f>+'Pasq.per AAM 2017'!G40</f>
        <v>48720899.393100001</v>
      </c>
      <c r="G44" s="66"/>
      <c r="H44" s="66">
        <v>49213030</v>
      </c>
      <c r="J44" s="49"/>
      <c r="K44" s="49"/>
    </row>
    <row r="45" spans="1:12" s="1" customFormat="1" ht="12.75" customHeight="1">
      <c r="A45" s="64"/>
      <c r="B45" s="12"/>
      <c r="C45" s="13">
        <v>3</v>
      </c>
      <c r="D45" s="14" t="s">
        <v>38</v>
      </c>
      <c r="E45" s="65"/>
      <c r="F45" s="148">
        <f>+'Pasq.per AAM 2017'!G41+'Pasq.per AAM 2017'!G42</f>
        <v>969721.85800000012</v>
      </c>
      <c r="G45" s="66"/>
      <c r="H45" s="66">
        <v>996750</v>
      </c>
      <c r="J45" s="49"/>
    </row>
    <row r="46" spans="1:12" s="1" customFormat="1" ht="12.75" customHeight="1">
      <c r="A46" s="64"/>
      <c r="B46" s="12"/>
      <c r="C46" s="13">
        <v>4</v>
      </c>
      <c r="D46" s="14" t="s">
        <v>39</v>
      </c>
      <c r="E46" s="65"/>
      <c r="F46" s="148">
        <f>+'Pasq.per AAM 2017'!G43</f>
        <v>32739274</v>
      </c>
      <c r="G46" s="66"/>
      <c r="H46" s="66">
        <v>32739274</v>
      </c>
      <c r="J46" s="49"/>
      <c r="L46" s="138"/>
    </row>
    <row r="47" spans="1:12" s="1" customFormat="1" ht="12.75" customHeight="1">
      <c r="A47" s="64"/>
      <c r="B47" s="12"/>
      <c r="C47" s="13"/>
      <c r="D47" s="15"/>
      <c r="E47" s="65"/>
      <c r="F47" s="148"/>
      <c r="G47" s="66"/>
      <c r="H47" s="66"/>
      <c r="J47" s="49"/>
      <c r="L47" s="138"/>
    </row>
    <row r="48" spans="1:12" s="1" customFormat="1" ht="12.75" customHeight="1">
      <c r="A48" s="64"/>
      <c r="B48" s="10" t="s">
        <v>3</v>
      </c>
      <c r="C48" s="8" t="s">
        <v>40</v>
      </c>
      <c r="D48" s="11"/>
      <c r="E48" s="65"/>
      <c r="F48" s="66"/>
      <c r="G48" s="66"/>
      <c r="H48" s="66"/>
      <c r="J48" s="49"/>
      <c r="L48" s="138"/>
    </row>
    <row r="49" spans="1:12" s="1" customFormat="1" ht="12.75" customHeight="1">
      <c r="A49" s="64"/>
      <c r="B49" s="12"/>
      <c r="C49" s="8"/>
      <c r="D49" s="11"/>
      <c r="E49" s="65"/>
      <c r="F49" s="66"/>
      <c r="G49" s="66"/>
      <c r="H49" s="66"/>
    </row>
    <row r="50" spans="1:12" s="1" customFormat="1" ht="12.75" customHeight="1">
      <c r="A50" s="64"/>
      <c r="B50" s="10" t="s">
        <v>3</v>
      </c>
      <c r="C50" s="8" t="s">
        <v>41</v>
      </c>
      <c r="D50" s="11"/>
      <c r="E50" s="65"/>
      <c r="F50" s="66"/>
      <c r="G50" s="66"/>
      <c r="H50" s="66"/>
    </row>
    <row r="51" spans="1:12" s="1" customFormat="1" ht="12.75" customHeight="1">
      <c r="A51" s="64"/>
      <c r="B51" s="12"/>
      <c r="C51" s="13">
        <v>1</v>
      </c>
      <c r="D51" s="11" t="s">
        <v>42</v>
      </c>
      <c r="E51" s="65"/>
      <c r="F51" s="66"/>
      <c r="G51" s="66"/>
      <c r="H51" s="66"/>
    </row>
    <row r="52" spans="1:12" s="1" customFormat="1" ht="12.75" customHeight="1">
      <c r="A52" s="64"/>
      <c r="B52" s="12"/>
      <c r="C52" s="13">
        <v>2</v>
      </c>
      <c r="D52" s="14" t="s">
        <v>43</v>
      </c>
      <c r="E52" s="65"/>
      <c r="F52" s="66"/>
      <c r="G52" s="66"/>
      <c r="H52" s="66"/>
    </row>
    <row r="53" spans="1:12" s="1" customFormat="1" ht="12.75" customHeight="1">
      <c r="A53" s="64"/>
      <c r="B53" s="12"/>
      <c r="C53" s="13">
        <v>3</v>
      </c>
      <c r="D53" s="14" t="s">
        <v>44</v>
      </c>
      <c r="E53" s="65"/>
      <c r="F53" s="66"/>
      <c r="G53" s="66"/>
      <c r="H53" s="66"/>
    </row>
    <row r="54" spans="1:12" s="1" customFormat="1" ht="12.75" customHeight="1">
      <c r="A54" s="64"/>
      <c r="B54" s="12"/>
      <c r="C54" s="13"/>
      <c r="D54" s="11"/>
      <c r="E54" s="65"/>
      <c r="F54" s="66"/>
      <c r="G54" s="66"/>
      <c r="H54" s="66"/>
      <c r="L54" s="138"/>
    </row>
    <row r="55" spans="1:12" s="1" customFormat="1" ht="12.75" customHeight="1">
      <c r="A55" s="64"/>
      <c r="B55" s="10" t="s">
        <v>3</v>
      </c>
      <c r="C55" s="8" t="s">
        <v>45</v>
      </c>
      <c r="D55" s="11"/>
      <c r="E55" s="65"/>
      <c r="F55" s="66"/>
      <c r="G55" s="66"/>
      <c r="H55" s="66"/>
    </row>
    <row r="56" spans="1:12" s="1" customFormat="1" ht="12.75" customHeight="1">
      <c r="A56" s="64"/>
      <c r="B56" s="10" t="s">
        <v>3</v>
      </c>
      <c r="C56" s="8" t="s">
        <v>46</v>
      </c>
      <c r="D56" s="11"/>
      <c r="E56" s="65"/>
      <c r="F56" s="66"/>
      <c r="G56" s="66"/>
      <c r="H56" s="66"/>
      <c r="L56" s="138"/>
    </row>
    <row r="57" spans="1:12" s="1" customFormat="1" ht="12.75" customHeight="1">
      <c r="A57" s="64"/>
      <c r="B57" s="201"/>
      <c r="C57" s="201"/>
      <c r="D57" s="201"/>
      <c r="E57" s="65"/>
      <c r="F57" s="66"/>
      <c r="G57" s="66"/>
      <c r="H57" s="66"/>
    </row>
    <row r="58" spans="1:12" s="1" customFormat="1" ht="12.75" customHeight="1">
      <c r="A58" s="64"/>
      <c r="B58" s="205" t="s">
        <v>47</v>
      </c>
      <c r="C58" s="205"/>
      <c r="D58" s="205"/>
      <c r="E58" s="65"/>
      <c r="F58" s="69">
        <f>+F42</f>
        <v>85650730.251100004</v>
      </c>
      <c r="G58" s="69"/>
      <c r="H58" s="69">
        <v>86169889</v>
      </c>
    </row>
    <row r="59" spans="1:12" s="1" customFormat="1" ht="21" customHeight="1">
      <c r="A59" s="64"/>
      <c r="B59" s="205" t="s">
        <v>48</v>
      </c>
      <c r="C59" s="205"/>
      <c r="D59" s="205"/>
      <c r="E59" s="65"/>
      <c r="F59" s="67">
        <f>+F58+F32</f>
        <v>124426741.2511</v>
      </c>
      <c r="G59" s="67"/>
      <c r="H59" s="67">
        <v>125316885</v>
      </c>
      <c r="I59" s="67">
        <f t="shared" ref="I59" si="0">+I58+I32</f>
        <v>0</v>
      </c>
      <c r="K59" s="137"/>
      <c r="L59" s="137"/>
    </row>
    <row r="60" spans="1:12" s="1" customFormat="1" ht="19.5" customHeight="1">
      <c r="A60" s="64"/>
      <c r="B60" s="205" t="s">
        <v>49</v>
      </c>
      <c r="C60" s="205"/>
      <c r="D60" s="205"/>
      <c r="E60" s="65"/>
      <c r="F60" s="67"/>
      <c r="G60" s="66"/>
      <c r="H60" s="69"/>
    </row>
    <row r="61" spans="1:12" s="1" customFormat="1" ht="15.95" customHeight="1">
      <c r="A61" s="64"/>
      <c r="B61" s="10" t="s">
        <v>3</v>
      </c>
      <c r="C61" s="8" t="s">
        <v>50</v>
      </c>
      <c r="D61" s="11"/>
      <c r="F61" s="67">
        <f>SUM(F62:F71)</f>
        <v>30747235.099999998</v>
      </c>
      <c r="G61" s="67"/>
      <c r="H61" s="67">
        <v>31970407.603</v>
      </c>
      <c r="K61" s="137"/>
    </row>
    <row r="62" spans="1:12">
      <c r="A62" s="35"/>
      <c r="B62" s="12"/>
      <c r="C62" s="13">
        <v>1</v>
      </c>
      <c r="D62" s="14" t="s">
        <v>51</v>
      </c>
      <c r="E62" s="65"/>
      <c r="F62" s="66"/>
      <c r="G62" s="66"/>
      <c r="H62" s="66"/>
      <c r="J62" s="134"/>
      <c r="K62" s="134"/>
    </row>
    <row r="63" spans="1:12">
      <c r="A63" s="35"/>
      <c r="B63" s="12"/>
      <c r="C63" s="13">
        <v>2</v>
      </c>
      <c r="D63" s="14" t="s">
        <v>52</v>
      </c>
      <c r="E63" s="65"/>
      <c r="F63" s="66"/>
      <c r="G63" s="66"/>
      <c r="H63" s="66"/>
    </row>
    <row r="64" spans="1:12">
      <c r="A64" s="35"/>
      <c r="B64" s="12"/>
      <c r="C64" s="13">
        <v>3</v>
      </c>
      <c r="D64" s="14" t="s">
        <v>53</v>
      </c>
      <c r="E64" s="65"/>
      <c r="F64" s="66"/>
      <c r="G64" s="66"/>
      <c r="H64" s="66"/>
    </row>
    <row r="65" spans="1:15">
      <c r="A65" s="35"/>
      <c r="B65" s="12"/>
      <c r="C65" s="13">
        <v>4</v>
      </c>
      <c r="D65" s="14" t="s">
        <v>54</v>
      </c>
      <c r="E65" s="65" t="s">
        <v>208</v>
      </c>
      <c r="F65" s="151">
        <f>(13523592+93241+823119+6499375)*1.2+6000</f>
        <v>25133192.399999999</v>
      </c>
      <c r="G65" s="66"/>
      <c r="H65" s="66">
        <v>20076978</v>
      </c>
      <c r="J65" s="145"/>
    </row>
    <row r="66" spans="1:15">
      <c r="A66" s="35"/>
      <c r="B66" s="12"/>
      <c r="C66" s="13">
        <v>5</v>
      </c>
      <c r="D66" s="14" t="s">
        <v>55</v>
      </c>
      <c r="E66" s="65"/>
      <c r="F66" s="132"/>
      <c r="G66" s="66"/>
      <c r="H66" s="66"/>
      <c r="J66" s="136"/>
    </row>
    <row r="67" spans="1:15">
      <c r="A67" s="35"/>
      <c r="B67" s="12"/>
      <c r="C67" s="13">
        <v>6</v>
      </c>
      <c r="D67" s="14" t="s">
        <v>56</v>
      </c>
      <c r="E67" s="65"/>
      <c r="F67" s="132"/>
      <c r="G67" s="66"/>
      <c r="H67" s="66"/>
      <c r="J67" s="134"/>
      <c r="M67"/>
    </row>
    <row r="68" spans="1:15">
      <c r="A68" s="35"/>
      <c r="B68" s="12"/>
      <c r="C68" s="13">
        <v>7</v>
      </c>
      <c r="D68" s="14" t="s">
        <v>57</v>
      </c>
      <c r="E68" s="65"/>
      <c r="F68" s="132"/>
      <c r="G68" s="66"/>
      <c r="H68" s="66"/>
      <c r="L68" s="136"/>
    </row>
    <row r="69" spans="1:15">
      <c r="A69" s="35"/>
      <c r="B69" s="12"/>
      <c r="C69" s="13">
        <v>8</v>
      </c>
      <c r="D69" s="14" t="s">
        <v>58</v>
      </c>
      <c r="E69" s="107" t="s">
        <v>211</v>
      </c>
      <c r="F69" s="132">
        <f>1131496+250216</f>
        <v>1381712</v>
      </c>
      <c r="G69" s="66"/>
      <c r="H69" s="66">
        <v>1515213</v>
      </c>
      <c r="L69" s="136"/>
    </row>
    <row r="70" spans="1:15">
      <c r="A70" s="35"/>
      <c r="B70" s="12"/>
      <c r="C70" s="13">
        <v>9</v>
      </c>
      <c r="D70" s="14" t="s">
        <v>59</v>
      </c>
      <c r="E70" s="107" t="s">
        <v>212</v>
      </c>
      <c r="F70" s="141">
        <f>30013+4143548+'PASH 1'!G46</f>
        <v>4232330.7</v>
      </c>
      <c r="G70" s="66"/>
      <c r="H70" s="142">
        <v>9927716.6030000001</v>
      </c>
      <c r="J70" s="4"/>
      <c r="K70" s="144"/>
      <c r="L70" s="136"/>
    </row>
    <row r="71" spans="1:15">
      <c r="A71" s="35"/>
      <c r="B71" s="12"/>
      <c r="C71" s="13">
        <v>10</v>
      </c>
      <c r="D71" s="14" t="s">
        <v>223</v>
      </c>
      <c r="E71" s="65"/>
      <c r="F71" s="130"/>
      <c r="G71" s="66"/>
      <c r="H71" s="66">
        <v>450500</v>
      </c>
      <c r="K71" s="144"/>
      <c r="L71" s="134"/>
      <c r="O71" s="136"/>
    </row>
    <row r="72" spans="1:15" ht="18.75">
      <c r="A72" s="35"/>
      <c r="B72" s="10" t="s">
        <v>3</v>
      </c>
      <c r="C72" s="8" t="s">
        <v>60</v>
      </c>
      <c r="D72" s="11"/>
      <c r="E72" s="65"/>
      <c r="F72" s="66"/>
      <c r="G72" s="66"/>
      <c r="H72" s="66"/>
      <c r="J72" s="4"/>
      <c r="L72" s="134"/>
      <c r="O72" s="134"/>
    </row>
    <row r="73" spans="1:15" ht="18.75">
      <c r="A73" s="35"/>
      <c r="B73" s="10" t="s">
        <v>3</v>
      </c>
      <c r="C73" s="143" t="s">
        <v>249</v>
      </c>
      <c r="D73" s="14"/>
      <c r="E73" s="65"/>
      <c r="F73" s="109">
        <v>0</v>
      </c>
      <c r="H73" s="109">
        <v>0</v>
      </c>
      <c r="K73" s="134"/>
      <c r="L73" s="134"/>
    </row>
    <row r="74" spans="1:15" ht="18.75">
      <c r="A74" s="35"/>
      <c r="B74" s="10" t="s">
        <v>3</v>
      </c>
      <c r="C74" s="8" t="s">
        <v>61</v>
      </c>
      <c r="D74" s="14"/>
      <c r="E74" s="65"/>
      <c r="F74" s="66"/>
      <c r="G74" s="66"/>
      <c r="H74" s="66"/>
      <c r="J74" s="134"/>
      <c r="K74" s="145"/>
      <c r="L74" s="134"/>
    </row>
    <row r="75" spans="1:15" ht="14.25" customHeight="1">
      <c r="A75" s="35"/>
      <c r="B75" s="204" t="s">
        <v>62</v>
      </c>
      <c r="C75" s="204"/>
      <c r="D75" s="204"/>
      <c r="E75" s="65"/>
      <c r="F75" s="69">
        <f>+F61</f>
        <v>30747235.099999998</v>
      </c>
      <c r="G75" s="68"/>
      <c r="H75" s="69">
        <v>31970407.603</v>
      </c>
      <c r="J75" s="134"/>
      <c r="K75" s="134"/>
      <c r="L75" s="134"/>
    </row>
    <row r="76" spans="1:15" ht="18.75">
      <c r="A76" s="35"/>
      <c r="B76" s="10" t="s">
        <v>3</v>
      </c>
      <c r="C76" s="8" t="s">
        <v>63</v>
      </c>
      <c r="D76" s="15"/>
      <c r="E76" s="65"/>
      <c r="F76" s="66"/>
      <c r="G76" s="66"/>
      <c r="H76" s="66"/>
      <c r="L76" s="136"/>
    </row>
    <row r="77" spans="1:15">
      <c r="A77" s="35"/>
      <c r="B77" s="13"/>
      <c r="C77" s="13">
        <v>1</v>
      </c>
      <c r="D77" s="14" t="s">
        <v>51</v>
      </c>
      <c r="E77" s="65"/>
      <c r="F77" s="66"/>
      <c r="G77" s="66"/>
      <c r="H77" s="66"/>
      <c r="L77" s="136"/>
    </row>
    <row r="78" spans="1:15">
      <c r="A78" s="35"/>
      <c r="B78" s="13"/>
      <c r="C78" s="13">
        <v>2</v>
      </c>
      <c r="D78" s="14" t="s">
        <v>52</v>
      </c>
      <c r="E78" s="65"/>
      <c r="F78" s="66"/>
      <c r="G78" s="66"/>
      <c r="H78" s="66"/>
      <c r="L78" s="134"/>
    </row>
    <row r="79" spans="1:15">
      <c r="A79" s="35"/>
      <c r="B79" s="13"/>
      <c r="C79" s="13">
        <v>3</v>
      </c>
      <c r="D79" s="14" t="s">
        <v>64</v>
      </c>
      <c r="E79" s="65"/>
      <c r="F79" s="66"/>
      <c r="G79" s="66"/>
      <c r="H79" s="66"/>
    </row>
    <row r="80" spans="1:15">
      <c r="A80" s="35"/>
      <c r="B80" s="13"/>
      <c r="C80" s="13">
        <v>4</v>
      </c>
      <c r="D80" s="14" t="s">
        <v>54</v>
      </c>
      <c r="E80" s="65"/>
      <c r="F80" s="66"/>
      <c r="G80" s="66"/>
      <c r="H80" s="66"/>
    </row>
    <row r="81" spans="1:12">
      <c r="A81" s="35"/>
      <c r="B81" s="13"/>
      <c r="C81" s="13">
        <v>5</v>
      </c>
      <c r="D81" s="14" t="s">
        <v>55</v>
      </c>
      <c r="E81" s="65"/>
      <c r="F81" s="66"/>
      <c r="G81" s="66"/>
      <c r="H81" s="66"/>
      <c r="J81" s="134"/>
    </row>
    <row r="82" spans="1:12">
      <c r="A82" s="35"/>
      <c r="B82" s="13"/>
      <c r="C82" s="13">
        <v>6</v>
      </c>
      <c r="D82" s="14" t="s">
        <v>56</v>
      </c>
      <c r="E82" s="65"/>
      <c r="F82" s="66"/>
      <c r="G82" s="66"/>
      <c r="H82" s="66"/>
    </row>
    <row r="83" spans="1:12">
      <c r="A83" s="35"/>
      <c r="B83" s="13"/>
      <c r="C83" s="13">
        <v>7</v>
      </c>
      <c r="D83" s="14" t="s">
        <v>57</v>
      </c>
      <c r="E83" s="65"/>
      <c r="F83" s="66"/>
      <c r="G83" s="66"/>
      <c r="H83" s="66"/>
      <c r="J83" s="134"/>
    </row>
    <row r="84" spans="1:12">
      <c r="A84" s="35"/>
      <c r="B84" s="13"/>
      <c r="C84" s="13">
        <v>8</v>
      </c>
      <c r="D84" s="14" t="s">
        <v>65</v>
      </c>
      <c r="E84" s="65"/>
      <c r="F84" s="66"/>
      <c r="G84" s="66"/>
      <c r="H84" s="66"/>
    </row>
    <row r="85" spans="1:12">
      <c r="A85" s="35"/>
      <c r="B85" s="13"/>
      <c r="C85" s="13"/>
      <c r="D85" s="14"/>
      <c r="E85" s="65"/>
      <c r="F85" s="66"/>
      <c r="G85" s="66"/>
      <c r="H85" s="66"/>
    </row>
    <row r="86" spans="1:12" ht="18.75">
      <c r="A86" s="35"/>
      <c r="B86" s="10" t="s">
        <v>3</v>
      </c>
      <c r="C86" s="8" t="s">
        <v>66</v>
      </c>
      <c r="D86" s="11"/>
      <c r="E86" s="65"/>
      <c r="F86" s="66"/>
      <c r="G86" s="66"/>
      <c r="H86" s="66"/>
    </row>
    <row r="87" spans="1:12" ht="18.75">
      <c r="A87" s="35"/>
      <c r="B87" s="10" t="s">
        <v>3</v>
      </c>
      <c r="C87" s="143" t="s">
        <v>250</v>
      </c>
      <c r="D87" s="11"/>
      <c r="E87" s="107" t="s">
        <v>228</v>
      </c>
      <c r="F87" s="68">
        <f>+H87</f>
        <v>53892301</v>
      </c>
      <c r="G87" s="131"/>
      <c r="H87" s="133">
        <v>53892301</v>
      </c>
      <c r="J87" s="136"/>
      <c r="K87" s="134"/>
      <c r="L87" s="134"/>
    </row>
    <row r="88" spans="1:12" ht="18.75">
      <c r="A88" s="35"/>
      <c r="B88" s="10" t="s">
        <v>3</v>
      </c>
      <c r="C88" s="8" t="s">
        <v>67</v>
      </c>
      <c r="D88" s="11"/>
      <c r="E88" s="65"/>
      <c r="F88" s="66"/>
      <c r="G88" s="130"/>
      <c r="H88" s="130"/>
      <c r="J88" s="136"/>
      <c r="L88" s="134"/>
    </row>
    <row r="89" spans="1:12">
      <c r="A89" s="35"/>
      <c r="B89" s="12"/>
      <c r="C89" s="13">
        <v>1</v>
      </c>
      <c r="D89" s="14" t="s">
        <v>68</v>
      </c>
      <c r="E89" s="65"/>
      <c r="F89" s="66"/>
      <c r="G89" s="130"/>
      <c r="H89" s="130"/>
      <c r="J89" s="136"/>
    </row>
    <row r="90" spans="1:12">
      <c r="A90" s="35"/>
      <c r="B90" s="12"/>
      <c r="C90" s="13">
        <v>2</v>
      </c>
      <c r="D90" s="14" t="s">
        <v>69</v>
      </c>
      <c r="E90" s="65"/>
      <c r="F90" s="66"/>
      <c r="G90" s="130"/>
      <c r="H90" s="130"/>
      <c r="J90" s="136"/>
    </row>
    <row r="91" spans="1:12" ht="18.75">
      <c r="A91" s="35"/>
      <c r="B91" s="10" t="s">
        <v>3</v>
      </c>
      <c r="C91" s="8" t="s">
        <v>70</v>
      </c>
      <c r="D91" s="11"/>
      <c r="E91" s="65"/>
      <c r="F91" s="66"/>
      <c r="G91" s="130"/>
      <c r="H91" s="130"/>
      <c r="J91" s="136"/>
    </row>
    <row r="92" spans="1:12">
      <c r="A92" s="35"/>
      <c r="B92" s="12"/>
      <c r="C92" s="8"/>
      <c r="D92" s="11"/>
      <c r="E92" s="65"/>
      <c r="F92" s="66"/>
      <c r="G92" s="130"/>
      <c r="H92" s="130"/>
      <c r="J92" s="136"/>
    </row>
    <row r="93" spans="1:12">
      <c r="A93" s="35"/>
      <c r="B93" s="204" t="s">
        <v>71</v>
      </c>
      <c r="C93" s="204"/>
      <c r="D93" s="204"/>
      <c r="E93" s="65"/>
      <c r="F93" s="69">
        <f>+F87</f>
        <v>53892301</v>
      </c>
      <c r="G93" s="131"/>
      <c r="H93" s="69">
        <v>53892301</v>
      </c>
      <c r="J93" s="136"/>
    </row>
    <row r="94" spans="1:12">
      <c r="A94" s="35"/>
      <c r="B94" s="12"/>
      <c r="C94" s="8"/>
      <c r="D94" s="11"/>
      <c r="E94" s="65"/>
      <c r="F94" s="66"/>
      <c r="G94" s="66"/>
      <c r="H94" s="66"/>
      <c r="J94" s="136"/>
    </row>
    <row r="95" spans="1:12">
      <c r="A95" s="35"/>
      <c r="B95" s="205" t="s">
        <v>72</v>
      </c>
      <c r="C95" s="205"/>
      <c r="D95" s="205"/>
      <c r="E95" s="65"/>
      <c r="F95" s="69">
        <f>+F93+F75</f>
        <v>84639536.099999994</v>
      </c>
      <c r="G95" s="66"/>
      <c r="H95" s="69">
        <v>85862708.603</v>
      </c>
      <c r="J95" s="136"/>
    </row>
    <row r="96" spans="1:12" ht="18.75">
      <c r="A96" s="35"/>
      <c r="B96" s="10" t="s">
        <v>3</v>
      </c>
      <c r="C96" s="8" t="s">
        <v>73</v>
      </c>
      <c r="D96" s="11"/>
      <c r="E96" s="65"/>
      <c r="F96" s="66"/>
      <c r="G96" s="66"/>
      <c r="H96" s="66"/>
      <c r="J96" s="136"/>
    </row>
    <row r="97" spans="1:10" ht="18.75">
      <c r="A97" s="35"/>
      <c r="B97" s="10" t="s">
        <v>3</v>
      </c>
      <c r="C97" s="8" t="s">
        <v>74</v>
      </c>
      <c r="D97" s="11"/>
      <c r="E97" s="65"/>
      <c r="F97" s="66">
        <v>58552000</v>
      </c>
      <c r="G97" s="66"/>
      <c r="H97" s="66">
        <v>58552000</v>
      </c>
      <c r="J97" s="134"/>
    </row>
    <row r="98" spans="1:10" ht="18.75">
      <c r="A98" s="35"/>
      <c r="B98" s="10" t="s">
        <v>3</v>
      </c>
      <c r="C98" s="8" t="s">
        <v>75</v>
      </c>
      <c r="D98" s="11"/>
      <c r="E98" s="65"/>
      <c r="F98" s="66"/>
      <c r="G98" s="66"/>
      <c r="H98" s="66"/>
      <c r="J98" s="134"/>
    </row>
    <row r="99" spans="1:10" ht="18.75">
      <c r="A99" s="35"/>
      <c r="B99" s="10" t="s">
        <v>3</v>
      </c>
      <c r="C99" s="8" t="s">
        <v>76</v>
      </c>
      <c r="D99" s="11"/>
      <c r="E99" s="65"/>
      <c r="F99" s="66"/>
      <c r="G99" s="66"/>
      <c r="H99" s="66"/>
    </row>
    <row r="100" spans="1:10" ht="18.75">
      <c r="A100" s="35"/>
      <c r="B100" s="10" t="s">
        <v>3</v>
      </c>
      <c r="C100" s="8" t="s">
        <v>77</v>
      </c>
      <c r="D100" s="11"/>
      <c r="E100" s="65"/>
      <c r="F100" s="66"/>
      <c r="G100" s="66"/>
      <c r="H100" s="66"/>
    </row>
    <row r="101" spans="1:10" ht="18.75">
      <c r="A101" s="35"/>
      <c r="B101" s="10"/>
      <c r="C101" s="13">
        <v>1</v>
      </c>
      <c r="D101" s="14" t="s">
        <v>78</v>
      </c>
      <c r="E101" s="65"/>
      <c r="F101" s="66"/>
      <c r="G101" s="66"/>
      <c r="H101" s="66"/>
    </row>
    <row r="102" spans="1:10" ht="18.75">
      <c r="A102" s="35"/>
      <c r="B102" s="10"/>
      <c r="C102" s="13">
        <v>2</v>
      </c>
      <c r="D102" s="14" t="s">
        <v>79</v>
      </c>
      <c r="E102" s="65"/>
      <c r="F102" s="66">
        <v>18767713</v>
      </c>
      <c r="G102" s="66"/>
      <c r="H102" s="66">
        <v>18767713</v>
      </c>
    </row>
    <row r="103" spans="1:10" ht="18.75">
      <c r="A103" s="35"/>
      <c r="B103" s="10"/>
      <c r="C103" s="13">
        <v>3</v>
      </c>
      <c r="D103" s="14" t="s">
        <v>77</v>
      </c>
      <c r="E103" s="65"/>
      <c r="F103" s="66"/>
      <c r="G103" s="66"/>
      <c r="H103" s="66"/>
    </row>
    <row r="104" spans="1:10" ht="18.75">
      <c r="A104" s="35"/>
      <c r="B104" s="10" t="s">
        <v>3</v>
      </c>
      <c r="C104" s="8" t="s">
        <v>80</v>
      </c>
      <c r="D104" s="11"/>
      <c r="E104" s="65"/>
      <c r="F104" s="66">
        <f>+H104+H105</f>
        <v>-37865536.283500001</v>
      </c>
      <c r="G104" s="66"/>
      <c r="H104" s="66">
        <v>-37966379</v>
      </c>
    </row>
    <row r="105" spans="1:10" ht="18.75">
      <c r="A105" s="35"/>
      <c r="B105" s="10" t="s">
        <v>3</v>
      </c>
      <c r="C105" s="8" t="s">
        <v>81</v>
      </c>
      <c r="D105" s="11"/>
      <c r="E105" s="65"/>
      <c r="F105" s="148">
        <f>+'PASH 1'!G50</f>
        <v>333028.3</v>
      </c>
      <c r="G105" s="130"/>
      <c r="H105" s="66">
        <v>100842.71650000018</v>
      </c>
    </row>
    <row r="106" spans="1:10">
      <c r="A106" s="35"/>
      <c r="B106" s="12"/>
      <c r="C106" s="8"/>
      <c r="D106" s="11"/>
      <c r="E106" s="65"/>
      <c r="F106" s="66"/>
      <c r="G106" s="66"/>
      <c r="H106" s="66"/>
    </row>
    <row r="107" spans="1:10">
      <c r="A107" s="35"/>
      <c r="B107" s="205" t="s">
        <v>82</v>
      </c>
      <c r="C107" s="205"/>
      <c r="D107" s="205"/>
      <c r="E107" s="107" t="s">
        <v>229</v>
      </c>
      <c r="F107" s="69">
        <f>SUM(F97:F106)</f>
        <v>39787205.016499996</v>
      </c>
      <c r="G107" s="68"/>
      <c r="H107" s="69">
        <v>39454176.716499999</v>
      </c>
    </row>
    <row r="108" spans="1:10">
      <c r="A108" s="35"/>
      <c r="B108" s="12"/>
      <c r="C108" s="8"/>
      <c r="D108" s="11"/>
      <c r="E108" s="65"/>
      <c r="F108" s="66"/>
      <c r="G108" s="66"/>
      <c r="H108" s="66"/>
    </row>
    <row r="109" spans="1:10">
      <c r="A109" s="35"/>
      <c r="B109" s="205" t="s">
        <v>83</v>
      </c>
      <c r="C109" s="205"/>
      <c r="D109" s="205"/>
      <c r="E109" s="65"/>
      <c r="F109" s="69">
        <f>+F107+F95</f>
        <v>124426741.11649999</v>
      </c>
      <c r="G109" s="66"/>
      <c r="H109" s="69">
        <v>125316885.3195</v>
      </c>
    </row>
    <row r="111" spans="1:10">
      <c r="G111" s="109"/>
    </row>
    <row r="113" spans="7:7">
      <c r="G113" s="109"/>
    </row>
    <row r="114" spans="7:7">
      <c r="G114" s="109"/>
    </row>
    <row r="117" spans="7:7">
      <c r="G117" s="109"/>
    </row>
  </sheetData>
  <mergeCells count="14">
    <mergeCell ref="B107:D107"/>
    <mergeCell ref="B109:D109"/>
    <mergeCell ref="B58:D58"/>
    <mergeCell ref="B59:D59"/>
    <mergeCell ref="B60:D60"/>
    <mergeCell ref="B75:D75"/>
    <mergeCell ref="B93:D93"/>
    <mergeCell ref="B95:D95"/>
    <mergeCell ref="B57:D57"/>
    <mergeCell ref="B1:H1"/>
    <mergeCell ref="B3:D3"/>
    <mergeCell ref="B4:D4"/>
    <mergeCell ref="B32:D32"/>
    <mergeCell ref="B33:D33"/>
  </mergeCells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76"/>
  <sheetViews>
    <sheetView topLeftCell="A29" workbookViewId="0">
      <selection activeCell="G43" sqref="G43"/>
    </sheetView>
  </sheetViews>
  <sheetFormatPr defaultRowHeight="15"/>
  <cols>
    <col min="1" max="1" width="3.42578125" style="2" customWidth="1"/>
    <col min="2" max="2" width="3.7109375" style="51" customWidth="1"/>
    <col min="3" max="3" width="3.42578125" style="3" customWidth="1"/>
    <col min="4" max="4" width="2.7109375" style="3" customWidth="1"/>
    <col min="5" max="5" width="63.140625" style="2" customWidth="1"/>
    <col min="6" max="6" width="7.28515625" style="3" customWidth="1"/>
    <col min="7" max="7" width="15" style="109" customWidth="1"/>
    <col min="8" max="8" width="13.5703125" style="4" customWidth="1"/>
    <col min="9" max="9" width="1.42578125" style="2" customWidth="1"/>
    <col min="10" max="10" width="9.140625" style="2"/>
    <col min="11" max="11" width="14" style="52" customWidth="1"/>
    <col min="12" max="12" width="8.5703125" style="2" customWidth="1"/>
    <col min="13" max="13" width="9" style="2" customWidth="1"/>
    <col min="14" max="16384" width="9.140625" style="2"/>
  </cols>
  <sheetData>
    <row r="1" spans="1:18" s="1" customFormat="1" ht="7.5" customHeight="1">
      <c r="B1" s="44"/>
      <c r="C1" s="45"/>
      <c r="D1" s="46"/>
      <c r="E1" s="47"/>
      <c r="F1" s="70"/>
      <c r="G1" s="108"/>
      <c r="H1" s="49"/>
      <c r="K1" s="50"/>
    </row>
    <row r="2" spans="1:18" s="1" customFormat="1" ht="17.25" customHeight="1">
      <c r="B2" s="206" t="s">
        <v>102</v>
      </c>
      <c r="C2" s="206"/>
      <c r="D2" s="206"/>
      <c r="E2" s="206"/>
      <c r="F2" s="206"/>
      <c r="G2" s="206"/>
      <c r="H2" s="206"/>
      <c r="K2" s="50"/>
    </row>
    <row r="3" spans="1:18" s="1" customFormat="1" ht="17.25" customHeight="1">
      <c r="B3" s="206" t="s">
        <v>103</v>
      </c>
      <c r="C3" s="206"/>
      <c r="D3" s="206"/>
      <c r="E3" s="206"/>
      <c r="F3" s="206"/>
      <c r="G3" s="206"/>
      <c r="H3" s="206"/>
      <c r="K3" s="50"/>
    </row>
    <row r="4" spans="1:18" s="1" customFormat="1" ht="17.25" customHeight="1">
      <c r="B4" s="207" t="s">
        <v>104</v>
      </c>
      <c r="C4" s="207"/>
      <c r="D4" s="207"/>
      <c r="E4" s="207"/>
      <c r="F4" s="207"/>
      <c r="G4" s="207"/>
      <c r="H4" s="207"/>
      <c r="K4" s="50"/>
    </row>
    <row r="5" spans="1:18" ht="7.5" customHeight="1"/>
    <row r="6" spans="1:18" s="1" customFormat="1" ht="15.95" customHeight="1">
      <c r="A6" s="64"/>
      <c r="B6" s="160" t="s">
        <v>105</v>
      </c>
      <c r="C6" s="208" t="s">
        <v>106</v>
      </c>
      <c r="D6" s="208"/>
      <c r="E6" s="208"/>
      <c r="F6" s="161" t="s">
        <v>1</v>
      </c>
      <c r="G6" s="162">
        <v>2017</v>
      </c>
      <c r="H6" s="162">
        <v>2016</v>
      </c>
      <c r="K6" s="50"/>
    </row>
    <row r="7" spans="1:18" s="1" customFormat="1" ht="12.75" customHeight="1">
      <c r="A7" s="64"/>
      <c r="B7" s="163" t="s">
        <v>3</v>
      </c>
      <c r="C7" s="164" t="s">
        <v>107</v>
      </c>
      <c r="D7" s="165"/>
      <c r="E7" s="165"/>
      <c r="F7" s="160" t="s">
        <v>209</v>
      </c>
      <c r="G7" s="177">
        <v>19887939</v>
      </c>
      <c r="H7" s="177">
        <v>19886338</v>
      </c>
      <c r="K7" s="147"/>
      <c r="L7" s="147"/>
    </row>
    <row r="8" spans="1:18" s="1" customFormat="1" ht="12.75" customHeight="1">
      <c r="A8" s="64"/>
      <c r="B8" s="163" t="s">
        <v>3</v>
      </c>
      <c r="C8" s="164" t="s">
        <v>108</v>
      </c>
      <c r="D8" s="165"/>
      <c r="E8" s="165"/>
      <c r="F8" s="167"/>
      <c r="G8" s="177"/>
      <c r="H8" s="177"/>
      <c r="K8" s="50"/>
    </row>
    <row r="9" spans="1:18" s="1" customFormat="1" ht="12.75" customHeight="1">
      <c r="A9" s="64"/>
      <c r="B9" s="163" t="s">
        <v>3</v>
      </c>
      <c r="C9" s="164" t="s">
        <v>109</v>
      </c>
      <c r="D9" s="165"/>
      <c r="E9" s="165"/>
      <c r="F9" s="167"/>
      <c r="G9" s="177"/>
      <c r="H9" s="177"/>
      <c r="K9" s="50"/>
    </row>
    <row r="10" spans="1:18" s="1" customFormat="1" ht="12.75" customHeight="1">
      <c r="A10" s="64"/>
      <c r="B10" s="163" t="s">
        <v>3</v>
      </c>
      <c r="C10" s="164" t="s">
        <v>110</v>
      </c>
      <c r="D10" s="165"/>
      <c r="E10" s="165"/>
      <c r="F10" s="160" t="s">
        <v>210</v>
      </c>
      <c r="G10" s="177">
        <f>92948+104000+1057140</f>
        <v>1254088</v>
      </c>
      <c r="H10" s="177">
        <v>76820</v>
      </c>
      <c r="K10" s="189"/>
      <c r="L10" s="190"/>
      <c r="M10" s="191"/>
      <c r="N10" s="190"/>
      <c r="O10" s="190"/>
      <c r="P10" s="190">
        <v>92948</v>
      </c>
      <c r="Q10" s="190" t="s">
        <v>256</v>
      </c>
      <c r="R10" s="190"/>
    </row>
    <row r="11" spans="1:18" s="1" customFormat="1" ht="8.25" customHeight="1">
      <c r="A11" s="64"/>
      <c r="B11" s="168"/>
      <c r="C11" s="165"/>
      <c r="D11" s="165"/>
      <c r="E11" s="165"/>
      <c r="F11" s="167"/>
      <c r="G11" s="169"/>
      <c r="H11" s="170"/>
      <c r="K11" s="50"/>
    </row>
    <row r="12" spans="1:18" s="1" customFormat="1" ht="12.75" customHeight="1">
      <c r="A12" s="64"/>
      <c r="B12" s="163" t="s">
        <v>3</v>
      </c>
      <c r="C12" s="164" t="s">
        <v>111</v>
      </c>
      <c r="D12" s="165"/>
      <c r="E12" s="165"/>
      <c r="F12" s="160" t="s">
        <v>213</v>
      </c>
      <c r="G12" s="177">
        <f>+G13</f>
        <v>-2322338</v>
      </c>
      <c r="H12" s="177">
        <v>-781427</v>
      </c>
      <c r="K12" s="50"/>
    </row>
    <row r="13" spans="1:18" s="1" customFormat="1" ht="12.75" customHeight="1">
      <c r="A13" s="64"/>
      <c r="B13" s="168"/>
      <c r="C13" s="165"/>
      <c r="D13" s="124">
        <v>1</v>
      </c>
      <c r="E13" s="171" t="s">
        <v>111</v>
      </c>
      <c r="F13" s="172"/>
      <c r="G13" s="169">
        <v>-2322338</v>
      </c>
      <c r="H13" s="169">
        <v>-781427</v>
      </c>
      <c r="K13" s="50"/>
    </row>
    <row r="14" spans="1:18" s="1" customFormat="1" ht="12.75" customHeight="1">
      <c r="A14" s="64"/>
      <c r="B14" s="168"/>
      <c r="C14" s="165"/>
      <c r="D14" s="124">
        <v>2</v>
      </c>
      <c r="E14" s="171" t="s">
        <v>112</v>
      </c>
      <c r="F14" s="172"/>
      <c r="G14" s="169"/>
      <c r="H14" s="170"/>
      <c r="K14" s="50"/>
    </row>
    <row r="15" spans="1:18" s="1" customFormat="1" ht="12.75" customHeight="1">
      <c r="A15" s="64"/>
      <c r="B15" s="163" t="s">
        <v>3</v>
      </c>
      <c r="C15" s="164" t="s">
        <v>113</v>
      </c>
      <c r="D15" s="165"/>
      <c r="E15" s="165"/>
      <c r="F15" s="160" t="s">
        <v>214</v>
      </c>
      <c r="G15" s="173">
        <f>+G16+G17+G19</f>
        <v>-12811480</v>
      </c>
      <c r="H15" s="173">
        <v>-12543140</v>
      </c>
      <c r="K15" s="50"/>
    </row>
    <row r="16" spans="1:18" s="1" customFormat="1" ht="12.75" customHeight="1">
      <c r="A16" s="64"/>
      <c r="B16" s="168"/>
      <c r="C16" s="165"/>
      <c r="D16" s="174">
        <v>1</v>
      </c>
      <c r="E16" s="174" t="s">
        <v>114</v>
      </c>
      <c r="F16" s="172"/>
      <c r="G16" s="175">
        <v>-9608331</v>
      </c>
      <c r="H16" s="175">
        <v>-9114756</v>
      </c>
      <c r="K16" s="50"/>
    </row>
    <row r="17" spans="1:11" s="1" customFormat="1" ht="12.75" customHeight="1">
      <c r="A17" s="64"/>
      <c r="B17" s="168"/>
      <c r="C17" s="165"/>
      <c r="D17" s="174">
        <v>2</v>
      </c>
      <c r="E17" s="174" t="s">
        <v>115</v>
      </c>
      <c r="F17" s="172"/>
      <c r="G17" s="175">
        <v>-1630640</v>
      </c>
      <c r="H17" s="175">
        <v>-1520220</v>
      </c>
      <c r="K17" s="50"/>
    </row>
    <row r="18" spans="1:11" s="1" customFormat="1" ht="12.75" customHeight="1">
      <c r="A18" s="64"/>
      <c r="B18" s="168"/>
      <c r="C18" s="165"/>
      <c r="D18" s="174"/>
      <c r="E18" s="174" t="s">
        <v>116</v>
      </c>
      <c r="F18" s="172"/>
      <c r="G18" s="175"/>
      <c r="H18" s="175"/>
      <c r="K18" s="50"/>
    </row>
    <row r="19" spans="1:11" s="1" customFormat="1" ht="12" customHeight="1">
      <c r="A19" s="64"/>
      <c r="B19" s="168"/>
      <c r="C19" s="165"/>
      <c r="D19" s="165">
        <v>3</v>
      </c>
      <c r="E19" s="171" t="s">
        <v>224</v>
      </c>
      <c r="F19" s="167"/>
      <c r="G19" s="169">
        <v>-1572509</v>
      </c>
      <c r="H19" s="169">
        <v>-1908164</v>
      </c>
      <c r="K19" s="147"/>
    </row>
    <row r="20" spans="1:11" s="1" customFormat="1" ht="12.75" customHeight="1">
      <c r="A20" s="64"/>
      <c r="B20" s="163" t="s">
        <v>3</v>
      </c>
      <c r="C20" s="164" t="s">
        <v>117</v>
      </c>
      <c r="D20" s="165"/>
      <c r="E20" s="165"/>
      <c r="F20" s="167"/>
      <c r="G20" s="177"/>
      <c r="H20" s="177"/>
      <c r="K20" s="50"/>
    </row>
    <row r="21" spans="1:11" s="1" customFormat="1" ht="12.75" customHeight="1">
      <c r="A21" s="64"/>
      <c r="B21" s="163" t="s">
        <v>3</v>
      </c>
      <c r="C21" s="164" t="s">
        <v>118</v>
      </c>
      <c r="D21" s="165"/>
      <c r="E21" s="165"/>
      <c r="F21" s="160" t="s">
        <v>215</v>
      </c>
      <c r="G21" s="188">
        <v>-527246</v>
      </c>
      <c r="H21" s="177">
        <v>-620948.51</v>
      </c>
      <c r="K21" s="135"/>
    </row>
    <row r="22" spans="1:11" s="1" customFormat="1" ht="12.75" customHeight="1">
      <c r="A22" s="64"/>
      <c r="B22" s="163" t="s">
        <v>3</v>
      </c>
      <c r="C22" s="164" t="s">
        <v>119</v>
      </c>
      <c r="D22" s="165"/>
      <c r="E22" s="165"/>
      <c r="F22" s="160" t="s">
        <v>230</v>
      </c>
      <c r="G22" s="177">
        <f>-10567660+121961-3143466</f>
        <v>-13589165</v>
      </c>
      <c r="H22" s="177">
        <v>-11897204</v>
      </c>
      <c r="K22" s="50"/>
    </row>
    <row r="23" spans="1:11" s="1" customFormat="1" ht="8.25" customHeight="1">
      <c r="A23" s="64"/>
      <c r="B23" s="168"/>
      <c r="C23" s="165"/>
      <c r="D23" s="165"/>
      <c r="E23" s="165"/>
      <c r="F23" s="124"/>
      <c r="G23" s="169"/>
      <c r="H23" s="170"/>
    </row>
    <row r="24" spans="1:11" s="1" customFormat="1" ht="12.75" customHeight="1">
      <c r="A24" s="64"/>
      <c r="B24" s="163" t="s">
        <v>3</v>
      </c>
      <c r="C24" s="164" t="s">
        <v>120</v>
      </c>
      <c r="D24" s="165"/>
      <c r="E24" s="165"/>
      <c r="F24" s="160" t="s">
        <v>231</v>
      </c>
      <c r="G24" s="177">
        <f>+G31+G32</f>
        <v>8500000</v>
      </c>
      <c r="H24" s="177">
        <v>6000000</v>
      </c>
      <c r="K24" s="50"/>
    </row>
    <row r="25" spans="1:11" s="1" customFormat="1" ht="12.75" customHeight="1">
      <c r="A25" s="64"/>
      <c r="B25" s="168"/>
      <c r="C25" s="165"/>
      <c r="D25" s="209">
        <v>1</v>
      </c>
      <c r="E25" s="171" t="s">
        <v>121</v>
      </c>
      <c r="F25" s="212"/>
      <c r="G25" s="210"/>
      <c r="H25" s="211"/>
      <c r="K25" s="50"/>
    </row>
    <row r="26" spans="1:11" s="1" customFormat="1" ht="12.75" customHeight="1">
      <c r="A26" s="64"/>
      <c r="B26" s="168"/>
      <c r="C26" s="165"/>
      <c r="D26" s="209"/>
      <c r="E26" s="171" t="s">
        <v>122</v>
      </c>
      <c r="F26" s="213"/>
      <c r="G26" s="210"/>
      <c r="H26" s="211"/>
      <c r="K26" s="147"/>
    </row>
    <row r="27" spans="1:11" s="1" customFormat="1" ht="12.75" customHeight="1">
      <c r="A27" s="64"/>
      <c r="B27" s="168"/>
      <c r="C27" s="165"/>
      <c r="D27" s="209">
        <v>2</v>
      </c>
      <c r="E27" s="171" t="s">
        <v>123</v>
      </c>
      <c r="F27" s="212"/>
      <c r="G27" s="210"/>
      <c r="H27" s="211"/>
      <c r="K27" s="50"/>
    </row>
    <row r="28" spans="1:11" s="1" customFormat="1" ht="12.75" customHeight="1">
      <c r="A28" s="64"/>
      <c r="B28" s="168"/>
      <c r="C28" s="165"/>
      <c r="D28" s="209"/>
      <c r="E28" s="171" t="s">
        <v>124</v>
      </c>
      <c r="F28" s="213"/>
      <c r="G28" s="210"/>
      <c r="H28" s="211"/>
      <c r="K28" s="50"/>
    </row>
    <row r="29" spans="1:11" s="1" customFormat="1" ht="12.75" customHeight="1">
      <c r="A29" s="64"/>
      <c r="B29" s="168"/>
      <c r="C29" s="165"/>
      <c r="D29" s="209">
        <v>3</v>
      </c>
      <c r="E29" s="171" t="s">
        <v>125</v>
      </c>
      <c r="F29" s="212"/>
      <c r="G29" s="210"/>
      <c r="H29" s="211"/>
      <c r="K29" s="50"/>
    </row>
    <row r="30" spans="1:11" s="1" customFormat="1" ht="12.75" customHeight="1">
      <c r="A30" s="64"/>
      <c r="B30" s="168"/>
      <c r="C30" s="165"/>
      <c r="D30" s="209"/>
      <c r="E30" s="171" t="s">
        <v>126</v>
      </c>
      <c r="F30" s="213"/>
      <c r="G30" s="210"/>
      <c r="H30" s="211"/>
      <c r="K30" s="50"/>
    </row>
    <row r="31" spans="1:11" s="1" customFormat="1" ht="14.25" customHeight="1">
      <c r="A31" s="64"/>
      <c r="B31" s="168"/>
      <c r="C31" s="165"/>
      <c r="D31" s="167">
        <v>4</v>
      </c>
      <c r="E31" s="171" t="s">
        <v>225</v>
      </c>
      <c r="F31" s="160"/>
      <c r="G31" s="169">
        <v>8500000</v>
      </c>
      <c r="H31" s="169">
        <v>6000000</v>
      </c>
      <c r="K31" s="50"/>
    </row>
    <row r="32" spans="1:11" s="1" customFormat="1" ht="14.25" customHeight="1">
      <c r="A32" s="64"/>
      <c r="B32" s="168"/>
      <c r="C32" s="165"/>
      <c r="D32" s="167">
        <v>5</v>
      </c>
      <c r="E32" s="171" t="s">
        <v>226</v>
      </c>
      <c r="F32" s="160"/>
      <c r="G32" s="176"/>
      <c r="H32" s="169"/>
      <c r="K32" s="50"/>
    </row>
    <row r="33" spans="1:11" s="1" customFormat="1" ht="12.75" customHeight="1">
      <c r="A33" s="64"/>
      <c r="B33" s="215" t="s">
        <v>3</v>
      </c>
      <c r="C33" s="164" t="s">
        <v>127</v>
      </c>
      <c r="D33" s="165"/>
      <c r="E33" s="165"/>
      <c r="F33" s="217"/>
      <c r="G33" s="216"/>
      <c r="H33" s="216"/>
      <c r="K33" s="50"/>
    </row>
    <row r="34" spans="1:11" s="1" customFormat="1" ht="12.75" customHeight="1">
      <c r="A34" s="64"/>
      <c r="B34" s="215"/>
      <c r="C34" s="164" t="s">
        <v>128</v>
      </c>
      <c r="D34" s="165"/>
      <c r="E34" s="165"/>
      <c r="F34" s="218"/>
      <c r="G34" s="216"/>
      <c r="H34" s="216"/>
      <c r="K34" s="50"/>
    </row>
    <row r="35" spans="1:11" s="1" customFormat="1" ht="9" customHeight="1">
      <c r="A35" s="64"/>
      <c r="B35" s="168"/>
      <c r="C35" s="165"/>
      <c r="D35" s="165"/>
      <c r="E35" s="165"/>
      <c r="F35" s="160"/>
      <c r="G35" s="169"/>
      <c r="H35" s="170"/>
      <c r="K35" s="50"/>
    </row>
    <row r="36" spans="1:11" s="1" customFormat="1" ht="12.75" customHeight="1">
      <c r="A36" s="64"/>
      <c r="B36" s="163" t="s">
        <v>3</v>
      </c>
      <c r="C36" s="164" t="s">
        <v>129</v>
      </c>
      <c r="D36" s="165"/>
      <c r="E36" s="165"/>
      <c r="F36" s="160"/>
      <c r="G36" s="177">
        <f>+G39</f>
        <v>0</v>
      </c>
      <c r="H36" s="177">
        <v>-1800</v>
      </c>
      <c r="K36" s="50"/>
    </row>
    <row r="37" spans="1:11" s="1" customFormat="1" ht="12.75" customHeight="1">
      <c r="A37" s="64"/>
      <c r="B37" s="168"/>
      <c r="C37" s="165"/>
      <c r="D37" s="209">
        <v>1</v>
      </c>
      <c r="E37" s="171" t="s">
        <v>130</v>
      </c>
      <c r="F37" s="219"/>
      <c r="G37" s="210"/>
      <c r="H37" s="211"/>
      <c r="K37" s="50"/>
    </row>
    <row r="38" spans="1:11" s="1" customFormat="1" ht="12.75" customHeight="1">
      <c r="A38" s="64"/>
      <c r="B38" s="168"/>
      <c r="C38" s="165"/>
      <c r="D38" s="209"/>
      <c r="E38" s="171" t="s">
        <v>131</v>
      </c>
      <c r="F38" s="220"/>
      <c r="G38" s="210"/>
      <c r="H38" s="211"/>
      <c r="K38" s="50"/>
    </row>
    <row r="39" spans="1:11" s="1" customFormat="1" ht="12.75" customHeight="1">
      <c r="A39" s="64"/>
      <c r="B39" s="168"/>
      <c r="C39" s="165"/>
      <c r="D39" s="167">
        <v>2</v>
      </c>
      <c r="E39" s="171" t="s">
        <v>132</v>
      </c>
      <c r="F39" s="178"/>
      <c r="G39" s="169"/>
      <c r="H39" s="170">
        <v>-1800</v>
      </c>
      <c r="K39" s="50"/>
    </row>
    <row r="40" spans="1:11" s="1" customFormat="1" ht="7.5" customHeight="1">
      <c r="A40" s="64"/>
      <c r="B40" s="168"/>
      <c r="C40" s="165"/>
      <c r="D40" s="165"/>
      <c r="E40" s="165"/>
      <c r="F40" s="160"/>
      <c r="G40" s="169"/>
      <c r="H40" s="170"/>
      <c r="K40" s="50"/>
    </row>
    <row r="41" spans="1:11" s="1" customFormat="1" ht="12.75" customHeight="1">
      <c r="A41" s="64"/>
      <c r="B41" s="163" t="s">
        <v>3</v>
      </c>
      <c r="C41" s="164" t="s">
        <v>133</v>
      </c>
      <c r="D41" s="165"/>
      <c r="E41" s="165"/>
      <c r="F41" s="160"/>
      <c r="G41" s="177"/>
      <c r="H41" s="177"/>
      <c r="K41" s="50"/>
    </row>
    <row r="42" spans="1:11" s="1" customFormat="1" ht="8.25" customHeight="1">
      <c r="A42" s="64"/>
      <c r="B42" s="168"/>
      <c r="C42" s="164"/>
      <c r="D42" s="165"/>
      <c r="E42" s="165"/>
      <c r="F42" s="160"/>
      <c r="G42" s="169"/>
      <c r="H42" s="170"/>
      <c r="K42" s="50"/>
    </row>
    <row r="43" spans="1:11" s="1" customFormat="1" ht="12.75" customHeight="1">
      <c r="A43" s="64"/>
      <c r="B43" s="163" t="s">
        <v>3</v>
      </c>
      <c r="C43" s="164" t="s">
        <v>134</v>
      </c>
      <c r="D43" s="165"/>
      <c r="E43" s="165"/>
      <c r="F43" s="160"/>
      <c r="G43" s="177">
        <f>+G7+G10+G12+G15+G21+G22+G24+G36</f>
        <v>391798</v>
      </c>
      <c r="H43" s="177">
        <v>118638.49000000022</v>
      </c>
      <c r="K43" s="50"/>
    </row>
    <row r="44" spans="1:11" s="1" customFormat="1" ht="8.25" customHeight="1">
      <c r="A44" s="64"/>
      <c r="B44" s="168"/>
      <c r="C44" s="165"/>
      <c r="D44" s="165"/>
      <c r="E44" s="165"/>
      <c r="F44" s="160"/>
      <c r="G44" s="169"/>
      <c r="H44" s="170"/>
      <c r="K44" s="50"/>
    </row>
    <row r="45" spans="1:11" s="1" customFormat="1" ht="12.75" customHeight="1">
      <c r="A45" s="64"/>
      <c r="B45" s="163" t="s">
        <v>3</v>
      </c>
      <c r="C45" s="164" t="s">
        <v>135</v>
      </c>
      <c r="D45" s="165"/>
      <c r="E45" s="165"/>
      <c r="F45" s="160"/>
      <c r="G45" s="177"/>
      <c r="H45" s="177"/>
      <c r="K45" s="159"/>
    </row>
    <row r="46" spans="1:11" s="1" customFormat="1" ht="12.75" customHeight="1">
      <c r="A46" s="64"/>
      <c r="B46" s="168"/>
      <c r="C46" s="165"/>
      <c r="D46" s="167">
        <v>1</v>
      </c>
      <c r="E46" s="171" t="s">
        <v>136</v>
      </c>
      <c r="F46" s="160" t="s">
        <v>232</v>
      </c>
      <c r="G46" s="169">
        <f>+G43*0.15</f>
        <v>58769.7</v>
      </c>
      <c r="H46" s="170">
        <v>17795.773500000032</v>
      </c>
      <c r="K46" s="147"/>
    </row>
    <row r="47" spans="1:11" s="1" customFormat="1" ht="12.75" customHeight="1">
      <c r="A47" s="64"/>
      <c r="B47" s="168"/>
      <c r="C47" s="165"/>
      <c r="D47" s="167">
        <v>2</v>
      </c>
      <c r="E47" s="171" t="s">
        <v>137</v>
      </c>
      <c r="F47" s="178"/>
      <c r="G47" s="169"/>
      <c r="H47" s="170"/>
      <c r="K47" s="159"/>
    </row>
    <row r="48" spans="1:11" s="1" customFormat="1" ht="12.75" customHeight="1">
      <c r="A48" s="64"/>
      <c r="B48" s="168"/>
      <c r="C48" s="165"/>
      <c r="D48" s="167">
        <v>3</v>
      </c>
      <c r="E48" s="171" t="s">
        <v>138</v>
      </c>
      <c r="F48" s="178"/>
      <c r="G48" s="169"/>
      <c r="H48" s="170"/>
      <c r="K48" s="50"/>
    </row>
    <row r="49" spans="1:11" s="1" customFormat="1" ht="9" customHeight="1">
      <c r="A49" s="64"/>
      <c r="B49" s="168"/>
      <c r="C49" s="165"/>
      <c r="D49" s="165"/>
      <c r="E49" s="165"/>
      <c r="F49" s="160"/>
      <c r="G49" s="169"/>
      <c r="H49" s="170"/>
      <c r="K49" s="50"/>
    </row>
    <row r="50" spans="1:11" s="1" customFormat="1" ht="12.75" customHeight="1">
      <c r="A50" s="64"/>
      <c r="B50" s="163" t="s">
        <v>3</v>
      </c>
      <c r="C50" s="164" t="s">
        <v>139</v>
      </c>
      <c r="D50" s="165"/>
      <c r="E50" s="165"/>
      <c r="F50" s="160"/>
      <c r="G50" s="177">
        <f>+G43-G46</f>
        <v>333028.3</v>
      </c>
      <c r="H50" s="177">
        <v>100842.71650000018</v>
      </c>
      <c r="K50" s="50"/>
    </row>
    <row r="51" spans="1:11" s="1" customFormat="1" ht="8.25" customHeight="1">
      <c r="A51" s="64"/>
      <c r="B51" s="168"/>
      <c r="C51" s="165"/>
      <c r="D51" s="165"/>
      <c r="E51" s="165"/>
      <c r="F51" s="160"/>
      <c r="G51" s="169"/>
      <c r="H51" s="170"/>
      <c r="K51" s="50"/>
    </row>
    <row r="52" spans="1:11" s="1" customFormat="1" ht="12.75" customHeight="1">
      <c r="A52" s="64"/>
      <c r="B52" s="163" t="s">
        <v>3</v>
      </c>
      <c r="C52" s="164" t="s">
        <v>140</v>
      </c>
      <c r="D52" s="165"/>
      <c r="E52" s="165"/>
      <c r="F52" s="160"/>
      <c r="G52" s="166"/>
      <c r="H52" s="166"/>
      <c r="K52" s="50"/>
    </row>
    <row r="53" spans="1:11" s="1" customFormat="1" ht="12.75" customHeight="1">
      <c r="A53" s="64"/>
      <c r="B53" s="168"/>
      <c r="C53" s="165"/>
      <c r="D53" s="165"/>
      <c r="E53" s="171" t="s">
        <v>141</v>
      </c>
      <c r="F53" s="172"/>
      <c r="G53" s="169"/>
      <c r="H53" s="170"/>
      <c r="K53" s="50"/>
    </row>
    <row r="54" spans="1:11" s="1" customFormat="1" ht="12.75" customHeight="1">
      <c r="A54" s="64"/>
      <c r="B54" s="168"/>
      <c r="C54" s="165"/>
      <c r="D54" s="165"/>
      <c r="E54" s="171" t="s">
        <v>142</v>
      </c>
      <c r="F54" s="172"/>
      <c r="G54" s="169"/>
      <c r="H54" s="170"/>
      <c r="K54" s="50"/>
    </row>
    <row r="55" spans="1:11" ht="12.75" customHeight="1">
      <c r="A55" s="35"/>
      <c r="B55" s="179"/>
      <c r="C55" s="180"/>
      <c r="D55" s="180"/>
      <c r="E55" s="119"/>
      <c r="F55" s="180"/>
      <c r="G55" s="181"/>
      <c r="H55" s="182"/>
    </row>
    <row r="56" spans="1:11" ht="15.75" customHeight="1">
      <c r="A56" s="35"/>
      <c r="B56" s="214" t="s">
        <v>143</v>
      </c>
      <c r="C56" s="214"/>
      <c r="D56" s="214"/>
      <c r="E56" s="214"/>
      <c r="F56" s="214"/>
      <c r="G56" s="214"/>
      <c r="H56" s="214"/>
    </row>
    <row r="57" spans="1:11" ht="6.75" customHeight="1">
      <c r="A57" s="35"/>
      <c r="B57" s="179"/>
      <c r="C57" s="180"/>
      <c r="D57" s="180"/>
      <c r="E57" s="180"/>
      <c r="F57" s="180"/>
      <c r="G57" s="183"/>
      <c r="H57" s="184"/>
    </row>
    <row r="58" spans="1:11" ht="12.75" customHeight="1">
      <c r="A58" s="35"/>
      <c r="B58" s="163" t="s">
        <v>105</v>
      </c>
      <c r="C58" s="208" t="s">
        <v>106</v>
      </c>
      <c r="D58" s="208"/>
      <c r="E58" s="208"/>
      <c r="F58" s="160"/>
      <c r="G58" s="162">
        <v>2017</v>
      </c>
      <c r="H58" s="162">
        <v>2016</v>
      </c>
    </row>
    <row r="59" spans="1:11" ht="12.75" customHeight="1">
      <c r="A59" s="35"/>
      <c r="B59" s="163" t="s">
        <v>3</v>
      </c>
      <c r="C59" s="185" t="s">
        <v>139</v>
      </c>
      <c r="D59" s="180"/>
      <c r="E59" s="119"/>
      <c r="F59" s="180"/>
      <c r="G59" s="186">
        <f>+G50</f>
        <v>333028.3</v>
      </c>
      <c r="H59" s="186">
        <f>+H50</f>
        <v>100842.71650000018</v>
      </c>
    </row>
    <row r="60" spans="1:11" ht="7.5" customHeight="1">
      <c r="A60" s="35"/>
      <c r="B60" s="179"/>
      <c r="C60" s="185"/>
      <c r="D60" s="180"/>
      <c r="E60" s="119"/>
      <c r="F60" s="180"/>
      <c r="G60" s="187"/>
      <c r="H60" s="184"/>
    </row>
    <row r="61" spans="1:11" ht="12.75" customHeight="1">
      <c r="A61" s="35"/>
      <c r="B61" s="163"/>
      <c r="C61" s="185" t="s">
        <v>144</v>
      </c>
      <c r="D61" s="180"/>
      <c r="E61" s="119"/>
      <c r="F61" s="180"/>
      <c r="G61" s="186"/>
      <c r="H61" s="186"/>
    </row>
    <row r="62" spans="1:11" ht="12.75" customHeight="1">
      <c r="A62" s="35"/>
      <c r="B62" s="179"/>
      <c r="C62" s="185" t="s">
        <v>145</v>
      </c>
      <c r="D62" s="180"/>
      <c r="E62" s="119"/>
      <c r="F62" s="180"/>
      <c r="G62" s="186"/>
      <c r="H62" s="186"/>
    </row>
    <row r="63" spans="1:11" ht="12.75" customHeight="1">
      <c r="A63" s="35"/>
      <c r="B63" s="179"/>
      <c r="C63" s="185" t="s">
        <v>146</v>
      </c>
      <c r="D63" s="180"/>
      <c r="E63" s="119"/>
      <c r="F63" s="180"/>
      <c r="G63" s="186"/>
      <c r="H63" s="186"/>
    </row>
    <row r="64" spans="1:11" ht="12.75" customHeight="1">
      <c r="A64" s="35"/>
      <c r="B64" s="179"/>
      <c r="C64" s="185" t="s">
        <v>147</v>
      </c>
      <c r="D64" s="180"/>
      <c r="E64" s="119"/>
      <c r="F64" s="180"/>
      <c r="G64" s="186"/>
      <c r="H64" s="186"/>
    </row>
    <row r="65" spans="1:9" ht="12.75" customHeight="1">
      <c r="A65" s="35"/>
      <c r="B65" s="179"/>
      <c r="C65" s="185" t="s">
        <v>148</v>
      </c>
      <c r="D65" s="180"/>
      <c r="E65" s="119"/>
      <c r="F65" s="180"/>
      <c r="G65" s="186"/>
      <c r="H65" s="186"/>
    </row>
    <row r="66" spans="1:9" ht="12.75" customHeight="1">
      <c r="A66" s="35"/>
      <c r="B66" s="163" t="s">
        <v>3</v>
      </c>
      <c r="C66" s="185" t="s">
        <v>149</v>
      </c>
      <c r="D66" s="180"/>
      <c r="E66" s="119"/>
      <c r="F66" s="180"/>
      <c r="G66" s="186"/>
      <c r="H66" s="186"/>
    </row>
    <row r="67" spans="1:9" ht="6.75" customHeight="1">
      <c r="A67" s="35"/>
      <c r="B67" s="179"/>
      <c r="C67" s="185"/>
      <c r="D67" s="180"/>
      <c r="E67" s="119"/>
      <c r="F67" s="180"/>
      <c r="G67" s="187"/>
      <c r="H67" s="184"/>
    </row>
    <row r="68" spans="1:9" ht="12.75" customHeight="1">
      <c r="A68" s="35"/>
      <c r="B68" s="163" t="s">
        <v>3</v>
      </c>
      <c r="C68" s="185" t="s">
        <v>150</v>
      </c>
      <c r="D68" s="180"/>
      <c r="E68" s="119"/>
      <c r="F68" s="180"/>
      <c r="G68" s="186"/>
      <c r="H68" s="186"/>
    </row>
    <row r="69" spans="1:9" ht="6" customHeight="1">
      <c r="A69" s="35"/>
      <c r="B69" s="179"/>
      <c r="C69" s="185"/>
      <c r="D69" s="180"/>
      <c r="E69" s="119"/>
      <c r="F69" s="180"/>
      <c r="G69" s="187"/>
      <c r="H69" s="184"/>
    </row>
    <row r="70" spans="1:9" ht="12.75" customHeight="1">
      <c r="A70" s="35"/>
      <c r="B70" s="163" t="s">
        <v>3</v>
      </c>
      <c r="C70" s="185" t="s">
        <v>151</v>
      </c>
      <c r="D70" s="180"/>
      <c r="E70" s="119"/>
      <c r="F70" s="180"/>
      <c r="G70" s="186">
        <f>+G59</f>
        <v>333028.3</v>
      </c>
      <c r="H70" s="186">
        <f>+H59</f>
        <v>100842.71650000018</v>
      </c>
    </row>
    <row r="71" spans="1:9" ht="12.75" customHeight="1">
      <c r="A71" s="35"/>
      <c r="B71" s="179"/>
      <c r="C71" s="185"/>
      <c r="D71" s="180"/>
      <c r="E71" s="171" t="s">
        <v>141</v>
      </c>
      <c r="F71" s="172"/>
      <c r="G71" s="187"/>
      <c r="H71" s="184"/>
    </row>
    <row r="72" spans="1:9" ht="12.75" customHeight="1">
      <c r="A72" s="35"/>
      <c r="B72" s="179"/>
      <c r="C72" s="185"/>
      <c r="D72" s="180"/>
      <c r="E72" s="171" t="s">
        <v>142</v>
      </c>
      <c r="F72" s="172"/>
      <c r="G72" s="187"/>
      <c r="H72" s="184"/>
    </row>
    <row r="76" spans="1:9">
      <c r="G76" s="192">
        <v>1492100</v>
      </c>
      <c r="H76" s="66">
        <v>1007568</v>
      </c>
      <c r="I76" s="134">
        <v>1007568</v>
      </c>
    </row>
  </sheetData>
  <mergeCells count="26">
    <mergeCell ref="B56:H56"/>
    <mergeCell ref="C58:E58"/>
    <mergeCell ref="B33:B34"/>
    <mergeCell ref="G33:G34"/>
    <mergeCell ref="H33:H34"/>
    <mergeCell ref="D37:D38"/>
    <mergeCell ref="G37:G38"/>
    <mergeCell ref="H37:H38"/>
    <mergeCell ref="F33:F34"/>
    <mergeCell ref="F37:F38"/>
    <mergeCell ref="D27:D28"/>
    <mergeCell ref="G27:G28"/>
    <mergeCell ref="H27:H28"/>
    <mergeCell ref="D29:D30"/>
    <mergeCell ref="G29:G30"/>
    <mergeCell ref="H29:H30"/>
    <mergeCell ref="F27:F28"/>
    <mergeCell ref="F29:F30"/>
    <mergeCell ref="B2:H2"/>
    <mergeCell ref="B3:H3"/>
    <mergeCell ref="B4:H4"/>
    <mergeCell ref="C6:E6"/>
    <mergeCell ref="D25:D26"/>
    <mergeCell ref="G25:G26"/>
    <mergeCell ref="H25:H26"/>
    <mergeCell ref="F25:F26"/>
  </mergeCells>
  <printOptions horizontalCentered="1" verticalCentered="1"/>
  <pageMargins left="0" right="0" top="0" bottom="0" header="0.511811023622047" footer="0.511811023622047"/>
  <pageSetup scale="8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topLeftCell="A19" workbookViewId="0">
      <selection activeCell="E43" sqref="E43:F46"/>
    </sheetView>
  </sheetViews>
  <sheetFormatPr defaultRowHeight="15"/>
  <cols>
    <col min="1" max="1" width="4.7109375" style="2" customWidth="1"/>
    <col min="2" max="2" width="3.7109375" style="51" customWidth="1"/>
    <col min="3" max="3" width="3.28515625" style="57" customWidth="1"/>
    <col min="4" max="4" width="63.85546875" style="3" customWidth="1"/>
    <col min="5" max="5" width="13.140625" style="4" customWidth="1"/>
    <col min="6" max="6" width="14.28515625" style="4" customWidth="1"/>
    <col min="7" max="7" width="1.42578125" style="2" customWidth="1"/>
    <col min="8" max="16384" width="9.140625" style="2"/>
  </cols>
  <sheetData>
    <row r="1" spans="1:6" s="1" customFormat="1" ht="8.25" customHeight="1">
      <c r="B1" s="45"/>
      <c r="C1" s="56"/>
      <c r="D1" s="45"/>
      <c r="E1" s="48"/>
      <c r="F1" s="49"/>
    </row>
    <row r="2" spans="1:6" s="1" customFormat="1" ht="18" customHeight="1">
      <c r="B2" s="221" t="s">
        <v>152</v>
      </c>
      <c r="C2" s="221"/>
      <c r="D2" s="221"/>
      <c r="E2" s="221"/>
      <c r="F2" s="221"/>
    </row>
    <row r="3" spans="1:6" s="1" customFormat="1" ht="18" customHeight="1">
      <c r="B3" s="222" t="s">
        <v>153</v>
      </c>
      <c r="C3" s="222"/>
      <c r="D3" s="222"/>
      <c r="E3" s="222"/>
      <c r="F3" s="222"/>
    </row>
    <row r="4" spans="1:6" ht="12" customHeight="1"/>
    <row r="5" spans="1:6" s="58" customFormat="1" ht="21" customHeight="1">
      <c r="B5" s="88"/>
      <c r="C5" s="89"/>
      <c r="D5" s="90"/>
      <c r="E5" s="79">
        <v>2017</v>
      </c>
      <c r="F5" s="80">
        <v>2016</v>
      </c>
    </row>
    <row r="6" spans="1:6" s="58" customFormat="1" ht="15.75" customHeight="1">
      <c r="A6" s="15"/>
      <c r="B6" s="81" t="s">
        <v>3</v>
      </c>
      <c r="C6" s="73" t="s">
        <v>154</v>
      </c>
      <c r="D6" s="15"/>
      <c r="E6" s="75">
        <f>+E7+E8+E12</f>
        <v>-8015468.200000003</v>
      </c>
      <c r="F6" s="149">
        <v>-6063523</v>
      </c>
    </row>
    <row r="7" spans="1:6" s="58" customFormat="1" ht="15.75" customHeight="1">
      <c r="A7" s="15"/>
      <c r="B7" s="91"/>
      <c r="C7" s="73"/>
      <c r="D7" s="14" t="s">
        <v>155</v>
      </c>
      <c r="E7" s="74">
        <f>+('PASH 1'!G7*1.2)+'PASH 1'!G10+'PASQYR E POZICIONIT'!H14-'PASQYR E POZICIONIT'!F14</f>
        <v>20220212.799999997</v>
      </c>
      <c r="F7" s="150">
        <v>23940426</v>
      </c>
    </row>
    <row r="8" spans="1:6" s="58" customFormat="1" ht="15.75" customHeight="1">
      <c r="A8" s="15"/>
      <c r="B8" s="91"/>
      <c r="C8" s="73"/>
      <c r="D8" s="14" t="s">
        <v>156</v>
      </c>
      <c r="E8" s="68">
        <v>-28235681</v>
      </c>
      <c r="F8" s="95">
        <v>-30003949</v>
      </c>
    </row>
    <row r="9" spans="1:6" s="58" customFormat="1" ht="15.75" customHeight="1">
      <c r="A9" s="15"/>
      <c r="B9" s="91"/>
      <c r="C9" s="73"/>
      <c r="D9" s="14" t="s">
        <v>157</v>
      </c>
      <c r="E9" s="74"/>
      <c r="F9" s="150"/>
    </row>
    <row r="10" spans="1:6" ht="15.75" customHeight="1">
      <c r="A10" s="34"/>
      <c r="B10" s="85"/>
      <c r="C10" s="59" t="s">
        <v>158</v>
      </c>
      <c r="D10" s="60"/>
      <c r="E10" s="75"/>
      <c r="F10" s="149"/>
    </row>
    <row r="11" spans="1:6" ht="15.75" customHeight="1">
      <c r="A11" s="34"/>
      <c r="B11" s="85"/>
      <c r="C11" s="59"/>
      <c r="D11" s="61" t="s">
        <v>159</v>
      </c>
      <c r="E11" s="74"/>
      <c r="F11" s="150"/>
    </row>
    <row r="12" spans="1:6" ht="15.75" customHeight="1">
      <c r="A12" s="34"/>
      <c r="B12" s="85"/>
      <c r="C12" s="59"/>
      <c r="D12" s="61" t="s">
        <v>160</v>
      </c>
      <c r="E12" s="74"/>
      <c r="F12" s="150"/>
    </row>
    <row r="13" spans="1:6" ht="15.75" customHeight="1">
      <c r="A13" s="34"/>
      <c r="B13" s="85"/>
      <c r="C13" s="59" t="s">
        <v>161</v>
      </c>
      <c r="D13" s="61"/>
      <c r="E13" s="75"/>
      <c r="F13" s="149"/>
    </row>
    <row r="14" spans="1:6" ht="15.75" customHeight="1">
      <c r="A14" s="34"/>
      <c r="B14" s="81" t="s">
        <v>3</v>
      </c>
      <c r="C14" s="59" t="s">
        <v>162</v>
      </c>
      <c r="D14" s="61"/>
      <c r="E14" s="94">
        <f>+E17+E19</f>
        <v>0</v>
      </c>
      <c r="F14" s="96">
        <v>-5717812</v>
      </c>
    </row>
    <row r="15" spans="1:6" ht="15.75" customHeight="1">
      <c r="A15" s="34"/>
      <c r="B15" s="85"/>
      <c r="C15" s="59"/>
      <c r="D15" s="61" t="s">
        <v>163</v>
      </c>
      <c r="E15" s="74"/>
      <c r="F15" s="150"/>
    </row>
    <row r="16" spans="1:6" ht="15.75" customHeight="1">
      <c r="A16" s="34"/>
      <c r="B16" s="85"/>
      <c r="C16" s="59"/>
      <c r="D16" s="61" t="s">
        <v>164</v>
      </c>
      <c r="E16" s="74"/>
      <c r="F16" s="150"/>
    </row>
    <row r="17" spans="1:6" ht="15.75" customHeight="1">
      <c r="A17" s="34"/>
      <c r="B17" s="85"/>
      <c r="C17" s="59"/>
      <c r="D17" s="61" t="s">
        <v>165</v>
      </c>
      <c r="E17" s="53">
        <v>0</v>
      </c>
      <c r="F17" s="150">
        <v>-720000</v>
      </c>
    </row>
    <row r="18" spans="1:6" ht="15.75" customHeight="1">
      <c r="A18" s="34"/>
      <c r="B18" s="85"/>
      <c r="C18" s="59"/>
      <c r="D18" s="61" t="s">
        <v>166</v>
      </c>
      <c r="E18" s="74"/>
      <c r="F18" s="150"/>
    </row>
    <row r="19" spans="1:6" ht="15.75" customHeight="1">
      <c r="A19" s="34"/>
      <c r="B19" s="85"/>
      <c r="C19" s="59"/>
      <c r="D19" s="61" t="s">
        <v>167</v>
      </c>
      <c r="E19" s="74">
        <v>0</v>
      </c>
      <c r="F19" s="150">
        <v>-4997812</v>
      </c>
    </row>
    <row r="20" spans="1:6" ht="15.75" customHeight="1">
      <c r="A20" s="34"/>
      <c r="B20" s="85"/>
      <c r="C20" s="59"/>
      <c r="D20" s="61" t="s">
        <v>168</v>
      </c>
      <c r="E20" s="74"/>
      <c r="F20" s="84"/>
    </row>
    <row r="21" spans="1:6" ht="15.75" customHeight="1">
      <c r="A21" s="34"/>
      <c r="B21" s="85"/>
      <c r="C21" s="59"/>
      <c r="D21" s="61" t="s">
        <v>169</v>
      </c>
      <c r="E21" s="74"/>
      <c r="F21" s="84"/>
    </row>
    <row r="22" spans="1:6" ht="15.75" customHeight="1">
      <c r="A22" s="34"/>
      <c r="B22" s="85"/>
      <c r="C22" s="59" t="s">
        <v>170</v>
      </c>
      <c r="D22" s="61"/>
      <c r="E22" s="75"/>
      <c r="F22" s="83"/>
    </row>
    <row r="23" spans="1:6" ht="15.75" customHeight="1">
      <c r="A23" s="34"/>
      <c r="B23" s="81" t="s">
        <v>3</v>
      </c>
      <c r="C23" s="59" t="s">
        <v>171</v>
      </c>
      <c r="D23" s="61"/>
      <c r="E23" s="94">
        <f>+E26</f>
        <v>8500000</v>
      </c>
      <c r="F23" s="96">
        <v>10997812</v>
      </c>
    </row>
    <row r="24" spans="1:6" ht="15.75" customHeight="1">
      <c r="A24" s="34"/>
      <c r="B24" s="85"/>
      <c r="C24" s="59"/>
      <c r="D24" s="61" t="s">
        <v>172</v>
      </c>
      <c r="E24" s="74"/>
      <c r="F24" s="84"/>
    </row>
    <row r="25" spans="1:6" ht="15.75" customHeight="1">
      <c r="A25" s="34"/>
      <c r="B25" s="85"/>
      <c r="C25" s="59"/>
      <c r="D25" s="61" t="s">
        <v>173</v>
      </c>
      <c r="E25" s="74"/>
      <c r="F25" s="84"/>
    </row>
    <row r="26" spans="1:6" ht="15.75" customHeight="1">
      <c r="A26" s="34"/>
      <c r="B26" s="85"/>
      <c r="C26" s="59"/>
      <c r="D26" s="61" t="s">
        <v>227</v>
      </c>
      <c r="E26" s="74">
        <v>8500000</v>
      </c>
      <c r="F26" s="84">
        <v>10997812</v>
      </c>
    </row>
    <row r="27" spans="1:6" ht="15.75" customHeight="1">
      <c r="A27" s="34"/>
      <c r="B27" s="85"/>
      <c r="C27" s="59"/>
      <c r="D27" s="61" t="s">
        <v>174</v>
      </c>
      <c r="E27" s="74"/>
      <c r="F27" s="84"/>
    </row>
    <row r="28" spans="1:6" ht="15.75" customHeight="1">
      <c r="A28" s="34"/>
      <c r="B28" s="85"/>
      <c r="C28" s="59"/>
      <c r="D28" s="61" t="s">
        <v>175</v>
      </c>
      <c r="E28" s="74"/>
      <c r="F28" s="84"/>
    </row>
    <row r="29" spans="1:6" ht="15.75" customHeight="1">
      <c r="A29" s="34"/>
      <c r="B29" s="85"/>
      <c r="C29" s="59"/>
      <c r="D29" s="61" t="s">
        <v>176</v>
      </c>
      <c r="E29" s="74"/>
      <c r="F29" s="84"/>
    </row>
    <row r="30" spans="1:6" ht="15.75" customHeight="1">
      <c r="A30" s="34"/>
      <c r="B30" s="85"/>
      <c r="C30" s="59"/>
      <c r="D30" s="61" t="s">
        <v>177</v>
      </c>
      <c r="E30" s="74"/>
      <c r="F30" s="84"/>
    </row>
    <row r="31" spans="1:6" ht="15.75" customHeight="1">
      <c r="A31" s="34"/>
      <c r="B31" s="85"/>
      <c r="C31" s="59"/>
      <c r="D31" s="61" t="s">
        <v>178</v>
      </c>
      <c r="E31" s="53"/>
      <c r="F31" s="84"/>
    </row>
    <row r="32" spans="1:6" ht="15.75" customHeight="1">
      <c r="A32" s="34"/>
      <c r="B32" s="85"/>
      <c r="C32" s="59"/>
      <c r="D32" s="61" t="s">
        <v>159</v>
      </c>
      <c r="E32" s="74"/>
      <c r="F32" s="84"/>
    </row>
    <row r="33" spans="1:6" ht="15.75" customHeight="1">
      <c r="A33" s="34"/>
      <c r="B33" s="85"/>
      <c r="C33" s="59"/>
      <c r="D33" s="61" t="s">
        <v>179</v>
      </c>
      <c r="E33" s="74"/>
      <c r="F33" s="84"/>
    </row>
    <row r="34" spans="1:6" ht="15.75" customHeight="1">
      <c r="A34" s="34"/>
      <c r="B34" s="85"/>
      <c r="C34" s="59" t="s">
        <v>180</v>
      </c>
      <c r="D34" s="61"/>
      <c r="E34" s="75"/>
      <c r="F34" s="83"/>
    </row>
    <row r="35" spans="1:6" ht="15.75" customHeight="1">
      <c r="A35" s="34"/>
      <c r="B35" s="85"/>
      <c r="C35" s="59"/>
      <c r="D35" s="61"/>
      <c r="E35" s="53"/>
      <c r="F35" s="86"/>
    </row>
    <row r="36" spans="1:6" ht="15.75" customHeight="1">
      <c r="A36" s="34"/>
      <c r="B36" s="85"/>
      <c r="C36" s="59" t="s">
        <v>181</v>
      </c>
      <c r="D36" s="61"/>
      <c r="E36" s="75">
        <f>+E23+E14+E6</f>
        <v>484531.79999999702</v>
      </c>
      <c r="F36" s="83">
        <v>-783523</v>
      </c>
    </row>
    <row r="37" spans="1:6" ht="15.75" customHeight="1">
      <c r="A37" s="34"/>
      <c r="B37" s="85"/>
      <c r="C37" s="59" t="s">
        <v>182</v>
      </c>
      <c r="D37" s="61"/>
      <c r="E37" s="74">
        <f>+F39</f>
        <v>1007568</v>
      </c>
      <c r="F37" s="84">
        <v>1791091</v>
      </c>
    </row>
    <row r="38" spans="1:6" ht="15.75" customHeight="1">
      <c r="A38" s="34"/>
      <c r="B38" s="85"/>
      <c r="C38" s="59"/>
      <c r="D38" s="61" t="s">
        <v>183</v>
      </c>
      <c r="E38" s="74"/>
      <c r="F38" s="84"/>
    </row>
    <row r="39" spans="1:6" ht="15.75" customHeight="1">
      <c r="A39" s="34"/>
      <c r="B39" s="87"/>
      <c r="C39" s="92" t="s">
        <v>184</v>
      </c>
      <c r="D39" s="93"/>
      <c r="E39" s="54">
        <f>+E36+E37</f>
        <v>1492099.799999997</v>
      </c>
      <c r="F39" s="82">
        <v>1007568</v>
      </c>
    </row>
    <row r="42" spans="1:6">
      <c r="E42" s="9"/>
    </row>
    <row r="43" spans="1:6">
      <c r="E43" s="192"/>
      <c r="F43" s="66"/>
    </row>
  </sheetData>
  <mergeCells count="2">
    <mergeCell ref="B2:F2"/>
    <mergeCell ref="B3:F3"/>
  </mergeCells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3"/>
  <sheetViews>
    <sheetView topLeftCell="A10" workbookViewId="0">
      <selection activeCell="D17" sqref="D17"/>
    </sheetView>
  </sheetViews>
  <sheetFormatPr defaultRowHeight="15.75"/>
  <cols>
    <col min="1" max="1" width="4" style="97" customWidth="1"/>
    <col min="2" max="2" width="45" style="98" customWidth="1"/>
    <col min="3" max="3" width="11.42578125" style="98" customWidth="1"/>
    <col min="4" max="4" width="7.85546875" style="98" customWidth="1"/>
    <col min="5" max="5" width="8" style="98" customWidth="1"/>
    <col min="6" max="6" width="9.140625" style="98" customWidth="1"/>
    <col min="7" max="7" width="10.7109375" style="98" customWidth="1"/>
    <col min="8" max="8" width="8.7109375" style="98" customWidth="1"/>
    <col min="9" max="9" width="11.5703125" style="98" customWidth="1"/>
    <col min="10" max="10" width="11.140625" style="98" customWidth="1"/>
    <col min="11" max="11" width="13.42578125" style="98" customWidth="1"/>
    <col min="12" max="12" width="9.85546875" style="98" customWidth="1"/>
    <col min="13" max="13" width="12.140625" style="98" customWidth="1"/>
    <col min="14" max="14" width="2.42578125" style="97" customWidth="1"/>
    <col min="15" max="255" width="9.140625" style="97"/>
    <col min="256" max="256" width="16.140625" style="97" customWidth="1"/>
    <col min="257" max="257" width="4" style="97" customWidth="1"/>
    <col min="258" max="258" width="41.85546875" style="97" customWidth="1"/>
    <col min="259" max="269" width="5.7109375" style="97" customWidth="1"/>
    <col min="270" max="270" width="2.42578125" style="97" customWidth="1"/>
    <col min="271" max="511" width="9.140625" style="97"/>
    <col min="512" max="512" width="16.140625" style="97" customWidth="1"/>
    <col min="513" max="513" width="4" style="97" customWidth="1"/>
    <col min="514" max="514" width="41.85546875" style="97" customWidth="1"/>
    <col min="515" max="525" width="5.7109375" style="97" customWidth="1"/>
    <col min="526" max="526" width="2.42578125" style="97" customWidth="1"/>
    <col min="527" max="767" width="9.140625" style="97"/>
    <col min="768" max="768" width="16.140625" style="97" customWidth="1"/>
    <col min="769" max="769" width="4" style="97" customWidth="1"/>
    <col min="770" max="770" width="41.85546875" style="97" customWidth="1"/>
    <col min="771" max="781" width="5.7109375" style="97" customWidth="1"/>
    <col min="782" max="782" width="2.42578125" style="97" customWidth="1"/>
    <col min="783" max="1023" width="9.140625" style="97"/>
    <col min="1024" max="1024" width="16.140625" style="97" customWidth="1"/>
    <col min="1025" max="1025" width="4" style="97" customWidth="1"/>
    <col min="1026" max="1026" width="41.85546875" style="97" customWidth="1"/>
    <col min="1027" max="1037" width="5.7109375" style="97" customWidth="1"/>
    <col min="1038" max="1038" width="2.42578125" style="97" customWidth="1"/>
    <col min="1039" max="1279" width="9.140625" style="97"/>
    <col min="1280" max="1280" width="16.140625" style="97" customWidth="1"/>
    <col min="1281" max="1281" width="4" style="97" customWidth="1"/>
    <col min="1282" max="1282" width="41.85546875" style="97" customWidth="1"/>
    <col min="1283" max="1293" width="5.7109375" style="97" customWidth="1"/>
    <col min="1294" max="1294" width="2.42578125" style="97" customWidth="1"/>
    <col min="1295" max="1535" width="9.140625" style="97"/>
    <col min="1536" max="1536" width="16.140625" style="97" customWidth="1"/>
    <col min="1537" max="1537" width="4" style="97" customWidth="1"/>
    <col min="1538" max="1538" width="41.85546875" style="97" customWidth="1"/>
    <col min="1539" max="1549" width="5.7109375" style="97" customWidth="1"/>
    <col min="1550" max="1550" width="2.42578125" style="97" customWidth="1"/>
    <col min="1551" max="1791" width="9.140625" style="97"/>
    <col min="1792" max="1792" width="16.140625" style="97" customWidth="1"/>
    <col min="1793" max="1793" width="4" style="97" customWidth="1"/>
    <col min="1794" max="1794" width="41.85546875" style="97" customWidth="1"/>
    <col min="1795" max="1805" width="5.7109375" style="97" customWidth="1"/>
    <col min="1806" max="1806" width="2.42578125" style="97" customWidth="1"/>
    <col min="1807" max="2047" width="9.140625" style="97"/>
    <col min="2048" max="2048" width="16.140625" style="97" customWidth="1"/>
    <col min="2049" max="2049" width="4" style="97" customWidth="1"/>
    <col min="2050" max="2050" width="41.85546875" style="97" customWidth="1"/>
    <col min="2051" max="2061" width="5.7109375" style="97" customWidth="1"/>
    <col min="2062" max="2062" width="2.42578125" style="97" customWidth="1"/>
    <col min="2063" max="2303" width="9.140625" style="97"/>
    <col min="2304" max="2304" width="16.140625" style="97" customWidth="1"/>
    <col min="2305" max="2305" width="4" style="97" customWidth="1"/>
    <col min="2306" max="2306" width="41.85546875" style="97" customWidth="1"/>
    <col min="2307" max="2317" width="5.7109375" style="97" customWidth="1"/>
    <col min="2318" max="2318" width="2.42578125" style="97" customWidth="1"/>
    <col min="2319" max="2559" width="9.140625" style="97"/>
    <col min="2560" max="2560" width="16.140625" style="97" customWidth="1"/>
    <col min="2561" max="2561" width="4" style="97" customWidth="1"/>
    <col min="2562" max="2562" width="41.85546875" style="97" customWidth="1"/>
    <col min="2563" max="2573" width="5.7109375" style="97" customWidth="1"/>
    <col min="2574" max="2574" width="2.42578125" style="97" customWidth="1"/>
    <col min="2575" max="2815" width="9.140625" style="97"/>
    <col min="2816" max="2816" width="16.140625" style="97" customWidth="1"/>
    <col min="2817" max="2817" width="4" style="97" customWidth="1"/>
    <col min="2818" max="2818" width="41.85546875" style="97" customWidth="1"/>
    <col min="2819" max="2829" width="5.7109375" style="97" customWidth="1"/>
    <col min="2830" max="2830" width="2.42578125" style="97" customWidth="1"/>
    <col min="2831" max="3071" width="9.140625" style="97"/>
    <col min="3072" max="3072" width="16.140625" style="97" customWidth="1"/>
    <col min="3073" max="3073" width="4" style="97" customWidth="1"/>
    <col min="3074" max="3074" width="41.85546875" style="97" customWidth="1"/>
    <col min="3075" max="3085" width="5.7109375" style="97" customWidth="1"/>
    <col min="3086" max="3086" width="2.42578125" style="97" customWidth="1"/>
    <col min="3087" max="3327" width="9.140625" style="97"/>
    <col min="3328" max="3328" width="16.140625" style="97" customWidth="1"/>
    <col min="3329" max="3329" width="4" style="97" customWidth="1"/>
    <col min="3330" max="3330" width="41.85546875" style="97" customWidth="1"/>
    <col min="3331" max="3341" width="5.7109375" style="97" customWidth="1"/>
    <col min="3342" max="3342" width="2.42578125" style="97" customWidth="1"/>
    <col min="3343" max="3583" width="9.140625" style="97"/>
    <col min="3584" max="3584" width="16.140625" style="97" customWidth="1"/>
    <col min="3585" max="3585" width="4" style="97" customWidth="1"/>
    <col min="3586" max="3586" width="41.85546875" style="97" customWidth="1"/>
    <col min="3587" max="3597" width="5.7109375" style="97" customWidth="1"/>
    <col min="3598" max="3598" width="2.42578125" style="97" customWidth="1"/>
    <col min="3599" max="3839" width="9.140625" style="97"/>
    <col min="3840" max="3840" width="16.140625" style="97" customWidth="1"/>
    <col min="3841" max="3841" width="4" style="97" customWidth="1"/>
    <col min="3842" max="3842" width="41.85546875" style="97" customWidth="1"/>
    <col min="3843" max="3853" width="5.7109375" style="97" customWidth="1"/>
    <col min="3854" max="3854" width="2.42578125" style="97" customWidth="1"/>
    <col min="3855" max="4095" width="9.140625" style="97"/>
    <col min="4096" max="4096" width="16.140625" style="97" customWidth="1"/>
    <col min="4097" max="4097" width="4" style="97" customWidth="1"/>
    <col min="4098" max="4098" width="41.85546875" style="97" customWidth="1"/>
    <col min="4099" max="4109" width="5.7109375" style="97" customWidth="1"/>
    <col min="4110" max="4110" width="2.42578125" style="97" customWidth="1"/>
    <col min="4111" max="4351" width="9.140625" style="97"/>
    <col min="4352" max="4352" width="16.140625" style="97" customWidth="1"/>
    <col min="4353" max="4353" width="4" style="97" customWidth="1"/>
    <col min="4354" max="4354" width="41.85546875" style="97" customWidth="1"/>
    <col min="4355" max="4365" width="5.7109375" style="97" customWidth="1"/>
    <col min="4366" max="4366" width="2.42578125" style="97" customWidth="1"/>
    <col min="4367" max="4607" width="9.140625" style="97"/>
    <col min="4608" max="4608" width="16.140625" style="97" customWidth="1"/>
    <col min="4609" max="4609" width="4" style="97" customWidth="1"/>
    <col min="4610" max="4610" width="41.85546875" style="97" customWidth="1"/>
    <col min="4611" max="4621" width="5.7109375" style="97" customWidth="1"/>
    <col min="4622" max="4622" width="2.42578125" style="97" customWidth="1"/>
    <col min="4623" max="4863" width="9.140625" style="97"/>
    <col min="4864" max="4864" width="16.140625" style="97" customWidth="1"/>
    <col min="4865" max="4865" width="4" style="97" customWidth="1"/>
    <col min="4866" max="4866" width="41.85546875" style="97" customWidth="1"/>
    <col min="4867" max="4877" width="5.7109375" style="97" customWidth="1"/>
    <col min="4878" max="4878" width="2.42578125" style="97" customWidth="1"/>
    <col min="4879" max="5119" width="9.140625" style="97"/>
    <col min="5120" max="5120" width="16.140625" style="97" customWidth="1"/>
    <col min="5121" max="5121" width="4" style="97" customWidth="1"/>
    <col min="5122" max="5122" width="41.85546875" style="97" customWidth="1"/>
    <col min="5123" max="5133" width="5.7109375" style="97" customWidth="1"/>
    <col min="5134" max="5134" width="2.42578125" style="97" customWidth="1"/>
    <col min="5135" max="5375" width="9.140625" style="97"/>
    <col min="5376" max="5376" width="16.140625" style="97" customWidth="1"/>
    <col min="5377" max="5377" width="4" style="97" customWidth="1"/>
    <col min="5378" max="5378" width="41.85546875" style="97" customWidth="1"/>
    <col min="5379" max="5389" width="5.7109375" style="97" customWidth="1"/>
    <col min="5390" max="5390" width="2.42578125" style="97" customWidth="1"/>
    <col min="5391" max="5631" width="9.140625" style="97"/>
    <col min="5632" max="5632" width="16.140625" style="97" customWidth="1"/>
    <col min="5633" max="5633" width="4" style="97" customWidth="1"/>
    <col min="5634" max="5634" width="41.85546875" style="97" customWidth="1"/>
    <col min="5635" max="5645" width="5.7109375" style="97" customWidth="1"/>
    <col min="5646" max="5646" width="2.42578125" style="97" customWidth="1"/>
    <col min="5647" max="5887" width="9.140625" style="97"/>
    <col min="5888" max="5888" width="16.140625" style="97" customWidth="1"/>
    <col min="5889" max="5889" width="4" style="97" customWidth="1"/>
    <col min="5890" max="5890" width="41.85546875" style="97" customWidth="1"/>
    <col min="5891" max="5901" width="5.7109375" style="97" customWidth="1"/>
    <col min="5902" max="5902" width="2.42578125" style="97" customWidth="1"/>
    <col min="5903" max="6143" width="9.140625" style="97"/>
    <col min="6144" max="6144" width="16.140625" style="97" customWidth="1"/>
    <col min="6145" max="6145" width="4" style="97" customWidth="1"/>
    <col min="6146" max="6146" width="41.85546875" style="97" customWidth="1"/>
    <col min="6147" max="6157" width="5.7109375" style="97" customWidth="1"/>
    <col min="6158" max="6158" width="2.42578125" style="97" customWidth="1"/>
    <col min="6159" max="6399" width="9.140625" style="97"/>
    <col min="6400" max="6400" width="16.140625" style="97" customWidth="1"/>
    <col min="6401" max="6401" width="4" style="97" customWidth="1"/>
    <col min="6402" max="6402" width="41.85546875" style="97" customWidth="1"/>
    <col min="6403" max="6413" width="5.7109375" style="97" customWidth="1"/>
    <col min="6414" max="6414" width="2.42578125" style="97" customWidth="1"/>
    <col min="6415" max="6655" width="9.140625" style="97"/>
    <col min="6656" max="6656" width="16.140625" style="97" customWidth="1"/>
    <col min="6657" max="6657" width="4" style="97" customWidth="1"/>
    <col min="6658" max="6658" width="41.85546875" style="97" customWidth="1"/>
    <col min="6659" max="6669" width="5.7109375" style="97" customWidth="1"/>
    <col min="6670" max="6670" width="2.42578125" style="97" customWidth="1"/>
    <col min="6671" max="6911" width="9.140625" style="97"/>
    <col min="6912" max="6912" width="16.140625" style="97" customWidth="1"/>
    <col min="6913" max="6913" width="4" style="97" customWidth="1"/>
    <col min="6914" max="6914" width="41.85546875" style="97" customWidth="1"/>
    <col min="6915" max="6925" width="5.7109375" style="97" customWidth="1"/>
    <col min="6926" max="6926" width="2.42578125" style="97" customWidth="1"/>
    <col min="6927" max="7167" width="9.140625" style="97"/>
    <col min="7168" max="7168" width="16.140625" style="97" customWidth="1"/>
    <col min="7169" max="7169" width="4" style="97" customWidth="1"/>
    <col min="7170" max="7170" width="41.85546875" style="97" customWidth="1"/>
    <col min="7171" max="7181" width="5.7109375" style="97" customWidth="1"/>
    <col min="7182" max="7182" width="2.42578125" style="97" customWidth="1"/>
    <col min="7183" max="7423" width="9.140625" style="97"/>
    <col min="7424" max="7424" width="16.140625" style="97" customWidth="1"/>
    <col min="7425" max="7425" width="4" style="97" customWidth="1"/>
    <col min="7426" max="7426" width="41.85546875" style="97" customWidth="1"/>
    <col min="7427" max="7437" width="5.7109375" style="97" customWidth="1"/>
    <col min="7438" max="7438" width="2.42578125" style="97" customWidth="1"/>
    <col min="7439" max="7679" width="9.140625" style="97"/>
    <col min="7680" max="7680" width="16.140625" style="97" customWidth="1"/>
    <col min="7681" max="7681" width="4" style="97" customWidth="1"/>
    <col min="7682" max="7682" width="41.85546875" style="97" customWidth="1"/>
    <col min="7683" max="7693" width="5.7109375" style="97" customWidth="1"/>
    <col min="7694" max="7694" width="2.42578125" style="97" customWidth="1"/>
    <col min="7695" max="7935" width="9.140625" style="97"/>
    <col min="7936" max="7936" width="16.140625" style="97" customWidth="1"/>
    <col min="7937" max="7937" width="4" style="97" customWidth="1"/>
    <col min="7938" max="7938" width="41.85546875" style="97" customWidth="1"/>
    <col min="7939" max="7949" width="5.7109375" style="97" customWidth="1"/>
    <col min="7950" max="7950" width="2.42578125" style="97" customWidth="1"/>
    <col min="7951" max="8191" width="9.140625" style="97"/>
    <col min="8192" max="8192" width="16.140625" style="97" customWidth="1"/>
    <col min="8193" max="8193" width="4" style="97" customWidth="1"/>
    <col min="8194" max="8194" width="41.85546875" style="97" customWidth="1"/>
    <col min="8195" max="8205" width="5.7109375" style="97" customWidth="1"/>
    <col min="8206" max="8206" width="2.42578125" style="97" customWidth="1"/>
    <col min="8207" max="8447" width="9.140625" style="97"/>
    <col min="8448" max="8448" width="16.140625" style="97" customWidth="1"/>
    <col min="8449" max="8449" width="4" style="97" customWidth="1"/>
    <col min="8450" max="8450" width="41.85546875" style="97" customWidth="1"/>
    <col min="8451" max="8461" width="5.7109375" style="97" customWidth="1"/>
    <col min="8462" max="8462" width="2.42578125" style="97" customWidth="1"/>
    <col min="8463" max="8703" width="9.140625" style="97"/>
    <col min="8704" max="8704" width="16.140625" style="97" customWidth="1"/>
    <col min="8705" max="8705" width="4" style="97" customWidth="1"/>
    <col min="8706" max="8706" width="41.85546875" style="97" customWidth="1"/>
    <col min="8707" max="8717" width="5.7109375" style="97" customWidth="1"/>
    <col min="8718" max="8718" width="2.42578125" style="97" customWidth="1"/>
    <col min="8719" max="8959" width="9.140625" style="97"/>
    <col min="8960" max="8960" width="16.140625" style="97" customWidth="1"/>
    <col min="8961" max="8961" width="4" style="97" customWidth="1"/>
    <col min="8962" max="8962" width="41.85546875" style="97" customWidth="1"/>
    <col min="8963" max="8973" width="5.7109375" style="97" customWidth="1"/>
    <col min="8974" max="8974" width="2.42578125" style="97" customWidth="1"/>
    <col min="8975" max="9215" width="9.140625" style="97"/>
    <col min="9216" max="9216" width="16.140625" style="97" customWidth="1"/>
    <col min="9217" max="9217" width="4" style="97" customWidth="1"/>
    <col min="9218" max="9218" width="41.85546875" style="97" customWidth="1"/>
    <col min="9219" max="9229" width="5.7109375" style="97" customWidth="1"/>
    <col min="9230" max="9230" width="2.42578125" style="97" customWidth="1"/>
    <col min="9231" max="9471" width="9.140625" style="97"/>
    <col min="9472" max="9472" width="16.140625" style="97" customWidth="1"/>
    <col min="9473" max="9473" width="4" style="97" customWidth="1"/>
    <col min="9474" max="9474" width="41.85546875" style="97" customWidth="1"/>
    <col min="9475" max="9485" width="5.7109375" style="97" customWidth="1"/>
    <col min="9486" max="9486" width="2.42578125" style="97" customWidth="1"/>
    <col min="9487" max="9727" width="9.140625" style="97"/>
    <col min="9728" max="9728" width="16.140625" style="97" customWidth="1"/>
    <col min="9729" max="9729" width="4" style="97" customWidth="1"/>
    <col min="9730" max="9730" width="41.85546875" style="97" customWidth="1"/>
    <col min="9731" max="9741" width="5.7109375" style="97" customWidth="1"/>
    <col min="9742" max="9742" width="2.42578125" style="97" customWidth="1"/>
    <col min="9743" max="9983" width="9.140625" style="97"/>
    <col min="9984" max="9984" width="16.140625" style="97" customWidth="1"/>
    <col min="9985" max="9985" width="4" style="97" customWidth="1"/>
    <col min="9986" max="9986" width="41.85546875" style="97" customWidth="1"/>
    <col min="9987" max="9997" width="5.7109375" style="97" customWidth="1"/>
    <col min="9998" max="9998" width="2.42578125" style="97" customWidth="1"/>
    <col min="9999" max="10239" width="9.140625" style="97"/>
    <col min="10240" max="10240" width="16.140625" style="97" customWidth="1"/>
    <col min="10241" max="10241" width="4" style="97" customWidth="1"/>
    <col min="10242" max="10242" width="41.85546875" style="97" customWidth="1"/>
    <col min="10243" max="10253" width="5.7109375" style="97" customWidth="1"/>
    <col min="10254" max="10254" width="2.42578125" style="97" customWidth="1"/>
    <col min="10255" max="10495" width="9.140625" style="97"/>
    <col min="10496" max="10496" width="16.140625" style="97" customWidth="1"/>
    <col min="10497" max="10497" width="4" style="97" customWidth="1"/>
    <col min="10498" max="10498" width="41.85546875" style="97" customWidth="1"/>
    <col min="10499" max="10509" width="5.7109375" style="97" customWidth="1"/>
    <col min="10510" max="10510" width="2.42578125" style="97" customWidth="1"/>
    <col min="10511" max="10751" width="9.140625" style="97"/>
    <col min="10752" max="10752" width="16.140625" style="97" customWidth="1"/>
    <col min="10753" max="10753" width="4" style="97" customWidth="1"/>
    <col min="10754" max="10754" width="41.85546875" style="97" customWidth="1"/>
    <col min="10755" max="10765" width="5.7109375" style="97" customWidth="1"/>
    <col min="10766" max="10766" width="2.42578125" style="97" customWidth="1"/>
    <col min="10767" max="11007" width="9.140625" style="97"/>
    <col min="11008" max="11008" width="16.140625" style="97" customWidth="1"/>
    <col min="11009" max="11009" width="4" style="97" customWidth="1"/>
    <col min="11010" max="11010" width="41.85546875" style="97" customWidth="1"/>
    <col min="11011" max="11021" width="5.7109375" style="97" customWidth="1"/>
    <col min="11022" max="11022" width="2.42578125" style="97" customWidth="1"/>
    <col min="11023" max="11263" width="9.140625" style="97"/>
    <col min="11264" max="11264" width="16.140625" style="97" customWidth="1"/>
    <col min="11265" max="11265" width="4" style="97" customWidth="1"/>
    <col min="11266" max="11266" width="41.85546875" style="97" customWidth="1"/>
    <col min="11267" max="11277" width="5.7109375" style="97" customWidth="1"/>
    <col min="11278" max="11278" width="2.42578125" style="97" customWidth="1"/>
    <col min="11279" max="11519" width="9.140625" style="97"/>
    <col min="11520" max="11520" width="16.140625" style="97" customWidth="1"/>
    <col min="11521" max="11521" width="4" style="97" customWidth="1"/>
    <col min="11522" max="11522" width="41.85546875" style="97" customWidth="1"/>
    <col min="11523" max="11533" width="5.7109375" style="97" customWidth="1"/>
    <col min="11534" max="11534" width="2.42578125" style="97" customWidth="1"/>
    <col min="11535" max="11775" width="9.140625" style="97"/>
    <col min="11776" max="11776" width="16.140625" style="97" customWidth="1"/>
    <col min="11777" max="11777" width="4" style="97" customWidth="1"/>
    <col min="11778" max="11778" width="41.85546875" style="97" customWidth="1"/>
    <col min="11779" max="11789" width="5.7109375" style="97" customWidth="1"/>
    <col min="11790" max="11790" width="2.42578125" style="97" customWidth="1"/>
    <col min="11791" max="12031" width="9.140625" style="97"/>
    <col min="12032" max="12032" width="16.140625" style="97" customWidth="1"/>
    <col min="12033" max="12033" width="4" style="97" customWidth="1"/>
    <col min="12034" max="12034" width="41.85546875" style="97" customWidth="1"/>
    <col min="12035" max="12045" width="5.7109375" style="97" customWidth="1"/>
    <col min="12046" max="12046" width="2.42578125" style="97" customWidth="1"/>
    <col min="12047" max="12287" width="9.140625" style="97"/>
    <col min="12288" max="12288" width="16.140625" style="97" customWidth="1"/>
    <col min="12289" max="12289" width="4" style="97" customWidth="1"/>
    <col min="12290" max="12290" width="41.85546875" style="97" customWidth="1"/>
    <col min="12291" max="12301" width="5.7109375" style="97" customWidth="1"/>
    <col min="12302" max="12302" width="2.42578125" style="97" customWidth="1"/>
    <col min="12303" max="12543" width="9.140625" style="97"/>
    <col min="12544" max="12544" width="16.140625" style="97" customWidth="1"/>
    <col min="12545" max="12545" width="4" style="97" customWidth="1"/>
    <col min="12546" max="12546" width="41.85546875" style="97" customWidth="1"/>
    <col min="12547" max="12557" width="5.7109375" style="97" customWidth="1"/>
    <col min="12558" max="12558" width="2.42578125" style="97" customWidth="1"/>
    <col min="12559" max="12799" width="9.140625" style="97"/>
    <col min="12800" max="12800" width="16.140625" style="97" customWidth="1"/>
    <col min="12801" max="12801" width="4" style="97" customWidth="1"/>
    <col min="12802" max="12802" width="41.85546875" style="97" customWidth="1"/>
    <col min="12803" max="12813" width="5.7109375" style="97" customWidth="1"/>
    <col min="12814" max="12814" width="2.42578125" style="97" customWidth="1"/>
    <col min="12815" max="13055" width="9.140625" style="97"/>
    <col min="13056" max="13056" width="16.140625" style="97" customWidth="1"/>
    <col min="13057" max="13057" width="4" style="97" customWidth="1"/>
    <col min="13058" max="13058" width="41.85546875" style="97" customWidth="1"/>
    <col min="13059" max="13069" width="5.7109375" style="97" customWidth="1"/>
    <col min="13070" max="13070" width="2.42578125" style="97" customWidth="1"/>
    <col min="13071" max="13311" width="9.140625" style="97"/>
    <col min="13312" max="13312" width="16.140625" style="97" customWidth="1"/>
    <col min="13313" max="13313" width="4" style="97" customWidth="1"/>
    <col min="13314" max="13314" width="41.85546875" style="97" customWidth="1"/>
    <col min="13315" max="13325" width="5.7109375" style="97" customWidth="1"/>
    <col min="13326" max="13326" width="2.42578125" style="97" customWidth="1"/>
    <col min="13327" max="13567" width="9.140625" style="97"/>
    <col min="13568" max="13568" width="16.140625" style="97" customWidth="1"/>
    <col min="13569" max="13569" width="4" style="97" customWidth="1"/>
    <col min="13570" max="13570" width="41.85546875" style="97" customWidth="1"/>
    <col min="13571" max="13581" width="5.7109375" style="97" customWidth="1"/>
    <col min="13582" max="13582" width="2.42578125" style="97" customWidth="1"/>
    <col min="13583" max="13823" width="9.140625" style="97"/>
    <col min="13824" max="13824" width="16.140625" style="97" customWidth="1"/>
    <col min="13825" max="13825" width="4" style="97" customWidth="1"/>
    <col min="13826" max="13826" width="41.85546875" style="97" customWidth="1"/>
    <col min="13827" max="13837" width="5.7109375" style="97" customWidth="1"/>
    <col min="13838" max="13838" width="2.42578125" style="97" customWidth="1"/>
    <col min="13839" max="14079" width="9.140625" style="97"/>
    <col min="14080" max="14080" width="16.140625" style="97" customWidth="1"/>
    <col min="14081" max="14081" width="4" style="97" customWidth="1"/>
    <col min="14082" max="14082" width="41.85546875" style="97" customWidth="1"/>
    <col min="14083" max="14093" width="5.7109375" style="97" customWidth="1"/>
    <col min="14094" max="14094" width="2.42578125" style="97" customWidth="1"/>
    <col min="14095" max="14335" width="9.140625" style="97"/>
    <col min="14336" max="14336" width="16.140625" style="97" customWidth="1"/>
    <col min="14337" max="14337" width="4" style="97" customWidth="1"/>
    <col min="14338" max="14338" width="41.85546875" style="97" customWidth="1"/>
    <col min="14339" max="14349" width="5.7109375" style="97" customWidth="1"/>
    <col min="14350" max="14350" width="2.42578125" style="97" customWidth="1"/>
    <col min="14351" max="14591" width="9.140625" style="97"/>
    <col min="14592" max="14592" width="16.140625" style="97" customWidth="1"/>
    <col min="14593" max="14593" width="4" style="97" customWidth="1"/>
    <col min="14594" max="14594" width="41.85546875" style="97" customWidth="1"/>
    <col min="14595" max="14605" width="5.7109375" style="97" customWidth="1"/>
    <col min="14606" max="14606" width="2.42578125" style="97" customWidth="1"/>
    <col min="14607" max="14847" width="9.140625" style="97"/>
    <col min="14848" max="14848" width="16.140625" style="97" customWidth="1"/>
    <col min="14849" max="14849" width="4" style="97" customWidth="1"/>
    <col min="14850" max="14850" width="41.85546875" style="97" customWidth="1"/>
    <col min="14851" max="14861" width="5.7109375" style="97" customWidth="1"/>
    <col min="14862" max="14862" width="2.42578125" style="97" customWidth="1"/>
    <col min="14863" max="15103" width="9.140625" style="97"/>
    <col min="15104" max="15104" width="16.140625" style="97" customWidth="1"/>
    <col min="15105" max="15105" width="4" style="97" customWidth="1"/>
    <col min="15106" max="15106" width="41.85546875" style="97" customWidth="1"/>
    <col min="15107" max="15117" width="5.7109375" style="97" customWidth="1"/>
    <col min="15118" max="15118" width="2.42578125" style="97" customWidth="1"/>
    <col min="15119" max="15359" width="9.140625" style="97"/>
    <col min="15360" max="15360" width="16.140625" style="97" customWidth="1"/>
    <col min="15361" max="15361" width="4" style="97" customWidth="1"/>
    <col min="15362" max="15362" width="41.85546875" style="97" customWidth="1"/>
    <col min="15363" max="15373" width="5.7109375" style="97" customWidth="1"/>
    <col min="15374" max="15374" width="2.42578125" style="97" customWidth="1"/>
    <col min="15375" max="15615" width="9.140625" style="97"/>
    <col min="15616" max="15616" width="16.140625" style="97" customWidth="1"/>
    <col min="15617" max="15617" width="4" style="97" customWidth="1"/>
    <col min="15618" max="15618" width="41.85546875" style="97" customWidth="1"/>
    <col min="15619" max="15629" width="5.7109375" style="97" customWidth="1"/>
    <col min="15630" max="15630" width="2.42578125" style="97" customWidth="1"/>
    <col min="15631" max="15871" width="9.140625" style="97"/>
    <col min="15872" max="15872" width="16.140625" style="97" customWidth="1"/>
    <col min="15873" max="15873" width="4" style="97" customWidth="1"/>
    <col min="15874" max="15874" width="41.85546875" style="97" customWidth="1"/>
    <col min="15875" max="15885" width="5.7109375" style="97" customWidth="1"/>
    <col min="15886" max="15886" width="2.42578125" style="97" customWidth="1"/>
    <col min="15887" max="16127" width="9.140625" style="97"/>
    <col min="16128" max="16128" width="16.140625" style="97" customWidth="1"/>
    <col min="16129" max="16129" width="4" style="97" customWidth="1"/>
    <col min="16130" max="16130" width="41.85546875" style="97" customWidth="1"/>
    <col min="16131" max="16141" width="5.7109375" style="97" customWidth="1"/>
    <col min="16142" max="16142" width="2.42578125" style="97" customWidth="1"/>
    <col min="16143" max="16384" width="9.140625" style="97"/>
  </cols>
  <sheetData>
    <row r="1" spans="1:13" ht="18.75">
      <c r="B1" s="223" t="s">
        <v>185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9.75" customHeight="1"/>
    <row r="3" spans="1:13" ht="154.5" customHeight="1">
      <c r="A3" s="99"/>
      <c r="B3" s="100"/>
      <c r="C3" s="101" t="s">
        <v>186</v>
      </c>
      <c r="D3" s="102" t="s">
        <v>75</v>
      </c>
      <c r="E3" s="102" t="s">
        <v>187</v>
      </c>
      <c r="F3" s="102" t="s">
        <v>188</v>
      </c>
      <c r="G3" s="102" t="s">
        <v>189</v>
      </c>
      <c r="H3" s="102" t="s">
        <v>77</v>
      </c>
      <c r="I3" s="102" t="s">
        <v>190</v>
      </c>
      <c r="J3" s="102" t="s">
        <v>191</v>
      </c>
      <c r="K3" s="102" t="s">
        <v>192</v>
      </c>
      <c r="L3" s="102" t="s">
        <v>193</v>
      </c>
      <c r="M3" s="102" t="s">
        <v>192</v>
      </c>
    </row>
    <row r="4" spans="1:13" ht="32.25" customHeight="1">
      <c r="A4" s="103" t="s">
        <v>3</v>
      </c>
      <c r="B4" s="104" t="s">
        <v>252</v>
      </c>
      <c r="C4" s="62">
        <f>+'PASQYR E POZICIONIT'!H97</f>
        <v>58552000</v>
      </c>
      <c r="D4" s="62"/>
      <c r="E4" s="62"/>
      <c r="F4" s="62"/>
      <c r="G4" s="62">
        <f>+'PASQYR E POZICIONIT'!H102</f>
        <v>18767713</v>
      </c>
      <c r="H4" s="62"/>
      <c r="I4" s="62">
        <f>+I6</f>
        <v>-38612571</v>
      </c>
      <c r="J4" s="62">
        <f>+J6</f>
        <v>646192</v>
      </c>
      <c r="K4" s="62">
        <f>SUM(C4:J4)</f>
        <v>39353334</v>
      </c>
      <c r="L4" s="62"/>
      <c r="M4" s="62">
        <f>+K4+L4</f>
        <v>39353334</v>
      </c>
    </row>
    <row r="5" spans="1:13">
      <c r="A5" s="99"/>
      <c r="B5" s="105" t="s">
        <v>194</v>
      </c>
      <c r="C5" s="63"/>
      <c r="D5" s="63"/>
      <c r="E5" s="63"/>
      <c r="F5" s="63"/>
      <c r="G5" s="63"/>
      <c r="H5" s="63"/>
      <c r="I5" s="63"/>
      <c r="J5" s="63"/>
      <c r="K5" s="62">
        <f t="shared" ref="K5:K26" si="0">SUM(C5:J5)</f>
        <v>0</v>
      </c>
      <c r="L5" s="63"/>
      <c r="M5" s="62">
        <f t="shared" ref="M5:M26" si="1">+K5+L5</f>
        <v>0</v>
      </c>
    </row>
    <row r="6" spans="1:13">
      <c r="A6" s="103" t="s">
        <v>3</v>
      </c>
      <c r="B6" s="104" t="s">
        <v>251</v>
      </c>
      <c r="C6" s="62">
        <v>58552000</v>
      </c>
      <c r="D6" s="62"/>
      <c r="E6" s="62"/>
      <c r="F6" s="62"/>
      <c r="G6" s="62">
        <v>18767713</v>
      </c>
      <c r="H6" s="62"/>
      <c r="I6" s="62">
        <v>-38612571</v>
      </c>
      <c r="J6" s="62">
        <v>646192</v>
      </c>
      <c r="K6" s="62">
        <v>39353334</v>
      </c>
      <c r="L6" s="62"/>
      <c r="M6" s="62">
        <v>39353334</v>
      </c>
    </row>
    <row r="7" spans="1:13">
      <c r="A7" s="99"/>
      <c r="B7" s="104" t="s">
        <v>195</v>
      </c>
      <c r="C7" s="63"/>
      <c r="D7" s="63"/>
      <c r="E7" s="63"/>
      <c r="F7" s="63"/>
      <c r="G7" s="63"/>
      <c r="H7" s="63"/>
      <c r="I7" s="63"/>
      <c r="J7" s="63"/>
      <c r="K7" s="62">
        <v>0</v>
      </c>
      <c r="L7" s="63"/>
      <c r="M7" s="62">
        <v>0</v>
      </c>
    </row>
    <row r="8" spans="1:13">
      <c r="A8" s="99"/>
      <c r="B8" s="105" t="s">
        <v>196</v>
      </c>
      <c r="C8" s="63"/>
      <c r="D8" s="63"/>
      <c r="E8" s="63"/>
      <c r="F8" s="63"/>
      <c r="G8" s="63"/>
      <c r="H8" s="63"/>
      <c r="I8" s="63">
        <v>646192</v>
      </c>
      <c r="J8" s="63">
        <v>100843</v>
      </c>
      <c r="K8" s="62">
        <v>979220.3</v>
      </c>
      <c r="L8" s="63"/>
      <c r="M8" s="62">
        <v>979220.3</v>
      </c>
    </row>
    <row r="9" spans="1:13">
      <c r="A9" s="99"/>
      <c r="B9" s="104" t="s">
        <v>197</v>
      </c>
      <c r="C9" s="63"/>
      <c r="D9" s="63"/>
      <c r="E9" s="63"/>
      <c r="F9" s="63"/>
      <c r="G9" s="63"/>
      <c r="H9" s="63"/>
      <c r="I9" s="63"/>
      <c r="J9" s="63"/>
      <c r="K9" s="62">
        <v>0</v>
      </c>
      <c r="L9" s="63"/>
      <c r="M9" s="62">
        <v>0</v>
      </c>
    </row>
    <row r="10" spans="1:13">
      <c r="A10" s="99"/>
      <c r="B10" s="104" t="s">
        <v>198</v>
      </c>
      <c r="C10" s="62"/>
      <c r="D10" s="62"/>
      <c r="E10" s="62"/>
      <c r="F10" s="62"/>
      <c r="G10" s="62"/>
      <c r="H10" s="62"/>
      <c r="I10" s="62"/>
      <c r="J10" s="62"/>
      <c r="K10" s="62">
        <v>0</v>
      </c>
      <c r="L10" s="62"/>
      <c r="M10" s="62">
        <v>0</v>
      </c>
    </row>
    <row r="11" spans="1:13" ht="25.5">
      <c r="A11" s="99"/>
      <c r="B11" s="104" t="s">
        <v>199</v>
      </c>
      <c r="C11" s="63"/>
      <c r="D11" s="63"/>
      <c r="E11" s="63"/>
      <c r="F11" s="63"/>
      <c r="G11" s="63"/>
      <c r="H11" s="63"/>
      <c r="I11" s="63"/>
      <c r="J11" s="63"/>
      <c r="K11" s="62">
        <v>0</v>
      </c>
      <c r="L11" s="63"/>
      <c r="M11" s="62">
        <v>0</v>
      </c>
    </row>
    <row r="12" spans="1:13" ht="18.75" customHeight="1">
      <c r="A12" s="99"/>
      <c r="B12" s="105" t="s">
        <v>200</v>
      </c>
      <c r="C12" s="63"/>
      <c r="D12" s="63"/>
      <c r="E12" s="63"/>
      <c r="F12" s="63"/>
      <c r="G12" s="63"/>
      <c r="H12" s="63"/>
      <c r="I12" s="63"/>
      <c r="J12" s="63">
        <v>-646192</v>
      </c>
      <c r="K12" s="62">
        <v>-646192</v>
      </c>
      <c r="L12" s="63"/>
      <c r="M12" s="62">
        <v>-646192</v>
      </c>
    </row>
    <row r="13" spans="1:13">
      <c r="A13" s="99"/>
      <c r="B13" s="105" t="s">
        <v>179</v>
      </c>
      <c r="C13" s="63"/>
      <c r="D13" s="63"/>
      <c r="E13" s="63"/>
      <c r="F13" s="63"/>
      <c r="G13" s="63"/>
      <c r="H13" s="63"/>
      <c r="I13" s="63"/>
      <c r="J13" s="63"/>
      <c r="K13" s="62">
        <v>0</v>
      </c>
      <c r="L13" s="63"/>
      <c r="M13" s="62">
        <v>0</v>
      </c>
    </row>
    <row r="14" spans="1:13" ht="25.5">
      <c r="A14" s="99"/>
      <c r="B14" s="104" t="s">
        <v>201</v>
      </c>
      <c r="C14" s="62"/>
      <c r="D14" s="62"/>
      <c r="E14" s="62"/>
      <c r="F14" s="62"/>
      <c r="G14" s="62"/>
      <c r="H14" s="62"/>
      <c r="I14" s="62"/>
      <c r="J14" s="62"/>
      <c r="K14" s="62">
        <v>0</v>
      </c>
      <c r="L14" s="62"/>
      <c r="M14" s="62">
        <v>0</v>
      </c>
    </row>
    <row r="15" spans="1:13">
      <c r="A15" s="103" t="s">
        <v>3</v>
      </c>
      <c r="B15" s="104" t="s">
        <v>260</v>
      </c>
      <c r="C15" s="62">
        <v>58552000</v>
      </c>
      <c r="D15" s="62">
        <v>0</v>
      </c>
      <c r="E15" s="62">
        <v>0</v>
      </c>
      <c r="F15" s="62">
        <v>0</v>
      </c>
      <c r="G15" s="62">
        <v>18767713</v>
      </c>
      <c r="H15" s="62">
        <v>0</v>
      </c>
      <c r="I15" s="62">
        <v>-37966379</v>
      </c>
      <c r="J15" s="62">
        <f>+J8</f>
        <v>100843</v>
      </c>
      <c r="K15" s="62">
        <v>39686362.299999997</v>
      </c>
      <c r="L15" s="62"/>
      <c r="M15" s="62">
        <v>39686362.299999997</v>
      </c>
    </row>
    <row r="16" spans="1:13" ht="12.75" customHeight="1">
      <c r="A16" s="103"/>
      <c r="B16" s="104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>
      <c r="A17" s="103" t="s">
        <v>3</v>
      </c>
      <c r="B17" s="104" t="s">
        <v>261</v>
      </c>
      <c r="C17" s="62">
        <f>SUM(C7:C15)</f>
        <v>58552000</v>
      </c>
      <c r="D17" s="62"/>
      <c r="E17" s="62"/>
      <c r="F17" s="62"/>
      <c r="G17" s="62">
        <f>SUM(G7:G15)</f>
        <v>18767713</v>
      </c>
      <c r="H17" s="62"/>
      <c r="I17" s="62">
        <f>+I15</f>
        <v>-37966379</v>
      </c>
      <c r="J17" s="62">
        <f>+J15</f>
        <v>100843</v>
      </c>
      <c r="K17" s="62">
        <f t="shared" si="0"/>
        <v>39454177</v>
      </c>
      <c r="L17" s="62"/>
      <c r="M17" s="62">
        <f t="shared" si="1"/>
        <v>39454177</v>
      </c>
    </row>
    <row r="18" spans="1:13">
      <c r="A18" s="99"/>
      <c r="B18" s="104" t="s">
        <v>198</v>
      </c>
      <c r="C18" s="63"/>
      <c r="D18" s="63"/>
      <c r="E18" s="63"/>
      <c r="F18" s="63"/>
      <c r="G18" s="63"/>
      <c r="H18" s="63"/>
      <c r="I18" s="63"/>
      <c r="J18" s="63"/>
      <c r="K18" s="62">
        <f t="shared" si="0"/>
        <v>0</v>
      </c>
      <c r="L18" s="63"/>
      <c r="M18" s="62">
        <f t="shared" si="1"/>
        <v>0</v>
      </c>
    </row>
    <row r="19" spans="1:13">
      <c r="A19" s="99"/>
      <c r="B19" s="105" t="s">
        <v>196</v>
      </c>
      <c r="C19" s="63"/>
      <c r="D19" s="63"/>
      <c r="E19" s="63"/>
      <c r="F19" s="63"/>
      <c r="G19" s="63"/>
      <c r="H19" s="63"/>
      <c r="I19" s="63">
        <f>+J17</f>
        <v>100843</v>
      </c>
      <c r="J19" s="63">
        <f>+'PASQYR E POZICIONIT'!F105</f>
        <v>333028.3</v>
      </c>
      <c r="K19" s="62">
        <f t="shared" si="0"/>
        <v>433871.3</v>
      </c>
      <c r="L19" s="63"/>
      <c r="M19" s="62">
        <f t="shared" si="1"/>
        <v>433871.3</v>
      </c>
    </row>
    <row r="20" spans="1:13">
      <c r="A20" s="99"/>
      <c r="B20" s="104" t="s">
        <v>197</v>
      </c>
      <c r="C20" s="63"/>
      <c r="D20" s="63"/>
      <c r="E20" s="63"/>
      <c r="F20" s="63"/>
      <c r="G20" s="63"/>
      <c r="H20" s="63"/>
      <c r="I20" s="63"/>
      <c r="J20" s="63"/>
      <c r="K20" s="62">
        <f t="shared" si="0"/>
        <v>0</v>
      </c>
      <c r="L20" s="63"/>
      <c r="M20" s="62">
        <f t="shared" si="1"/>
        <v>0</v>
      </c>
    </row>
    <row r="21" spans="1:13">
      <c r="A21" s="99"/>
      <c r="B21" s="104" t="s">
        <v>195</v>
      </c>
      <c r="C21" s="62"/>
      <c r="D21" s="62"/>
      <c r="E21" s="62"/>
      <c r="F21" s="62"/>
      <c r="G21" s="62"/>
      <c r="H21" s="62"/>
      <c r="I21" s="62"/>
      <c r="J21" s="62"/>
      <c r="K21" s="62">
        <f t="shared" si="0"/>
        <v>0</v>
      </c>
      <c r="L21" s="62"/>
      <c r="M21" s="62">
        <f t="shared" si="1"/>
        <v>0</v>
      </c>
    </row>
    <row r="22" spans="1:13" ht="25.5">
      <c r="A22" s="99"/>
      <c r="B22" s="104" t="s">
        <v>199</v>
      </c>
      <c r="C22" s="63"/>
      <c r="D22" s="63"/>
      <c r="E22" s="63"/>
      <c r="F22" s="63"/>
      <c r="G22" s="63"/>
      <c r="H22" s="63"/>
      <c r="I22" s="63"/>
      <c r="J22" s="63"/>
      <c r="K22" s="62">
        <f t="shared" si="0"/>
        <v>0</v>
      </c>
      <c r="L22" s="63"/>
      <c r="M22" s="62">
        <f t="shared" si="1"/>
        <v>0</v>
      </c>
    </row>
    <row r="23" spans="1:13">
      <c r="A23" s="99"/>
      <c r="B23" s="105" t="s">
        <v>200</v>
      </c>
      <c r="C23" s="63"/>
      <c r="D23" s="63"/>
      <c r="E23" s="63"/>
      <c r="F23" s="63"/>
      <c r="G23" s="63"/>
      <c r="H23" s="63"/>
      <c r="I23" s="63"/>
      <c r="J23" s="63">
        <f>-J17</f>
        <v>-100843</v>
      </c>
      <c r="K23" s="62">
        <f t="shared" si="0"/>
        <v>-100843</v>
      </c>
      <c r="L23" s="63"/>
      <c r="M23" s="62">
        <f t="shared" si="1"/>
        <v>-100843</v>
      </c>
    </row>
    <row r="24" spans="1:13">
      <c r="A24" s="99"/>
      <c r="B24" s="105" t="s">
        <v>179</v>
      </c>
      <c r="C24" s="63"/>
      <c r="D24" s="63"/>
      <c r="E24" s="63"/>
      <c r="F24" s="63"/>
      <c r="G24" s="63"/>
      <c r="H24" s="63"/>
      <c r="I24" s="63"/>
      <c r="J24" s="63"/>
      <c r="K24" s="62">
        <f t="shared" si="0"/>
        <v>0</v>
      </c>
      <c r="L24" s="63"/>
      <c r="M24" s="62">
        <f t="shared" si="1"/>
        <v>0</v>
      </c>
    </row>
    <row r="25" spans="1:13" ht="22.5" customHeight="1">
      <c r="A25" s="99"/>
      <c r="B25" s="104" t="s">
        <v>201</v>
      </c>
      <c r="C25" s="62"/>
      <c r="D25" s="62"/>
      <c r="E25" s="62"/>
      <c r="F25" s="62"/>
      <c r="G25" s="62"/>
      <c r="H25" s="62"/>
      <c r="I25" s="62"/>
      <c r="J25" s="62"/>
      <c r="K25" s="62">
        <f t="shared" si="0"/>
        <v>0</v>
      </c>
      <c r="L25" s="62"/>
      <c r="M25" s="62">
        <f t="shared" si="1"/>
        <v>0</v>
      </c>
    </row>
    <row r="26" spans="1:13">
      <c r="A26" s="103" t="s">
        <v>3</v>
      </c>
      <c r="B26" s="104" t="s">
        <v>262</v>
      </c>
      <c r="C26" s="62">
        <v>58552000</v>
      </c>
      <c r="D26" s="62">
        <f>SUM(D15:D25)</f>
        <v>0</v>
      </c>
      <c r="E26" s="62">
        <f>SUM(E15:E25)</f>
        <v>0</v>
      </c>
      <c r="F26" s="62">
        <f>SUM(F15:F25)</f>
        <v>0</v>
      </c>
      <c r="G26" s="62">
        <v>18767713</v>
      </c>
      <c r="H26" s="62">
        <f>SUM(H15:H25)</f>
        <v>0</v>
      </c>
      <c r="I26" s="62">
        <f>SUM(I17:I25)</f>
        <v>-37865536</v>
      </c>
      <c r="J26" s="62">
        <f>SUM(J17:J25)</f>
        <v>333028.3</v>
      </c>
      <c r="K26" s="62">
        <f t="shared" si="0"/>
        <v>39787205.299999997</v>
      </c>
      <c r="L26" s="62"/>
      <c r="M26" s="62">
        <f t="shared" si="1"/>
        <v>39787205.299999997</v>
      </c>
    </row>
    <row r="29" spans="1:13">
      <c r="K29" s="106"/>
    </row>
    <row r="33" spans="11:11">
      <c r="K33" s="106"/>
    </row>
    <row r="34" spans="11:11">
      <c r="K34" s="106"/>
    </row>
    <row r="35" spans="11:11">
      <c r="K35" s="106"/>
    </row>
    <row r="36" spans="11:11">
      <c r="K36" s="106"/>
    </row>
    <row r="37" spans="11:11">
      <c r="K37" s="106"/>
    </row>
    <row r="38" spans="11:11">
      <c r="K38" s="106"/>
    </row>
    <row r="39" spans="11:11">
      <c r="K39" s="106"/>
    </row>
    <row r="40" spans="11:11">
      <c r="K40" s="106"/>
    </row>
    <row r="41" spans="11:11">
      <c r="K41" s="106"/>
    </row>
    <row r="42" spans="11:11">
      <c r="K42" s="106"/>
    </row>
    <row r="43" spans="11:11">
      <c r="K43" s="106"/>
    </row>
  </sheetData>
  <mergeCells count="1">
    <mergeCell ref="B1:M1"/>
  </mergeCells>
  <printOptions horizontalCentered="1"/>
  <pageMargins left="0.17" right="0.17" top="0.23" bottom="0" header="0.31496062992126" footer="0.31496062992126"/>
  <pageSetup scale="85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2:G52"/>
  <sheetViews>
    <sheetView topLeftCell="A13" workbookViewId="0">
      <selection activeCell="J45" sqref="J45"/>
    </sheetView>
  </sheetViews>
  <sheetFormatPr defaultRowHeight="12.75"/>
  <cols>
    <col min="1" max="1" width="2.85546875" customWidth="1"/>
    <col min="2" max="2" width="22.7109375" customWidth="1"/>
    <col min="3" max="3" width="17.5703125" style="112" customWidth="1"/>
    <col min="4" max="4" width="10.42578125" style="112" customWidth="1"/>
    <col min="5" max="5" width="12.28515625" style="112" customWidth="1"/>
    <col min="6" max="6" width="10.140625" style="112" customWidth="1"/>
    <col min="7" max="7" width="18.28515625" style="112" customWidth="1"/>
    <col min="8" max="8" width="6.28515625" customWidth="1"/>
    <col min="9" max="9" width="10.5703125" customWidth="1"/>
    <col min="10" max="12" width="10.85546875" customWidth="1"/>
    <col min="13" max="13" width="11.28515625" customWidth="1"/>
    <col min="14" max="14" width="10.42578125" customWidth="1"/>
    <col min="16" max="16" width="7.28515625" customWidth="1"/>
    <col min="17" max="17" width="19" customWidth="1"/>
    <col min="23" max="23" width="10.42578125" customWidth="1"/>
    <col min="24" max="24" width="10.7109375" customWidth="1"/>
    <col min="25" max="25" width="10.42578125" customWidth="1"/>
    <col min="26" max="26" width="11.140625" customWidth="1"/>
    <col min="27" max="27" width="13.7109375" customWidth="1"/>
    <col min="255" max="255" width="2.85546875" customWidth="1"/>
    <col min="256" max="256" width="22.7109375" customWidth="1"/>
    <col min="257" max="257" width="17.5703125" customWidth="1"/>
    <col min="258" max="258" width="10.42578125" customWidth="1"/>
    <col min="259" max="259" width="12.28515625" customWidth="1"/>
    <col min="260" max="260" width="10.140625" customWidth="1"/>
    <col min="261" max="261" width="18.28515625" customWidth="1"/>
    <col min="262" max="262" width="6.28515625" customWidth="1"/>
    <col min="265" max="265" width="10.5703125" customWidth="1"/>
    <col min="266" max="268" width="10.85546875" customWidth="1"/>
    <col min="269" max="269" width="11.28515625" customWidth="1"/>
    <col min="270" max="270" width="10.42578125" customWidth="1"/>
    <col min="272" max="272" width="7.28515625" customWidth="1"/>
    <col min="273" max="273" width="19" customWidth="1"/>
    <col min="279" max="279" width="10.42578125" customWidth="1"/>
    <col min="280" max="280" width="10.7109375" customWidth="1"/>
    <col min="281" max="281" width="10.42578125" customWidth="1"/>
    <col min="282" max="282" width="11.140625" customWidth="1"/>
    <col min="283" max="283" width="13.7109375" customWidth="1"/>
    <col min="511" max="511" width="2.85546875" customWidth="1"/>
    <col min="512" max="512" width="22.7109375" customWidth="1"/>
    <col min="513" max="513" width="17.5703125" customWidth="1"/>
    <col min="514" max="514" width="10.42578125" customWidth="1"/>
    <col min="515" max="515" width="12.28515625" customWidth="1"/>
    <col min="516" max="516" width="10.140625" customWidth="1"/>
    <col min="517" max="517" width="18.28515625" customWidth="1"/>
    <col min="518" max="518" width="6.28515625" customWidth="1"/>
    <col min="521" max="521" width="10.5703125" customWidth="1"/>
    <col min="522" max="524" width="10.85546875" customWidth="1"/>
    <col min="525" max="525" width="11.28515625" customWidth="1"/>
    <col min="526" max="526" width="10.42578125" customWidth="1"/>
    <col min="528" max="528" width="7.28515625" customWidth="1"/>
    <col min="529" max="529" width="19" customWidth="1"/>
    <col min="535" max="535" width="10.42578125" customWidth="1"/>
    <col min="536" max="536" width="10.7109375" customWidth="1"/>
    <col min="537" max="537" width="10.42578125" customWidth="1"/>
    <col min="538" max="538" width="11.140625" customWidth="1"/>
    <col min="539" max="539" width="13.7109375" customWidth="1"/>
    <col min="767" max="767" width="2.85546875" customWidth="1"/>
    <col min="768" max="768" width="22.7109375" customWidth="1"/>
    <col min="769" max="769" width="17.5703125" customWidth="1"/>
    <col min="770" max="770" width="10.42578125" customWidth="1"/>
    <col min="771" max="771" width="12.28515625" customWidth="1"/>
    <col min="772" max="772" width="10.140625" customWidth="1"/>
    <col min="773" max="773" width="18.28515625" customWidth="1"/>
    <col min="774" max="774" width="6.28515625" customWidth="1"/>
    <col min="777" max="777" width="10.5703125" customWidth="1"/>
    <col min="778" max="780" width="10.85546875" customWidth="1"/>
    <col min="781" max="781" width="11.28515625" customWidth="1"/>
    <col min="782" max="782" width="10.42578125" customWidth="1"/>
    <col min="784" max="784" width="7.28515625" customWidth="1"/>
    <col min="785" max="785" width="19" customWidth="1"/>
    <col min="791" max="791" width="10.42578125" customWidth="1"/>
    <col min="792" max="792" width="10.7109375" customWidth="1"/>
    <col min="793" max="793" width="10.42578125" customWidth="1"/>
    <col min="794" max="794" width="11.140625" customWidth="1"/>
    <col min="795" max="795" width="13.7109375" customWidth="1"/>
    <col min="1023" max="1023" width="2.85546875" customWidth="1"/>
    <col min="1024" max="1024" width="22.7109375" customWidth="1"/>
    <col min="1025" max="1025" width="17.5703125" customWidth="1"/>
    <col min="1026" max="1026" width="10.42578125" customWidth="1"/>
    <col min="1027" max="1027" width="12.28515625" customWidth="1"/>
    <col min="1028" max="1028" width="10.140625" customWidth="1"/>
    <col min="1029" max="1029" width="18.28515625" customWidth="1"/>
    <col min="1030" max="1030" width="6.28515625" customWidth="1"/>
    <col min="1033" max="1033" width="10.5703125" customWidth="1"/>
    <col min="1034" max="1036" width="10.85546875" customWidth="1"/>
    <col min="1037" max="1037" width="11.28515625" customWidth="1"/>
    <col min="1038" max="1038" width="10.42578125" customWidth="1"/>
    <col min="1040" max="1040" width="7.28515625" customWidth="1"/>
    <col min="1041" max="1041" width="19" customWidth="1"/>
    <col min="1047" max="1047" width="10.42578125" customWidth="1"/>
    <col min="1048" max="1048" width="10.7109375" customWidth="1"/>
    <col min="1049" max="1049" width="10.42578125" customWidth="1"/>
    <col min="1050" max="1050" width="11.140625" customWidth="1"/>
    <col min="1051" max="1051" width="13.7109375" customWidth="1"/>
    <col min="1279" max="1279" width="2.85546875" customWidth="1"/>
    <col min="1280" max="1280" width="22.7109375" customWidth="1"/>
    <col min="1281" max="1281" width="17.5703125" customWidth="1"/>
    <col min="1282" max="1282" width="10.42578125" customWidth="1"/>
    <col min="1283" max="1283" width="12.28515625" customWidth="1"/>
    <col min="1284" max="1284" width="10.140625" customWidth="1"/>
    <col min="1285" max="1285" width="18.28515625" customWidth="1"/>
    <col min="1286" max="1286" width="6.28515625" customWidth="1"/>
    <col min="1289" max="1289" width="10.5703125" customWidth="1"/>
    <col min="1290" max="1292" width="10.85546875" customWidth="1"/>
    <col min="1293" max="1293" width="11.28515625" customWidth="1"/>
    <col min="1294" max="1294" width="10.42578125" customWidth="1"/>
    <col min="1296" max="1296" width="7.28515625" customWidth="1"/>
    <col min="1297" max="1297" width="19" customWidth="1"/>
    <col min="1303" max="1303" width="10.42578125" customWidth="1"/>
    <col min="1304" max="1304" width="10.7109375" customWidth="1"/>
    <col min="1305" max="1305" width="10.42578125" customWidth="1"/>
    <col min="1306" max="1306" width="11.140625" customWidth="1"/>
    <col min="1307" max="1307" width="13.7109375" customWidth="1"/>
    <col min="1535" max="1535" width="2.85546875" customWidth="1"/>
    <col min="1536" max="1536" width="22.7109375" customWidth="1"/>
    <col min="1537" max="1537" width="17.5703125" customWidth="1"/>
    <col min="1538" max="1538" width="10.42578125" customWidth="1"/>
    <col min="1539" max="1539" width="12.28515625" customWidth="1"/>
    <col min="1540" max="1540" width="10.140625" customWidth="1"/>
    <col min="1541" max="1541" width="18.28515625" customWidth="1"/>
    <col min="1542" max="1542" width="6.28515625" customWidth="1"/>
    <col min="1545" max="1545" width="10.5703125" customWidth="1"/>
    <col min="1546" max="1548" width="10.85546875" customWidth="1"/>
    <col min="1549" max="1549" width="11.28515625" customWidth="1"/>
    <col min="1550" max="1550" width="10.42578125" customWidth="1"/>
    <col min="1552" max="1552" width="7.28515625" customWidth="1"/>
    <col min="1553" max="1553" width="19" customWidth="1"/>
    <col min="1559" max="1559" width="10.42578125" customWidth="1"/>
    <col min="1560" max="1560" width="10.7109375" customWidth="1"/>
    <col min="1561" max="1561" width="10.42578125" customWidth="1"/>
    <col min="1562" max="1562" width="11.140625" customWidth="1"/>
    <col min="1563" max="1563" width="13.7109375" customWidth="1"/>
    <col min="1791" max="1791" width="2.85546875" customWidth="1"/>
    <col min="1792" max="1792" width="22.7109375" customWidth="1"/>
    <col min="1793" max="1793" width="17.5703125" customWidth="1"/>
    <col min="1794" max="1794" width="10.42578125" customWidth="1"/>
    <col min="1795" max="1795" width="12.28515625" customWidth="1"/>
    <col min="1796" max="1796" width="10.140625" customWidth="1"/>
    <col min="1797" max="1797" width="18.28515625" customWidth="1"/>
    <col min="1798" max="1798" width="6.28515625" customWidth="1"/>
    <col min="1801" max="1801" width="10.5703125" customWidth="1"/>
    <col min="1802" max="1804" width="10.85546875" customWidth="1"/>
    <col min="1805" max="1805" width="11.28515625" customWidth="1"/>
    <col min="1806" max="1806" width="10.42578125" customWidth="1"/>
    <col min="1808" max="1808" width="7.28515625" customWidth="1"/>
    <col min="1809" max="1809" width="19" customWidth="1"/>
    <col min="1815" max="1815" width="10.42578125" customWidth="1"/>
    <col min="1816" max="1816" width="10.7109375" customWidth="1"/>
    <col min="1817" max="1817" width="10.42578125" customWidth="1"/>
    <col min="1818" max="1818" width="11.140625" customWidth="1"/>
    <col min="1819" max="1819" width="13.7109375" customWidth="1"/>
    <col min="2047" max="2047" width="2.85546875" customWidth="1"/>
    <col min="2048" max="2048" width="22.7109375" customWidth="1"/>
    <col min="2049" max="2049" width="17.5703125" customWidth="1"/>
    <col min="2050" max="2050" width="10.42578125" customWidth="1"/>
    <col min="2051" max="2051" width="12.28515625" customWidth="1"/>
    <col min="2052" max="2052" width="10.140625" customWidth="1"/>
    <col min="2053" max="2053" width="18.28515625" customWidth="1"/>
    <col min="2054" max="2054" width="6.28515625" customWidth="1"/>
    <col min="2057" max="2057" width="10.5703125" customWidth="1"/>
    <col min="2058" max="2060" width="10.85546875" customWidth="1"/>
    <col min="2061" max="2061" width="11.28515625" customWidth="1"/>
    <col min="2062" max="2062" width="10.42578125" customWidth="1"/>
    <col min="2064" max="2064" width="7.28515625" customWidth="1"/>
    <col min="2065" max="2065" width="19" customWidth="1"/>
    <col min="2071" max="2071" width="10.42578125" customWidth="1"/>
    <col min="2072" max="2072" width="10.7109375" customWidth="1"/>
    <col min="2073" max="2073" width="10.42578125" customWidth="1"/>
    <col min="2074" max="2074" width="11.140625" customWidth="1"/>
    <col min="2075" max="2075" width="13.7109375" customWidth="1"/>
    <col min="2303" max="2303" width="2.85546875" customWidth="1"/>
    <col min="2304" max="2304" width="22.7109375" customWidth="1"/>
    <col min="2305" max="2305" width="17.5703125" customWidth="1"/>
    <col min="2306" max="2306" width="10.42578125" customWidth="1"/>
    <col min="2307" max="2307" width="12.28515625" customWidth="1"/>
    <col min="2308" max="2308" width="10.140625" customWidth="1"/>
    <col min="2309" max="2309" width="18.28515625" customWidth="1"/>
    <col min="2310" max="2310" width="6.28515625" customWidth="1"/>
    <col min="2313" max="2313" width="10.5703125" customWidth="1"/>
    <col min="2314" max="2316" width="10.85546875" customWidth="1"/>
    <col min="2317" max="2317" width="11.28515625" customWidth="1"/>
    <col min="2318" max="2318" width="10.42578125" customWidth="1"/>
    <col min="2320" max="2320" width="7.28515625" customWidth="1"/>
    <col min="2321" max="2321" width="19" customWidth="1"/>
    <col min="2327" max="2327" width="10.42578125" customWidth="1"/>
    <col min="2328" max="2328" width="10.7109375" customWidth="1"/>
    <col min="2329" max="2329" width="10.42578125" customWidth="1"/>
    <col min="2330" max="2330" width="11.140625" customWidth="1"/>
    <col min="2331" max="2331" width="13.7109375" customWidth="1"/>
    <col min="2559" max="2559" width="2.85546875" customWidth="1"/>
    <col min="2560" max="2560" width="22.7109375" customWidth="1"/>
    <col min="2561" max="2561" width="17.5703125" customWidth="1"/>
    <col min="2562" max="2562" width="10.42578125" customWidth="1"/>
    <col min="2563" max="2563" width="12.28515625" customWidth="1"/>
    <col min="2564" max="2564" width="10.140625" customWidth="1"/>
    <col min="2565" max="2565" width="18.28515625" customWidth="1"/>
    <col min="2566" max="2566" width="6.28515625" customWidth="1"/>
    <col min="2569" max="2569" width="10.5703125" customWidth="1"/>
    <col min="2570" max="2572" width="10.85546875" customWidth="1"/>
    <col min="2573" max="2573" width="11.28515625" customWidth="1"/>
    <col min="2574" max="2574" width="10.42578125" customWidth="1"/>
    <col min="2576" max="2576" width="7.28515625" customWidth="1"/>
    <col min="2577" max="2577" width="19" customWidth="1"/>
    <col min="2583" max="2583" width="10.42578125" customWidth="1"/>
    <col min="2584" max="2584" width="10.7109375" customWidth="1"/>
    <col min="2585" max="2585" width="10.42578125" customWidth="1"/>
    <col min="2586" max="2586" width="11.140625" customWidth="1"/>
    <col min="2587" max="2587" width="13.7109375" customWidth="1"/>
    <col min="2815" max="2815" width="2.85546875" customWidth="1"/>
    <col min="2816" max="2816" width="22.7109375" customWidth="1"/>
    <col min="2817" max="2817" width="17.5703125" customWidth="1"/>
    <col min="2818" max="2818" width="10.42578125" customWidth="1"/>
    <col min="2819" max="2819" width="12.28515625" customWidth="1"/>
    <col min="2820" max="2820" width="10.140625" customWidth="1"/>
    <col min="2821" max="2821" width="18.28515625" customWidth="1"/>
    <col min="2822" max="2822" width="6.28515625" customWidth="1"/>
    <col min="2825" max="2825" width="10.5703125" customWidth="1"/>
    <col min="2826" max="2828" width="10.85546875" customWidth="1"/>
    <col min="2829" max="2829" width="11.28515625" customWidth="1"/>
    <col min="2830" max="2830" width="10.42578125" customWidth="1"/>
    <col min="2832" max="2832" width="7.28515625" customWidth="1"/>
    <col min="2833" max="2833" width="19" customWidth="1"/>
    <col min="2839" max="2839" width="10.42578125" customWidth="1"/>
    <col min="2840" max="2840" width="10.7109375" customWidth="1"/>
    <col min="2841" max="2841" width="10.42578125" customWidth="1"/>
    <col min="2842" max="2842" width="11.140625" customWidth="1"/>
    <col min="2843" max="2843" width="13.7109375" customWidth="1"/>
    <col min="3071" max="3071" width="2.85546875" customWidth="1"/>
    <col min="3072" max="3072" width="22.7109375" customWidth="1"/>
    <col min="3073" max="3073" width="17.5703125" customWidth="1"/>
    <col min="3074" max="3074" width="10.42578125" customWidth="1"/>
    <col min="3075" max="3075" width="12.28515625" customWidth="1"/>
    <col min="3076" max="3076" width="10.140625" customWidth="1"/>
    <col min="3077" max="3077" width="18.28515625" customWidth="1"/>
    <col min="3078" max="3078" width="6.28515625" customWidth="1"/>
    <col min="3081" max="3081" width="10.5703125" customWidth="1"/>
    <col min="3082" max="3084" width="10.85546875" customWidth="1"/>
    <col min="3085" max="3085" width="11.28515625" customWidth="1"/>
    <col min="3086" max="3086" width="10.42578125" customWidth="1"/>
    <col min="3088" max="3088" width="7.28515625" customWidth="1"/>
    <col min="3089" max="3089" width="19" customWidth="1"/>
    <col min="3095" max="3095" width="10.42578125" customWidth="1"/>
    <col min="3096" max="3096" width="10.7109375" customWidth="1"/>
    <col min="3097" max="3097" width="10.42578125" customWidth="1"/>
    <col min="3098" max="3098" width="11.140625" customWidth="1"/>
    <col min="3099" max="3099" width="13.7109375" customWidth="1"/>
    <col min="3327" max="3327" width="2.85546875" customWidth="1"/>
    <col min="3328" max="3328" width="22.7109375" customWidth="1"/>
    <col min="3329" max="3329" width="17.5703125" customWidth="1"/>
    <col min="3330" max="3330" width="10.42578125" customWidth="1"/>
    <col min="3331" max="3331" width="12.28515625" customWidth="1"/>
    <col min="3332" max="3332" width="10.140625" customWidth="1"/>
    <col min="3333" max="3333" width="18.28515625" customWidth="1"/>
    <col min="3334" max="3334" width="6.28515625" customWidth="1"/>
    <col min="3337" max="3337" width="10.5703125" customWidth="1"/>
    <col min="3338" max="3340" width="10.85546875" customWidth="1"/>
    <col min="3341" max="3341" width="11.28515625" customWidth="1"/>
    <col min="3342" max="3342" width="10.42578125" customWidth="1"/>
    <col min="3344" max="3344" width="7.28515625" customWidth="1"/>
    <col min="3345" max="3345" width="19" customWidth="1"/>
    <col min="3351" max="3351" width="10.42578125" customWidth="1"/>
    <col min="3352" max="3352" width="10.7109375" customWidth="1"/>
    <col min="3353" max="3353" width="10.42578125" customWidth="1"/>
    <col min="3354" max="3354" width="11.140625" customWidth="1"/>
    <col min="3355" max="3355" width="13.7109375" customWidth="1"/>
    <col min="3583" max="3583" width="2.85546875" customWidth="1"/>
    <col min="3584" max="3584" width="22.7109375" customWidth="1"/>
    <col min="3585" max="3585" width="17.5703125" customWidth="1"/>
    <col min="3586" max="3586" width="10.42578125" customWidth="1"/>
    <col min="3587" max="3587" width="12.28515625" customWidth="1"/>
    <col min="3588" max="3588" width="10.140625" customWidth="1"/>
    <col min="3589" max="3589" width="18.28515625" customWidth="1"/>
    <col min="3590" max="3590" width="6.28515625" customWidth="1"/>
    <col min="3593" max="3593" width="10.5703125" customWidth="1"/>
    <col min="3594" max="3596" width="10.85546875" customWidth="1"/>
    <col min="3597" max="3597" width="11.28515625" customWidth="1"/>
    <col min="3598" max="3598" width="10.42578125" customWidth="1"/>
    <col min="3600" max="3600" width="7.28515625" customWidth="1"/>
    <col min="3601" max="3601" width="19" customWidth="1"/>
    <col min="3607" max="3607" width="10.42578125" customWidth="1"/>
    <col min="3608" max="3608" width="10.7109375" customWidth="1"/>
    <col min="3609" max="3609" width="10.42578125" customWidth="1"/>
    <col min="3610" max="3610" width="11.140625" customWidth="1"/>
    <col min="3611" max="3611" width="13.7109375" customWidth="1"/>
    <col min="3839" max="3839" width="2.85546875" customWidth="1"/>
    <col min="3840" max="3840" width="22.7109375" customWidth="1"/>
    <col min="3841" max="3841" width="17.5703125" customWidth="1"/>
    <col min="3842" max="3842" width="10.42578125" customWidth="1"/>
    <col min="3843" max="3843" width="12.28515625" customWidth="1"/>
    <col min="3844" max="3844" width="10.140625" customWidth="1"/>
    <col min="3845" max="3845" width="18.28515625" customWidth="1"/>
    <col min="3846" max="3846" width="6.28515625" customWidth="1"/>
    <col min="3849" max="3849" width="10.5703125" customWidth="1"/>
    <col min="3850" max="3852" width="10.85546875" customWidth="1"/>
    <col min="3853" max="3853" width="11.28515625" customWidth="1"/>
    <col min="3854" max="3854" width="10.42578125" customWidth="1"/>
    <col min="3856" max="3856" width="7.28515625" customWidth="1"/>
    <col min="3857" max="3857" width="19" customWidth="1"/>
    <col min="3863" max="3863" width="10.42578125" customWidth="1"/>
    <col min="3864" max="3864" width="10.7109375" customWidth="1"/>
    <col min="3865" max="3865" width="10.42578125" customWidth="1"/>
    <col min="3866" max="3866" width="11.140625" customWidth="1"/>
    <col min="3867" max="3867" width="13.7109375" customWidth="1"/>
    <col min="4095" max="4095" width="2.85546875" customWidth="1"/>
    <col min="4096" max="4096" width="22.7109375" customWidth="1"/>
    <col min="4097" max="4097" width="17.5703125" customWidth="1"/>
    <col min="4098" max="4098" width="10.42578125" customWidth="1"/>
    <col min="4099" max="4099" width="12.28515625" customWidth="1"/>
    <col min="4100" max="4100" width="10.140625" customWidth="1"/>
    <col min="4101" max="4101" width="18.28515625" customWidth="1"/>
    <col min="4102" max="4102" width="6.28515625" customWidth="1"/>
    <col min="4105" max="4105" width="10.5703125" customWidth="1"/>
    <col min="4106" max="4108" width="10.85546875" customWidth="1"/>
    <col min="4109" max="4109" width="11.28515625" customWidth="1"/>
    <col min="4110" max="4110" width="10.42578125" customWidth="1"/>
    <col min="4112" max="4112" width="7.28515625" customWidth="1"/>
    <col min="4113" max="4113" width="19" customWidth="1"/>
    <col min="4119" max="4119" width="10.42578125" customWidth="1"/>
    <col min="4120" max="4120" width="10.7109375" customWidth="1"/>
    <col min="4121" max="4121" width="10.42578125" customWidth="1"/>
    <col min="4122" max="4122" width="11.140625" customWidth="1"/>
    <col min="4123" max="4123" width="13.7109375" customWidth="1"/>
    <col min="4351" max="4351" width="2.85546875" customWidth="1"/>
    <col min="4352" max="4352" width="22.7109375" customWidth="1"/>
    <col min="4353" max="4353" width="17.5703125" customWidth="1"/>
    <col min="4354" max="4354" width="10.42578125" customWidth="1"/>
    <col min="4355" max="4355" width="12.28515625" customWidth="1"/>
    <col min="4356" max="4356" width="10.140625" customWidth="1"/>
    <col min="4357" max="4357" width="18.28515625" customWidth="1"/>
    <col min="4358" max="4358" width="6.28515625" customWidth="1"/>
    <col min="4361" max="4361" width="10.5703125" customWidth="1"/>
    <col min="4362" max="4364" width="10.85546875" customWidth="1"/>
    <col min="4365" max="4365" width="11.28515625" customWidth="1"/>
    <col min="4366" max="4366" width="10.42578125" customWidth="1"/>
    <col min="4368" max="4368" width="7.28515625" customWidth="1"/>
    <col min="4369" max="4369" width="19" customWidth="1"/>
    <col min="4375" max="4375" width="10.42578125" customWidth="1"/>
    <col min="4376" max="4376" width="10.7109375" customWidth="1"/>
    <col min="4377" max="4377" width="10.42578125" customWidth="1"/>
    <col min="4378" max="4378" width="11.140625" customWidth="1"/>
    <col min="4379" max="4379" width="13.7109375" customWidth="1"/>
    <col min="4607" max="4607" width="2.85546875" customWidth="1"/>
    <col min="4608" max="4608" width="22.7109375" customWidth="1"/>
    <col min="4609" max="4609" width="17.5703125" customWidth="1"/>
    <col min="4610" max="4610" width="10.42578125" customWidth="1"/>
    <col min="4611" max="4611" width="12.28515625" customWidth="1"/>
    <col min="4612" max="4612" width="10.140625" customWidth="1"/>
    <col min="4613" max="4613" width="18.28515625" customWidth="1"/>
    <col min="4614" max="4614" width="6.28515625" customWidth="1"/>
    <col min="4617" max="4617" width="10.5703125" customWidth="1"/>
    <col min="4618" max="4620" width="10.85546875" customWidth="1"/>
    <col min="4621" max="4621" width="11.28515625" customWidth="1"/>
    <col min="4622" max="4622" width="10.42578125" customWidth="1"/>
    <col min="4624" max="4624" width="7.28515625" customWidth="1"/>
    <col min="4625" max="4625" width="19" customWidth="1"/>
    <col min="4631" max="4631" width="10.42578125" customWidth="1"/>
    <col min="4632" max="4632" width="10.7109375" customWidth="1"/>
    <col min="4633" max="4633" width="10.42578125" customWidth="1"/>
    <col min="4634" max="4634" width="11.140625" customWidth="1"/>
    <col min="4635" max="4635" width="13.7109375" customWidth="1"/>
    <col min="4863" max="4863" width="2.85546875" customWidth="1"/>
    <col min="4864" max="4864" width="22.7109375" customWidth="1"/>
    <col min="4865" max="4865" width="17.5703125" customWidth="1"/>
    <col min="4866" max="4866" width="10.42578125" customWidth="1"/>
    <col min="4867" max="4867" width="12.28515625" customWidth="1"/>
    <col min="4868" max="4868" width="10.140625" customWidth="1"/>
    <col min="4869" max="4869" width="18.28515625" customWidth="1"/>
    <col min="4870" max="4870" width="6.28515625" customWidth="1"/>
    <col min="4873" max="4873" width="10.5703125" customWidth="1"/>
    <col min="4874" max="4876" width="10.85546875" customWidth="1"/>
    <col min="4877" max="4877" width="11.28515625" customWidth="1"/>
    <col min="4878" max="4878" width="10.42578125" customWidth="1"/>
    <col min="4880" max="4880" width="7.28515625" customWidth="1"/>
    <col min="4881" max="4881" width="19" customWidth="1"/>
    <col min="4887" max="4887" width="10.42578125" customWidth="1"/>
    <col min="4888" max="4888" width="10.7109375" customWidth="1"/>
    <col min="4889" max="4889" width="10.42578125" customWidth="1"/>
    <col min="4890" max="4890" width="11.140625" customWidth="1"/>
    <col min="4891" max="4891" width="13.7109375" customWidth="1"/>
    <col min="5119" max="5119" width="2.85546875" customWidth="1"/>
    <col min="5120" max="5120" width="22.7109375" customWidth="1"/>
    <col min="5121" max="5121" width="17.5703125" customWidth="1"/>
    <col min="5122" max="5122" width="10.42578125" customWidth="1"/>
    <col min="5123" max="5123" width="12.28515625" customWidth="1"/>
    <col min="5124" max="5124" width="10.140625" customWidth="1"/>
    <col min="5125" max="5125" width="18.28515625" customWidth="1"/>
    <col min="5126" max="5126" width="6.28515625" customWidth="1"/>
    <col min="5129" max="5129" width="10.5703125" customWidth="1"/>
    <col min="5130" max="5132" width="10.85546875" customWidth="1"/>
    <col min="5133" max="5133" width="11.28515625" customWidth="1"/>
    <col min="5134" max="5134" width="10.42578125" customWidth="1"/>
    <col min="5136" max="5136" width="7.28515625" customWidth="1"/>
    <col min="5137" max="5137" width="19" customWidth="1"/>
    <col min="5143" max="5143" width="10.42578125" customWidth="1"/>
    <col min="5144" max="5144" width="10.7109375" customWidth="1"/>
    <col min="5145" max="5145" width="10.42578125" customWidth="1"/>
    <col min="5146" max="5146" width="11.140625" customWidth="1"/>
    <col min="5147" max="5147" width="13.7109375" customWidth="1"/>
    <col min="5375" max="5375" width="2.85546875" customWidth="1"/>
    <col min="5376" max="5376" width="22.7109375" customWidth="1"/>
    <col min="5377" max="5377" width="17.5703125" customWidth="1"/>
    <col min="5378" max="5378" width="10.42578125" customWidth="1"/>
    <col min="5379" max="5379" width="12.28515625" customWidth="1"/>
    <col min="5380" max="5380" width="10.140625" customWidth="1"/>
    <col min="5381" max="5381" width="18.28515625" customWidth="1"/>
    <col min="5382" max="5382" width="6.28515625" customWidth="1"/>
    <col min="5385" max="5385" width="10.5703125" customWidth="1"/>
    <col min="5386" max="5388" width="10.85546875" customWidth="1"/>
    <col min="5389" max="5389" width="11.28515625" customWidth="1"/>
    <col min="5390" max="5390" width="10.42578125" customWidth="1"/>
    <col min="5392" max="5392" width="7.28515625" customWidth="1"/>
    <col min="5393" max="5393" width="19" customWidth="1"/>
    <col min="5399" max="5399" width="10.42578125" customWidth="1"/>
    <col min="5400" max="5400" width="10.7109375" customWidth="1"/>
    <col min="5401" max="5401" width="10.42578125" customWidth="1"/>
    <col min="5402" max="5402" width="11.140625" customWidth="1"/>
    <col min="5403" max="5403" width="13.7109375" customWidth="1"/>
    <col min="5631" max="5631" width="2.85546875" customWidth="1"/>
    <col min="5632" max="5632" width="22.7109375" customWidth="1"/>
    <col min="5633" max="5633" width="17.5703125" customWidth="1"/>
    <col min="5634" max="5634" width="10.42578125" customWidth="1"/>
    <col min="5635" max="5635" width="12.28515625" customWidth="1"/>
    <col min="5636" max="5636" width="10.140625" customWidth="1"/>
    <col min="5637" max="5637" width="18.28515625" customWidth="1"/>
    <col min="5638" max="5638" width="6.28515625" customWidth="1"/>
    <col min="5641" max="5641" width="10.5703125" customWidth="1"/>
    <col min="5642" max="5644" width="10.85546875" customWidth="1"/>
    <col min="5645" max="5645" width="11.28515625" customWidth="1"/>
    <col min="5646" max="5646" width="10.42578125" customWidth="1"/>
    <col min="5648" max="5648" width="7.28515625" customWidth="1"/>
    <col min="5649" max="5649" width="19" customWidth="1"/>
    <col min="5655" max="5655" width="10.42578125" customWidth="1"/>
    <col min="5656" max="5656" width="10.7109375" customWidth="1"/>
    <col min="5657" max="5657" width="10.42578125" customWidth="1"/>
    <col min="5658" max="5658" width="11.140625" customWidth="1"/>
    <col min="5659" max="5659" width="13.7109375" customWidth="1"/>
    <col min="5887" max="5887" width="2.85546875" customWidth="1"/>
    <col min="5888" max="5888" width="22.7109375" customWidth="1"/>
    <col min="5889" max="5889" width="17.5703125" customWidth="1"/>
    <col min="5890" max="5890" width="10.42578125" customWidth="1"/>
    <col min="5891" max="5891" width="12.28515625" customWidth="1"/>
    <col min="5892" max="5892" width="10.140625" customWidth="1"/>
    <col min="5893" max="5893" width="18.28515625" customWidth="1"/>
    <col min="5894" max="5894" width="6.28515625" customWidth="1"/>
    <col min="5897" max="5897" width="10.5703125" customWidth="1"/>
    <col min="5898" max="5900" width="10.85546875" customWidth="1"/>
    <col min="5901" max="5901" width="11.28515625" customWidth="1"/>
    <col min="5902" max="5902" width="10.42578125" customWidth="1"/>
    <col min="5904" max="5904" width="7.28515625" customWidth="1"/>
    <col min="5905" max="5905" width="19" customWidth="1"/>
    <col min="5911" max="5911" width="10.42578125" customWidth="1"/>
    <col min="5912" max="5912" width="10.7109375" customWidth="1"/>
    <col min="5913" max="5913" width="10.42578125" customWidth="1"/>
    <col min="5914" max="5914" width="11.140625" customWidth="1"/>
    <col min="5915" max="5915" width="13.7109375" customWidth="1"/>
    <col min="6143" max="6143" width="2.85546875" customWidth="1"/>
    <col min="6144" max="6144" width="22.7109375" customWidth="1"/>
    <col min="6145" max="6145" width="17.5703125" customWidth="1"/>
    <col min="6146" max="6146" width="10.42578125" customWidth="1"/>
    <col min="6147" max="6147" width="12.28515625" customWidth="1"/>
    <col min="6148" max="6148" width="10.140625" customWidth="1"/>
    <col min="6149" max="6149" width="18.28515625" customWidth="1"/>
    <col min="6150" max="6150" width="6.28515625" customWidth="1"/>
    <col min="6153" max="6153" width="10.5703125" customWidth="1"/>
    <col min="6154" max="6156" width="10.85546875" customWidth="1"/>
    <col min="6157" max="6157" width="11.28515625" customWidth="1"/>
    <col min="6158" max="6158" width="10.42578125" customWidth="1"/>
    <col min="6160" max="6160" width="7.28515625" customWidth="1"/>
    <col min="6161" max="6161" width="19" customWidth="1"/>
    <col min="6167" max="6167" width="10.42578125" customWidth="1"/>
    <col min="6168" max="6168" width="10.7109375" customWidth="1"/>
    <col min="6169" max="6169" width="10.42578125" customWidth="1"/>
    <col min="6170" max="6170" width="11.140625" customWidth="1"/>
    <col min="6171" max="6171" width="13.7109375" customWidth="1"/>
    <col min="6399" max="6399" width="2.85546875" customWidth="1"/>
    <col min="6400" max="6400" width="22.7109375" customWidth="1"/>
    <col min="6401" max="6401" width="17.5703125" customWidth="1"/>
    <col min="6402" max="6402" width="10.42578125" customWidth="1"/>
    <col min="6403" max="6403" width="12.28515625" customWidth="1"/>
    <col min="6404" max="6404" width="10.140625" customWidth="1"/>
    <col min="6405" max="6405" width="18.28515625" customWidth="1"/>
    <col min="6406" max="6406" width="6.28515625" customWidth="1"/>
    <col min="6409" max="6409" width="10.5703125" customWidth="1"/>
    <col min="6410" max="6412" width="10.85546875" customWidth="1"/>
    <col min="6413" max="6413" width="11.28515625" customWidth="1"/>
    <col min="6414" max="6414" width="10.42578125" customWidth="1"/>
    <col min="6416" max="6416" width="7.28515625" customWidth="1"/>
    <col min="6417" max="6417" width="19" customWidth="1"/>
    <col min="6423" max="6423" width="10.42578125" customWidth="1"/>
    <col min="6424" max="6424" width="10.7109375" customWidth="1"/>
    <col min="6425" max="6425" width="10.42578125" customWidth="1"/>
    <col min="6426" max="6426" width="11.140625" customWidth="1"/>
    <col min="6427" max="6427" width="13.7109375" customWidth="1"/>
    <col min="6655" max="6655" width="2.85546875" customWidth="1"/>
    <col min="6656" max="6656" width="22.7109375" customWidth="1"/>
    <col min="6657" max="6657" width="17.5703125" customWidth="1"/>
    <col min="6658" max="6658" width="10.42578125" customWidth="1"/>
    <col min="6659" max="6659" width="12.28515625" customWidth="1"/>
    <col min="6660" max="6660" width="10.140625" customWidth="1"/>
    <col min="6661" max="6661" width="18.28515625" customWidth="1"/>
    <col min="6662" max="6662" width="6.28515625" customWidth="1"/>
    <col min="6665" max="6665" width="10.5703125" customWidth="1"/>
    <col min="6666" max="6668" width="10.85546875" customWidth="1"/>
    <col min="6669" max="6669" width="11.28515625" customWidth="1"/>
    <col min="6670" max="6670" width="10.42578125" customWidth="1"/>
    <col min="6672" max="6672" width="7.28515625" customWidth="1"/>
    <col min="6673" max="6673" width="19" customWidth="1"/>
    <col min="6679" max="6679" width="10.42578125" customWidth="1"/>
    <col min="6680" max="6680" width="10.7109375" customWidth="1"/>
    <col min="6681" max="6681" width="10.42578125" customWidth="1"/>
    <col min="6682" max="6682" width="11.140625" customWidth="1"/>
    <col min="6683" max="6683" width="13.7109375" customWidth="1"/>
    <col min="6911" max="6911" width="2.85546875" customWidth="1"/>
    <col min="6912" max="6912" width="22.7109375" customWidth="1"/>
    <col min="6913" max="6913" width="17.5703125" customWidth="1"/>
    <col min="6914" max="6914" width="10.42578125" customWidth="1"/>
    <col min="6915" max="6915" width="12.28515625" customWidth="1"/>
    <col min="6916" max="6916" width="10.140625" customWidth="1"/>
    <col min="6917" max="6917" width="18.28515625" customWidth="1"/>
    <col min="6918" max="6918" width="6.28515625" customWidth="1"/>
    <col min="6921" max="6921" width="10.5703125" customWidth="1"/>
    <col min="6922" max="6924" width="10.85546875" customWidth="1"/>
    <col min="6925" max="6925" width="11.28515625" customWidth="1"/>
    <col min="6926" max="6926" width="10.42578125" customWidth="1"/>
    <col min="6928" max="6928" width="7.28515625" customWidth="1"/>
    <col min="6929" max="6929" width="19" customWidth="1"/>
    <col min="6935" max="6935" width="10.42578125" customWidth="1"/>
    <col min="6936" max="6936" width="10.7109375" customWidth="1"/>
    <col min="6937" max="6937" width="10.42578125" customWidth="1"/>
    <col min="6938" max="6938" width="11.140625" customWidth="1"/>
    <col min="6939" max="6939" width="13.7109375" customWidth="1"/>
    <col min="7167" max="7167" width="2.85546875" customWidth="1"/>
    <col min="7168" max="7168" width="22.7109375" customWidth="1"/>
    <col min="7169" max="7169" width="17.5703125" customWidth="1"/>
    <col min="7170" max="7170" width="10.42578125" customWidth="1"/>
    <col min="7171" max="7171" width="12.28515625" customWidth="1"/>
    <col min="7172" max="7172" width="10.140625" customWidth="1"/>
    <col min="7173" max="7173" width="18.28515625" customWidth="1"/>
    <col min="7174" max="7174" width="6.28515625" customWidth="1"/>
    <col min="7177" max="7177" width="10.5703125" customWidth="1"/>
    <col min="7178" max="7180" width="10.85546875" customWidth="1"/>
    <col min="7181" max="7181" width="11.28515625" customWidth="1"/>
    <col min="7182" max="7182" width="10.42578125" customWidth="1"/>
    <col min="7184" max="7184" width="7.28515625" customWidth="1"/>
    <col min="7185" max="7185" width="19" customWidth="1"/>
    <col min="7191" max="7191" width="10.42578125" customWidth="1"/>
    <col min="7192" max="7192" width="10.7109375" customWidth="1"/>
    <col min="7193" max="7193" width="10.42578125" customWidth="1"/>
    <col min="7194" max="7194" width="11.140625" customWidth="1"/>
    <col min="7195" max="7195" width="13.7109375" customWidth="1"/>
    <col min="7423" max="7423" width="2.85546875" customWidth="1"/>
    <col min="7424" max="7424" width="22.7109375" customWidth="1"/>
    <col min="7425" max="7425" width="17.5703125" customWidth="1"/>
    <col min="7426" max="7426" width="10.42578125" customWidth="1"/>
    <col min="7427" max="7427" width="12.28515625" customWidth="1"/>
    <col min="7428" max="7428" width="10.140625" customWidth="1"/>
    <col min="7429" max="7429" width="18.28515625" customWidth="1"/>
    <col min="7430" max="7430" width="6.28515625" customWidth="1"/>
    <col min="7433" max="7433" width="10.5703125" customWidth="1"/>
    <col min="7434" max="7436" width="10.85546875" customWidth="1"/>
    <col min="7437" max="7437" width="11.28515625" customWidth="1"/>
    <col min="7438" max="7438" width="10.42578125" customWidth="1"/>
    <col min="7440" max="7440" width="7.28515625" customWidth="1"/>
    <col min="7441" max="7441" width="19" customWidth="1"/>
    <col min="7447" max="7447" width="10.42578125" customWidth="1"/>
    <col min="7448" max="7448" width="10.7109375" customWidth="1"/>
    <col min="7449" max="7449" width="10.42578125" customWidth="1"/>
    <col min="7450" max="7450" width="11.140625" customWidth="1"/>
    <col min="7451" max="7451" width="13.7109375" customWidth="1"/>
    <col min="7679" max="7679" width="2.85546875" customWidth="1"/>
    <col min="7680" max="7680" width="22.7109375" customWidth="1"/>
    <col min="7681" max="7681" width="17.5703125" customWidth="1"/>
    <col min="7682" max="7682" width="10.42578125" customWidth="1"/>
    <col min="7683" max="7683" width="12.28515625" customWidth="1"/>
    <col min="7684" max="7684" width="10.140625" customWidth="1"/>
    <col min="7685" max="7685" width="18.28515625" customWidth="1"/>
    <col min="7686" max="7686" width="6.28515625" customWidth="1"/>
    <col min="7689" max="7689" width="10.5703125" customWidth="1"/>
    <col min="7690" max="7692" width="10.85546875" customWidth="1"/>
    <col min="7693" max="7693" width="11.28515625" customWidth="1"/>
    <col min="7694" max="7694" width="10.42578125" customWidth="1"/>
    <col min="7696" max="7696" width="7.28515625" customWidth="1"/>
    <col min="7697" max="7697" width="19" customWidth="1"/>
    <col min="7703" max="7703" width="10.42578125" customWidth="1"/>
    <col min="7704" max="7704" width="10.7109375" customWidth="1"/>
    <col min="7705" max="7705" width="10.42578125" customWidth="1"/>
    <col min="7706" max="7706" width="11.140625" customWidth="1"/>
    <col min="7707" max="7707" width="13.7109375" customWidth="1"/>
    <col min="7935" max="7935" width="2.85546875" customWidth="1"/>
    <col min="7936" max="7936" width="22.7109375" customWidth="1"/>
    <col min="7937" max="7937" width="17.5703125" customWidth="1"/>
    <col min="7938" max="7938" width="10.42578125" customWidth="1"/>
    <col min="7939" max="7939" width="12.28515625" customWidth="1"/>
    <col min="7940" max="7940" width="10.140625" customWidth="1"/>
    <col min="7941" max="7941" width="18.28515625" customWidth="1"/>
    <col min="7942" max="7942" width="6.28515625" customWidth="1"/>
    <col min="7945" max="7945" width="10.5703125" customWidth="1"/>
    <col min="7946" max="7948" width="10.85546875" customWidth="1"/>
    <col min="7949" max="7949" width="11.28515625" customWidth="1"/>
    <col min="7950" max="7950" width="10.42578125" customWidth="1"/>
    <col min="7952" max="7952" width="7.28515625" customWidth="1"/>
    <col min="7953" max="7953" width="19" customWidth="1"/>
    <col min="7959" max="7959" width="10.42578125" customWidth="1"/>
    <col min="7960" max="7960" width="10.7109375" customWidth="1"/>
    <col min="7961" max="7961" width="10.42578125" customWidth="1"/>
    <col min="7962" max="7962" width="11.140625" customWidth="1"/>
    <col min="7963" max="7963" width="13.7109375" customWidth="1"/>
    <col min="8191" max="8191" width="2.85546875" customWidth="1"/>
    <col min="8192" max="8192" width="22.7109375" customWidth="1"/>
    <col min="8193" max="8193" width="17.5703125" customWidth="1"/>
    <col min="8194" max="8194" width="10.42578125" customWidth="1"/>
    <col min="8195" max="8195" width="12.28515625" customWidth="1"/>
    <col min="8196" max="8196" width="10.140625" customWidth="1"/>
    <col min="8197" max="8197" width="18.28515625" customWidth="1"/>
    <col min="8198" max="8198" width="6.28515625" customWidth="1"/>
    <col min="8201" max="8201" width="10.5703125" customWidth="1"/>
    <col min="8202" max="8204" width="10.85546875" customWidth="1"/>
    <col min="8205" max="8205" width="11.28515625" customWidth="1"/>
    <col min="8206" max="8206" width="10.42578125" customWidth="1"/>
    <col min="8208" max="8208" width="7.28515625" customWidth="1"/>
    <col min="8209" max="8209" width="19" customWidth="1"/>
    <col min="8215" max="8215" width="10.42578125" customWidth="1"/>
    <col min="8216" max="8216" width="10.7109375" customWidth="1"/>
    <col min="8217" max="8217" width="10.42578125" customWidth="1"/>
    <col min="8218" max="8218" width="11.140625" customWidth="1"/>
    <col min="8219" max="8219" width="13.7109375" customWidth="1"/>
    <col min="8447" max="8447" width="2.85546875" customWidth="1"/>
    <col min="8448" max="8448" width="22.7109375" customWidth="1"/>
    <col min="8449" max="8449" width="17.5703125" customWidth="1"/>
    <col min="8450" max="8450" width="10.42578125" customWidth="1"/>
    <col min="8451" max="8451" width="12.28515625" customWidth="1"/>
    <col min="8452" max="8452" width="10.140625" customWidth="1"/>
    <col min="8453" max="8453" width="18.28515625" customWidth="1"/>
    <col min="8454" max="8454" width="6.28515625" customWidth="1"/>
    <col min="8457" max="8457" width="10.5703125" customWidth="1"/>
    <col min="8458" max="8460" width="10.85546875" customWidth="1"/>
    <col min="8461" max="8461" width="11.28515625" customWidth="1"/>
    <col min="8462" max="8462" width="10.42578125" customWidth="1"/>
    <col min="8464" max="8464" width="7.28515625" customWidth="1"/>
    <col min="8465" max="8465" width="19" customWidth="1"/>
    <col min="8471" max="8471" width="10.42578125" customWidth="1"/>
    <col min="8472" max="8472" width="10.7109375" customWidth="1"/>
    <col min="8473" max="8473" width="10.42578125" customWidth="1"/>
    <col min="8474" max="8474" width="11.140625" customWidth="1"/>
    <col min="8475" max="8475" width="13.7109375" customWidth="1"/>
    <col min="8703" max="8703" width="2.85546875" customWidth="1"/>
    <col min="8704" max="8704" width="22.7109375" customWidth="1"/>
    <col min="8705" max="8705" width="17.5703125" customWidth="1"/>
    <col min="8706" max="8706" width="10.42578125" customWidth="1"/>
    <col min="8707" max="8707" width="12.28515625" customWidth="1"/>
    <col min="8708" max="8708" width="10.140625" customWidth="1"/>
    <col min="8709" max="8709" width="18.28515625" customWidth="1"/>
    <col min="8710" max="8710" width="6.28515625" customWidth="1"/>
    <col min="8713" max="8713" width="10.5703125" customWidth="1"/>
    <col min="8714" max="8716" width="10.85546875" customWidth="1"/>
    <col min="8717" max="8717" width="11.28515625" customWidth="1"/>
    <col min="8718" max="8718" width="10.42578125" customWidth="1"/>
    <col min="8720" max="8720" width="7.28515625" customWidth="1"/>
    <col min="8721" max="8721" width="19" customWidth="1"/>
    <col min="8727" max="8727" width="10.42578125" customWidth="1"/>
    <col min="8728" max="8728" width="10.7109375" customWidth="1"/>
    <col min="8729" max="8729" width="10.42578125" customWidth="1"/>
    <col min="8730" max="8730" width="11.140625" customWidth="1"/>
    <col min="8731" max="8731" width="13.7109375" customWidth="1"/>
    <col min="8959" max="8959" width="2.85546875" customWidth="1"/>
    <col min="8960" max="8960" width="22.7109375" customWidth="1"/>
    <col min="8961" max="8961" width="17.5703125" customWidth="1"/>
    <col min="8962" max="8962" width="10.42578125" customWidth="1"/>
    <col min="8963" max="8963" width="12.28515625" customWidth="1"/>
    <col min="8964" max="8964" width="10.140625" customWidth="1"/>
    <col min="8965" max="8965" width="18.28515625" customWidth="1"/>
    <col min="8966" max="8966" width="6.28515625" customWidth="1"/>
    <col min="8969" max="8969" width="10.5703125" customWidth="1"/>
    <col min="8970" max="8972" width="10.85546875" customWidth="1"/>
    <col min="8973" max="8973" width="11.28515625" customWidth="1"/>
    <col min="8974" max="8974" width="10.42578125" customWidth="1"/>
    <col min="8976" max="8976" width="7.28515625" customWidth="1"/>
    <col min="8977" max="8977" width="19" customWidth="1"/>
    <col min="8983" max="8983" width="10.42578125" customWidth="1"/>
    <col min="8984" max="8984" width="10.7109375" customWidth="1"/>
    <col min="8985" max="8985" width="10.42578125" customWidth="1"/>
    <col min="8986" max="8986" width="11.140625" customWidth="1"/>
    <col min="8987" max="8987" width="13.7109375" customWidth="1"/>
    <col min="9215" max="9215" width="2.85546875" customWidth="1"/>
    <col min="9216" max="9216" width="22.7109375" customWidth="1"/>
    <col min="9217" max="9217" width="17.5703125" customWidth="1"/>
    <col min="9218" max="9218" width="10.42578125" customWidth="1"/>
    <col min="9219" max="9219" width="12.28515625" customWidth="1"/>
    <col min="9220" max="9220" width="10.140625" customWidth="1"/>
    <col min="9221" max="9221" width="18.28515625" customWidth="1"/>
    <col min="9222" max="9222" width="6.28515625" customWidth="1"/>
    <col min="9225" max="9225" width="10.5703125" customWidth="1"/>
    <col min="9226" max="9228" width="10.85546875" customWidth="1"/>
    <col min="9229" max="9229" width="11.28515625" customWidth="1"/>
    <col min="9230" max="9230" width="10.42578125" customWidth="1"/>
    <col min="9232" max="9232" width="7.28515625" customWidth="1"/>
    <col min="9233" max="9233" width="19" customWidth="1"/>
    <col min="9239" max="9239" width="10.42578125" customWidth="1"/>
    <col min="9240" max="9240" width="10.7109375" customWidth="1"/>
    <col min="9241" max="9241" width="10.42578125" customWidth="1"/>
    <col min="9242" max="9242" width="11.140625" customWidth="1"/>
    <col min="9243" max="9243" width="13.7109375" customWidth="1"/>
    <col min="9471" max="9471" width="2.85546875" customWidth="1"/>
    <col min="9472" max="9472" width="22.7109375" customWidth="1"/>
    <col min="9473" max="9473" width="17.5703125" customWidth="1"/>
    <col min="9474" max="9474" width="10.42578125" customWidth="1"/>
    <col min="9475" max="9475" width="12.28515625" customWidth="1"/>
    <col min="9476" max="9476" width="10.140625" customWidth="1"/>
    <col min="9477" max="9477" width="18.28515625" customWidth="1"/>
    <col min="9478" max="9478" width="6.28515625" customWidth="1"/>
    <col min="9481" max="9481" width="10.5703125" customWidth="1"/>
    <col min="9482" max="9484" width="10.85546875" customWidth="1"/>
    <col min="9485" max="9485" width="11.28515625" customWidth="1"/>
    <col min="9486" max="9486" width="10.42578125" customWidth="1"/>
    <col min="9488" max="9488" width="7.28515625" customWidth="1"/>
    <col min="9489" max="9489" width="19" customWidth="1"/>
    <col min="9495" max="9495" width="10.42578125" customWidth="1"/>
    <col min="9496" max="9496" width="10.7109375" customWidth="1"/>
    <col min="9497" max="9497" width="10.42578125" customWidth="1"/>
    <col min="9498" max="9498" width="11.140625" customWidth="1"/>
    <col min="9499" max="9499" width="13.7109375" customWidth="1"/>
    <col min="9727" max="9727" width="2.85546875" customWidth="1"/>
    <col min="9728" max="9728" width="22.7109375" customWidth="1"/>
    <col min="9729" max="9729" width="17.5703125" customWidth="1"/>
    <col min="9730" max="9730" width="10.42578125" customWidth="1"/>
    <col min="9731" max="9731" width="12.28515625" customWidth="1"/>
    <col min="9732" max="9732" width="10.140625" customWidth="1"/>
    <col min="9733" max="9733" width="18.28515625" customWidth="1"/>
    <col min="9734" max="9734" width="6.28515625" customWidth="1"/>
    <col min="9737" max="9737" width="10.5703125" customWidth="1"/>
    <col min="9738" max="9740" width="10.85546875" customWidth="1"/>
    <col min="9741" max="9741" width="11.28515625" customWidth="1"/>
    <col min="9742" max="9742" width="10.42578125" customWidth="1"/>
    <col min="9744" max="9744" width="7.28515625" customWidth="1"/>
    <col min="9745" max="9745" width="19" customWidth="1"/>
    <col min="9751" max="9751" width="10.42578125" customWidth="1"/>
    <col min="9752" max="9752" width="10.7109375" customWidth="1"/>
    <col min="9753" max="9753" width="10.42578125" customWidth="1"/>
    <col min="9754" max="9754" width="11.140625" customWidth="1"/>
    <col min="9755" max="9755" width="13.7109375" customWidth="1"/>
    <col min="9983" max="9983" width="2.85546875" customWidth="1"/>
    <col min="9984" max="9984" width="22.7109375" customWidth="1"/>
    <col min="9985" max="9985" width="17.5703125" customWidth="1"/>
    <col min="9986" max="9986" width="10.42578125" customWidth="1"/>
    <col min="9987" max="9987" width="12.28515625" customWidth="1"/>
    <col min="9988" max="9988" width="10.140625" customWidth="1"/>
    <col min="9989" max="9989" width="18.28515625" customWidth="1"/>
    <col min="9990" max="9990" width="6.28515625" customWidth="1"/>
    <col min="9993" max="9993" width="10.5703125" customWidth="1"/>
    <col min="9994" max="9996" width="10.85546875" customWidth="1"/>
    <col min="9997" max="9997" width="11.28515625" customWidth="1"/>
    <col min="9998" max="9998" width="10.42578125" customWidth="1"/>
    <col min="10000" max="10000" width="7.28515625" customWidth="1"/>
    <col min="10001" max="10001" width="19" customWidth="1"/>
    <col min="10007" max="10007" width="10.42578125" customWidth="1"/>
    <col min="10008" max="10008" width="10.7109375" customWidth="1"/>
    <col min="10009" max="10009" width="10.42578125" customWidth="1"/>
    <col min="10010" max="10010" width="11.140625" customWidth="1"/>
    <col min="10011" max="10011" width="13.7109375" customWidth="1"/>
    <col min="10239" max="10239" width="2.85546875" customWidth="1"/>
    <col min="10240" max="10240" width="22.7109375" customWidth="1"/>
    <col min="10241" max="10241" width="17.5703125" customWidth="1"/>
    <col min="10242" max="10242" width="10.42578125" customWidth="1"/>
    <col min="10243" max="10243" width="12.28515625" customWidth="1"/>
    <col min="10244" max="10244" width="10.140625" customWidth="1"/>
    <col min="10245" max="10245" width="18.28515625" customWidth="1"/>
    <col min="10246" max="10246" width="6.28515625" customWidth="1"/>
    <col min="10249" max="10249" width="10.5703125" customWidth="1"/>
    <col min="10250" max="10252" width="10.85546875" customWidth="1"/>
    <col min="10253" max="10253" width="11.28515625" customWidth="1"/>
    <col min="10254" max="10254" width="10.42578125" customWidth="1"/>
    <col min="10256" max="10256" width="7.28515625" customWidth="1"/>
    <col min="10257" max="10257" width="19" customWidth="1"/>
    <col min="10263" max="10263" width="10.42578125" customWidth="1"/>
    <col min="10264" max="10264" width="10.7109375" customWidth="1"/>
    <col min="10265" max="10265" width="10.42578125" customWidth="1"/>
    <col min="10266" max="10266" width="11.140625" customWidth="1"/>
    <col min="10267" max="10267" width="13.7109375" customWidth="1"/>
    <col min="10495" max="10495" width="2.85546875" customWidth="1"/>
    <col min="10496" max="10496" width="22.7109375" customWidth="1"/>
    <col min="10497" max="10497" width="17.5703125" customWidth="1"/>
    <col min="10498" max="10498" width="10.42578125" customWidth="1"/>
    <col min="10499" max="10499" width="12.28515625" customWidth="1"/>
    <col min="10500" max="10500" width="10.140625" customWidth="1"/>
    <col min="10501" max="10501" width="18.28515625" customWidth="1"/>
    <col min="10502" max="10502" width="6.28515625" customWidth="1"/>
    <col min="10505" max="10505" width="10.5703125" customWidth="1"/>
    <col min="10506" max="10508" width="10.85546875" customWidth="1"/>
    <col min="10509" max="10509" width="11.28515625" customWidth="1"/>
    <col min="10510" max="10510" width="10.42578125" customWidth="1"/>
    <col min="10512" max="10512" width="7.28515625" customWidth="1"/>
    <col min="10513" max="10513" width="19" customWidth="1"/>
    <col min="10519" max="10519" width="10.42578125" customWidth="1"/>
    <col min="10520" max="10520" width="10.7109375" customWidth="1"/>
    <col min="10521" max="10521" width="10.42578125" customWidth="1"/>
    <col min="10522" max="10522" width="11.140625" customWidth="1"/>
    <col min="10523" max="10523" width="13.7109375" customWidth="1"/>
    <col min="10751" max="10751" width="2.85546875" customWidth="1"/>
    <col min="10752" max="10752" width="22.7109375" customWidth="1"/>
    <col min="10753" max="10753" width="17.5703125" customWidth="1"/>
    <col min="10754" max="10754" width="10.42578125" customWidth="1"/>
    <col min="10755" max="10755" width="12.28515625" customWidth="1"/>
    <col min="10756" max="10756" width="10.140625" customWidth="1"/>
    <col min="10757" max="10757" width="18.28515625" customWidth="1"/>
    <col min="10758" max="10758" width="6.28515625" customWidth="1"/>
    <col min="10761" max="10761" width="10.5703125" customWidth="1"/>
    <col min="10762" max="10764" width="10.85546875" customWidth="1"/>
    <col min="10765" max="10765" width="11.28515625" customWidth="1"/>
    <col min="10766" max="10766" width="10.42578125" customWidth="1"/>
    <col min="10768" max="10768" width="7.28515625" customWidth="1"/>
    <col min="10769" max="10769" width="19" customWidth="1"/>
    <col min="10775" max="10775" width="10.42578125" customWidth="1"/>
    <col min="10776" max="10776" width="10.7109375" customWidth="1"/>
    <col min="10777" max="10777" width="10.42578125" customWidth="1"/>
    <col min="10778" max="10778" width="11.140625" customWidth="1"/>
    <col min="10779" max="10779" width="13.7109375" customWidth="1"/>
    <col min="11007" max="11007" width="2.85546875" customWidth="1"/>
    <col min="11008" max="11008" width="22.7109375" customWidth="1"/>
    <col min="11009" max="11009" width="17.5703125" customWidth="1"/>
    <col min="11010" max="11010" width="10.42578125" customWidth="1"/>
    <col min="11011" max="11011" width="12.28515625" customWidth="1"/>
    <col min="11012" max="11012" width="10.140625" customWidth="1"/>
    <col min="11013" max="11013" width="18.28515625" customWidth="1"/>
    <col min="11014" max="11014" width="6.28515625" customWidth="1"/>
    <col min="11017" max="11017" width="10.5703125" customWidth="1"/>
    <col min="11018" max="11020" width="10.85546875" customWidth="1"/>
    <col min="11021" max="11021" width="11.28515625" customWidth="1"/>
    <col min="11022" max="11022" width="10.42578125" customWidth="1"/>
    <col min="11024" max="11024" width="7.28515625" customWidth="1"/>
    <col min="11025" max="11025" width="19" customWidth="1"/>
    <col min="11031" max="11031" width="10.42578125" customWidth="1"/>
    <col min="11032" max="11032" width="10.7109375" customWidth="1"/>
    <col min="11033" max="11033" width="10.42578125" customWidth="1"/>
    <col min="11034" max="11034" width="11.140625" customWidth="1"/>
    <col min="11035" max="11035" width="13.7109375" customWidth="1"/>
    <col min="11263" max="11263" width="2.85546875" customWidth="1"/>
    <col min="11264" max="11264" width="22.7109375" customWidth="1"/>
    <col min="11265" max="11265" width="17.5703125" customWidth="1"/>
    <col min="11266" max="11266" width="10.42578125" customWidth="1"/>
    <col min="11267" max="11267" width="12.28515625" customWidth="1"/>
    <col min="11268" max="11268" width="10.140625" customWidth="1"/>
    <col min="11269" max="11269" width="18.28515625" customWidth="1"/>
    <col min="11270" max="11270" width="6.28515625" customWidth="1"/>
    <col min="11273" max="11273" width="10.5703125" customWidth="1"/>
    <col min="11274" max="11276" width="10.85546875" customWidth="1"/>
    <col min="11277" max="11277" width="11.28515625" customWidth="1"/>
    <col min="11278" max="11278" width="10.42578125" customWidth="1"/>
    <col min="11280" max="11280" width="7.28515625" customWidth="1"/>
    <col min="11281" max="11281" width="19" customWidth="1"/>
    <col min="11287" max="11287" width="10.42578125" customWidth="1"/>
    <col min="11288" max="11288" width="10.7109375" customWidth="1"/>
    <col min="11289" max="11289" width="10.42578125" customWidth="1"/>
    <col min="11290" max="11290" width="11.140625" customWidth="1"/>
    <col min="11291" max="11291" width="13.7109375" customWidth="1"/>
    <col min="11519" max="11519" width="2.85546875" customWidth="1"/>
    <col min="11520" max="11520" width="22.7109375" customWidth="1"/>
    <col min="11521" max="11521" width="17.5703125" customWidth="1"/>
    <col min="11522" max="11522" width="10.42578125" customWidth="1"/>
    <col min="11523" max="11523" width="12.28515625" customWidth="1"/>
    <col min="11524" max="11524" width="10.140625" customWidth="1"/>
    <col min="11525" max="11525" width="18.28515625" customWidth="1"/>
    <col min="11526" max="11526" width="6.28515625" customWidth="1"/>
    <col min="11529" max="11529" width="10.5703125" customWidth="1"/>
    <col min="11530" max="11532" width="10.85546875" customWidth="1"/>
    <col min="11533" max="11533" width="11.28515625" customWidth="1"/>
    <col min="11534" max="11534" width="10.42578125" customWidth="1"/>
    <col min="11536" max="11536" width="7.28515625" customWidth="1"/>
    <col min="11537" max="11537" width="19" customWidth="1"/>
    <col min="11543" max="11543" width="10.42578125" customWidth="1"/>
    <col min="11544" max="11544" width="10.7109375" customWidth="1"/>
    <col min="11545" max="11545" width="10.42578125" customWidth="1"/>
    <col min="11546" max="11546" width="11.140625" customWidth="1"/>
    <col min="11547" max="11547" width="13.7109375" customWidth="1"/>
    <col min="11775" max="11775" width="2.85546875" customWidth="1"/>
    <col min="11776" max="11776" width="22.7109375" customWidth="1"/>
    <col min="11777" max="11777" width="17.5703125" customWidth="1"/>
    <col min="11778" max="11778" width="10.42578125" customWidth="1"/>
    <col min="11779" max="11779" width="12.28515625" customWidth="1"/>
    <col min="11780" max="11780" width="10.140625" customWidth="1"/>
    <col min="11781" max="11781" width="18.28515625" customWidth="1"/>
    <col min="11782" max="11782" width="6.28515625" customWidth="1"/>
    <col min="11785" max="11785" width="10.5703125" customWidth="1"/>
    <col min="11786" max="11788" width="10.85546875" customWidth="1"/>
    <col min="11789" max="11789" width="11.28515625" customWidth="1"/>
    <col min="11790" max="11790" width="10.42578125" customWidth="1"/>
    <col min="11792" max="11792" width="7.28515625" customWidth="1"/>
    <col min="11793" max="11793" width="19" customWidth="1"/>
    <col min="11799" max="11799" width="10.42578125" customWidth="1"/>
    <col min="11800" max="11800" width="10.7109375" customWidth="1"/>
    <col min="11801" max="11801" width="10.42578125" customWidth="1"/>
    <col min="11802" max="11802" width="11.140625" customWidth="1"/>
    <col min="11803" max="11803" width="13.7109375" customWidth="1"/>
    <col min="12031" max="12031" width="2.85546875" customWidth="1"/>
    <col min="12032" max="12032" width="22.7109375" customWidth="1"/>
    <col min="12033" max="12033" width="17.5703125" customWidth="1"/>
    <col min="12034" max="12034" width="10.42578125" customWidth="1"/>
    <col min="12035" max="12035" width="12.28515625" customWidth="1"/>
    <col min="12036" max="12036" width="10.140625" customWidth="1"/>
    <col min="12037" max="12037" width="18.28515625" customWidth="1"/>
    <col min="12038" max="12038" width="6.28515625" customWidth="1"/>
    <col min="12041" max="12041" width="10.5703125" customWidth="1"/>
    <col min="12042" max="12044" width="10.85546875" customWidth="1"/>
    <col min="12045" max="12045" width="11.28515625" customWidth="1"/>
    <col min="12046" max="12046" width="10.42578125" customWidth="1"/>
    <col min="12048" max="12048" width="7.28515625" customWidth="1"/>
    <col min="12049" max="12049" width="19" customWidth="1"/>
    <col min="12055" max="12055" width="10.42578125" customWidth="1"/>
    <col min="12056" max="12056" width="10.7109375" customWidth="1"/>
    <col min="12057" max="12057" width="10.42578125" customWidth="1"/>
    <col min="12058" max="12058" width="11.140625" customWidth="1"/>
    <col min="12059" max="12059" width="13.7109375" customWidth="1"/>
    <col min="12287" max="12287" width="2.85546875" customWidth="1"/>
    <col min="12288" max="12288" width="22.7109375" customWidth="1"/>
    <col min="12289" max="12289" width="17.5703125" customWidth="1"/>
    <col min="12290" max="12290" width="10.42578125" customWidth="1"/>
    <col min="12291" max="12291" width="12.28515625" customWidth="1"/>
    <col min="12292" max="12292" width="10.140625" customWidth="1"/>
    <col min="12293" max="12293" width="18.28515625" customWidth="1"/>
    <col min="12294" max="12294" width="6.28515625" customWidth="1"/>
    <col min="12297" max="12297" width="10.5703125" customWidth="1"/>
    <col min="12298" max="12300" width="10.85546875" customWidth="1"/>
    <col min="12301" max="12301" width="11.28515625" customWidth="1"/>
    <col min="12302" max="12302" width="10.42578125" customWidth="1"/>
    <col min="12304" max="12304" width="7.28515625" customWidth="1"/>
    <col min="12305" max="12305" width="19" customWidth="1"/>
    <col min="12311" max="12311" width="10.42578125" customWidth="1"/>
    <col min="12312" max="12312" width="10.7109375" customWidth="1"/>
    <col min="12313" max="12313" width="10.42578125" customWidth="1"/>
    <col min="12314" max="12314" width="11.140625" customWidth="1"/>
    <col min="12315" max="12315" width="13.7109375" customWidth="1"/>
    <col min="12543" max="12543" width="2.85546875" customWidth="1"/>
    <col min="12544" max="12544" width="22.7109375" customWidth="1"/>
    <col min="12545" max="12545" width="17.5703125" customWidth="1"/>
    <col min="12546" max="12546" width="10.42578125" customWidth="1"/>
    <col min="12547" max="12547" width="12.28515625" customWidth="1"/>
    <col min="12548" max="12548" width="10.140625" customWidth="1"/>
    <col min="12549" max="12549" width="18.28515625" customWidth="1"/>
    <col min="12550" max="12550" width="6.28515625" customWidth="1"/>
    <col min="12553" max="12553" width="10.5703125" customWidth="1"/>
    <col min="12554" max="12556" width="10.85546875" customWidth="1"/>
    <col min="12557" max="12557" width="11.28515625" customWidth="1"/>
    <col min="12558" max="12558" width="10.42578125" customWidth="1"/>
    <col min="12560" max="12560" width="7.28515625" customWidth="1"/>
    <col min="12561" max="12561" width="19" customWidth="1"/>
    <col min="12567" max="12567" width="10.42578125" customWidth="1"/>
    <col min="12568" max="12568" width="10.7109375" customWidth="1"/>
    <col min="12569" max="12569" width="10.42578125" customWidth="1"/>
    <col min="12570" max="12570" width="11.140625" customWidth="1"/>
    <col min="12571" max="12571" width="13.7109375" customWidth="1"/>
    <col min="12799" max="12799" width="2.85546875" customWidth="1"/>
    <col min="12800" max="12800" width="22.7109375" customWidth="1"/>
    <col min="12801" max="12801" width="17.5703125" customWidth="1"/>
    <col min="12802" max="12802" width="10.42578125" customWidth="1"/>
    <col min="12803" max="12803" width="12.28515625" customWidth="1"/>
    <col min="12804" max="12804" width="10.140625" customWidth="1"/>
    <col min="12805" max="12805" width="18.28515625" customWidth="1"/>
    <col min="12806" max="12806" width="6.28515625" customWidth="1"/>
    <col min="12809" max="12809" width="10.5703125" customWidth="1"/>
    <col min="12810" max="12812" width="10.85546875" customWidth="1"/>
    <col min="12813" max="12813" width="11.28515625" customWidth="1"/>
    <col min="12814" max="12814" width="10.42578125" customWidth="1"/>
    <col min="12816" max="12816" width="7.28515625" customWidth="1"/>
    <col min="12817" max="12817" width="19" customWidth="1"/>
    <col min="12823" max="12823" width="10.42578125" customWidth="1"/>
    <col min="12824" max="12824" width="10.7109375" customWidth="1"/>
    <col min="12825" max="12825" width="10.42578125" customWidth="1"/>
    <col min="12826" max="12826" width="11.140625" customWidth="1"/>
    <col min="12827" max="12827" width="13.7109375" customWidth="1"/>
    <col min="13055" max="13055" width="2.85546875" customWidth="1"/>
    <col min="13056" max="13056" width="22.7109375" customWidth="1"/>
    <col min="13057" max="13057" width="17.5703125" customWidth="1"/>
    <col min="13058" max="13058" width="10.42578125" customWidth="1"/>
    <col min="13059" max="13059" width="12.28515625" customWidth="1"/>
    <col min="13060" max="13060" width="10.140625" customWidth="1"/>
    <col min="13061" max="13061" width="18.28515625" customWidth="1"/>
    <col min="13062" max="13062" width="6.28515625" customWidth="1"/>
    <col min="13065" max="13065" width="10.5703125" customWidth="1"/>
    <col min="13066" max="13068" width="10.85546875" customWidth="1"/>
    <col min="13069" max="13069" width="11.28515625" customWidth="1"/>
    <col min="13070" max="13070" width="10.42578125" customWidth="1"/>
    <col min="13072" max="13072" width="7.28515625" customWidth="1"/>
    <col min="13073" max="13073" width="19" customWidth="1"/>
    <col min="13079" max="13079" width="10.42578125" customWidth="1"/>
    <col min="13080" max="13080" width="10.7109375" customWidth="1"/>
    <col min="13081" max="13081" width="10.42578125" customWidth="1"/>
    <col min="13082" max="13082" width="11.140625" customWidth="1"/>
    <col min="13083" max="13083" width="13.7109375" customWidth="1"/>
    <col min="13311" max="13311" width="2.85546875" customWidth="1"/>
    <col min="13312" max="13312" width="22.7109375" customWidth="1"/>
    <col min="13313" max="13313" width="17.5703125" customWidth="1"/>
    <col min="13314" max="13314" width="10.42578125" customWidth="1"/>
    <col min="13315" max="13315" width="12.28515625" customWidth="1"/>
    <col min="13316" max="13316" width="10.140625" customWidth="1"/>
    <col min="13317" max="13317" width="18.28515625" customWidth="1"/>
    <col min="13318" max="13318" width="6.28515625" customWidth="1"/>
    <col min="13321" max="13321" width="10.5703125" customWidth="1"/>
    <col min="13322" max="13324" width="10.85546875" customWidth="1"/>
    <col min="13325" max="13325" width="11.28515625" customWidth="1"/>
    <col min="13326" max="13326" width="10.42578125" customWidth="1"/>
    <col min="13328" max="13328" width="7.28515625" customWidth="1"/>
    <col min="13329" max="13329" width="19" customWidth="1"/>
    <col min="13335" max="13335" width="10.42578125" customWidth="1"/>
    <col min="13336" max="13336" width="10.7109375" customWidth="1"/>
    <col min="13337" max="13337" width="10.42578125" customWidth="1"/>
    <col min="13338" max="13338" width="11.140625" customWidth="1"/>
    <col min="13339" max="13339" width="13.7109375" customWidth="1"/>
    <col min="13567" max="13567" width="2.85546875" customWidth="1"/>
    <col min="13568" max="13568" width="22.7109375" customWidth="1"/>
    <col min="13569" max="13569" width="17.5703125" customWidth="1"/>
    <col min="13570" max="13570" width="10.42578125" customWidth="1"/>
    <col min="13571" max="13571" width="12.28515625" customWidth="1"/>
    <col min="13572" max="13572" width="10.140625" customWidth="1"/>
    <col min="13573" max="13573" width="18.28515625" customWidth="1"/>
    <col min="13574" max="13574" width="6.28515625" customWidth="1"/>
    <col min="13577" max="13577" width="10.5703125" customWidth="1"/>
    <col min="13578" max="13580" width="10.85546875" customWidth="1"/>
    <col min="13581" max="13581" width="11.28515625" customWidth="1"/>
    <col min="13582" max="13582" width="10.42578125" customWidth="1"/>
    <col min="13584" max="13584" width="7.28515625" customWidth="1"/>
    <col min="13585" max="13585" width="19" customWidth="1"/>
    <col min="13591" max="13591" width="10.42578125" customWidth="1"/>
    <col min="13592" max="13592" width="10.7109375" customWidth="1"/>
    <col min="13593" max="13593" width="10.42578125" customWidth="1"/>
    <col min="13594" max="13594" width="11.140625" customWidth="1"/>
    <col min="13595" max="13595" width="13.7109375" customWidth="1"/>
    <col min="13823" max="13823" width="2.85546875" customWidth="1"/>
    <col min="13824" max="13824" width="22.7109375" customWidth="1"/>
    <col min="13825" max="13825" width="17.5703125" customWidth="1"/>
    <col min="13826" max="13826" width="10.42578125" customWidth="1"/>
    <col min="13827" max="13827" width="12.28515625" customWidth="1"/>
    <col min="13828" max="13828" width="10.140625" customWidth="1"/>
    <col min="13829" max="13829" width="18.28515625" customWidth="1"/>
    <col min="13830" max="13830" width="6.28515625" customWidth="1"/>
    <col min="13833" max="13833" width="10.5703125" customWidth="1"/>
    <col min="13834" max="13836" width="10.85546875" customWidth="1"/>
    <col min="13837" max="13837" width="11.28515625" customWidth="1"/>
    <col min="13838" max="13838" width="10.42578125" customWidth="1"/>
    <col min="13840" max="13840" width="7.28515625" customWidth="1"/>
    <col min="13841" max="13841" width="19" customWidth="1"/>
    <col min="13847" max="13847" width="10.42578125" customWidth="1"/>
    <col min="13848" max="13848" width="10.7109375" customWidth="1"/>
    <col min="13849" max="13849" width="10.42578125" customWidth="1"/>
    <col min="13850" max="13850" width="11.140625" customWidth="1"/>
    <col min="13851" max="13851" width="13.7109375" customWidth="1"/>
    <col min="14079" max="14079" width="2.85546875" customWidth="1"/>
    <col min="14080" max="14080" width="22.7109375" customWidth="1"/>
    <col min="14081" max="14081" width="17.5703125" customWidth="1"/>
    <col min="14082" max="14082" width="10.42578125" customWidth="1"/>
    <col min="14083" max="14083" width="12.28515625" customWidth="1"/>
    <col min="14084" max="14084" width="10.140625" customWidth="1"/>
    <col min="14085" max="14085" width="18.28515625" customWidth="1"/>
    <col min="14086" max="14086" width="6.28515625" customWidth="1"/>
    <col min="14089" max="14089" width="10.5703125" customWidth="1"/>
    <col min="14090" max="14092" width="10.85546875" customWidth="1"/>
    <col min="14093" max="14093" width="11.28515625" customWidth="1"/>
    <col min="14094" max="14094" width="10.42578125" customWidth="1"/>
    <col min="14096" max="14096" width="7.28515625" customWidth="1"/>
    <col min="14097" max="14097" width="19" customWidth="1"/>
    <col min="14103" max="14103" width="10.42578125" customWidth="1"/>
    <col min="14104" max="14104" width="10.7109375" customWidth="1"/>
    <col min="14105" max="14105" width="10.42578125" customWidth="1"/>
    <col min="14106" max="14106" width="11.140625" customWidth="1"/>
    <col min="14107" max="14107" width="13.7109375" customWidth="1"/>
    <col min="14335" max="14335" width="2.85546875" customWidth="1"/>
    <col min="14336" max="14336" width="22.7109375" customWidth="1"/>
    <col min="14337" max="14337" width="17.5703125" customWidth="1"/>
    <col min="14338" max="14338" width="10.42578125" customWidth="1"/>
    <col min="14339" max="14339" width="12.28515625" customWidth="1"/>
    <col min="14340" max="14340" width="10.140625" customWidth="1"/>
    <col min="14341" max="14341" width="18.28515625" customWidth="1"/>
    <col min="14342" max="14342" width="6.28515625" customWidth="1"/>
    <col min="14345" max="14345" width="10.5703125" customWidth="1"/>
    <col min="14346" max="14348" width="10.85546875" customWidth="1"/>
    <col min="14349" max="14349" width="11.28515625" customWidth="1"/>
    <col min="14350" max="14350" width="10.42578125" customWidth="1"/>
    <col min="14352" max="14352" width="7.28515625" customWidth="1"/>
    <col min="14353" max="14353" width="19" customWidth="1"/>
    <col min="14359" max="14359" width="10.42578125" customWidth="1"/>
    <col min="14360" max="14360" width="10.7109375" customWidth="1"/>
    <col min="14361" max="14361" width="10.42578125" customWidth="1"/>
    <col min="14362" max="14362" width="11.140625" customWidth="1"/>
    <col min="14363" max="14363" width="13.7109375" customWidth="1"/>
    <col min="14591" max="14591" width="2.85546875" customWidth="1"/>
    <col min="14592" max="14592" width="22.7109375" customWidth="1"/>
    <col min="14593" max="14593" width="17.5703125" customWidth="1"/>
    <col min="14594" max="14594" width="10.42578125" customWidth="1"/>
    <col min="14595" max="14595" width="12.28515625" customWidth="1"/>
    <col min="14596" max="14596" width="10.140625" customWidth="1"/>
    <col min="14597" max="14597" width="18.28515625" customWidth="1"/>
    <col min="14598" max="14598" width="6.28515625" customWidth="1"/>
    <col min="14601" max="14601" width="10.5703125" customWidth="1"/>
    <col min="14602" max="14604" width="10.85546875" customWidth="1"/>
    <col min="14605" max="14605" width="11.28515625" customWidth="1"/>
    <col min="14606" max="14606" width="10.42578125" customWidth="1"/>
    <col min="14608" max="14608" width="7.28515625" customWidth="1"/>
    <col min="14609" max="14609" width="19" customWidth="1"/>
    <col min="14615" max="14615" width="10.42578125" customWidth="1"/>
    <col min="14616" max="14616" width="10.7109375" customWidth="1"/>
    <col min="14617" max="14617" width="10.42578125" customWidth="1"/>
    <col min="14618" max="14618" width="11.140625" customWidth="1"/>
    <col min="14619" max="14619" width="13.7109375" customWidth="1"/>
    <col min="14847" max="14847" width="2.85546875" customWidth="1"/>
    <col min="14848" max="14848" width="22.7109375" customWidth="1"/>
    <col min="14849" max="14849" width="17.5703125" customWidth="1"/>
    <col min="14850" max="14850" width="10.42578125" customWidth="1"/>
    <col min="14851" max="14851" width="12.28515625" customWidth="1"/>
    <col min="14852" max="14852" width="10.140625" customWidth="1"/>
    <col min="14853" max="14853" width="18.28515625" customWidth="1"/>
    <col min="14854" max="14854" width="6.28515625" customWidth="1"/>
    <col min="14857" max="14857" width="10.5703125" customWidth="1"/>
    <col min="14858" max="14860" width="10.85546875" customWidth="1"/>
    <col min="14861" max="14861" width="11.28515625" customWidth="1"/>
    <col min="14862" max="14862" width="10.42578125" customWidth="1"/>
    <col min="14864" max="14864" width="7.28515625" customWidth="1"/>
    <col min="14865" max="14865" width="19" customWidth="1"/>
    <col min="14871" max="14871" width="10.42578125" customWidth="1"/>
    <col min="14872" max="14872" width="10.7109375" customWidth="1"/>
    <col min="14873" max="14873" width="10.42578125" customWidth="1"/>
    <col min="14874" max="14874" width="11.140625" customWidth="1"/>
    <col min="14875" max="14875" width="13.7109375" customWidth="1"/>
    <col min="15103" max="15103" width="2.85546875" customWidth="1"/>
    <col min="15104" max="15104" width="22.7109375" customWidth="1"/>
    <col min="15105" max="15105" width="17.5703125" customWidth="1"/>
    <col min="15106" max="15106" width="10.42578125" customWidth="1"/>
    <col min="15107" max="15107" width="12.28515625" customWidth="1"/>
    <col min="15108" max="15108" width="10.140625" customWidth="1"/>
    <col min="15109" max="15109" width="18.28515625" customWidth="1"/>
    <col min="15110" max="15110" width="6.28515625" customWidth="1"/>
    <col min="15113" max="15113" width="10.5703125" customWidth="1"/>
    <col min="15114" max="15116" width="10.85546875" customWidth="1"/>
    <col min="15117" max="15117" width="11.28515625" customWidth="1"/>
    <col min="15118" max="15118" width="10.42578125" customWidth="1"/>
    <col min="15120" max="15120" width="7.28515625" customWidth="1"/>
    <col min="15121" max="15121" width="19" customWidth="1"/>
    <col min="15127" max="15127" width="10.42578125" customWidth="1"/>
    <col min="15128" max="15128" width="10.7109375" customWidth="1"/>
    <col min="15129" max="15129" width="10.42578125" customWidth="1"/>
    <col min="15130" max="15130" width="11.140625" customWidth="1"/>
    <col min="15131" max="15131" width="13.7109375" customWidth="1"/>
    <col min="15359" max="15359" width="2.85546875" customWidth="1"/>
    <col min="15360" max="15360" width="22.7109375" customWidth="1"/>
    <col min="15361" max="15361" width="17.5703125" customWidth="1"/>
    <col min="15362" max="15362" width="10.42578125" customWidth="1"/>
    <col min="15363" max="15363" width="12.28515625" customWidth="1"/>
    <col min="15364" max="15364" width="10.140625" customWidth="1"/>
    <col min="15365" max="15365" width="18.28515625" customWidth="1"/>
    <col min="15366" max="15366" width="6.28515625" customWidth="1"/>
    <col min="15369" max="15369" width="10.5703125" customWidth="1"/>
    <col min="15370" max="15372" width="10.85546875" customWidth="1"/>
    <col min="15373" max="15373" width="11.28515625" customWidth="1"/>
    <col min="15374" max="15374" width="10.42578125" customWidth="1"/>
    <col min="15376" max="15376" width="7.28515625" customWidth="1"/>
    <col min="15377" max="15377" width="19" customWidth="1"/>
    <col min="15383" max="15383" width="10.42578125" customWidth="1"/>
    <col min="15384" max="15384" width="10.7109375" customWidth="1"/>
    <col min="15385" max="15385" width="10.42578125" customWidth="1"/>
    <col min="15386" max="15386" width="11.140625" customWidth="1"/>
    <col min="15387" max="15387" width="13.7109375" customWidth="1"/>
    <col min="15615" max="15615" width="2.85546875" customWidth="1"/>
    <col min="15616" max="15616" width="22.7109375" customWidth="1"/>
    <col min="15617" max="15617" width="17.5703125" customWidth="1"/>
    <col min="15618" max="15618" width="10.42578125" customWidth="1"/>
    <col min="15619" max="15619" width="12.28515625" customWidth="1"/>
    <col min="15620" max="15620" width="10.140625" customWidth="1"/>
    <col min="15621" max="15621" width="18.28515625" customWidth="1"/>
    <col min="15622" max="15622" width="6.28515625" customWidth="1"/>
    <col min="15625" max="15625" width="10.5703125" customWidth="1"/>
    <col min="15626" max="15628" width="10.85546875" customWidth="1"/>
    <col min="15629" max="15629" width="11.28515625" customWidth="1"/>
    <col min="15630" max="15630" width="10.42578125" customWidth="1"/>
    <col min="15632" max="15632" width="7.28515625" customWidth="1"/>
    <col min="15633" max="15633" width="19" customWidth="1"/>
    <col min="15639" max="15639" width="10.42578125" customWidth="1"/>
    <col min="15640" max="15640" width="10.7109375" customWidth="1"/>
    <col min="15641" max="15641" width="10.42578125" customWidth="1"/>
    <col min="15642" max="15642" width="11.140625" customWidth="1"/>
    <col min="15643" max="15643" width="13.7109375" customWidth="1"/>
    <col min="15871" max="15871" width="2.85546875" customWidth="1"/>
    <col min="15872" max="15872" width="22.7109375" customWidth="1"/>
    <col min="15873" max="15873" width="17.5703125" customWidth="1"/>
    <col min="15874" max="15874" width="10.42578125" customWidth="1"/>
    <col min="15875" max="15875" width="12.28515625" customWidth="1"/>
    <col min="15876" max="15876" width="10.140625" customWidth="1"/>
    <col min="15877" max="15877" width="18.28515625" customWidth="1"/>
    <col min="15878" max="15878" width="6.28515625" customWidth="1"/>
    <col min="15881" max="15881" width="10.5703125" customWidth="1"/>
    <col min="15882" max="15884" width="10.85546875" customWidth="1"/>
    <col min="15885" max="15885" width="11.28515625" customWidth="1"/>
    <col min="15886" max="15886" width="10.42578125" customWidth="1"/>
    <col min="15888" max="15888" width="7.28515625" customWidth="1"/>
    <col min="15889" max="15889" width="19" customWidth="1"/>
    <col min="15895" max="15895" width="10.42578125" customWidth="1"/>
    <col min="15896" max="15896" width="10.7109375" customWidth="1"/>
    <col min="15897" max="15897" width="10.42578125" customWidth="1"/>
    <col min="15898" max="15898" width="11.140625" customWidth="1"/>
    <col min="15899" max="15899" width="13.7109375" customWidth="1"/>
    <col min="16127" max="16127" width="2.85546875" customWidth="1"/>
    <col min="16128" max="16128" width="22.7109375" customWidth="1"/>
    <col min="16129" max="16129" width="17.5703125" customWidth="1"/>
    <col min="16130" max="16130" width="10.42578125" customWidth="1"/>
    <col min="16131" max="16131" width="12.28515625" customWidth="1"/>
    <col min="16132" max="16132" width="10.140625" customWidth="1"/>
    <col min="16133" max="16133" width="18.28515625" customWidth="1"/>
    <col min="16134" max="16134" width="6.28515625" customWidth="1"/>
    <col min="16137" max="16137" width="10.5703125" customWidth="1"/>
    <col min="16138" max="16140" width="10.85546875" customWidth="1"/>
    <col min="16141" max="16141" width="11.28515625" customWidth="1"/>
    <col min="16142" max="16142" width="10.42578125" customWidth="1"/>
    <col min="16144" max="16144" width="7.28515625" customWidth="1"/>
    <col min="16145" max="16145" width="19" customWidth="1"/>
    <col min="16151" max="16151" width="10.42578125" customWidth="1"/>
    <col min="16152" max="16152" width="10.7109375" customWidth="1"/>
    <col min="16153" max="16153" width="10.42578125" customWidth="1"/>
    <col min="16154" max="16154" width="11.140625" customWidth="1"/>
    <col min="16155" max="16155" width="13.7109375" customWidth="1"/>
  </cols>
  <sheetData>
    <row r="2" spans="1:7">
      <c r="B2" s="111" t="s">
        <v>216</v>
      </c>
      <c r="G2" s="113"/>
    </row>
    <row r="3" spans="1:7">
      <c r="B3" s="114" t="s">
        <v>233</v>
      </c>
    </row>
    <row r="4" spans="1:7" ht="18" customHeight="1">
      <c r="B4" s="230" t="s">
        <v>257</v>
      </c>
      <c r="C4" s="230"/>
      <c r="D4" s="230"/>
      <c r="E4" s="230"/>
      <c r="F4" s="230"/>
      <c r="G4" s="230"/>
    </row>
    <row r="6" spans="1:7" s="2" customFormat="1" ht="15" customHeight="1">
      <c r="A6" s="224" t="s">
        <v>105</v>
      </c>
      <c r="B6" s="226" t="s">
        <v>234</v>
      </c>
      <c r="C6" s="115" t="s">
        <v>235</v>
      </c>
      <c r="D6" s="115" t="s">
        <v>236</v>
      </c>
      <c r="E6" s="228" t="s">
        <v>237</v>
      </c>
      <c r="F6" s="228" t="s">
        <v>238</v>
      </c>
      <c r="G6" s="115" t="s">
        <v>235</v>
      </c>
    </row>
    <row r="7" spans="1:7" s="2" customFormat="1" ht="15" customHeight="1">
      <c r="A7" s="225"/>
      <c r="B7" s="227"/>
      <c r="C7" s="116" t="s">
        <v>254</v>
      </c>
      <c r="D7" s="116" t="s">
        <v>239</v>
      </c>
      <c r="E7" s="229"/>
      <c r="F7" s="229"/>
      <c r="G7" s="117" t="s">
        <v>255</v>
      </c>
    </row>
    <row r="8" spans="1:7">
      <c r="A8" s="118">
        <v>1</v>
      </c>
      <c r="B8" s="119" t="s">
        <v>240</v>
      </c>
      <c r="C8" s="156">
        <v>2452800</v>
      </c>
      <c r="D8" s="120"/>
      <c r="E8" s="120"/>
      <c r="F8" s="120"/>
      <c r="G8" s="120">
        <f>+C8+D8+E8-F8</f>
        <v>2452800</v>
      </c>
    </row>
    <row r="9" spans="1:7">
      <c r="A9" s="118">
        <v>2</v>
      </c>
      <c r="B9" s="122" t="s">
        <v>241</v>
      </c>
      <c r="C9" s="156">
        <v>791626</v>
      </c>
      <c r="D9" s="121"/>
      <c r="E9" s="120"/>
      <c r="F9" s="120"/>
      <c r="G9" s="120">
        <f t="shared" ref="G9:G13" si="0">+C9+D9+E9-F9</f>
        <v>791626</v>
      </c>
    </row>
    <row r="10" spans="1:7">
      <c r="A10" s="118">
        <v>3</v>
      </c>
      <c r="B10" s="122" t="s">
        <v>242</v>
      </c>
      <c r="C10" s="156">
        <v>185570296</v>
      </c>
      <c r="D10" s="120"/>
      <c r="E10" s="120"/>
      <c r="F10" s="120"/>
      <c r="G10" s="120">
        <f t="shared" si="0"/>
        <v>185570296</v>
      </c>
    </row>
    <row r="11" spans="1:7">
      <c r="A11" s="118">
        <v>4</v>
      </c>
      <c r="B11" s="122" t="s">
        <v>243</v>
      </c>
      <c r="C11" s="156">
        <v>2477000</v>
      </c>
      <c r="D11" s="123"/>
      <c r="E11" s="123"/>
      <c r="F11" s="123"/>
      <c r="G11" s="120">
        <f t="shared" si="0"/>
        <v>2477000</v>
      </c>
    </row>
    <row r="12" spans="1:7">
      <c r="A12" s="118">
        <v>5</v>
      </c>
      <c r="B12" s="119" t="s">
        <v>244</v>
      </c>
      <c r="C12" s="156">
        <v>648496</v>
      </c>
      <c r="D12" s="123"/>
      <c r="E12" s="123"/>
      <c r="F12" s="123"/>
      <c r="G12" s="120">
        <f t="shared" si="0"/>
        <v>648496</v>
      </c>
    </row>
    <row r="13" spans="1:7">
      <c r="A13" s="118">
        <v>6</v>
      </c>
      <c r="B13" s="119" t="s">
        <v>245</v>
      </c>
      <c r="C13" s="156">
        <v>32739274</v>
      </c>
      <c r="D13" s="123"/>
      <c r="E13" s="146">
        <v>0</v>
      </c>
      <c r="F13" s="123"/>
      <c r="G13" s="120">
        <f t="shared" si="0"/>
        <v>32739274</v>
      </c>
    </row>
    <row r="14" spans="1:7">
      <c r="A14" s="118"/>
      <c r="B14" s="122"/>
      <c r="C14" s="156"/>
      <c r="D14" s="123"/>
      <c r="E14" s="123"/>
      <c r="F14" s="123"/>
      <c r="G14" s="120"/>
    </row>
    <row r="15" spans="1:7">
      <c r="A15" s="118"/>
      <c r="B15" s="122"/>
      <c r="C15" s="156"/>
      <c r="D15" s="123"/>
      <c r="E15" s="123"/>
      <c r="F15" s="123"/>
      <c r="G15" s="120"/>
    </row>
    <row r="16" spans="1:7" s="1" customFormat="1" ht="30" customHeight="1">
      <c r="A16" s="124"/>
      <c r="B16" s="153" t="s">
        <v>246</v>
      </c>
      <c r="C16" s="157">
        <f>SUM(C8:C15)</f>
        <v>224679492</v>
      </c>
      <c r="D16" s="154">
        <f t="shared" ref="D16:F16" si="1">SUM(D8:D15)</f>
        <v>0</v>
      </c>
      <c r="E16" s="154">
        <f>SUM(E8:E15)</f>
        <v>0</v>
      </c>
      <c r="F16" s="154">
        <f t="shared" si="1"/>
        <v>0</v>
      </c>
      <c r="G16" s="154">
        <f>SUM(G8:G15)</f>
        <v>224679492</v>
      </c>
    </row>
    <row r="19" spans="1:7" ht="15">
      <c r="B19" s="231" t="s">
        <v>258</v>
      </c>
      <c r="C19" s="231"/>
      <c r="D19" s="231"/>
      <c r="E19" s="231"/>
      <c r="F19" s="231"/>
      <c r="G19" s="231"/>
    </row>
    <row r="21" spans="1:7">
      <c r="A21" s="224" t="s">
        <v>105</v>
      </c>
      <c r="B21" s="226" t="s">
        <v>234</v>
      </c>
      <c r="C21" s="115" t="s">
        <v>235</v>
      </c>
      <c r="D21" s="115"/>
      <c r="E21" s="228" t="s">
        <v>237</v>
      </c>
      <c r="F21" s="228" t="s">
        <v>238</v>
      </c>
      <c r="G21" s="115" t="s">
        <v>235</v>
      </c>
    </row>
    <row r="22" spans="1:7">
      <c r="A22" s="225"/>
      <c r="B22" s="227"/>
      <c r="C22" s="116" t="s">
        <v>254</v>
      </c>
      <c r="D22" s="116"/>
      <c r="E22" s="229"/>
      <c r="F22" s="229"/>
      <c r="G22" s="125" t="s">
        <v>255</v>
      </c>
    </row>
    <row r="23" spans="1:7">
      <c r="A23" s="118">
        <v>1</v>
      </c>
      <c r="B23" s="119" t="s">
        <v>240</v>
      </c>
      <c r="C23" s="121"/>
      <c r="D23" s="121"/>
      <c r="E23" s="121"/>
      <c r="F23" s="121"/>
      <c r="G23" s="121"/>
    </row>
    <row r="24" spans="1:7">
      <c r="A24" s="118">
        <v>2</v>
      </c>
      <c r="B24" t="s">
        <v>241</v>
      </c>
      <c r="C24" s="126">
        <v>23591</v>
      </c>
      <c r="D24" s="126"/>
      <c r="E24" s="126"/>
      <c r="F24" s="127"/>
      <c r="G24" s="121">
        <f>+C24+E24</f>
        <v>23591</v>
      </c>
    </row>
    <row r="25" spans="1:7">
      <c r="A25" s="118">
        <v>3</v>
      </c>
      <c r="B25" s="122" t="s">
        <v>242</v>
      </c>
      <c r="C25" s="126">
        <v>136357266.31</v>
      </c>
      <c r="D25" s="126"/>
      <c r="E25" s="126">
        <f>+C40*0.01</f>
        <v>492130.29689999996</v>
      </c>
      <c r="F25" s="127"/>
      <c r="G25" s="121">
        <f t="shared" ref="G25:G27" si="2">+C25+E25</f>
        <v>136849396.60690001</v>
      </c>
    </row>
    <row r="26" spans="1:7">
      <c r="A26" s="118">
        <v>4</v>
      </c>
      <c r="B26" s="122" t="s">
        <v>243</v>
      </c>
      <c r="C26" s="126">
        <v>1767705.4</v>
      </c>
      <c r="D26" s="126"/>
      <c r="E26" s="126">
        <f>+C41*0.03</f>
        <v>21278.838000000003</v>
      </c>
      <c r="F26" s="126"/>
      <c r="G26" s="121">
        <f t="shared" si="2"/>
        <v>1788984.2379999999</v>
      </c>
    </row>
    <row r="27" spans="1:7">
      <c r="A27" s="118">
        <v>5</v>
      </c>
      <c r="B27" s="119" t="s">
        <v>247</v>
      </c>
      <c r="C27" s="126">
        <v>361040.8</v>
      </c>
      <c r="D27" s="126"/>
      <c r="E27" s="126">
        <f>+C42*0.02</f>
        <v>5749.1040000000003</v>
      </c>
      <c r="F27" s="126"/>
      <c r="G27" s="121">
        <f t="shared" si="2"/>
        <v>366789.90399999998</v>
      </c>
    </row>
    <row r="28" spans="1:7">
      <c r="A28" s="118">
        <v>6</v>
      </c>
      <c r="B28" s="119" t="s">
        <v>245</v>
      </c>
      <c r="C28" s="126"/>
      <c r="D28" s="126"/>
      <c r="E28" s="126"/>
      <c r="F28" s="126"/>
      <c r="G28" s="121"/>
    </row>
    <row r="29" spans="1:7">
      <c r="A29" s="118"/>
      <c r="B29" s="122"/>
      <c r="C29" s="126"/>
      <c r="D29" s="126"/>
      <c r="E29" s="126"/>
      <c r="F29" s="126"/>
      <c r="G29" s="121"/>
    </row>
    <row r="30" spans="1:7">
      <c r="A30" s="118"/>
      <c r="B30" s="122"/>
      <c r="C30" s="126"/>
      <c r="D30" s="126"/>
      <c r="E30" s="126"/>
      <c r="F30" s="126"/>
      <c r="G30" s="126"/>
    </row>
    <row r="31" spans="1:7" ht="30" customHeight="1">
      <c r="A31" s="124"/>
      <c r="B31" s="153" t="s">
        <v>246</v>
      </c>
      <c r="C31" s="155">
        <f>SUM(C24:C30)</f>
        <v>138509603.51000002</v>
      </c>
      <c r="D31" s="155">
        <f t="shared" ref="D31:F31" si="3">SUM(D24:D30)</f>
        <v>0</v>
      </c>
      <c r="E31" s="155">
        <f>SUM(E24:E30)</f>
        <v>519158.23889999994</v>
      </c>
      <c r="F31" s="155">
        <f t="shared" si="3"/>
        <v>0</v>
      </c>
      <c r="G31" s="155">
        <f>SUM(G24:G30)</f>
        <v>139028761.74890003</v>
      </c>
    </row>
    <row r="34" spans="1:7" ht="15">
      <c r="B34" s="231" t="s">
        <v>259</v>
      </c>
      <c r="C34" s="231"/>
      <c r="D34" s="231"/>
      <c r="E34" s="231"/>
      <c r="F34" s="231"/>
      <c r="G34" s="231"/>
    </row>
    <row r="36" spans="1:7">
      <c r="A36" s="224" t="s">
        <v>105</v>
      </c>
      <c r="B36" s="226" t="s">
        <v>234</v>
      </c>
      <c r="C36" s="115" t="s">
        <v>235</v>
      </c>
      <c r="D36" s="115"/>
      <c r="E36" s="228" t="s">
        <v>237</v>
      </c>
      <c r="F36" s="228" t="s">
        <v>238</v>
      </c>
      <c r="G36" s="115" t="s">
        <v>235</v>
      </c>
    </row>
    <row r="37" spans="1:7">
      <c r="A37" s="225"/>
      <c r="B37" s="227"/>
      <c r="C37" s="116" t="s">
        <v>254</v>
      </c>
      <c r="D37" s="116"/>
      <c r="E37" s="229"/>
      <c r="F37" s="229"/>
      <c r="G37" s="125" t="s">
        <v>255</v>
      </c>
    </row>
    <row r="38" spans="1:7">
      <c r="A38" s="118">
        <v>1</v>
      </c>
      <c r="B38" s="119" t="s">
        <v>240</v>
      </c>
      <c r="C38" s="121">
        <f>+C8-C23</f>
        <v>2452800</v>
      </c>
      <c r="D38" s="121"/>
      <c r="E38" s="121">
        <f>+E8-E23</f>
        <v>0</v>
      </c>
      <c r="F38" s="121"/>
      <c r="G38" s="121">
        <f>+C38+D38+E38-F38</f>
        <v>2452800</v>
      </c>
    </row>
    <row r="39" spans="1:7">
      <c r="A39" s="118">
        <v>2</v>
      </c>
      <c r="B39" t="s">
        <v>241</v>
      </c>
      <c r="C39" s="121">
        <f t="shared" ref="C39:C43" si="4">+C9-C24</f>
        <v>768035</v>
      </c>
      <c r="D39" s="121"/>
      <c r="E39" s="121">
        <f t="shared" ref="E39:E43" si="5">+E9-E24</f>
        <v>0</v>
      </c>
      <c r="F39" s="121"/>
      <c r="G39" s="121">
        <f t="shared" ref="G39:G43" si="6">+C39+D39+E39-F39</f>
        <v>768035</v>
      </c>
    </row>
    <row r="40" spans="1:7">
      <c r="A40" s="118">
        <v>3</v>
      </c>
      <c r="B40" s="122" t="s">
        <v>242</v>
      </c>
      <c r="C40" s="121">
        <f t="shared" si="4"/>
        <v>49213029.689999998</v>
      </c>
      <c r="D40" s="121"/>
      <c r="E40" s="121">
        <f t="shared" si="5"/>
        <v>-492130.29689999996</v>
      </c>
      <c r="F40" s="121"/>
      <c r="G40" s="121">
        <f t="shared" si="6"/>
        <v>48720899.393100001</v>
      </c>
    </row>
    <row r="41" spans="1:7">
      <c r="A41" s="118">
        <v>4</v>
      </c>
      <c r="B41" s="122" t="s">
        <v>243</v>
      </c>
      <c r="C41" s="121">
        <f t="shared" si="4"/>
        <v>709294.60000000009</v>
      </c>
      <c r="D41" s="121"/>
      <c r="E41" s="121">
        <f t="shared" si="5"/>
        <v>-21278.838000000003</v>
      </c>
      <c r="F41" s="126"/>
      <c r="G41" s="121">
        <f t="shared" si="6"/>
        <v>688015.7620000001</v>
      </c>
    </row>
    <row r="42" spans="1:7">
      <c r="A42" s="118">
        <v>5</v>
      </c>
      <c r="B42" s="119" t="s">
        <v>247</v>
      </c>
      <c r="C42" s="121">
        <f t="shared" si="4"/>
        <v>287455.2</v>
      </c>
      <c r="D42" s="121"/>
      <c r="E42" s="121">
        <f t="shared" si="5"/>
        <v>-5749.1040000000003</v>
      </c>
      <c r="F42" s="126"/>
      <c r="G42" s="121">
        <f t="shared" si="6"/>
        <v>281706.09600000002</v>
      </c>
    </row>
    <row r="43" spans="1:7">
      <c r="A43" s="118">
        <v>6</v>
      </c>
      <c r="B43" s="119" t="s">
        <v>245</v>
      </c>
      <c r="C43" s="121">
        <f t="shared" si="4"/>
        <v>32739274</v>
      </c>
      <c r="D43" s="126"/>
      <c r="E43" s="121">
        <f t="shared" si="5"/>
        <v>0</v>
      </c>
      <c r="F43" s="126"/>
      <c r="G43" s="121">
        <f t="shared" si="6"/>
        <v>32739274</v>
      </c>
    </row>
    <row r="44" spans="1:7">
      <c r="A44" s="118"/>
      <c r="B44" s="122"/>
      <c r="C44" s="126"/>
      <c r="D44" s="126"/>
      <c r="E44" s="126"/>
      <c r="F44" s="126"/>
      <c r="G44" s="121">
        <f>G14-G29</f>
        <v>0</v>
      </c>
    </row>
    <row r="45" spans="1:7">
      <c r="A45" s="118"/>
      <c r="B45" s="122"/>
      <c r="C45" s="126"/>
      <c r="D45" s="126"/>
      <c r="E45" s="126"/>
      <c r="F45" s="126"/>
      <c r="G45" s="121"/>
    </row>
    <row r="46" spans="1:7" ht="30" customHeight="1">
      <c r="A46" s="153"/>
      <c r="B46" s="153" t="s">
        <v>246</v>
      </c>
      <c r="C46" s="155">
        <f>SUM(C38:C45)</f>
        <v>86169888.49000001</v>
      </c>
      <c r="D46" s="155"/>
      <c r="E46" s="155">
        <f>SUM(E38:E45)</f>
        <v>-519158.23889999994</v>
      </c>
      <c r="F46" s="155"/>
      <c r="G46" s="155">
        <f>SUM(G38:G45)</f>
        <v>85650730.251100004</v>
      </c>
    </row>
    <row r="48" spans="1:7">
      <c r="C48" s="128"/>
      <c r="D48" s="128"/>
      <c r="E48" s="128"/>
      <c r="F48" s="128"/>
      <c r="G48" s="128"/>
    </row>
    <row r="49" spans="3:7">
      <c r="G49" s="128"/>
    </row>
    <row r="50" spans="3:7">
      <c r="F50" s="129"/>
    </row>
    <row r="51" spans="3:7">
      <c r="C51" s="128"/>
    </row>
    <row r="52" spans="3:7">
      <c r="G52" s="128"/>
    </row>
  </sheetData>
  <mergeCells count="15">
    <mergeCell ref="A36:A37"/>
    <mergeCell ref="B36:B37"/>
    <mergeCell ref="E36:E37"/>
    <mergeCell ref="F36:F37"/>
    <mergeCell ref="B4:G4"/>
    <mergeCell ref="A6:A7"/>
    <mergeCell ref="B6:B7"/>
    <mergeCell ref="E6:E7"/>
    <mergeCell ref="F6:F7"/>
    <mergeCell ref="B19:G19"/>
    <mergeCell ref="A21:A22"/>
    <mergeCell ref="B21:B22"/>
    <mergeCell ref="E21:E22"/>
    <mergeCell ref="F21:F22"/>
    <mergeCell ref="B34:G34"/>
  </mergeCells>
  <printOptions horizontalCentered="1"/>
  <pageMargins left="0" right="0.16" top="0.39370078740157483" bottom="0.19685039370078741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Kop.</vt:lpstr>
      <vt:lpstr>PASQYR E POZICIONIT</vt:lpstr>
      <vt:lpstr>PASH 1</vt:lpstr>
      <vt:lpstr>Fluksi 1</vt:lpstr>
      <vt:lpstr>Kapitali 1</vt:lpstr>
      <vt:lpstr>Pasq.per AAM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2018-03-05T15:05:06Z</cp:lastPrinted>
  <dcterms:created xsi:type="dcterms:W3CDTF">2015-11-18T16:26:34Z</dcterms:created>
  <dcterms:modified xsi:type="dcterms:W3CDTF">2018-12-16T10:54:54Z</dcterms:modified>
</cp:coreProperties>
</file>