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80" yWindow="7470" windowWidth="15195" windowHeight="11640" tabRatio="964" activeTab="7"/>
  </bookViews>
  <sheets>
    <sheet name="Kopertina " sheetId="20" r:id="rId1"/>
    <sheet name="AKTIVI " sheetId="19" r:id="rId2"/>
    <sheet name="PASIVI " sheetId="18" r:id="rId3"/>
    <sheet name="Ardh e shp - natyres" sheetId="16" r:id="rId4"/>
    <sheet name=" Fluksit mon - direkte" sheetId="14" r:id="rId5"/>
    <sheet name="Pasq e ndrysh te kap 2" sheetId="11" r:id="rId6"/>
    <sheet name="Shenit Shpjeguse" sheetId="10" r:id="rId7"/>
    <sheet name="Shenimet Shpjeg" sheetId="9" r:id="rId8"/>
    <sheet name="A1" sheetId="8" r:id="rId9"/>
    <sheet name="A2" sheetId="7" r:id="rId10"/>
    <sheet name="C1" sheetId="5" r:id="rId11"/>
    <sheet name="C2" sheetId="4" r:id="rId12"/>
    <sheet name="C3" sheetId="1" r:id="rId13"/>
    <sheet name="D1" sheetId="47" r:id="rId14"/>
    <sheet name="D2" sheetId="45" r:id="rId15"/>
    <sheet name="D3" sheetId="44" r:id="rId16"/>
    <sheet name="D4" sheetId="43" r:id="rId17"/>
    <sheet name="D5-" sheetId="42" r:id="rId18"/>
    <sheet name="D 6" sheetId="87" r:id="rId19"/>
    <sheet name="L  1" sheetId="83" r:id="rId20"/>
    <sheet name="L  2" sheetId="84" r:id="rId21"/>
    <sheet name="E2" sheetId="40" r:id="rId22"/>
    <sheet name="M1" sheetId="27" r:id="rId23"/>
    <sheet name="Liber Shit- Blerje " sheetId="85" r:id="rId24"/>
    <sheet name="P -Ardh Analiz " sheetId="51" r:id="rId25"/>
    <sheet name="S" sheetId="75" r:id="rId26"/>
    <sheet name="T" sheetId="74" r:id="rId27"/>
    <sheet name="U" sheetId="73" r:id="rId28"/>
    <sheet name="V" sheetId="72" r:id="rId29"/>
    <sheet name="U - statist" sheetId="79" r:id="rId30"/>
    <sheet name="Stat - te ardhur" sheetId="80" r:id="rId31"/>
    <sheet name="Stat - Kostot " sheetId="81" r:id="rId32"/>
    <sheet name="Stat - te ardh  anal" sheetId="82" r:id="rId33"/>
  </sheets>
  <externalReferences>
    <externalReference r:id="rId34"/>
  </externalReferences>
  <calcPr calcId="124519"/>
</workbook>
</file>

<file path=xl/calcChain.xml><?xml version="1.0" encoding="utf-8"?>
<calcChain xmlns="http://schemas.openxmlformats.org/spreadsheetml/2006/main">
  <c r="D24" i="14"/>
  <c r="D10"/>
  <c r="D9"/>
  <c r="E9" i="9"/>
  <c r="E40" i="19"/>
  <c r="E41"/>
  <c r="E42"/>
  <c r="E39"/>
  <c r="E32"/>
  <c r="E40" i="18"/>
  <c r="E20"/>
  <c r="E27" i="19"/>
  <c r="E22"/>
  <c r="D8" i="14"/>
  <c r="E19" i="16"/>
  <c r="J10" i="11" l="1"/>
  <c r="J11"/>
  <c r="J12"/>
  <c r="F35" i="72"/>
  <c r="F37"/>
  <c r="F36"/>
  <c r="AR25" i="74"/>
  <c r="D39" i="79"/>
  <c r="F26"/>
  <c r="D26"/>
  <c r="F12"/>
  <c r="E12"/>
  <c r="E39" s="1"/>
  <c r="D12"/>
  <c r="R14" i="73"/>
  <c r="S14"/>
  <c r="T14"/>
  <c r="U14"/>
  <c r="V14"/>
  <c r="W14"/>
  <c r="X14"/>
  <c r="Y14"/>
  <c r="R15"/>
  <c r="S15"/>
  <c r="T15"/>
  <c r="U15"/>
  <c r="V15"/>
  <c r="W15"/>
  <c r="X15"/>
  <c r="Y15"/>
  <c r="R16"/>
  <c r="S16"/>
  <c r="T16"/>
  <c r="U16"/>
  <c r="V16"/>
  <c r="W16"/>
  <c r="X16"/>
  <c r="Y16"/>
  <c r="R17"/>
  <c r="S17"/>
  <c r="T17"/>
  <c r="U17"/>
  <c r="V17"/>
  <c r="W17"/>
  <c r="X17"/>
  <c r="Y17"/>
  <c r="R18"/>
  <c r="S18"/>
  <c r="T18"/>
  <c r="U18"/>
  <c r="V18"/>
  <c r="W18"/>
  <c r="X18"/>
  <c r="Y18"/>
  <c r="R19"/>
  <c r="S19"/>
  <c r="T19"/>
  <c r="U19"/>
  <c r="V19"/>
  <c r="W19"/>
  <c r="X19"/>
  <c r="Y19"/>
  <c r="R20"/>
  <c r="S20"/>
  <c r="T20"/>
  <c r="U20"/>
  <c r="V20"/>
  <c r="W20"/>
  <c r="X20"/>
  <c r="Y20"/>
  <c r="R21"/>
  <c r="S21"/>
  <c r="T21"/>
  <c r="U21"/>
  <c r="V21"/>
  <c r="W21"/>
  <c r="X21"/>
  <c r="Y21"/>
  <c r="R22"/>
  <c r="S22"/>
  <c r="T22"/>
  <c r="U22"/>
  <c r="V22"/>
  <c r="W22"/>
  <c r="X22"/>
  <c r="Y22"/>
  <c r="R23"/>
  <c r="S23"/>
  <c r="T23"/>
  <c r="U23"/>
  <c r="V23"/>
  <c r="W23"/>
  <c r="X23"/>
  <c r="Y23"/>
  <c r="R24"/>
  <c r="S24"/>
  <c r="T24"/>
  <c r="U24"/>
  <c r="V24"/>
  <c r="W24"/>
  <c r="X24"/>
  <c r="Y24"/>
  <c r="R25"/>
  <c r="S25"/>
  <c r="T25"/>
  <c r="U25"/>
  <c r="V25"/>
  <c r="W25"/>
  <c r="X25"/>
  <c r="Y25"/>
  <c r="R26"/>
  <c r="S26"/>
  <c r="T26"/>
  <c r="U26"/>
  <c r="V26"/>
  <c r="W26"/>
  <c r="X26"/>
  <c r="Y26"/>
  <c r="S13"/>
  <c r="T13"/>
  <c r="U13"/>
  <c r="V13"/>
  <c r="W13"/>
  <c r="W27"/>
  <c r="X13"/>
  <c r="Y13"/>
  <c r="R13"/>
  <c r="X27"/>
  <c r="V27"/>
  <c r="U27"/>
  <c r="T27"/>
  <c r="K31"/>
  <c r="K32"/>
  <c r="K33"/>
  <c r="K34"/>
  <c r="K30"/>
  <c r="K17"/>
  <c r="K18"/>
  <c r="K19"/>
  <c r="K20"/>
  <c r="K21"/>
  <c r="K22"/>
  <c r="K23"/>
  <c r="K24"/>
  <c r="L24"/>
  <c r="K25"/>
  <c r="K26"/>
  <c r="K27"/>
  <c r="H31"/>
  <c r="H32"/>
  <c r="H33"/>
  <c r="H34"/>
  <c r="H30"/>
  <c r="D16" i="14"/>
  <c r="D26"/>
  <c r="F8" i="16"/>
  <c r="H51" i="87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52"/>
  <c r="G99" i="9"/>
  <c r="H7" i="87"/>
  <c r="C4"/>
  <c r="H14" i="72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6"/>
  <c r="H37"/>
  <c r="H38"/>
  <c r="H39"/>
  <c r="H13"/>
  <c r="G20" i="40"/>
  <c r="G11"/>
  <c r="Q53" i="75"/>
  <c r="R53"/>
  <c r="S53"/>
  <c r="T53"/>
  <c r="I9" i="11"/>
  <c r="J9"/>
  <c r="I6"/>
  <c r="I13"/>
  <c r="H6"/>
  <c r="F44" i="19"/>
  <c r="I43" i="73"/>
  <c r="L42"/>
  <c r="N42"/>
  <c r="G26" i="79"/>
  <c r="O42" i="73"/>
  <c r="H42"/>
  <c r="G12" i="79"/>
  <c r="F28" i="19"/>
  <c r="E7" i="9"/>
  <c r="P53" i="74"/>
  <c r="P54"/>
  <c r="P55"/>
  <c r="P56"/>
  <c r="P57"/>
  <c r="P58"/>
  <c r="P59"/>
  <c r="P60"/>
  <c r="P61"/>
  <c r="P62"/>
  <c r="F28" i="1"/>
  <c r="K13" i="85"/>
  <c r="G13"/>
  <c r="K14"/>
  <c r="G14"/>
  <c r="K15"/>
  <c r="G15"/>
  <c r="K16"/>
  <c r="G16"/>
  <c r="K17"/>
  <c r="G17"/>
  <c r="H18"/>
  <c r="I18"/>
  <c r="J18"/>
  <c r="K39"/>
  <c r="G39"/>
  <c r="K40"/>
  <c r="G40"/>
  <c r="K41"/>
  <c r="G41"/>
  <c r="K42"/>
  <c r="G42"/>
  <c r="K43"/>
  <c r="G43"/>
  <c r="H44"/>
  <c r="I44"/>
  <c r="J44"/>
  <c r="K71"/>
  <c r="G71"/>
  <c r="K72"/>
  <c r="G72"/>
  <c r="K73"/>
  <c r="G73"/>
  <c r="K74"/>
  <c r="G74"/>
  <c r="K75"/>
  <c r="G75"/>
  <c r="K76"/>
  <c r="G76"/>
  <c r="K77"/>
  <c r="G77"/>
  <c r="K78"/>
  <c r="G78"/>
  <c r="K79"/>
  <c r="G79"/>
  <c r="K80"/>
  <c r="G80"/>
  <c r="H81"/>
  <c r="I81"/>
  <c r="J81"/>
  <c r="K81"/>
  <c r="T13"/>
  <c r="U19"/>
  <c r="V19"/>
  <c r="L44"/>
  <c r="M44"/>
  <c r="U45"/>
  <c r="V45"/>
  <c r="U78"/>
  <c r="V78"/>
  <c r="L81"/>
  <c r="M81"/>
  <c r="Y14"/>
  <c r="Y15"/>
  <c r="T15"/>
  <c r="Y16"/>
  <c r="T16"/>
  <c r="Y17"/>
  <c r="T17"/>
  <c r="Y18"/>
  <c r="T18"/>
  <c r="W19"/>
  <c r="X19"/>
  <c r="AK11"/>
  <c r="Z19"/>
  <c r="AA19"/>
  <c r="AA39"/>
  <c r="T39"/>
  <c r="AA40"/>
  <c r="T40"/>
  <c r="AA41"/>
  <c r="T41"/>
  <c r="AA42"/>
  <c r="T42"/>
  <c r="AA43"/>
  <c r="T43"/>
  <c r="AA44"/>
  <c r="T44"/>
  <c r="W45"/>
  <c r="X45"/>
  <c r="Y45"/>
  <c r="Z45"/>
  <c r="AA45"/>
  <c r="AB45"/>
  <c r="AC45"/>
  <c r="AD45"/>
  <c r="AE45"/>
  <c r="AA71"/>
  <c r="T71"/>
  <c r="AA72"/>
  <c r="T72"/>
  <c r="AA73"/>
  <c r="T73"/>
  <c r="AA74"/>
  <c r="T74"/>
  <c r="AA75"/>
  <c r="T75"/>
  <c r="AA76"/>
  <c r="T76"/>
  <c r="AA77"/>
  <c r="T77"/>
  <c r="W78"/>
  <c r="X78"/>
  <c r="Y78"/>
  <c r="Z78"/>
  <c r="AA78"/>
  <c r="AB78"/>
  <c r="AC78"/>
  <c r="AD78"/>
  <c r="AE78"/>
  <c r="AD11"/>
  <c r="AE11"/>
  <c r="AF11"/>
  <c r="AH11"/>
  <c r="AI11"/>
  <c r="AJ11"/>
  <c r="AM12"/>
  <c r="AO12"/>
  <c r="N15" i="51"/>
  <c r="AF13" i="85"/>
  <c r="AG13"/>
  <c r="AK13"/>
  <c r="AL13"/>
  <c r="AM13"/>
  <c r="AM14"/>
  <c r="AO14"/>
  <c r="AM15"/>
  <c r="AD26"/>
  <c r="AE26"/>
  <c r="G50" i="40"/>
  <c r="D20" i="79"/>
  <c r="T29" i="51"/>
  <c r="E13" i="16"/>
  <c r="U29" i="51"/>
  <c r="V29"/>
  <c r="I139" i="9"/>
  <c r="W29" i="51"/>
  <c r="X29"/>
  <c r="Y29"/>
  <c r="E14" i="16"/>
  <c r="I140" i="9" s="1"/>
  <c r="E22" i="80"/>
  <c r="Z29" i="51"/>
  <c r="R15"/>
  <c r="R16"/>
  <c r="R17"/>
  <c r="R18"/>
  <c r="R19"/>
  <c r="R20"/>
  <c r="R21"/>
  <c r="R22"/>
  <c r="R23"/>
  <c r="R24"/>
  <c r="R25"/>
  <c r="R26"/>
  <c r="R27"/>
  <c r="R28"/>
  <c r="R14"/>
  <c r="H11" i="45"/>
  <c r="F34" i="19"/>
  <c r="D212" i="9"/>
  <c r="E212"/>
  <c r="F212"/>
  <c r="G212"/>
  <c r="H212"/>
  <c r="I212"/>
  <c r="F213"/>
  <c r="G213"/>
  <c r="H213"/>
  <c r="I213"/>
  <c r="D214"/>
  <c r="E214"/>
  <c r="F214"/>
  <c r="G214"/>
  <c r="H214"/>
  <c r="I214"/>
  <c r="D215"/>
  <c r="E215"/>
  <c r="F215"/>
  <c r="G215"/>
  <c r="H215"/>
  <c r="I215"/>
  <c r="D216"/>
  <c r="E216"/>
  <c r="F216"/>
  <c r="G216"/>
  <c r="H216"/>
  <c r="I216"/>
  <c r="D217"/>
  <c r="E217"/>
  <c r="F217"/>
  <c r="G217"/>
  <c r="H217"/>
  <c r="I217"/>
  <c r="F219"/>
  <c r="G219"/>
  <c r="H219"/>
  <c r="D220"/>
  <c r="E220"/>
  <c r="F220"/>
  <c r="G220"/>
  <c r="H220"/>
  <c r="I220"/>
  <c r="D221"/>
  <c r="E221"/>
  <c r="F221"/>
  <c r="G221"/>
  <c r="H221"/>
  <c r="I221"/>
  <c r="D222"/>
  <c r="E222"/>
  <c r="F222"/>
  <c r="G222"/>
  <c r="H222"/>
  <c r="I222"/>
  <c r="D211"/>
  <c r="F211"/>
  <c r="G211"/>
  <c r="C212"/>
  <c r="C213"/>
  <c r="C214"/>
  <c r="C215"/>
  <c r="C216"/>
  <c r="C217"/>
  <c r="C218"/>
  <c r="C219"/>
  <c r="C220"/>
  <c r="C221"/>
  <c r="C222"/>
  <c r="C223"/>
  <c r="C211"/>
  <c r="F200"/>
  <c r="H188"/>
  <c r="I157"/>
  <c r="E130"/>
  <c r="E126"/>
  <c r="E79"/>
  <c r="F79"/>
  <c r="H79"/>
  <c r="D79"/>
  <c r="D60"/>
  <c r="E60"/>
  <c r="F60"/>
  <c r="H60"/>
  <c r="D61"/>
  <c r="E61"/>
  <c r="F61"/>
  <c r="H61"/>
  <c r="D62"/>
  <c r="E62"/>
  <c r="F62"/>
  <c r="H62"/>
  <c r="D63"/>
  <c r="E63"/>
  <c r="F63"/>
  <c r="H63"/>
  <c r="D64"/>
  <c r="E64"/>
  <c r="F64"/>
  <c r="H64"/>
  <c r="D65"/>
  <c r="E65"/>
  <c r="F65"/>
  <c r="H65"/>
  <c r="D66"/>
  <c r="E66"/>
  <c r="F66"/>
  <c r="H66"/>
  <c r="D67"/>
  <c r="E67"/>
  <c r="F67"/>
  <c r="H67"/>
  <c r="D68"/>
  <c r="E68"/>
  <c r="F68"/>
  <c r="H68"/>
  <c r="D69"/>
  <c r="E69"/>
  <c r="F69"/>
  <c r="H69"/>
  <c r="D70"/>
  <c r="E70"/>
  <c r="F70"/>
  <c r="H70"/>
  <c r="D71"/>
  <c r="E71"/>
  <c r="F71"/>
  <c r="H71"/>
  <c r="D72"/>
  <c r="E72"/>
  <c r="F72"/>
  <c r="H72"/>
  <c r="D73"/>
  <c r="E73"/>
  <c r="F73"/>
  <c r="H73"/>
  <c r="D74"/>
  <c r="E74"/>
  <c r="F74"/>
  <c r="H74"/>
  <c r="D75"/>
  <c r="E75"/>
  <c r="F75"/>
  <c r="H75"/>
  <c r="D76"/>
  <c r="E76"/>
  <c r="F76"/>
  <c r="H76"/>
  <c r="D77"/>
  <c r="E77"/>
  <c r="F77"/>
  <c r="H77"/>
  <c r="D78"/>
  <c r="E78"/>
  <c r="F78"/>
  <c r="H78"/>
  <c r="D59"/>
  <c r="E59"/>
  <c r="E80"/>
  <c r="F59"/>
  <c r="H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59"/>
  <c r="C42"/>
  <c r="C41"/>
  <c r="C40"/>
  <c r="E8"/>
  <c r="F22" i="80"/>
  <c r="F16"/>
  <c r="F17"/>
  <c r="F13"/>
  <c r="F10"/>
  <c r="F9"/>
  <c r="E13"/>
  <c r="F8"/>
  <c r="F29" i="84"/>
  <c r="E31" i="18"/>
  <c r="F20" i="81"/>
  <c r="F18"/>
  <c r="F15"/>
  <c r="F8"/>
  <c r="F7" s="1"/>
  <c r="F6" s="1"/>
  <c r="F14"/>
  <c r="F13"/>
  <c r="F12" s="1"/>
  <c r="AS27" i="74"/>
  <c r="E40" i="81"/>
  <c r="C2" i="74"/>
  <c r="C91" s="1"/>
  <c r="C47"/>
  <c r="F2"/>
  <c r="F47"/>
  <c r="D15" i="51"/>
  <c r="E15"/>
  <c r="F15"/>
  <c r="G15"/>
  <c r="H15"/>
  <c r="I15"/>
  <c r="J15"/>
  <c r="K15"/>
  <c r="M15"/>
  <c r="D16"/>
  <c r="G16"/>
  <c r="H16"/>
  <c r="I16"/>
  <c r="D17"/>
  <c r="E17"/>
  <c r="F17"/>
  <c r="G17"/>
  <c r="H17"/>
  <c r="I17"/>
  <c r="J17"/>
  <c r="K17"/>
  <c r="M17"/>
  <c r="D18"/>
  <c r="E18"/>
  <c r="F18"/>
  <c r="G18"/>
  <c r="H18"/>
  <c r="I18"/>
  <c r="J18"/>
  <c r="K18"/>
  <c r="M18"/>
  <c r="D19"/>
  <c r="E19"/>
  <c r="F19"/>
  <c r="G19"/>
  <c r="H19"/>
  <c r="I19"/>
  <c r="J19"/>
  <c r="K19"/>
  <c r="M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D23"/>
  <c r="E23"/>
  <c r="F23"/>
  <c r="G23"/>
  <c r="H23"/>
  <c r="I23"/>
  <c r="J23"/>
  <c r="K23"/>
  <c r="D24"/>
  <c r="E24"/>
  <c r="F24"/>
  <c r="G24"/>
  <c r="H24"/>
  <c r="I24"/>
  <c r="J24"/>
  <c r="K24"/>
  <c r="D25"/>
  <c r="E25"/>
  <c r="F25"/>
  <c r="G25"/>
  <c r="H25"/>
  <c r="I25"/>
  <c r="J25"/>
  <c r="K25"/>
  <c r="D26"/>
  <c r="E26"/>
  <c r="F26"/>
  <c r="G26"/>
  <c r="H26"/>
  <c r="I26"/>
  <c r="J26"/>
  <c r="K26"/>
  <c r="L26"/>
  <c r="M26"/>
  <c r="D27"/>
  <c r="E27"/>
  <c r="F27"/>
  <c r="G27"/>
  <c r="H27"/>
  <c r="I27"/>
  <c r="J27"/>
  <c r="K27"/>
  <c r="L27"/>
  <c r="M27"/>
  <c r="N27"/>
  <c r="D28"/>
  <c r="E28"/>
  <c r="F28"/>
  <c r="G28"/>
  <c r="H28"/>
  <c r="I28"/>
  <c r="J28"/>
  <c r="K28"/>
  <c r="L28"/>
  <c r="M28"/>
  <c r="N28"/>
  <c r="C15"/>
  <c r="C16"/>
  <c r="C17"/>
  <c r="C18"/>
  <c r="C19"/>
  <c r="S19"/>
  <c r="C20"/>
  <c r="C21"/>
  <c r="S21" s="1"/>
  <c r="S29" s="1"/>
  <c r="C22"/>
  <c r="C23"/>
  <c r="S23"/>
  <c r="C24"/>
  <c r="C25"/>
  <c r="S25" s="1"/>
  <c r="C26"/>
  <c r="C27"/>
  <c r="S27"/>
  <c r="C28"/>
  <c r="M14"/>
  <c r="J7" i="42"/>
  <c r="E19" i="79"/>
  <c r="F19"/>
  <c r="G19"/>
  <c r="D19"/>
  <c r="F34" i="72"/>
  <c r="H34"/>
  <c r="F28" i="18"/>
  <c r="F27"/>
  <c r="F13" i="11"/>
  <c r="F218" i="9"/>
  <c r="E8" i="11"/>
  <c r="E213" i="9"/>
  <c r="G14" i="83"/>
  <c r="E9" i="18"/>
  <c r="E8"/>
  <c r="E128" i="9" s="1"/>
  <c r="K10" i="73"/>
  <c r="L10"/>
  <c r="K11"/>
  <c r="L11"/>
  <c r="N11"/>
  <c r="H10"/>
  <c r="H11"/>
  <c r="O11"/>
  <c r="K8"/>
  <c r="H8"/>
  <c r="O8"/>
  <c r="O9"/>
  <c r="F13"/>
  <c r="C201" i="9"/>
  <c r="G13" i="73"/>
  <c r="D201" i="9"/>
  <c r="J13" i="73"/>
  <c r="M13"/>
  <c r="H201" i="9"/>
  <c r="E13" i="73"/>
  <c r="F9"/>
  <c r="C200" i="9"/>
  <c r="G9" i="73"/>
  <c r="D200" i="9"/>
  <c r="H9" i="73"/>
  <c r="G6" i="79"/>
  <c r="K9" i="73"/>
  <c r="D33" i="79"/>
  <c r="L9" i="73"/>
  <c r="E20" i="79"/>
  <c r="M9" i="73"/>
  <c r="N9"/>
  <c r="E9"/>
  <c r="D6" i="79"/>
  <c r="D26" i="1"/>
  <c r="F46" i="19"/>
  <c r="F21"/>
  <c r="F11"/>
  <c r="F7"/>
  <c r="AO23" i="85"/>
  <c r="N26" i="51"/>
  <c r="AM22" i="85"/>
  <c r="L25" i="51"/>
  <c r="AM21" i="85"/>
  <c r="L24" i="51"/>
  <c r="AM20" i="85"/>
  <c r="L23" i="51"/>
  <c r="AM19" i="85"/>
  <c r="L22" i="51"/>
  <c r="AM18" i="85"/>
  <c r="L21" i="51"/>
  <c r="AM17" i="85"/>
  <c r="L20" i="51"/>
  <c r="AM16" i="85"/>
  <c r="L19" i="51"/>
  <c r="L18"/>
  <c r="L17"/>
  <c r="J16"/>
  <c r="E16"/>
  <c r="L15"/>
  <c r="I14"/>
  <c r="AJ26" i="85"/>
  <c r="H14" i="51"/>
  <c r="H29" s="1"/>
  <c r="H31" s="1"/>
  <c r="G14"/>
  <c r="E14"/>
  <c r="E29" s="1"/>
  <c r="E31" s="1"/>
  <c r="AK24" i="74"/>
  <c r="AJ24"/>
  <c r="AO24"/>
  <c r="AR24"/>
  <c r="AK23"/>
  <c r="AJ23"/>
  <c r="AO23"/>
  <c r="AR23"/>
  <c r="AK22"/>
  <c r="AJ22"/>
  <c r="AO22"/>
  <c r="AR22"/>
  <c r="AK21"/>
  <c r="AJ21"/>
  <c r="AO21"/>
  <c r="AR21"/>
  <c r="AK20"/>
  <c r="AJ20"/>
  <c r="AO20"/>
  <c r="AR20"/>
  <c r="AK19"/>
  <c r="AJ19"/>
  <c r="AO19"/>
  <c r="AR19"/>
  <c r="AK18"/>
  <c r="AJ18"/>
  <c r="AP18"/>
  <c r="AO18"/>
  <c r="AR18"/>
  <c r="AK17"/>
  <c r="AJ17"/>
  <c r="AP17"/>
  <c r="AO17"/>
  <c r="AR17"/>
  <c r="AK16"/>
  <c r="AJ16"/>
  <c r="AP16"/>
  <c r="AO16"/>
  <c r="AR16"/>
  <c r="AN5"/>
  <c r="Q294"/>
  <c r="M120"/>
  <c r="M122"/>
  <c r="AN15"/>
  <c r="H120"/>
  <c r="H122"/>
  <c r="AI15"/>
  <c r="O105"/>
  <c r="I105"/>
  <c r="L105"/>
  <c r="O104"/>
  <c r="I104"/>
  <c r="L104"/>
  <c r="O103"/>
  <c r="I103"/>
  <c r="L103"/>
  <c r="O102"/>
  <c r="I102"/>
  <c r="L102"/>
  <c r="O101"/>
  <c r="I101"/>
  <c r="L101"/>
  <c r="O100"/>
  <c r="I100"/>
  <c r="L100"/>
  <c r="O99"/>
  <c r="I99"/>
  <c r="L99"/>
  <c r="O98"/>
  <c r="I98"/>
  <c r="L98"/>
  <c r="O97"/>
  <c r="I97"/>
  <c r="I120"/>
  <c r="I122"/>
  <c r="AJ15"/>
  <c r="P120"/>
  <c r="P122"/>
  <c r="AQ15"/>
  <c r="O96"/>
  <c r="O120"/>
  <c r="O122"/>
  <c r="AP15"/>
  <c r="N96"/>
  <c r="L96"/>
  <c r="K96"/>
  <c r="M76"/>
  <c r="M78"/>
  <c r="AN14"/>
  <c r="H76"/>
  <c r="H78"/>
  <c r="AI14"/>
  <c r="O61"/>
  <c r="I61"/>
  <c r="L61"/>
  <c r="O60"/>
  <c r="I60"/>
  <c r="L60"/>
  <c r="O59"/>
  <c r="I59"/>
  <c r="L59"/>
  <c r="O58"/>
  <c r="I58"/>
  <c r="L58"/>
  <c r="O57"/>
  <c r="I57"/>
  <c r="L57"/>
  <c r="O56"/>
  <c r="I56"/>
  <c r="L56"/>
  <c r="O55"/>
  <c r="I55"/>
  <c r="L55"/>
  <c r="O54"/>
  <c r="I54"/>
  <c r="L54"/>
  <c r="O53"/>
  <c r="I53"/>
  <c r="L53"/>
  <c r="P52"/>
  <c r="P76"/>
  <c r="P78"/>
  <c r="AQ14"/>
  <c r="O52"/>
  <c r="O76"/>
  <c r="O78"/>
  <c r="AP14"/>
  <c r="N52"/>
  <c r="L52"/>
  <c r="K52"/>
  <c r="M32"/>
  <c r="M34"/>
  <c r="AN13"/>
  <c r="H32"/>
  <c r="H34"/>
  <c r="AI13"/>
  <c r="O25"/>
  <c r="I25"/>
  <c r="N25"/>
  <c r="O24"/>
  <c r="I24"/>
  <c r="N24"/>
  <c r="O23"/>
  <c r="I23"/>
  <c r="N23"/>
  <c r="O22"/>
  <c r="I22"/>
  <c r="N22"/>
  <c r="O21"/>
  <c r="I21"/>
  <c r="L21"/>
  <c r="O20"/>
  <c r="I20"/>
  <c r="L20"/>
  <c r="O19"/>
  <c r="I19"/>
  <c r="L19"/>
  <c r="O18"/>
  <c r="I18"/>
  <c r="L18"/>
  <c r="O17"/>
  <c r="I17"/>
  <c r="L17"/>
  <c r="O16"/>
  <c r="I16"/>
  <c r="L16"/>
  <c r="O15"/>
  <c r="I15"/>
  <c r="L15"/>
  <c r="O14"/>
  <c r="I14"/>
  <c r="L14"/>
  <c r="O13"/>
  <c r="I13"/>
  <c r="L13"/>
  <c r="O12"/>
  <c r="I12"/>
  <c r="L12"/>
  <c r="O11"/>
  <c r="I11"/>
  <c r="L11"/>
  <c r="O10"/>
  <c r="I10"/>
  <c r="L10"/>
  <c r="O9"/>
  <c r="I9"/>
  <c r="L9"/>
  <c r="O8"/>
  <c r="I8"/>
  <c r="L8"/>
  <c r="P7"/>
  <c r="P32"/>
  <c r="P34"/>
  <c r="AQ13"/>
  <c r="O7"/>
  <c r="O32"/>
  <c r="O34"/>
  <c r="AP13"/>
  <c r="N7"/>
  <c r="L7"/>
  <c r="K7"/>
  <c r="E29" i="18"/>
  <c r="E28"/>
  <c r="E27" s="1"/>
  <c r="E129" i="9" s="1"/>
  <c r="D43" i="82"/>
  <c r="D31"/>
  <c r="F28" i="81"/>
  <c r="F16"/>
  <c r="E28"/>
  <c r="F11" i="80"/>
  <c r="E11"/>
  <c r="F15"/>
  <c r="F7"/>
  <c r="G40" i="79"/>
  <c r="A33" i="82"/>
  <c r="A34"/>
  <c r="A35"/>
  <c r="A36"/>
  <c r="A37"/>
  <c r="A38"/>
  <c r="A39"/>
  <c r="A40"/>
  <c r="A41"/>
  <c r="A42"/>
  <c r="A28"/>
  <c r="A29"/>
  <c r="A30"/>
  <c r="A19"/>
  <c r="A20"/>
  <c r="A21"/>
  <c r="A22"/>
  <c r="A23"/>
  <c r="A24"/>
  <c r="A25"/>
  <c r="A15"/>
  <c r="A16"/>
  <c r="A6"/>
  <c r="A7"/>
  <c r="A8"/>
  <c r="A9"/>
  <c r="A10"/>
  <c r="A11"/>
  <c r="A12"/>
  <c r="D33" i="81"/>
  <c r="D34"/>
  <c r="D35"/>
  <c r="D36"/>
  <c r="D37"/>
  <c r="D17"/>
  <c r="D18"/>
  <c r="D19"/>
  <c r="D20"/>
  <c r="D21"/>
  <c r="D22"/>
  <c r="D23"/>
  <c r="D24"/>
  <c r="D25"/>
  <c r="D26"/>
  <c r="D27"/>
  <c r="D28"/>
  <c r="D7"/>
  <c r="D8"/>
  <c r="D9"/>
  <c r="D10"/>
  <c r="D11"/>
  <c r="A34" i="79"/>
  <c r="A35"/>
  <c r="A36"/>
  <c r="A37"/>
  <c r="A38"/>
  <c r="A39"/>
  <c r="A40"/>
  <c r="A21"/>
  <c r="A22"/>
  <c r="A23"/>
  <c r="A24"/>
  <c r="A25"/>
  <c r="A26"/>
  <c r="A27"/>
  <c r="A7"/>
  <c r="A8"/>
  <c r="A9"/>
  <c r="A10"/>
  <c r="A11"/>
  <c r="A12"/>
  <c r="A13"/>
  <c r="J15" i="11"/>
  <c r="J16"/>
  <c r="J17"/>
  <c r="J7"/>
  <c r="G13"/>
  <c r="D42" i="20"/>
  <c r="F29" i="16"/>
  <c r="D3" i="73"/>
  <c r="C2" i="79" s="1"/>
  <c r="D2" i="73"/>
  <c r="C1" i="79" s="1"/>
  <c r="M41" i="73"/>
  <c r="F25" i="79"/>
  <c r="J41" i="73"/>
  <c r="F204" i="9"/>
  <c r="G41" i="73"/>
  <c r="D204" i="9"/>
  <c r="F41" i="73"/>
  <c r="C204" i="9"/>
  <c r="E41" i="73"/>
  <c r="B204" i="9"/>
  <c r="E204" s="1"/>
  <c r="K40" i="73"/>
  <c r="L40"/>
  <c r="N40"/>
  <c r="H40"/>
  <c r="K39"/>
  <c r="L39"/>
  <c r="N39"/>
  <c r="H39"/>
  <c r="K38"/>
  <c r="L38"/>
  <c r="N38"/>
  <c r="H38"/>
  <c r="K37"/>
  <c r="L37"/>
  <c r="H37"/>
  <c r="M35"/>
  <c r="H203" i="9"/>
  <c r="J35" i="73"/>
  <c r="F203" i="9"/>
  <c r="G35" i="73"/>
  <c r="D203" i="9"/>
  <c r="F35" i="73"/>
  <c r="E35"/>
  <c r="L34"/>
  <c r="N34"/>
  <c r="O34"/>
  <c r="L33"/>
  <c r="N33"/>
  <c r="O33"/>
  <c r="L32"/>
  <c r="N32"/>
  <c r="L31"/>
  <c r="H35"/>
  <c r="L30"/>
  <c r="M28"/>
  <c r="H202" i="9"/>
  <c r="J28" i="73"/>
  <c r="F202" i="9"/>
  <c r="G28" i="73"/>
  <c r="G43"/>
  <c r="F28"/>
  <c r="C202" i="9"/>
  <c r="E28" i="73"/>
  <c r="L27"/>
  <c r="N27"/>
  <c r="H27"/>
  <c r="O27"/>
  <c r="L26"/>
  <c r="H26"/>
  <c r="L25"/>
  <c r="N25"/>
  <c r="H25"/>
  <c r="O25"/>
  <c r="H24"/>
  <c r="L23"/>
  <c r="N23"/>
  <c r="H23"/>
  <c r="O23"/>
  <c r="L21"/>
  <c r="N21"/>
  <c r="H21"/>
  <c r="L20"/>
  <c r="N20"/>
  <c r="H20"/>
  <c r="L19"/>
  <c r="H19"/>
  <c r="L18"/>
  <c r="N18"/>
  <c r="H18"/>
  <c r="O18"/>
  <c r="L17"/>
  <c r="N17"/>
  <c r="H17"/>
  <c r="K16"/>
  <c r="H16"/>
  <c r="K12"/>
  <c r="K13"/>
  <c r="L12"/>
  <c r="N12"/>
  <c r="G21" i="79"/>
  <c r="H12" i="73"/>
  <c r="H13"/>
  <c r="C4" i="75"/>
  <c r="O2"/>
  <c r="J23"/>
  <c r="L23"/>
  <c r="J24"/>
  <c r="L24"/>
  <c r="J25"/>
  <c r="L25"/>
  <c r="J26"/>
  <c r="L26"/>
  <c r="J27"/>
  <c r="L27"/>
  <c r="J28"/>
  <c r="L28"/>
  <c r="J29"/>
  <c r="L29"/>
  <c r="J30"/>
  <c r="L30"/>
  <c r="J31"/>
  <c r="L31"/>
  <c r="J32"/>
  <c r="L32"/>
  <c r="J33"/>
  <c r="L33"/>
  <c r="J34"/>
  <c r="L34"/>
  <c r="J35"/>
  <c r="L35"/>
  <c r="J36"/>
  <c r="L36"/>
  <c r="J37"/>
  <c r="L37"/>
  <c r="J38"/>
  <c r="L38"/>
  <c r="J39"/>
  <c r="L39"/>
  <c r="J40"/>
  <c r="L40"/>
  <c r="J41"/>
  <c r="L41"/>
  <c r="J42"/>
  <c r="L42"/>
  <c r="J43"/>
  <c r="L43"/>
  <c r="J44"/>
  <c r="L44"/>
  <c r="J45"/>
  <c r="L45"/>
  <c r="J46"/>
  <c r="L46"/>
  <c r="J47"/>
  <c r="L47"/>
  <c r="J48"/>
  <c r="L48"/>
  <c r="J49"/>
  <c r="L49"/>
  <c r="J50"/>
  <c r="L50"/>
  <c r="J51"/>
  <c r="L51"/>
  <c r="J52"/>
  <c r="L52"/>
  <c r="J53"/>
  <c r="L53"/>
  <c r="J54"/>
  <c r="L54"/>
  <c r="J55"/>
  <c r="L55"/>
  <c r="I12" i="7"/>
  <c r="I13"/>
  <c r="I14"/>
  <c r="I15"/>
  <c r="I16"/>
  <c r="I18"/>
  <c r="I19"/>
  <c r="I20"/>
  <c r="I21"/>
  <c r="I22"/>
  <c r="I23"/>
  <c r="I26"/>
  <c r="I27"/>
  <c r="I28"/>
  <c r="I29"/>
  <c r="I30"/>
  <c r="I31"/>
  <c r="I32"/>
  <c r="I33"/>
  <c r="I34"/>
  <c r="V14" i="75"/>
  <c r="V18"/>
  <c r="V3"/>
  <c r="G34" i="5"/>
  <c r="G35"/>
  <c r="G36"/>
  <c r="G37"/>
  <c r="G24"/>
  <c r="G73" i="9"/>
  <c r="G25" i="5"/>
  <c r="G74" i="9"/>
  <c r="G26" i="5"/>
  <c r="G75" i="9"/>
  <c r="G27" i="5"/>
  <c r="G76" i="9"/>
  <c r="G28" i="5"/>
  <c r="G77" i="9"/>
  <c r="G29" i="5"/>
  <c r="G78" i="9"/>
  <c r="G30" i="5"/>
  <c r="G31"/>
  <c r="J7" i="40"/>
  <c r="G40"/>
  <c r="G28"/>
  <c r="G43"/>
  <c r="I40" i="47"/>
  <c r="G13" i="4"/>
  <c r="G14"/>
  <c r="G15"/>
  <c r="G16"/>
  <c r="G17"/>
  <c r="G18"/>
  <c r="G19"/>
  <c r="G20"/>
  <c r="G12"/>
  <c r="G11" i="5"/>
  <c r="G60" i="9"/>
  <c r="G12" i="5"/>
  <c r="G61" i="9"/>
  <c r="G13" i="5"/>
  <c r="G62" i="9"/>
  <c r="G14" i="5"/>
  <c r="G63" i="9"/>
  <c r="G15" i="5"/>
  <c r="G64" i="9"/>
  <c r="G16" i="5"/>
  <c r="G65" i="9"/>
  <c r="G17" i="5"/>
  <c r="G66" i="9"/>
  <c r="G18" i="5"/>
  <c r="G67" i="9"/>
  <c r="G19" i="5"/>
  <c r="G68" i="9"/>
  <c r="G20" i="5"/>
  <c r="G69" i="9"/>
  <c r="G21" i="5"/>
  <c r="G70" i="9"/>
  <c r="G22" i="5"/>
  <c r="G71" i="9"/>
  <c r="G23" i="5"/>
  <c r="G72" i="9"/>
  <c r="G32" i="5"/>
  <c r="G33"/>
  <c r="G79" i="9"/>
  <c r="G10" i="5"/>
  <c r="G59" i="9"/>
  <c r="F8" i="8"/>
  <c r="F12" s="1"/>
  <c r="B113" i="9"/>
  <c r="B114"/>
  <c r="B115"/>
  <c r="B116"/>
  <c r="B117"/>
  <c r="B118"/>
  <c r="B119"/>
  <c r="E120"/>
  <c r="F120"/>
  <c r="B112"/>
  <c r="H13" i="27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F54"/>
  <c r="E54"/>
  <c r="H54"/>
  <c r="G54"/>
  <c r="D44" i="9"/>
  <c r="E44"/>
  <c r="F44"/>
  <c r="G47" i="72"/>
  <c r="E25" i="16"/>
  <c r="E20" i="81" s="1"/>
  <c r="E16" s="1"/>
  <c r="E37" s="1"/>
  <c r="E40" i="72"/>
  <c r="E31" i="16"/>
  <c r="I155" i="9" s="1"/>
  <c r="H181"/>
  <c r="H182"/>
  <c r="H183"/>
  <c r="H178"/>
  <c r="H173"/>
  <c r="I160"/>
  <c r="E5"/>
  <c r="D120"/>
  <c r="H172"/>
  <c r="E10"/>
  <c r="D4" i="73"/>
  <c r="G90" i="9"/>
  <c r="G93"/>
  <c r="G95"/>
  <c r="G22" i="4"/>
  <c r="E13" i="19"/>
  <c r="D83" i="9"/>
  <c r="G39" i="5"/>
  <c r="G41"/>
  <c r="E26" i="1"/>
  <c r="E121" i="9"/>
  <c r="C4" i="40"/>
  <c r="F13" i="1"/>
  <c r="F14"/>
  <c r="F15"/>
  <c r="F16"/>
  <c r="F17"/>
  <c r="F18"/>
  <c r="F19"/>
  <c r="F20"/>
  <c r="F21"/>
  <c r="F22"/>
  <c r="F23"/>
  <c r="F24"/>
  <c r="F25"/>
  <c r="F26"/>
  <c r="P8" i="75"/>
  <c r="Q8"/>
  <c r="R8"/>
  <c r="S8"/>
  <c r="J14"/>
  <c r="T8"/>
  <c r="J15"/>
  <c r="J16"/>
  <c r="J17"/>
  <c r="J18"/>
  <c r="J19"/>
  <c r="J20"/>
  <c r="J21"/>
  <c r="J22"/>
  <c r="U8"/>
  <c r="P9"/>
  <c r="Q9"/>
  <c r="R9"/>
  <c r="S9"/>
  <c r="T9"/>
  <c r="U9"/>
  <c r="P10"/>
  <c r="Q10"/>
  <c r="R10"/>
  <c r="S10"/>
  <c r="T10"/>
  <c r="U10"/>
  <c r="P11"/>
  <c r="Q11"/>
  <c r="R11"/>
  <c r="S11"/>
  <c r="U11"/>
  <c r="P12"/>
  <c r="Q12"/>
  <c r="R12"/>
  <c r="S12"/>
  <c r="T12"/>
  <c r="U12"/>
  <c r="P13"/>
  <c r="Q13"/>
  <c r="R13"/>
  <c r="S13"/>
  <c r="T13"/>
  <c r="U13"/>
  <c r="P14"/>
  <c r="Q14"/>
  <c r="R14"/>
  <c r="S14"/>
  <c r="T14"/>
  <c r="U14"/>
  <c r="P15"/>
  <c r="Q15"/>
  <c r="R15"/>
  <c r="S15"/>
  <c r="T15"/>
  <c r="U15"/>
  <c r="P16"/>
  <c r="Q16"/>
  <c r="R16"/>
  <c r="S16"/>
  <c r="T16"/>
  <c r="U16"/>
  <c r="P17"/>
  <c r="Q17"/>
  <c r="R17"/>
  <c r="S17"/>
  <c r="T17"/>
  <c r="U17"/>
  <c r="Q18"/>
  <c r="R18"/>
  <c r="S18"/>
  <c r="U18"/>
  <c r="P19"/>
  <c r="Q19"/>
  <c r="R19"/>
  <c r="S19"/>
  <c r="U19"/>
  <c r="O19"/>
  <c r="O17"/>
  <c r="O16"/>
  <c r="O15"/>
  <c r="O14"/>
  <c r="W14"/>
  <c r="O13"/>
  <c r="O12"/>
  <c r="O11"/>
  <c r="O10"/>
  <c r="O9"/>
  <c r="O8"/>
  <c r="L14"/>
  <c r="L15"/>
  <c r="L16"/>
  <c r="L17"/>
  <c r="L18"/>
  <c r="L19"/>
  <c r="L20"/>
  <c r="L21"/>
  <c r="L22"/>
  <c r="E32" i="14"/>
  <c r="H40" i="44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43"/>
  <c r="G94" i="9"/>
  <c r="H41" i="45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I13" i="47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2"/>
  <c r="I41"/>
  <c r="G88" i="9"/>
  <c r="C2" i="8"/>
  <c r="D13" i="11"/>
  <c r="D218" i="9"/>
  <c r="D18" i="11"/>
  <c r="D223" i="9"/>
  <c r="I18" i="42"/>
  <c r="F19" i="16"/>
  <c r="F16"/>
  <c r="F34"/>
  <c r="E8" i="14"/>
  <c r="E15"/>
  <c r="E22"/>
  <c r="E3"/>
  <c r="I14" i="42"/>
  <c r="I15"/>
  <c r="I16"/>
  <c r="I17"/>
  <c r="I19"/>
  <c r="I20"/>
  <c r="E26" i="19"/>
  <c r="E122" i="9"/>
  <c r="G5" i="8"/>
  <c r="J7" i="7"/>
  <c r="C4"/>
  <c r="E46" i="19"/>
  <c r="E34"/>
  <c r="F2"/>
  <c r="F2" i="16"/>
  <c r="E39" i="5"/>
  <c r="F39"/>
  <c r="D39"/>
  <c r="I5"/>
  <c r="C2"/>
  <c r="I7" i="4"/>
  <c r="C4"/>
  <c r="J7" i="1"/>
  <c r="I7" i="47"/>
  <c r="C4"/>
  <c r="I7" i="45"/>
  <c r="C4"/>
  <c r="J7" i="44"/>
  <c r="C4"/>
  <c r="H19" i="43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G96" i="9"/>
  <c r="H7" i="43"/>
  <c r="C4"/>
  <c r="G20" i="42"/>
  <c r="C4"/>
  <c r="H7" i="27"/>
  <c r="C4"/>
  <c r="O29" i="51"/>
  <c r="J7"/>
  <c r="C4"/>
  <c r="R4"/>
  <c r="E123" i="9"/>
  <c r="F8" i="18"/>
  <c r="D8" i="11"/>
  <c r="D213" i="9"/>
  <c r="F2" i="18"/>
  <c r="I2" i="11"/>
  <c r="Q25" i="75"/>
  <c r="Q29"/>
  <c r="R25"/>
  <c r="R29"/>
  <c r="S25"/>
  <c r="S29"/>
  <c r="T25"/>
  <c r="T29"/>
  <c r="U29"/>
  <c r="V29"/>
  <c r="W29"/>
  <c r="J7"/>
  <c r="L2" i="73" s="1"/>
  <c r="I7" i="72"/>
  <c r="C4"/>
  <c r="P18" i="75"/>
  <c r="D29" i="14"/>
  <c r="H191" i="9"/>
  <c r="O18" i="75"/>
  <c r="W18"/>
  <c r="T18"/>
  <c r="E24" i="19"/>
  <c r="E8" i="81"/>
  <c r="H12" i="27"/>
  <c r="D25" i="14"/>
  <c r="H187" i="9"/>
  <c r="E29" i="16"/>
  <c r="I153" i="9" s="1"/>
  <c r="I158" s="1"/>
  <c r="T19" i="75"/>
  <c r="T11"/>
  <c r="S20"/>
  <c r="S22"/>
  <c r="Q20"/>
  <c r="Q22"/>
  <c r="O20"/>
  <c r="O22"/>
  <c r="U20"/>
  <c r="U22"/>
  <c r="T20"/>
  <c r="T22"/>
  <c r="T30"/>
  <c r="R20"/>
  <c r="R22"/>
  <c r="P20"/>
  <c r="P22"/>
  <c r="H41" i="73"/>
  <c r="H28"/>
  <c r="O17"/>
  <c r="O21"/>
  <c r="O39"/>
  <c r="N30"/>
  <c r="N37"/>
  <c r="K35"/>
  <c r="O38"/>
  <c r="K41"/>
  <c r="L16"/>
  <c r="N16"/>
  <c r="O30"/>
  <c r="O37"/>
  <c r="O16"/>
  <c r="E28" i="14"/>
  <c r="E30"/>
  <c r="E34" s="1"/>
  <c r="N19" i="73"/>
  <c r="N31"/>
  <c r="L35"/>
  <c r="O31"/>
  <c r="O19"/>
  <c r="O12"/>
  <c r="J7" i="74"/>
  <c r="K8"/>
  <c r="J8"/>
  <c r="N8"/>
  <c r="K9"/>
  <c r="J9"/>
  <c r="K10"/>
  <c r="J10"/>
  <c r="K11"/>
  <c r="J11"/>
  <c r="K12"/>
  <c r="J12"/>
  <c r="K13"/>
  <c r="J13"/>
  <c r="K14"/>
  <c r="J14"/>
  <c r="K15"/>
  <c r="J15"/>
  <c r="K16"/>
  <c r="J16"/>
  <c r="K17"/>
  <c r="J17"/>
  <c r="K18"/>
  <c r="J18"/>
  <c r="K19"/>
  <c r="J19"/>
  <c r="K20"/>
  <c r="J20"/>
  <c r="K21"/>
  <c r="J21"/>
  <c r="L22"/>
  <c r="L23"/>
  <c r="L24"/>
  <c r="L25"/>
  <c r="J52"/>
  <c r="K53"/>
  <c r="J53"/>
  <c r="N53"/>
  <c r="K54"/>
  <c r="J54"/>
  <c r="K55"/>
  <c r="J55"/>
  <c r="K56"/>
  <c r="J56"/>
  <c r="K57"/>
  <c r="J57"/>
  <c r="K58"/>
  <c r="J58"/>
  <c r="K59"/>
  <c r="J59"/>
  <c r="K60"/>
  <c r="J60"/>
  <c r="K61"/>
  <c r="J61"/>
  <c r="J96"/>
  <c r="K97"/>
  <c r="N97"/>
  <c r="K98"/>
  <c r="J98"/>
  <c r="N98"/>
  <c r="K99"/>
  <c r="J99"/>
  <c r="N99"/>
  <c r="K100"/>
  <c r="J100"/>
  <c r="N100"/>
  <c r="K101"/>
  <c r="J101"/>
  <c r="N101"/>
  <c r="K102"/>
  <c r="J102"/>
  <c r="N102"/>
  <c r="K103"/>
  <c r="J103"/>
  <c r="N103"/>
  <c r="K104"/>
  <c r="J104"/>
  <c r="N104"/>
  <c r="K105"/>
  <c r="J105"/>
  <c r="N105"/>
  <c r="K22"/>
  <c r="J22"/>
  <c r="K23"/>
  <c r="J23"/>
  <c r="K24"/>
  <c r="J24"/>
  <c r="K25"/>
  <c r="J25"/>
  <c r="L97"/>
  <c r="L120"/>
  <c r="L122"/>
  <c r="AM15"/>
  <c r="J97"/>
  <c r="K120"/>
  <c r="K122"/>
  <c r="AL15"/>
  <c r="K76"/>
  <c r="K78"/>
  <c r="AL14"/>
  <c r="K32"/>
  <c r="K34"/>
  <c r="AL13"/>
  <c r="F8" i="79"/>
  <c r="N26" i="73"/>
  <c r="J8" i="11"/>
  <c r="F6" i="19"/>
  <c r="AP19" i="74"/>
  <c r="AP20"/>
  <c r="AP21"/>
  <c r="AP22"/>
  <c r="AP23"/>
  <c r="AP24"/>
  <c r="O26" i="73"/>
  <c r="G20" i="79"/>
  <c r="F238" i="9"/>
  <c r="F44" i="79" s="1"/>
  <c r="E26" i="80" s="1"/>
  <c r="D48" i="81" s="1"/>
  <c r="D53" i="82" s="1"/>
  <c r="AN27" i="74"/>
  <c r="AN29"/>
  <c r="H186" i="9"/>
  <c r="H184"/>
  <c r="H189" s="1"/>
  <c r="F23" i="80"/>
  <c r="E25" i="19"/>
  <c r="E10" i="81"/>
  <c r="H44" i="45"/>
  <c r="G91" i="9"/>
  <c r="E23" i="19"/>
  <c r="E15" i="16"/>
  <c r="I141" i="9" s="1"/>
  <c r="E28" i="19"/>
  <c r="I143" i="9"/>
  <c r="E16" i="80"/>
  <c r="V16" i="75"/>
  <c r="W16"/>
  <c r="V12"/>
  <c r="W12"/>
  <c r="Y19" i="85"/>
  <c r="AL11"/>
  <c r="T14"/>
  <c r="T19"/>
  <c r="I29" i="51"/>
  <c r="I31"/>
  <c r="V10" i="75"/>
  <c r="W10"/>
  <c r="S28" i="51"/>
  <c r="S26"/>
  <c r="S24"/>
  <c r="S22"/>
  <c r="S20"/>
  <c r="S18"/>
  <c r="S17"/>
  <c r="S15"/>
  <c r="AI26" i="85"/>
  <c r="AF26"/>
  <c r="AH26"/>
  <c r="AO16"/>
  <c r="N19" i="51"/>
  <c r="D14"/>
  <c r="D29" s="1"/>
  <c r="D31" s="1"/>
  <c r="C14"/>
  <c r="C29"/>
  <c r="C31" s="1"/>
  <c r="V19" i="75"/>
  <c r="W19" s="1"/>
  <c r="V17"/>
  <c r="W17" s="1"/>
  <c r="V15"/>
  <c r="W15" s="1"/>
  <c r="V9"/>
  <c r="W9" s="1"/>
  <c r="V13"/>
  <c r="W13" s="1"/>
  <c r="V11"/>
  <c r="W11" s="1"/>
  <c r="G29" i="51"/>
  <c r="G31" s="1"/>
  <c r="S16"/>
  <c r="N17"/>
  <c r="AO15" i="85"/>
  <c r="N18" i="51"/>
  <c r="K16"/>
  <c r="AN17" i="85"/>
  <c r="AO17"/>
  <c r="S14" i="51"/>
  <c r="F16"/>
  <c r="M20"/>
  <c r="N20"/>
  <c r="AN18" i="85"/>
  <c r="M21" i="51"/>
  <c r="AO18" i="85"/>
  <c r="N21" i="51"/>
  <c r="AN19" i="85"/>
  <c r="AO19"/>
  <c r="M22" i="51"/>
  <c r="N22"/>
  <c r="AN20" i="85"/>
  <c r="M23" i="51"/>
  <c r="AO20" i="85"/>
  <c r="N23" i="51"/>
  <c r="AN21" i="85"/>
  <c r="AO21"/>
  <c r="M24" i="51"/>
  <c r="N24"/>
  <c r="AN22" i="85"/>
  <c r="M25" i="51"/>
  <c r="AO22" i="85"/>
  <c r="N25" i="51"/>
  <c r="E15" i="19"/>
  <c r="E11" s="1"/>
  <c r="E6" s="1"/>
  <c r="E125" i="9"/>
  <c r="F30" i="1"/>
  <c r="J14" i="51"/>
  <c r="AK26" i="85"/>
  <c r="AM11"/>
  <c r="L14" i="51"/>
  <c r="L29" s="1"/>
  <c r="L31" s="1"/>
  <c r="K14"/>
  <c r="K29"/>
  <c r="K31" s="1"/>
  <c r="AL26" i="85"/>
  <c r="T45"/>
  <c r="T78"/>
  <c r="AM26"/>
  <c r="L16" i="51"/>
  <c r="G44" i="85"/>
  <c r="K44"/>
  <c r="K18"/>
  <c r="AG11"/>
  <c r="V8" i="75"/>
  <c r="J29" i="51"/>
  <c r="J31" s="1"/>
  <c r="AG26" i="85"/>
  <c r="AO11"/>
  <c r="F14" i="51"/>
  <c r="F29" s="1"/>
  <c r="F31" s="1"/>
  <c r="V20" i="75"/>
  <c r="V22"/>
  <c r="W8"/>
  <c r="N14" i="51"/>
  <c r="N29" s="1"/>
  <c r="AN13" i="85"/>
  <c r="AO13"/>
  <c r="M16" i="51"/>
  <c r="M29" s="1"/>
  <c r="AN26" i="85"/>
  <c r="N16" i="51"/>
  <c r="AO26" i="85"/>
  <c r="J120" i="74"/>
  <c r="J122"/>
  <c r="AK15"/>
  <c r="J76"/>
  <c r="J78"/>
  <c r="AK14"/>
  <c r="L76"/>
  <c r="L78"/>
  <c r="AM14"/>
  <c r="AQ27"/>
  <c r="AQ29"/>
  <c r="AI27"/>
  <c r="AI29"/>
  <c r="AL27"/>
  <c r="AL29"/>
  <c r="AP27"/>
  <c r="AP29"/>
  <c r="I76"/>
  <c r="I78"/>
  <c r="AJ14"/>
  <c r="N54"/>
  <c r="N55"/>
  <c r="N56"/>
  <c r="N57"/>
  <c r="N58"/>
  <c r="N59"/>
  <c r="N60"/>
  <c r="N61"/>
  <c r="L32"/>
  <c r="L34"/>
  <c r="AM13"/>
  <c r="AM27"/>
  <c r="AM29"/>
  <c r="I146" i="9"/>
  <c r="I32" i="74"/>
  <c r="I34"/>
  <c r="AJ13"/>
  <c r="AJ27"/>
  <c r="AJ29"/>
  <c r="N9"/>
  <c r="N10"/>
  <c r="N11"/>
  <c r="N12"/>
  <c r="N13"/>
  <c r="N14"/>
  <c r="N15"/>
  <c r="N16"/>
  <c r="N17"/>
  <c r="N18"/>
  <c r="N19"/>
  <c r="N20"/>
  <c r="N21"/>
  <c r="E13" i="81"/>
  <c r="F91" i="74"/>
  <c r="E34" i="16"/>
  <c r="E10" i="80"/>
  <c r="E7" s="1"/>
  <c r="E23" s="1"/>
  <c r="D12" i="82"/>
  <c r="D13"/>
  <c r="E9" i="80"/>
  <c r="N41" i="73"/>
  <c r="O40"/>
  <c r="O41"/>
  <c r="E43" i="19"/>
  <c r="L41" i="73"/>
  <c r="F33" i="72"/>
  <c r="H33"/>
  <c r="H204" i="9"/>
  <c r="E25" i="79"/>
  <c r="G25"/>
  <c r="G38"/>
  <c r="E219" i="9"/>
  <c r="I211"/>
  <c r="I218"/>
  <c r="H13" i="11"/>
  <c r="H218" i="9"/>
  <c r="H211"/>
  <c r="H18" i="11"/>
  <c r="G223" i="9" s="1"/>
  <c r="E45" i="18"/>
  <c r="E38" s="1"/>
  <c r="D22" i="14"/>
  <c r="N24" i="73"/>
  <c r="O24"/>
  <c r="L28"/>
  <c r="E22" i="79"/>
  <c r="K28" i="73"/>
  <c r="D202" i="9"/>
  <c r="D205"/>
  <c r="F43" i="73"/>
  <c r="E8" i="79"/>
  <c r="E35" s="1"/>
  <c r="G8"/>
  <c r="D8"/>
  <c r="E9"/>
  <c r="E36" s="1"/>
  <c r="C203" i="9"/>
  <c r="E203" s="1"/>
  <c r="C205"/>
  <c r="O20" i="73"/>
  <c r="N28"/>
  <c r="G22" i="79"/>
  <c r="K43" i="73"/>
  <c r="G9" i="79"/>
  <c r="H43" i="73"/>
  <c r="O32"/>
  <c r="O35"/>
  <c r="N35"/>
  <c r="D9" i="79"/>
  <c r="E23"/>
  <c r="G203" i="9"/>
  <c r="E43" i="73"/>
  <c r="D36" i="79"/>
  <c r="D35"/>
  <c r="G202" i="9"/>
  <c r="G36" i="79"/>
  <c r="G23"/>
  <c r="P53" i="75"/>
  <c r="P29"/>
  <c r="P30"/>
  <c r="I144" i="9"/>
  <c r="E7" i="81"/>
  <c r="E6"/>
  <c r="H179" i="9"/>
  <c r="F38" i="18"/>
  <c r="J6" i="11"/>
  <c r="E211" i="9"/>
  <c r="E13" i="11"/>
  <c r="J13"/>
  <c r="E18"/>
  <c r="E218" i="9"/>
  <c r="F12" i="18"/>
  <c r="F6"/>
  <c r="F36"/>
  <c r="F52"/>
  <c r="G80" i="9"/>
  <c r="H80"/>
  <c r="F80"/>
  <c r="D80"/>
  <c r="H35" i="72"/>
  <c r="H40"/>
  <c r="E18" i="81"/>
  <c r="F40" i="72"/>
  <c r="H175" i="9"/>
  <c r="E17" i="80"/>
  <c r="E15"/>
  <c r="C53" i="9"/>
  <c r="E44" i="19"/>
  <c r="G39" i="79"/>
  <c r="F39" s="1"/>
  <c r="E26"/>
  <c r="J32" i="74"/>
  <c r="J34"/>
  <c r="AK13"/>
  <c r="AK27"/>
  <c r="AK29"/>
  <c r="I138" i="9"/>
  <c r="E8" i="16"/>
  <c r="F43" i="19"/>
  <c r="F38" s="1"/>
  <c r="F33" s="1"/>
  <c r="F53" s="1"/>
  <c r="F55" i="18" s="1"/>
  <c r="G204" i="9"/>
  <c r="G7" i="79"/>
  <c r="G14" s="1"/>
  <c r="D34"/>
  <c r="G218" i="9"/>
  <c r="G18" i="11"/>
  <c r="F223" i="9"/>
  <c r="G33" i="79"/>
  <c r="N10" i="73"/>
  <c r="N13"/>
  <c r="N43"/>
  <c r="L13"/>
  <c r="G28" i="79"/>
  <c r="G101" i="9"/>
  <c r="I25" i="7"/>
  <c r="I24"/>
  <c r="I17"/>
  <c r="I11"/>
  <c r="F9" i="79"/>
  <c r="F14" s="1"/>
  <c r="D11"/>
  <c r="G11"/>
  <c r="F11"/>
  <c r="E11"/>
  <c r="E38" s="1"/>
  <c r="F38" s="1"/>
  <c r="D22"/>
  <c r="F22"/>
  <c r="D23"/>
  <c r="F23"/>
  <c r="D25"/>
  <c r="D38"/>
  <c r="M43" i="73"/>
  <c r="E23" i="16"/>
  <c r="I149" i="9" s="1"/>
  <c r="J43" i="73"/>
  <c r="O10"/>
  <c r="O13"/>
  <c r="G81" i="85"/>
  <c r="G18"/>
  <c r="F26" i="16"/>
  <c r="F35"/>
  <c r="F18" i="11"/>
  <c r="E223" i="9"/>
  <c r="F6" i="79"/>
  <c r="E6"/>
  <c r="E14" s="1"/>
  <c r="D7"/>
  <c r="D14"/>
  <c r="F7"/>
  <c r="E7"/>
  <c r="E34" s="1"/>
  <c r="D21"/>
  <c r="D28" s="1"/>
  <c r="F21"/>
  <c r="B205" i="9"/>
  <c r="G200"/>
  <c r="H200"/>
  <c r="H205" s="1"/>
  <c r="F201"/>
  <c r="F205" s="1"/>
  <c r="F20" i="79"/>
  <c r="F28" s="1"/>
  <c r="D15" i="82"/>
  <c r="E21" i="19"/>
  <c r="E33" i="79"/>
  <c r="F38" i="16"/>
  <c r="F39"/>
  <c r="G34" i="79"/>
  <c r="F34" s="1"/>
  <c r="G37"/>
  <c r="I35" i="7"/>
  <c r="E7" i="19"/>
  <c r="G44" i="9"/>
  <c r="G48"/>
  <c r="G51"/>
  <c r="G201"/>
  <c r="E21" i="79"/>
  <c r="E28"/>
  <c r="L43" i="73"/>
  <c r="I137" i="9"/>
  <c r="E14" i="81"/>
  <c r="E12"/>
  <c r="I147" i="9"/>
  <c r="G205"/>
  <c r="E38" i="19"/>
  <c r="E33" s="1"/>
  <c r="F33" i="79"/>
  <c r="D17" i="82"/>
  <c r="D26" s="1"/>
  <c r="E15" i="81"/>
  <c r="I148" i="9"/>
  <c r="D32" i="14"/>
  <c r="H180" i="9"/>
  <c r="H177"/>
  <c r="D15" i="14"/>
  <c r="E12" i="18"/>
  <c r="E6"/>
  <c r="E36" s="1"/>
  <c r="E52" s="1"/>
  <c r="E124" i="9"/>
  <c r="H174"/>
  <c r="B2" i="80" l="1"/>
  <c r="C2" i="82"/>
  <c r="B2" i="81"/>
  <c r="F36" i="79"/>
  <c r="E53" i="19"/>
  <c r="E55" i="18" s="1"/>
  <c r="E127" i="9"/>
  <c r="F37" i="81"/>
  <c r="C1" i="82"/>
  <c r="B1" i="81"/>
  <c r="B1" i="80"/>
  <c r="W20" i="75"/>
  <c r="W22" s="1"/>
  <c r="I203" i="9"/>
  <c r="E202"/>
  <c r="I202" s="1"/>
  <c r="I204"/>
  <c r="E200"/>
  <c r="E201"/>
  <c r="I201" s="1"/>
  <c r="N32" i="74"/>
  <c r="N34" s="1"/>
  <c r="AO13" s="1"/>
  <c r="N76"/>
  <c r="N78" s="1"/>
  <c r="AO14" s="1"/>
  <c r="AR14" s="1"/>
  <c r="N120"/>
  <c r="N122" s="1"/>
  <c r="AO15" s="1"/>
  <c r="AR15" s="1"/>
  <c r="O28" i="73"/>
  <c r="AO27" i="74"/>
  <c r="AO29" s="1"/>
  <c r="AR13"/>
  <c r="AR27" s="1"/>
  <c r="G35" i="79"/>
  <c r="F35" s="1"/>
  <c r="O43" i="73"/>
  <c r="H171" i="9"/>
  <c r="H170" s="1"/>
  <c r="D28" i="14"/>
  <c r="I200" i="9" l="1"/>
  <c r="I205" s="1"/>
  <c r="E205"/>
  <c r="D30" i="14"/>
  <c r="H190" i="9"/>
  <c r="H192" l="1"/>
  <c r="D34" i="14"/>
  <c r="I145" i="9"/>
  <c r="E16" i="16"/>
  <c r="I142" i="9" s="1"/>
  <c r="E26" i="16" l="1"/>
  <c r="I150" i="9" l="1"/>
  <c r="I159" s="1"/>
  <c r="E35" i="16"/>
  <c r="I161" i="9" l="1"/>
  <c r="I162"/>
  <c r="E38" i="16"/>
  <c r="F33" i="1" s="1"/>
  <c r="F36" s="1"/>
  <c r="E39" i="16"/>
  <c r="I14" i="11" l="1"/>
  <c r="D14"/>
  <c r="D219" i="9" s="1"/>
  <c r="J14" i="11" l="1"/>
  <c r="I219" i="9"/>
  <c r="I18" i="11"/>
  <c r="J18" l="1"/>
  <c r="I223" i="9" s="1"/>
  <c r="H223"/>
</calcChain>
</file>

<file path=xl/sharedStrings.xml><?xml version="1.0" encoding="utf-8"?>
<sst xmlns="http://schemas.openxmlformats.org/spreadsheetml/2006/main" count="1948" uniqueCount="1010">
  <si>
    <t xml:space="preserve">Pasqyra Financiare  te Vitit  </t>
  </si>
  <si>
    <t>Nr</t>
  </si>
  <si>
    <t xml:space="preserve">A K T I V E T </t>
  </si>
  <si>
    <t>Shenime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</si>
  <si>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</si>
  <si>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</si>
  <si>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</si>
  <si>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</si>
  <si>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</si>
  <si>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</si>
  <si>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</si>
  <si>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</si>
  <si>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>&gt;  Tatim mbi fitimin</t>
  </si>
  <si>
    <t xml:space="preserve">3 -  Aktivet te tjera financiare  afatshkurtera </t>
  </si>
  <si>
    <t xml:space="preserve">4 - Inventari </t>
  </si>
  <si>
    <t xml:space="preserve">&gt;  Lendet e para </t>
  </si>
  <si>
    <t xml:space="preserve">&gt;  Produkte te gateshme </t>
  </si>
  <si>
    <t>&gt;  Mallra per rrishitje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</si>
  <si>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</si>
  <si>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</si>
  <si>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</si>
  <si>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</si>
  <si>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>2 - Aktivet Afatgjata  materiale</t>
  </si>
  <si>
    <t>&gt; Ndertesa</t>
  </si>
  <si>
    <t xml:space="preserve"> &gt; makineri e paisje 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</si>
  <si>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</si>
  <si>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</si>
  <si>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</si>
  <si>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</si>
  <si>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 xml:space="preserve">2 - Huamarjet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</si>
  <si>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</si>
  <si>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</si>
  <si>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</si>
  <si>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</si>
  <si>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</si>
  <si>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</si>
  <si>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</si>
  <si>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</si>
  <si>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 xml:space="preserve">&gt; Dividente per tu paguar </t>
  </si>
  <si>
    <t xml:space="preserve">4 - Grantet  dhe te ardhura te shtyra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</si>
  <si>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</si>
  <si>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</si>
  <si>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</si>
  <si>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</si>
  <si>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</si>
  <si>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</si>
  <si>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</si>
  <si>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</si>
  <si>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</si>
  <si>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</si>
  <si>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</si>
  <si>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7 - Rezervat Ligjore</t>
  </si>
  <si>
    <t xml:space="preserve">9 - Fitime te pashperndara </t>
  </si>
  <si>
    <t>10 - Fitime ( Humbja ) e vitit financiar</t>
  </si>
  <si>
    <t xml:space="preserve"> ( Bazuar ne klasifikimin e shpenzimeve sipas natyres )</t>
  </si>
  <si>
    <t xml:space="preserve">Pershkrimi I elementeve 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</si>
  <si>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</si>
  <si>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</si>
  <si>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</si>
  <si>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</si>
  <si>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</si>
  <si>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</si>
  <si>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</si>
  <si>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</si>
  <si>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</si>
  <si>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</si>
  <si>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</si>
  <si>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</si>
  <si>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</si>
  <si>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</si>
  <si>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</si>
  <si>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 xml:space="preserve">Pasqyra e Fluksit monetar - Metoda Direkte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</si>
  <si>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</si>
  <si>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</si>
  <si>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</si>
  <si>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</si>
  <si>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</si>
  <si>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M M Neto nga veprimtarite e shfrytezimit </t>
  </si>
  <si>
    <t>B</t>
  </si>
  <si>
    <t xml:space="preserve">Blerja e njesise te kontrolluar X  minus parate e Arketuara </t>
  </si>
  <si>
    <t>Blerja e Aktiveve afat gjata  materiale</t>
  </si>
  <si>
    <t>Interes I arketuar</t>
  </si>
  <si>
    <t>Divident I arketuar</t>
  </si>
  <si>
    <t>C</t>
  </si>
  <si>
    <t xml:space="preserve"> Fluksi monetar nga aktivitett financiare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</si>
  <si>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</si>
  <si>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</si>
  <si>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</si>
  <si>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</si>
  <si>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</si>
  <si>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>Mjete monetare ne fund te periudhes kontabel</t>
  </si>
  <si>
    <t>Mjete monetare ne fillim te periudhes  kontabel</t>
  </si>
  <si>
    <t xml:space="preserve">PASQYRA E NDRYSHIMEVE NE KAPITAL </t>
  </si>
  <si>
    <t xml:space="preserve">Emertimi </t>
  </si>
  <si>
    <t xml:space="preserve">T O T A L I </t>
  </si>
  <si>
    <t>Pozicioni I rregulluar</t>
  </si>
  <si>
    <t>Emertimi</t>
  </si>
  <si>
    <t>Kapitali aksioner</t>
  </si>
  <si>
    <t>Primi I Aksionit</t>
  </si>
  <si>
    <t>Fitimi I pashpernd</t>
  </si>
  <si>
    <t xml:space="preserve">Efekti I ndryshimit ne polit kontabel </t>
  </si>
  <si>
    <t>Fitimi Neto per periudhen Kontabel</t>
  </si>
  <si>
    <t>Dividentet e paguar</t>
  </si>
  <si>
    <t>Emetimi I kapitalit Aksioner</t>
  </si>
  <si>
    <t>Aksione te thesarit te riblera</t>
  </si>
  <si>
    <t>Rezerva Stat e ligj</t>
  </si>
  <si>
    <t>sqarim ;</t>
  </si>
  <si>
    <t>Plotesimi I te dhenave ne kete pjese duhet te behet sipas kerkesave e struktures standarte</t>
  </si>
  <si>
    <t>Informacion i pergjitheshm dhe politikat kontabel</t>
  </si>
  <si>
    <t>a-</t>
  </si>
  <si>
    <t xml:space="preserve">b - </t>
  </si>
  <si>
    <t xml:space="preserve">c - </t>
  </si>
  <si>
    <t>Shenime qe shpjegojne zerat e ndryshem te pasq financiare</t>
  </si>
  <si>
    <t>NJE PASQYRE E PAKONSOLIDUAR</t>
  </si>
  <si>
    <t>D</t>
  </si>
  <si>
    <t>A1</t>
  </si>
  <si>
    <t>A2</t>
  </si>
  <si>
    <t>C1</t>
  </si>
  <si>
    <t>C2</t>
  </si>
  <si>
    <t>C3</t>
  </si>
  <si>
    <t>D1</t>
  </si>
  <si>
    <t>D2</t>
  </si>
  <si>
    <t>D3</t>
  </si>
  <si>
    <t>E1</t>
  </si>
  <si>
    <t>E2</t>
  </si>
  <si>
    <t xml:space="preserve">5 - Provizionet Afatshkurtera </t>
  </si>
  <si>
    <t>D4</t>
  </si>
  <si>
    <t>D5</t>
  </si>
  <si>
    <t>M1</t>
  </si>
  <si>
    <t>P</t>
  </si>
  <si>
    <t>Shoqeria</t>
  </si>
  <si>
    <t xml:space="preserve">VITI </t>
  </si>
  <si>
    <t xml:space="preserve">A  R  K  A </t>
  </si>
  <si>
    <t xml:space="preserve"> </t>
  </si>
  <si>
    <t xml:space="preserve">B A N K A </t>
  </si>
  <si>
    <t>Kliente per mallra , produkte   e  sherbime   .</t>
  </si>
  <si>
    <t xml:space="preserve">D  1 </t>
  </si>
  <si>
    <t>E  2</t>
  </si>
  <si>
    <t>M 1</t>
  </si>
  <si>
    <t xml:space="preserve">M M Neto te perdorura  ne veprimtarite investuese </t>
  </si>
  <si>
    <t xml:space="preserve">Fluksi monetar nga veprimtarite investuese </t>
  </si>
  <si>
    <t xml:space="preserve">Rritja / renia Neto e mjeteve monetare </t>
  </si>
  <si>
    <t>Rritja e rezerves te kapitalit</t>
  </si>
  <si>
    <t xml:space="preserve">SHENIMET SHPJEGUSE </t>
  </si>
  <si>
    <t>Shenime te tjera shpjeguese .</t>
  </si>
  <si>
    <t>Dhenia e shenimeve shpjeguese ne kete pjese eshte pjese e detyrueshme sipas S K K 2 .</t>
  </si>
  <si>
    <t>te percaktuara ne S K K 2  e konkretisht paragrafeve 49 - 55. radha e dhenies te shpjegimeve duhet te jete:</t>
  </si>
  <si>
    <t xml:space="preserve">Debitore e  Kreditore te tjere </t>
  </si>
  <si>
    <t>Tatimin mbi Fitimin</t>
  </si>
  <si>
    <t xml:space="preserve">Lendet e Para </t>
  </si>
  <si>
    <t>Produkte te Gatshme</t>
  </si>
  <si>
    <t>Prodhimi ne Proces</t>
  </si>
  <si>
    <t>Parapagesa per  furnizime</t>
  </si>
  <si>
    <t>Parapagime e  Shpenzime te shtyra</t>
  </si>
  <si>
    <t>Ndertesa</t>
  </si>
  <si>
    <t>Te pagueshme ndaj Furnitoreve</t>
  </si>
  <si>
    <t xml:space="preserve">S </t>
  </si>
  <si>
    <t>T</t>
  </si>
  <si>
    <t>U</t>
  </si>
  <si>
    <t>V</t>
  </si>
  <si>
    <t>P  1</t>
  </si>
  <si>
    <t xml:space="preserve">RAKORDIMI I TE ARDHURAVE E BLERJEVE ME T V SH </t>
  </si>
  <si>
    <t>S</t>
  </si>
  <si>
    <t xml:space="preserve">Vlera e </t>
  </si>
  <si>
    <t xml:space="preserve">S H U M A </t>
  </si>
  <si>
    <t xml:space="preserve">KOSTO  TE TJERA </t>
  </si>
  <si>
    <t>Muaji</t>
  </si>
  <si>
    <t xml:space="preserve">                       S H I T J E</t>
  </si>
  <si>
    <t xml:space="preserve">                                       B L E R J E </t>
  </si>
  <si>
    <t>T V SH e zbrit nga muaj I kaluar</t>
  </si>
  <si>
    <t>T V SH e paguar per muajin</t>
  </si>
  <si>
    <t>Shitje te perjasht</t>
  </si>
  <si>
    <t>Eksporte</t>
  </si>
  <si>
    <t xml:space="preserve">           Shitje e tatushme</t>
  </si>
  <si>
    <t>Blerje te perjasht</t>
  </si>
  <si>
    <t xml:space="preserve">                                    Blerje me T V SH</t>
  </si>
  <si>
    <t>Vlere e tatushme</t>
  </si>
  <si>
    <t>T V SH e llogaritur</t>
  </si>
  <si>
    <t>Importe</t>
  </si>
  <si>
    <t>Brenda vendit</t>
  </si>
  <si>
    <t>Shuma e T V SH</t>
  </si>
  <si>
    <t>Vlera e tatu</t>
  </si>
  <si>
    <t>T V SH</t>
  </si>
  <si>
    <t xml:space="preserve">Janar 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</si>
  <si>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</si>
  <si>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</si>
  <si>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</si>
  <si>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</si>
  <si>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</si>
  <si>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</si>
  <si>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</si>
  <si>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</si>
  <si>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</si>
  <si>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</si>
  <si>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</si>
  <si>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Nj vlersim</t>
  </si>
  <si>
    <t>SHUMA</t>
  </si>
  <si>
    <t>Gjendje malli ne daten 31,12,2008</t>
  </si>
  <si>
    <t xml:space="preserve">VLERA E SHTUAR E TVSH </t>
  </si>
  <si>
    <t>NR</t>
  </si>
  <si>
    <t>Kontribute per sig Shoqeror ne lek</t>
  </si>
  <si>
    <t>16)Kontr</t>
  </si>
  <si>
    <t xml:space="preserve">17)Paga </t>
  </si>
  <si>
    <t>18)tatimi</t>
  </si>
  <si>
    <t>MUAJI</t>
  </si>
  <si>
    <t>10)Gjithesej</t>
  </si>
  <si>
    <t xml:space="preserve">          Nga keto :</t>
  </si>
  <si>
    <t>bruto</t>
  </si>
  <si>
    <t xml:space="preserve">mbi te </t>
  </si>
  <si>
    <t>JANAR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</si>
  <si>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</si>
  <si>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</si>
  <si>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</si>
  <si>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</si>
  <si>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</si>
  <si>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</si>
  <si>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</si>
  <si>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</si>
  <si>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</si>
  <si>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</si>
  <si>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 xml:space="preserve">SHUMA </t>
  </si>
  <si>
    <t>Tjera</t>
  </si>
  <si>
    <t>NETO</t>
  </si>
  <si>
    <t xml:space="preserve">                 PASQYRA ANALITIKE E VLERESIMIT TE MALLRAVE, MATERIALEVE ,  </t>
  </si>
  <si>
    <t xml:space="preserve">       Fatura</t>
  </si>
  <si>
    <t xml:space="preserve">Vler e tatush </t>
  </si>
  <si>
    <t>Taxa</t>
  </si>
  <si>
    <t>Akcize</t>
  </si>
  <si>
    <t>Sherbime</t>
  </si>
  <si>
    <t>TVSH</t>
  </si>
  <si>
    <t>Emertimi I</t>
  </si>
  <si>
    <t>Referenca</t>
  </si>
  <si>
    <t>Date</t>
  </si>
  <si>
    <t>ne  fatures</t>
  </si>
  <si>
    <t>inventarit</t>
  </si>
  <si>
    <t>Dogano</t>
  </si>
  <si>
    <t>ne fature</t>
  </si>
  <si>
    <t>Inventarit</t>
  </si>
  <si>
    <t>A  2</t>
  </si>
  <si>
    <t xml:space="preserve">Emertimi I kostove </t>
  </si>
  <si>
    <t>Kostot e prodhimit e te sherbimit</t>
  </si>
  <si>
    <t xml:space="preserve">PASQYRA PERMBLEDHESE  E VLERESIMIT TE MALLRAVE, MATERIALEVE ,  </t>
  </si>
  <si>
    <t>FDP</t>
  </si>
  <si>
    <t>DIF</t>
  </si>
  <si>
    <t>SHKURT</t>
  </si>
  <si>
    <t xml:space="preserve">  Fatura </t>
  </si>
  <si>
    <t>Vleresimi</t>
  </si>
  <si>
    <t>Te tjera</t>
  </si>
  <si>
    <t xml:space="preserve">Emertimi I </t>
  </si>
  <si>
    <t>kontabel</t>
  </si>
  <si>
    <t>Doganore</t>
  </si>
  <si>
    <t xml:space="preserve">Kosto neto </t>
  </si>
  <si>
    <t xml:space="preserve"> Derdhur ne fakt </t>
  </si>
  <si>
    <t xml:space="preserve">Planifikuar </t>
  </si>
  <si>
    <t xml:space="preserve">Progresive </t>
  </si>
  <si>
    <t>KORRRIK</t>
  </si>
  <si>
    <t xml:space="preserve">Detyrimi sipas pasqyres te ardhurave </t>
  </si>
  <si>
    <t xml:space="preserve">Per te pagura apo mbi pagesa </t>
  </si>
  <si>
    <t>Emertiimi I bankes</t>
  </si>
  <si>
    <t xml:space="preserve">Gjendje </t>
  </si>
  <si>
    <t xml:space="preserve">Hyrjet </t>
  </si>
  <si>
    <t xml:space="preserve">Daljet </t>
  </si>
  <si>
    <t xml:space="preserve">T O T A L I  EURO + LEKE </t>
  </si>
  <si>
    <t>Shpen te tjera ………... , shpenz te per te shku …………</t>
  </si>
  <si>
    <t>Emetimi I Aksioneve, fitime te mbartura</t>
  </si>
  <si>
    <t xml:space="preserve">SHUMA  E GJENDJES TE MALLRAVE ME V R N </t>
  </si>
  <si>
    <t xml:space="preserve">Emertimi I mallrave </t>
  </si>
  <si>
    <t>Nj mat</t>
  </si>
  <si>
    <t>sasia</t>
  </si>
  <si>
    <t>Kostua</t>
  </si>
  <si>
    <t xml:space="preserve">V R N </t>
  </si>
  <si>
    <t xml:space="preserve">&gt;  Llogaria / Kerkesa te arketushme </t>
  </si>
  <si>
    <t xml:space="preserve">&gt;  Llogari /  Kerkesa te tjer ate arketushme </t>
  </si>
  <si>
    <t>&gt; Instumenta te tjera  borxhi</t>
  </si>
  <si>
    <t xml:space="preserve">&gt; Investime te tjera  financiare </t>
  </si>
  <si>
    <t>D  3</t>
  </si>
  <si>
    <t>D  4</t>
  </si>
  <si>
    <t xml:space="preserve">5  -  Aktivet  biliogjike afatshkurtera </t>
  </si>
  <si>
    <t xml:space="preserve">1  - Investime  financiare afatgjata </t>
  </si>
  <si>
    <t>&gt; Pjesmarja te tjera te nj te kontr ( vetem P F )</t>
  </si>
  <si>
    <t>&gt;  Aksione e invest te tjera te pjesmarjes</t>
  </si>
  <si>
    <t>&gt; Kerkesa te arketushme afatgjata</t>
  </si>
  <si>
    <t>&gt; Emri  I mire</t>
  </si>
  <si>
    <t>&gt; Shpenzimet e zhvillimit</t>
  </si>
  <si>
    <t xml:space="preserve">&gt; Aktive te tjera jo materiale </t>
  </si>
  <si>
    <t xml:space="preserve">DERIVATET DHE KAPITALI </t>
  </si>
  <si>
    <t xml:space="preserve">Detyrimet Afatshkurtera </t>
  </si>
  <si>
    <t xml:space="preserve">1. - Derivatet </t>
  </si>
  <si>
    <t xml:space="preserve"> &gt; Huate dhe  obligacionet afatshkurtera</t>
  </si>
  <si>
    <t xml:space="preserve"> &gt;Kthimet/ Ripagesat e huave afatgjata</t>
  </si>
  <si>
    <t xml:space="preserve">&gt; Bono te kovertushme </t>
  </si>
  <si>
    <t xml:space="preserve"> &gt;  Huara te tjera </t>
  </si>
  <si>
    <t xml:space="preserve">&gt;   Parapagimet  e arketimeve </t>
  </si>
  <si>
    <t xml:space="preserve">DETYRIMET   AFATGJATA </t>
  </si>
  <si>
    <t xml:space="preserve">3  - Provizionet   Afatgjata </t>
  </si>
  <si>
    <t>TOTALI I  DETYRIMEVE  ( I +  II )</t>
  </si>
  <si>
    <t>TOTALI I DETYRIMEVE  DHE KAPITALIT( I + II + III)</t>
  </si>
  <si>
    <t xml:space="preserve">Te ARDHURTA  GJITHESEJ </t>
  </si>
  <si>
    <t xml:space="preserve">11.- Te ardhura te regjistr avance </t>
  </si>
  <si>
    <t>&gt;  Parapagesa per furnizime , shpenzime per tu shperndare</t>
  </si>
  <si>
    <t xml:space="preserve">Tatime e taksa , dogane , tatime  e taxa, arketime te tjera ,TVSH </t>
  </si>
  <si>
    <t>R</t>
  </si>
  <si>
    <t xml:space="preserve">&gt;  Prodhimi ne proces,  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</si>
  <si>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</si>
  <si>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</si>
  <si>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</si>
  <si>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</si>
  <si>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</si>
  <si>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</si>
  <si>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</si>
  <si>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</si>
  <si>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</si>
  <si>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</si>
  <si>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</si>
  <si>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</si>
  <si>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</si>
  <si>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</si>
  <si>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</si>
  <si>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</si>
  <si>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</si>
  <si>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</si>
  <si>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</si>
  <si>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</si>
  <si>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</si>
  <si>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</si>
  <si>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</si>
  <si>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</si>
  <si>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</si>
  <si>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</si>
  <si>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</si>
  <si>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</si>
  <si>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</si>
  <si>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</si>
  <si>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</si>
  <si>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</si>
  <si>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</si>
  <si>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</si>
  <si>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</si>
  <si>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</si>
  <si>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</si>
  <si>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</si>
  <si>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</si>
  <si>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</si>
  <si>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</si>
  <si>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</si>
  <si>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</si>
  <si>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</si>
  <si>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</si>
  <si>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</si>
  <si>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r>
      <t xml:space="preserve">Ne  analize  </t>
    </r>
    <r>
      <rPr>
        <b/>
        <sz val="10"/>
        <rFont val="Arial"/>
        <family val="2"/>
      </rPr>
      <t>SHIF PASQYRAT ANALITIKE TE LLOGARIVE  QE U PERGJIGJEN NGJARJEVE</t>
    </r>
    <r>
      <rPr>
        <sz val="10"/>
        <rFont val="Arial"/>
        <family val="2"/>
      </rPr>
      <t xml:space="preserve"> </t>
    </r>
  </si>
  <si>
    <r>
      <t>E VEPRIMEVE KONTABEL  . ANALITIKISHT SIPAS  SHENIMEVE NE PASQYRAT FINANCIARE</t>
    </r>
    <r>
      <rPr>
        <sz val="10"/>
        <rFont val="Arial"/>
        <family val="2"/>
      </rPr>
      <t xml:space="preserve"> .</t>
    </r>
  </si>
  <si>
    <t xml:space="preserve">Te tjera tvsh e nd  , rrjedh neto  …….. e interesa neto </t>
  </si>
  <si>
    <t xml:space="preserve">PROVIGJIONET </t>
  </si>
  <si>
    <t xml:space="preserve">  6  - Provizionet </t>
  </si>
  <si>
    <t>SHUMA 1</t>
  </si>
  <si>
    <t>SHUMA 2</t>
  </si>
  <si>
    <t xml:space="preserve">S  H  U  M  A  </t>
  </si>
  <si>
    <t>SUBJEKTI</t>
  </si>
  <si>
    <t xml:space="preserve">                       Fatura</t>
  </si>
  <si>
    <t>Shuma ne</t>
  </si>
  <si>
    <t>All</t>
  </si>
  <si>
    <t>Eur</t>
  </si>
  <si>
    <t xml:space="preserve">Kursi </t>
  </si>
  <si>
    <t>I kembit</t>
  </si>
  <si>
    <t>Monedha</t>
  </si>
  <si>
    <t>Leke</t>
  </si>
  <si>
    <t>Euro</t>
  </si>
  <si>
    <t xml:space="preserve">PASQYRAT  FINANCIARE </t>
  </si>
  <si>
    <t xml:space="preserve">Mbeshtetur  ne Ligjin  Nr 9228 date 29.04.2004 " Per kontabilitetin e Pasqyrat financiare " , </t>
  </si>
  <si>
    <t>te ndryshuar dhe ne Standartet Kombetare te Kontabilitetit - S K K 2 )</t>
  </si>
  <si>
    <t xml:space="preserve">Te dhenat identifikuse </t>
  </si>
  <si>
    <t xml:space="preserve">Te dhena  te tjera </t>
  </si>
  <si>
    <t xml:space="preserve">Emri </t>
  </si>
  <si>
    <t>x</t>
  </si>
  <si>
    <t>Individ</t>
  </si>
  <si>
    <t>Pasqyrat financ</t>
  </si>
  <si>
    <t xml:space="preserve">NIPT </t>
  </si>
  <si>
    <t>Te konsol</t>
  </si>
  <si>
    <t>ADRESA</t>
  </si>
  <si>
    <t xml:space="preserve">Monedha </t>
  </si>
  <si>
    <t>Lek</t>
  </si>
  <si>
    <t xml:space="preserve">Rrumbullakimi </t>
  </si>
  <si>
    <t xml:space="preserve">Periudha  kontabel </t>
  </si>
  <si>
    <t xml:space="preserve">Fusha e veprimtarise </t>
  </si>
  <si>
    <t xml:space="preserve">Data e plot te P F </t>
  </si>
  <si>
    <t>Te ardhura nga shitja e paisjeve , parapagim</t>
  </si>
  <si>
    <t>FURNITORET</t>
  </si>
  <si>
    <t>TOTALI</t>
  </si>
  <si>
    <t>KLIENTET</t>
  </si>
  <si>
    <t xml:space="preserve">V I T I </t>
  </si>
  <si>
    <t>Gjendje malli ne daten 31,12,2009</t>
  </si>
  <si>
    <t>Emertimi I mallrave</t>
  </si>
  <si>
    <t>Nj.mat</t>
  </si>
  <si>
    <t>Sasia</t>
  </si>
  <si>
    <t>VLERA pa TVSH</t>
  </si>
  <si>
    <t>Situata financiare</t>
  </si>
  <si>
    <t>Shuma</t>
  </si>
  <si>
    <t>Furnizime</t>
  </si>
  <si>
    <t>Likujdime</t>
  </si>
  <si>
    <t>Detyrim i mbetur</t>
  </si>
  <si>
    <t>Faturim</t>
  </si>
  <si>
    <t>Detyrime</t>
  </si>
  <si>
    <t xml:space="preserve">I N V E N T A R I </t>
  </si>
  <si>
    <t>Kursi</t>
  </si>
  <si>
    <t>NIPT</t>
  </si>
  <si>
    <t>Shenimet Spjeguse</t>
  </si>
  <si>
    <t>Per pasqyrtat financiare te Shoqerise (Njeseise)</t>
  </si>
  <si>
    <t>Statusi i Shoqerise</t>
  </si>
  <si>
    <t>Selia</t>
  </si>
  <si>
    <t>Administratori</t>
  </si>
  <si>
    <t>Veprimtaria qe kryen</t>
  </si>
  <si>
    <t>Nipti</t>
  </si>
  <si>
    <t>Numri i te punesuarve</t>
  </si>
  <si>
    <t>I - Informacion i pergjithshem dhe politikat kontabel</t>
  </si>
  <si>
    <t xml:space="preserve"> A - Informacion i pergjirhshem</t>
  </si>
  <si>
    <t xml:space="preserve"> te standarteve kombetare te kontabilitetit dhe ligjit  9228 Date 29,04,2004 ''per Kontabilitetin </t>
  </si>
  <si>
    <t>e pasqyrat Financiare ''</t>
  </si>
  <si>
    <t>B-Politikat Kontabel</t>
  </si>
  <si>
    <t xml:space="preserve">Jane ato te percaktuara nestandatret kombetare te kontabilitetit Dhe ligjin  ''Per Kontabilitetin  e   </t>
  </si>
  <si>
    <t>Pasqyrat Financiate'' Nr   92280  Date 29,04,2004</t>
  </si>
  <si>
    <t xml:space="preserve">     Keto Pasqyra financiare jane pregatitur ne baze te parimit  te te drejta e detyrimene te konstatuara</t>
  </si>
  <si>
    <t>(SKK  1  -  35  )</t>
  </si>
  <si>
    <t xml:space="preserve"> Informacioni  i dhene eshte perpiluar ne baze te parimit te njesise ekonomike.</t>
  </si>
  <si>
    <t>Monedha ne te cilen shprehen te gjitha pasqyrat financiare eshte leku shqiptare ,pa bere rrumbullakime</t>
  </si>
  <si>
    <t xml:space="preserve"> - Ne Aktiv</t>
  </si>
  <si>
    <t xml:space="preserve">  2-   Arka ne leke      </t>
  </si>
  <si>
    <t xml:space="preserve">3- Aktive te tjera afat Shkutrta Gjitesej </t>
  </si>
  <si>
    <t xml:space="preserve"> I - Kerkesa te arketushme  </t>
  </si>
  <si>
    <t xml:space="preserve"> -  Kliente </t>
  </si>
  <si>
    <t xml:space="preserve">Kerkes te tjra te arketushme jane </t>
  </si>
  <si>
    <t>a)</t>
  </si>
  <si>
    <t>b)</t>
  </si>
  <si>
    <t xml:space="preserve"> 4- Inventarei i mallrave </t>
  </si>
  <si>
    <t>Gjate vitit ushtrimor eshte perdorur metoda FIFO Dhe ne fund mallrat jene vleresuar me cmimet e hyrjes si</t>
  </si>
  <si>
    <t>dhe shpenzimet e tjera  te blerjes te blerjes  si taksa .</t>
  </si>
  <si>
    <t xml:space="preserve"> - Ne Pasiv</t>
  </si>
  <si>
    <t>2- Paga e punetoreve</t>
  </si>
  <si>
    <t>3- Detyrime  per Sigurimet shoqerore</t>
  </si>
  <si>
    <t xml:space="preserve">4- Detyrime Tatimore per  TAP - in  </t>
  </si>
  <si>
    <t xml:space="preserve">5- Detyrime Tatimore per  Tatimin mbi fitimin </t>
  </si>
  <si>
    <t xml:space="preserve">6- Detyrime tatimore per T V SH </t>
  </si>
  <si>
    <t>7- Detyrime tatimore per tatimin ne burim</t>
  </si>
  <si>
    <t xml:space="preserve">8-  Huara te tjera </t>
  </si>
  <si>
    <t xml:space="preserve">  -  Overdrafte</t>
  </si>
  <si>
    <t xml:space="preserve">  -  Huara bankare</t>
  </si>
  <si>
    <t xml:space="preserve">9-   Parapagimet  e arketimeve </t>
  </si>
  <si>
    <t xml:space="preserve"> - Te ardhurat e  Shpenzimet</t>
  </si>
  <si>
    <t xml:space="preserve">   Jane njohur me vleren e drejte te shumes se arketushme ose te pagushme ne momentim e kryerjes se </t>
  </si>
  <si>
    <t xml:space="preserve">transaksioneve te blerjes , sherbimeve apo  shitjes . Ato jane klasifikuar ne pasqyren  e te ardhurave </t>
  </si>
  <si>
    <t>e shpenzimeve sipas narytes se tyre ekonomike</t>
  </si>
  <si>
    <t xml:space="preserve"> Te ardhura te tjera nga veprimtaria e shfrytezimit </t>
  </si>
  <si>
    <t xml:space="preserve">Te ardhura te tjera </t>
  </si>
  <si>
    <t>Ndryshimi ne inventarin prod I gateshm e prodh proces</t>
  </si>
  <si>
    <t>Shpenzime te panjohura</t>
  </si>
  <si>
    <t xml:space="preserve"> - Pasqyra e fluksit te parase  (Cash Flow)</t>
  </si>
  <si>
    <t>Pasqyra e Fkuksit te parase eshte pregaritiur sipas metodes direkte</t>
  </si>
  <si>
    <t>II - Informacionper zerat e pasqyrave fimanciare</t>
  </si>
  <si>
    <t xml:space="preserve">  I -Aktivet Afat gjata</t>
  </si>
  <si>
    <t>Gjendja e ativeve</t>
  </si>
  <si>
    <t>Shtesa</t>
  </si>
  <si>
    <t>Pakesime</t>
  </si>
  <si>
    <t>Makineri e pajisje</t>
  </si>
  <si>
    <t>Mjete Transporti</t>
  </si>
  <si>
    <t>Paisje zyre e informatike</t>
  </si>
  <si>
    <t>II- Pasqyra e ndryshimit te kapitalit</t>
  </si>
  <si>
    <t xml:space="preserve">II - Shenimet Spjeguese </t>
  </si>
  <si>
    <t xml:space="preserve">     Ngjarje te ndodhura pas dates se bilancit per te cilat behen rregullime Apo ngjarje te ndodhura pas </t>
  </si>
  <si>
    <t>dates se bilancit qe nuk behen rregullime nuk ka</t>
  </si>
  <si>
    <t>Gabime materiale te ndodhura ne periudhat kontabel te meparshme te konstatuara gjate periudhes</t>
  </si>
  <si>
    <t xml:space="preserve"> rraportuesse  dhe qe behen korrigjime nuk ka</t>
  </si>
  <si>
    <t>Hartusi</t>
  </si>
  <si>
    <t xml:space="preserve">Administratori </t>
  </si>
  <si>
    <t>SHPK</t>
  </si>
  <si>
    <t>TE TJERA TE ARKET</t>
  </si>
  <si>
    <t>Sh . Spjeg</t>
  </si>
  <si>
    <t xml:space="preserve">     Kjo Shoqeri eshte themeluar ne vitin   ......              .Ka riklasifikim te gjendjeve te vitit 2007 e te </t>
  </si>
  <si>
    <t>Ndryshimi i gjendjes te prodhimit te vet(  +  vlera  )</t>
  </si>
  <si>
    <t>Ndryshimi i gjendjes te prodhimit te vet ( -  vlera  = kujdes )</t>
  </si>
  <si>
    <t>Fitimi ( humbja ) para tatimit  (  C+ / -  D  )</t>
  </si>
  <si>
    <t>Pozicioni me 31 Dhjetor 2010</t>
  </si>
  <si>
    <t xml:space="preserve">Interesa </t>
  </si>
  <si>
    <t>Bankare etj</t>
  </si>
  <si>
    <t xml:space="preserve">                 Shuma totale</t>
  </si>
  <si>
    <t xml:space="preserve">Kovertimi  ne Lek </t>
  </si>
  <si>
    <t xml:space="preserve">SHPENZIME TE PANJOHURA </t>
  </si>
  <si>
    <t>.......................................</t>
  </si>
  <si>
    <t>....................................</t>
  </si>
  <si>
    <t>..........................................</t>
  </si>
  <si>
    <t>...................................................</t>
  </si>
  <si>
    <t>per mallra e mat, paisje</t>
  </si>
  <si>
    <t xml:space="preserve">Ne analize </t>
  </si>
  <si>
    <t xml:space="preserve">4 % i bashkise </t>
  </si>
  <si>
    <t xml:space="preserve">Te tjera </t>
  </si>
  <si>
    <t xml:space="preserve">T O T A L I  </t>
  </si>
  <si>
    <t>Projekti</t>
  </si>
  <si>
    <t xml:space="preserve">Emertimi  i Bankes </t>
  </si>
  <si>
    <t>Numeri   i Llogarise</t>
  </si>
  <si>
    <t xml:space="preserve">Lloi i monedhes </t>
  </si>
  <si>
    <t xml:space="preserve"> Shuma  ne  lek </t>
  </si>
  <si>
    <r>
      <t>Tatimpaguesi</t>
    </r>
    <r>
      <rPr>
        <b/>
        <sz val="12"/>
        <rFont val="Arial"/>
        <family val="2"/>
      </rPr>
      <t xml:space="preserve">        </t>
    </r>
  </si>
  <si>
    <r>
      <t xml:space="preserve">Nipt          </t>
    </r>
    <r>
      <rPr>
        <b/>
        <sz val="12"/>
        <rFont val="Arial"/>
        <family val="2"/>
      </rPr>
      <t/>
    </r>
  </si>
  <si>
    <r>
      <t>Aktiviteti</t>
    </r>
    <r>
      <rPr>
        <b/>
        <sz val="12"/>
        <rFont val="Arial"/>
        <family val="2"/>
      </rPr>
      <t xml:space="preserve">   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</t>
    </r>
  </si>
  <si>
    <t>Emertimi i aktivit</t>
  </si>
  <si>
    <t>Viti i hyrjes se aktivit</t>
  </si>
  <si>
    <t xml:space="preserve">Celje  me vl fillestare </t>
  </si>
  <si>
    <t>Ndryshimet gjate vitit</t>
  </si>
  <si>
    <t>Koeficenti i amortizimit ne %</t>
  </si>
  <si>
    <t>Hyrje aktivesh</t>
  </si>
  <si>
    <t>Dalje aktivesh</t>
  </si>
  <si>
    <t>a</t>
  </si>
  <si>
    <t>b</t>
  </si>
  <si>
    <t>4(1+2-3)</t>
  </si>
  <si>
    <t>7 ( 1-6)</t>
  </si>
  <si>
    <t>8[(7x5)+(2x5/12x..)}</t>
  </si>
  <si>
    <t>10(6+8-9)</t>
  </si>
  <si>
    <t>11 ( 4-10 )</t>
  </si>
  <si>
    <t>S H U M A   NDERTESA</t>
  </si>
  <si>
    <t xml:space="preserve">MAKINERI E PAISJE </t>
  </si>
  <si>
    <t xml:space="preserve">INSTALIME  , LINJA </t>
  </si>
  <si>
    <t>SHUMA MAKINERI E PAISJE</t>
  </si>
  <si>
    <t>MJETE  TRASPORTI</t>
  </si>
  <si>
    <t>SHUMA MJETE TRASP</t>
  </si>
  <si>
    <t>Paisje Zyre e informatike</t>
  </si>
  <si>
    <t xml:space="preserve">paisje Zyre </t>
  </si>
  <si>
    <t>SHUMA Paisje zyere e inf</t>
  </si>
  <si>
    <t xml:space="preserve">G J I T H E S E J </t>
  </si>
  <si>
    <t xml:space="preserve">LEKE </t>
  </si>
  <si>
    <t>SHOQERIA</t>
  </si>
  <si>
    <t>Shtese</t>
  </si>
  <si>
    <t>Paksime</t>
  </si>
  <si>
    <t>Toka</t>
  </si>
  <si>
    <t>Kompjutra</t>
  </si>
  <si>
    <t>Zyre</t>
  </si>
  <si>
    <t>ADMINISTRATORI</t>
  </si>
  <si>
    <t>Pasqyra nr.1</t>
  </si>
  <si>
    <t>Ne 000/Leke</t>
  </si>
  <si>
    <t>ANEKS FTATISTIKOR</t>
  </si>
  <si>
    <t>T Ë   A R D H U RA T</t>
  </si>
  <si>
    <t>Numeri i llogarise</t>
  </si>
  <si>
    <t>Kodi Statistikor</t>
  </si>
  <si>
    <t>USHTRIMI</t>
  </si>
  <si>
    <t xml:space="preserve">  TË ARDHURA GJITHSEJ (a+b+c)</t>
  </si>
  <si>
    <t>Te ardhura nga shitja e produktit të  vet</t>
  </si>
  <si>
    <t>Te ardhura nga shitja e sherbimeve</t>
  </si>
  <si>
    <t>c</t>
  </si>
  <si>
    <t>Te ardhura nga shitja e mallrave</t>
  </si>
  <si>
    <t xml:space="preserve">  TË ARDHURA NGA SHITJE TE TJERA (a+b+c)</t>
  </si>
  <si>
    <t>Qera</t>
  </si>
  <si>
    <t>Komisione</t>
  </si>
  <si>
    <t>Transaksione per te tjeret</t>
  </si>
  <si>
    <t>NDRYSHIMET NE INVENTARIN E PRODUKTEVE TE GATSHME E PRODHIMEVE NE PROCES</t>
  </si>
  <si>
    <t>Shtesa(+)</t>
  </si>
  <si>
    <t>Paksime(-)</t>
  </si>
  <si>
    <t>PRODHIMI PER QELLIMET E VET NDERMARRJES DHE PER KAPITAL:</t>
  </si>
  <si>
    <t>Nga te cilat: Prodhim I aktiveve afatgjate</t>
  </si>
  <si>
    <t>TE ARDHURA NGA GRANTET (Subvencionet)</t>
  </si>
  <si>
    <t>TE TJERA</t>
  </si>
  <si>
    <t>TE ARDHURA NGA SHITJA E AKTIVEVE AFATGJATE</t>
  </si>
  <si>
    <t>TOTALI (1+2+3+4+5+6+7)</t>
  </si>
  <si>
    <t>Pasqyra nr.2</t>
  </si>
  <si>
    <t>S H P E N Z I M E T</t>
  </si>
  <si>
    <t>Blerje, shpenzime (a+b+c+d+e)</t>
  </si>
  <si>
    <t>Blerje/shpenzime materiale dhe materiale te tjera</t>
  </si>
  <si>
    <t>Ndryshimi i gjendjeve te Materialeve (+ -)</t>
  </si>
  <si>
    <t>Mallra te blera</t>
  </si>
  <si>
    <t>605/1</t>
  </si>
  <si>
    <t>d</t>
  </si>
  <si>
    <t>Ndryshimi i gjendjeve te Mallrave (+ -)</t>
  </si>
  <si>
    <t>e</t>
  </si>
  <si>
    <t>Shpenzime per sherbime</t>
  </si>
  <si>
    <t>605/2</t>
  </si>
  <si>
    <t>Shpenzime për personelin(a+b)</t>
  </si>
  <si>
    <t>Pagat</t>
  </si>
  <si>
    <t>Trajtime dhe shpërblime të tjera</t>
  </si>
  <si>
    <t>Amortizime dhe zhvlersime</t>
  </si>
  <si>
    <t>Sherbime nga te trete(a+b+c+d+e+f+g+h+i+j+k+l+m)</t>
  </si>
  <si>
    <t>Sherbime nga nen-kontraktoret</t>
  </si>
  <si>
    <t>Trajtime te pergjitheshme</t>
  </si>
  <si>
    <t>Mirmbajtje dhe riparime</t>
  </si>
  <si>
    <t>Shpenzime per siguracione</t>
  </si>
  <si>
    <t>f</t>
  </si>
  <si>
    <t>Kerkim studime</t>
  </si>
  <si>
    <t>g</t>
  </si>
  <si>
    <t>Sherbime te tjera</t>
  </si>
  <si>
    <t>h</t>
  </si>
  <si>
    <t>Shpenzime per koncensione,patenta dhe licenca</t>
  </si>
  <si>
    <t>i</t>
  </si>
  <si>
    <t>Shpenzime per reklame e publicitet</t>
  </si>
  <si>
    <t>j</t>
  </si>
  <si>
    <t>Transferime,udhetime,dieta.</t>
  </si>
  <si>
    <t>k</t>
  </si>
  <si>
    <t>Shpenzime postare e telekominikacion</t>
  </si>
  <si>
    <t>l</t>
  </si>
  <si>
    <t>Shpenzime transporti</t>
  </si>
  <si>
    <t>per Blerje</t>
  </si>
  <si>
    <t>per Shitje</t>
  </si>
  <si>
    <t>m</t>
  </si>
  <si>
    <t>Shpenzime per sherbime bankare</t>
  </si>
  <si>
    <t>Tatime dhe Taksa  (a+b+c+d)</t>
  </si>
  <si>
    <t>Taksa e tarifa doganore</t>
  </si>
  <si>
    <t>Akciza</t>
  </si>
  <si>
    <t>Taksa e Tarifa vendore</t>
  </si>
  <si>
    <t>Taksa e regjistrimit dhe tatime te tjera</t>
  </si>
  <si>
    <t>TOTALI I SHPENZIMEVE (1+2+3+4+5)</t>
  </si>
  <si>
    <t>Informate:</t>
  </si>
  <si>
    <t>Numeri mesatar I te punesuarve</t>
  </si>
  <si>
    <t>Investimet</t>
  </si>
  <si>
    <t>Shtim I aseteve fikse</t>
  </si>
  <si>
    <t>nga te cilet; Asete te reja</t>
  </si>
  <si>
    <t>Pakesimi i aseteve fikse</t>
  </si>
  <si>
    <t>nga te cilet; Shitje e aseteve ekzistuese</t>
  </si>
  <si>
    <t>Pasqyra nr  3</t>
  </si>
  <si>
    <t>Aktiviteti</t>
  </si>
  <si>
    <t>Te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</si>
  <si>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</si>
  <si>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</si>
  <si>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</si>
  <si>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</si>
  <si>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</si>
  <si>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</si>
  <si>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</si>
  <si>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</si>
  <si>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</si>
  <si>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</si>
  <si>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</si>
  <si>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</si>
  <si>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</si>
  <si>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</si>
  <si>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</si>
  <si>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</si>
  <si>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</si>
  <si>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</si>
  <si>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</si>
  <si>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</si>
  <si>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</si>
  <si>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</si>
  <si>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</si>
  <si>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</si>
  <si>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</si>
  <si>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</si>
  <si>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</si>
  <si>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</si>
  <si>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</si>
  <si>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</si>
  <si>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</si>
  <si>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</si>
  <si>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</si>
  <si>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</si>
  <si>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</si>
  <si>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</si>
  <si>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</si>
  <si>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</si>
  <si>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</si>
  <si>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</si>
  <si>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</si>
  <si>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</si>
  <si>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</si>
  <si>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Totali i te ardhurave nga sherbimet</t>
  </si>
  <si>
    <t>Numeri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</si>
  <si>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</si>
  <si>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</si>
  <si>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</si>
  <si>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</si>
  <si>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</si>
  <si>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r>
      <t xml:space="preserve">             </t>
    </r>
    <r>
      <rPr>
        <sz val="8.5"/>
        <color indexed="8"/>
        <rFont val="Arial BoldMT"/>
      </rPr>
      <t>Totali</t>
    </r>
  </si>
  <si>
    <t xml:space="preserve">Te  ardhura  nga shitja e MALLRAVE </t>
  </si>
  <si>
    <t xml:space="preserve">Te  ardhura  nga shitja e A A GJ Materiale  etj , ETJ  ETJ </t>
  </si>
  <si>
    <t>L2</t>
  </si>
  <si>
    <t xml:space="preserve">TOTALI  I HUASE  </t>
  </si>
  <si>
    <t>Formulari numer E-SIG 025/a    Listepagesa e kontributeve te Sigurimeve Shoqerore ,Shendetesore dhe tatimi mbi te ardhurat nga punesimi</t>
  </si>
  <si>
    <t>1)NIPT  K36823207C</t>
  </si>
  <si>
    <t xml:space="preserve">2)Emri i tatimpag AMETI </t>
  </si>
  <si>
    <t>3)Periudha tat Viti  2011  Muaj  JANAR</t>
  </si>
  <si>
    <t>rrethi VLORE</t>
  </si>
  <si>
    <t>Formulari numer E-SIG 027/a    Pasqyra e te punesuarve rishtazi dhe te larguarve nga puna Nr……date ……..</t>
  </si>
  <si>
    <t>2) Statuti I tatim Pagusit  SHPK</t>
  </si>
  <si>
    <t>Veprimta kryesore  Ndertim</t>
  </si>
  <si>
    <t>Vemprimtaria e deges/njesia</t>
  </si>
  <si>
    <t>3)Periudha tat Viti2011 Muaj  JANAR</t>
  </si>
  <si>
    <t xml:space="preserve">Numeri i </t>
  </si>
  <si>
    <t>6)Emri e mbiemri</t>
  </si>
  <si>
    <t>Dety, Fuksi, Profesi apo Puna qe ka kryer</t>
  </si>
  <si>
    <t>7)nr kategorise te te punesuarve per kontributet</t>
  </si>
  <si>
    <t>8)Dite kalendarike pa punuar gjate muajit(e drejta per perfitime nga sigurimet shoqerore)</t>
  </si>
  <si>
    <t xml:space="preserve">        Paga bruto ne leke</t>
  </si>
  <si>
    <t>17)Paga  bruto</t>
  </si>
  <si>
    <t>18)tatimi mbi te ardhurat</t>
  </si>
  <si>
    <t>Sigurimit</t>
  </si>
  <si>
    <t>11)Mbi te cilen llogariten kontributet</t>
  </si>
  <si>
    <t>12)Gjithesej (13+14+15)</t>
  </si>
  <si>
    <t>15)kontr</t>
  </si>
  <si>
    <t>per sigurime</t>
  </si>
  <si>
    <t>Personat qe do te fillojne pune per here te pare te subjekti,apo  do te fillojne pune rishtazi.</t>
  </si>
  <si>
    <t>Personat e larguar nga puna</t>
  </si>
  <si>
    <t>Shoqeror</t>
  </si>
  <si>
    <t>13)Punedhene</t>
  </si>
  <si>
    <t>14)Punem</t>
  </si>
  <si>
    <t>shtese</t>
  </si>
  <si>
    <t>shend gjith</t>
  </si>
  <si>
    <t>qe llog tat</t>
  </si>
  <si>
    <t>Emri e Mbiemri</t>
  </si>
  <si>
    <t>Nr i kategorise te te punesuarve per kontribute</t>
  </si>
  <si>
    <t>Veprimtaria dhe rrethi ku do te punoje</t>
  </si>
  <si>
    <t>Detyra,funksioni, apo profesioni qe do kryeje</t>
  </si>
  <si>
    <t>Data e fillimit te punes</t>
  </si>
  <si>
    <t>Data e largimit nga puna</t>
  </si>
  <si>
    <t>6) Lidhur me sa me siper,DEKLAROJ qe :</t>
  </si>
  <si>
    <t>a)Pasqyra eshte nisur per ne DRT, me poste rekomande ne daten________</t>
  </si>
  <si>
    <t>Duke filluar nga data________numri total i punonjesve qe</t>
  </si>
  <si>
    <t>b)Pasqyra me __faqe ne Protokollin e Drejtorise Rajonale Tatimore me Nr__,date___</t>
  </si>
  <si>
    <t xml:space="preserve">punojne ne kete subjekt dhe paguajne kontribute ,perfshire dhe </t>
  </si>
  <si>
    <t xml:space="preserve">Punonjesi i Protokollit I Drejtorise Rajonale Tatimore </t>
  </si>
  <si>
    <t>Shuma e FAQES</t>
  </si>
  <si>
    <t>te dhenat e kesaj pasqyre eshte______persona.</t>
  </si>
  <si>
    <t>(_______________________) Emer,mbiemer,firme ne cdo faqe</t>
  </si>
  <si>
    <t>SHUMA E MBARTUR</t>
  </si>
  <si>
    <t>Perfaqsuesi i Personit Juridik/Personi Fizik</t>
  </si>
  <si>
    <t>VERTETOJ SE:</t>
  </si>
  <si>
    <t>TOTALI I LISTEPAGESES</t>
  </si>
  <si>
    <t>(______________________) emer ,mbiemer, firme</t>
  </si>
  <si>
    <t>c) Pasqyra me __faqe,ka ____ te punesuar gjate muajit dhe ___ larguar nga puna Gjate muajit.</t>
  </si>
  <si>
    <t>personi juridik edhe vule ne cdo faqe</t>
  </si>
  <si>
    <t xml:space="preserve">INSPEKTORI I DREJTORISE RAJONALE TATIMORE marres ne dorezim </t>
  </si>
  <si>
    <t xml:space="preserve">                  DEKLAROJ SE :</t>
  </si>
  <si>
    <t>a) Listepagesa me gjithsej__faqe u dorezua me Protokollin e ZSHT. Me Nr______.dt____.</t>
  </si>
  <si>
    <t>19) Listepagesa ka gjithesej _________ Punonjes qe paguajne kontribute;</t>
  </si>
  <si>
    <t>Punonjesi i Protokollit i Zyres Sherbimit Tatimpagusve te Rrethit__________</t>
  </si>
  <si>
    <t>nga keta______ punonjes , qe paguajne kontribute ne nivelin e pages minimale</t>
  </si>
  <si>
    <t xml:space="preserve">                        (  ____________________________ ) Emri,mbiemri firma ne faqen e pare</t>
  </si>
  <si>
    <t>dhe ____punonjes, qe paguajne tatim mbi te ardhurat nga punesimi ( TAP)</t>
  </si>
  <si>
    <t>b)Listpagesa me gjithesej_______faqe, u dorezua ne Protokollin e DRT. Me Nr.___.date____</t>
  </si>
  <si>
    <t xml:space="preserve"> Punonjesi i Protokollit Drejtorise Rajonale Tatimore</t>
  </si>
  <si>
    <t>Perfaqesuesi i Personit Juridik/Fizik</t>
  </si>
  <si>
    <t xml:space="preserve">                     (  ____________________________ ) Emri,mbiemri firma ne faqen e pare</t>
  </si>
  <si>
    <t>(_____________________) emer,mbiemer firme ne cdo faqe,</t>
  </si>
  <si>
    <t>Vertetoj se:</t>
  </si>
  <si>
    <t>personi juridik edhe vule.</t>
  </si>
  <si>
    <t>c)Listpagesa mbyllen ne fund me nr.rendor____dhe ka gjithsej____faqe</t>
  </si>
  <si>
    <t>Inspektori i perpunimit i Drejtoris Rajonale Tatimore</t>
  </si>
  <si>
    <t xml:space="preserve">     (  ____________________________ ) Emri,mbiemri firma ne cdo faqe</t>
  </si>
  <si>
    <t>3)Periudha tat Viti  2011  Muaj  SHKURT</t>
  </si>
  <si>
    <t>3)Periudha tat Viti  2011  Muaj MARS</t>
  </si>
  <si>
    <t>3)Periudha tat Viti2011 Muaj  SHKURT</t>
  </si>
  <si>
    <t>(Ferjat Mehillaj______________________) emer ,mbiemer, firme</t>
  </si>
  <si>
    <t>TABELA E RAKORDIMIT TE PAGAVE E SIGURIMEVE SHOQERORE</t>
  </si>
  <si>
    <t xml:space="preserve">        Paga bruto</t>
  </si>
  <si>
    <t xml:space="preserve">Nr  i te punesuarve </t>
  </si>
  <si>
    <t xml:space="preserve">11)Mbi te </t>
  </si>
  <si>
    <t>per</t>
  </si>
  <si>
    <t>Paga</t>
  </si>
  <si>
    <t xml:space="preserve">cilen llog  </t>
  </si>
  <si>
    <t>Gjithesej</t>
  </si>
  <si>
    <t>Punedhen</t>
  </si>
  <si>
    <t>Punemar</t>
  </si>
  <si>
    <t>sigurim</t>
  </si>
  <si>
    <t>ardhurat</t>
  </si>
  <si>
    <t>kontrib</t>
  </si>
  <si>
    <t>shendetesor</t>
  </si>
  <si>
    <t>SHKURTI</t>
  </si>
  <si>
    <t>Libri i Shitjeve</t>
  </si>
  <si>
    <t>Libri i Blerjeve</t>
  </si>
  <si>
    <t xml:space="preserve">Shoqeria </t>
  </si>
  <si>
    <t>A &amp; B AUDITING</t>
  </si>
  <si>
    <t>K66506205K</t>
  </si>
  <si>
    <t>Viti</t>
  </si>
  <si>
    <t>2011</t>
  </si>
  <si>
    <t>01</t>
  </si>
  <si>
    <t xml:space="preserve">Pa veprimtari </t>
  </si>
  <si>
    <r>
      <t xml:space="preserve">Ploteso </t>
    </r>
    <r>
      <rPr>
        <b/>
        <sz val="12"/>
        <color indexed="8"/>
        <rFont val="Agency FB"/>
        <family val="2"/>
      </rPr>
      <t xml:space="preserve">PO </t>
    </r>
    <r>
      <rPr>
        <sz val="12"/>
        <color indexed="8"/>
        <rFont val="Agency FB"/>
        <family val="2"/>
      </rPr>
      <t xml:space="preserve">nese gjate muajit nuk eshte bere asnje transaksion. </t>
    </r>
  </si>
  <si>
    <t>Fatura</t>
  </si>
  <si>
    <t>Bleresi</t>
  </si>
  <si>
    <t xml:space="preserve">Totali Shitjeve </t>
  </si>
  <si>
    <t>Shitjet e perjashtuara</t>
  </si>
  <si>
    <t>Eksporte /Furnizime me 0%</t>
  </si>
  <si>
    <t xml:space="preserve">Shitje               </t>
  </si>
  <si>
    <t xml:space="preserve">Shitesi </t>
  </si>
  <si>
    <t>Totali Blerjeve (perfshire TVSH)</t>
  </si>
  <si>
    <t>Blerje</t>
  </si>
  <si>
    <t xml:space="preserve">Nr Fatures </t>
  </si>
  <si>
    <t>Numri Serial</t>
  </si>
  <si>
    <t>Data (dd/mm/yyyy)</t>
  </si>
  <si>
    <t>Emri tregtar / personi</t>
  </si>
  <si>
    <t xml:space="preserve">Rrethi </t>
  </si>
  <si>
    <t>NIPT       /Kodi Fermerit</t>
  </si>
  <si>
    <t>Te perjashtuara,me Tvsh jo te zbritshme dhe pa TVSH</t>
  </si>
  <si>
    <t>Nga Furnitore Vendas</t>
  </si>
  <si>
    <t>Nga Fermeret vendas</t>
  </si>
  <si>
    <t>Emri tregtar /personi</t>
  </si>
  <si>
    <t xml:space="preserve">Vlera e Tatueshme </t>
  </si>
  <si>
    <t xml:space="preserve">Tvsh </t>
  </si>
  <si>
    <t>Vlera e Tatueshme</t>
  </si>
  <si>
    <t>Tvsh</t>
  </si>
  <si>
    <t>g= (h+i+j+k)</t>
  </si>
  <si>
    <t>g=(h+i+j+k+l+m+n)</t>
  </si>
  <si>
    <t>n</t>
  </si>
  <si>
    <t>Shuma totale</t>
  </si>
  <si>
    <t>Kutia sipas Formularit te Deklarimit dhe Pageses se TVSH-se</t>
  </si>
  <si>
    <t>kutia (9)</t>
  </si>
  <si>
    <t>kutia (10)</t>
  </si>
  <si>
    <t>kutia (11)</t>
  </si>
  <si>
    <t>kutia (12)</t>
  </si>
  <si>
    <t>kutia (13)</t>
  </si>
  <si>
    <t>kutia (14)</t>
  </si>
  <si>
    <t>kutia (15)</t>
  </si>
  <si>
    <t>kutia (16)</t>
  </si>
  <si>
    <t>kutia (17)</t>
  </si>
  <si>
    <t>kutia (18)</t>
  </si>
  <si>
    <t>kutia (19)</t>
  </si>
  <si>
    <t>02</t>
  </si>
  <si>
    <r>
      <t xml:space="preserve">Ploteso </t>
    </r>
    <r>
      <rPr>
        <b/>
        <sz val="12"/>
        <color indexed="8"/>
        <rFont val="Agency FB"/>
        <family val="2"/>
      </rPr>
      <t xml:space="preserve">PO </t>
    </r>
    <r>
      <rPr>
        <sz val="12"/>
        <color indexed="8"/>
        <rFont val="Agency FB"/>
        <family val="2"/>
      </rPr>
      <t xml:space="preserve">nese gjate muajit nuk eshte bere asnje transaksion. </t>
    </r>
  </si>
  <si>
    <t xml:space="preserve">Shitje me shkalle 20%              </t>
  </si>
  <si>
    <t xml:space="preserve">Shitje me shkalle 10%               </t>
  </si>
  <si>
    <t>Importe me shkalle 20%</t>
  </si>
  <si>
    <t>Importe me shkalle 10%</t>
  </si>
  <si>
    <t>Nga Furnitore Vendas me shkalle 20%</t>
  </si>
  <si>
    <t>Nga Furnitore Vendas me shkalle 10%</t>
  </si>
  <si>
    <t>g= (h+i+j+k+l+m)</t>
  </si>
  <si>
    <t>g=(h+i+j+k+l+m+n+o+p+q+r)</t>
  </si>
  <si>
    <t>o</t>
  </si>
  <si>
    <t>p</t>
  </si>
  <si>
    <t>q</t>
  </si>
  <si>
    <t>r</t>
  </si>
  <si>
    <t xml:space="preserve">Ne rastin kur ky liber do te printohet, per qellime te ruajtjes/ mbajtjes se dokumentacionit, cdo faqe e printuar duhet te kete ne krye permbajtjen / rreshtat nga 1 ne 12. </t>
  </si>
  <si>
    <t>kutia (20)</t>
  </si>
  <si>
    <t>kutia (21)</t>
  </si>
  <si>
    <t>kutia (22)</t>
  </si>
  <si>
    <t>kutia (23)</t>
  </si>
  <si>
    <t>kutia (24)</t>
  </si>
  <si>
    <t>kutia (25)</t>
  </si>
  <si>
    <t>Nr i rreshtave mund te shtohet ne perputhje me nr e transaksioneve</t>
  </si>
  <si>
    <t>Shpjegim:</t>
  </si>
  <si>
    <t>03</t>
  </si>
  <si>
    <t xml:space="preserve">Pasqyra e llogaritjes se amortizimit te aktiveve per Vitin      </t>
  </si>
  <si>
    <t xml:space="preserve">TOKA  -   </t>
  </si>
  <si>
    <t xml:space="preserve">SHUMA  TOKE </t>
  </si>
  <si>
    <t>Vlere e mbetur per 01.01.2011</t>
  </si>
  <si>
    <t>L1</t>
  </si>
  <si>
    <t xml:space="preserve">OVERDRAFTE  AFATSHKURTERA </t>
  </si>
  <si>
    <t>CELJA   01.01.2011</t>
  </si>
  <si>
    <t xml:space="preserve">HYRJE  GJITHESEJ </t>
  </si>
  <si>
    <t xml:space="preserve">LIKUIDIME TE PRINCIPALIT </t>
  </si>
  <si>
    <t>MBETJE  31.12.2011</t>
  </si>
  <si>
    <t>C  3</t>
  </si>
  <si>
    <t xml:space="preserve">KAPITALI AKSIONER </t>
  </si>
  <si>
    <t>Pozicioni me 31 Dhjetor 2011</t>
  </si>
  <si>
    <t>8 - Rezerva te tjera</t>
  </si>
  <si>
    <t xml:space="preserve">New  PHOENIX </t>
  </si>
  <si>
    <t>GJENDJE ME 31.12.10</t>
  </si>
  <si>
    <t>HYRJE GJTHESEJ V 11</t>
  </si>
  <si>
    <t>DALJE GJITH V 11</t>
  </si>
  <si>
    <t>GJENDJE ME 31.12.11</t>
  </si>
  <si>
    <t>Detyrime 2010</t>
  </si>
  <si>
    <t xml:space="preserve">2)Emri i tatimpag  </t>
  </si>
  <si>
    <t xml:space="preserve">1)NIPT   </t>
  </si>
  <si>
    <t>N D E R T E S A  1</t>
  </si>
  <si>
    <t>N D E R T E S A  2</t>
  </si>
  <si>
    <t>N D E R T E S A  3</t>
  </si>
  <si>
    <t>Referenca - Nr llogar</t>
  </si>
  <si>
    <t>Periudha Raportuse</t>
  </si>
  <si>
    <t xml:space="preserve">Periudha  paraardhese </t>
  </si>
  <si>
    <t>Shenime tab koresp</t>
  </si>
  <si>
    <t xml:space="preserve">KREDI AFATGJATA  ETJ </t>
  </si>
  <si>
    <t xml:space="preserve">Detyrime 2010 - Celje </t>
  </si>
  <si>
    <t>Furnizime  v 2011</t>
  </si>
  <si>
    <t>Likujdime  V  2011</t>
  </si>
  <si>
    <t>Detyrim i mbetur 31.12.11</t>
  </si>
  <si>
    <t xml:space="preserve">    Standartet Kombetare te kontabilitetit zbatohen per vitin e  katert  ne  Shqiperi</t>
  </si>
  <si>
    <t xml:space="preserve">Administrator </t>
  </si>
  <si>
    <t xml:space="preserve">Te TJERA </t>
  </si>
  <si>
    <t>Celje e 31.12.2010</t>
  </si>
  <si>
    <t xml:space="preserve">Tjere </t>
  </si>
  <si>
    <t xml:space="preserve">12.1  Te ardhura e shpenz financ nga invest te tjera e financ afat gjata </t>
  </si>
  <si>
    <t xml:space="preserve">12.2  Te ardhura e shpenzimet nga interesat </t>
  </si>
  <si>
    <t xml:space="preserve">12.3 Fitime  ( humbje ) nga kurset e e kembimit </t>
  </si>
  <si>
    <t>12.4  Te ardhura e shpenzime te tjera financiare</t>
  </si>
  <si>
    <t>Toke</t>
  </si>
  <si>
    <t>Dalje  Amort ( koresp daljeve Akt)</t>
  </si>
  <si>
    <t xml:space="preserve">Periudha  Raportuse </t>
  </si>
  <si>
    <t xml:space="preserve">Periudha Paraardhese </t>
  </si>
  <si>
    <t xml:space="preserve">Dalje  A A GJ materiale me V K M </t>
  </si>
  <si>
    <t xml:space="preserve">17.1  Te ardhura e shpenz financ nga invest te tjera e financ afat gjata </t>
  </si>
  <si>
    <t xml:space="preserve">17.2  Te ardhura e shpenzimet nga interesat </t>
  </si>
  <si>
    <t xml:space="preserve">17.3 Fitime  ( humbje ) nga kurset e e kembimit </t>
  </si>
  <si>
    <t>17.4  Te ardhura e shpenzime te tjera financiare</t>
  </si>
  <si>
    <t>Likujduar bIlanc11</t>
  </si>
  <si>
    <t xml:space="preserve">         Shuma e parapaguar per  blerje e sherbime </t>
  </si>
  <si>
    <t>Te tjera  shpenzime te panjohura  ( specifikuar   ne tab V  )</t>
  </si>
  <si>
    <t xml:space="preserve">Shpenzime te panjohura ( sipas  B - 14 ) + tjera - format </t>
  </si>
  <si>
    <t xml:space="preserve">pagesat e detyrimeve te qerase financiare - interesa </t>
  </si>
  <si>
    <t>Per Periudhen 01 Janar Deri ne 31 Dhjetor 2011</t>
  </si>
  <si>
    <t xml:space="preserve">Periudha   Paraardhese </t>
  </si>
  <si>
    <t xml:space="preserve">EURO </t>
  </si>
  <si>
    <t xml:space="preserve">U S D </t>
  </si>
  <si>
    <t>TJERA</t>
  </si>
  <si>
    <t xml:space="preserve">SINTETIKE  - Ne analize  shif  INVENTARET </t>
  </si>
  <si>
    <t xml:space="preserve">&gt;  Tvsh  e ndertimit </t>
  </si>
  <si>
    <t xml:space="preserve">MUAJI </t>
  </si>
  <si>
    <t xml:space="preserve"> NGA  KETO </t>
  </si>
  <si>
    <t xml:space="preserve">Ardhurat   Gjithesej ( sipas P ) </t>
  </si>
  <si>
    <t>Gjendje fillest</t>
  </si>
  <si>
    <t>Zhavor  bituminoz</t>
  </si>
  <si>
    <t>Bitum</t>
  </si>
  <si>
    <t>Inerte</t>
  </si>
  <si>
    <t xml:space="preserve">Mobilje </t>
  </si>
  <si>
    <t xml:space="preserve">Cati </t>
  </si>
  <si>
    <t xml:space="preserve"> ETJ  Etj</t>
  </si>
  <si>
    <t xml:space="preserve">SHUMA  </t>
  </si>
  <si>
    <t>Nga 01.01.2012</t>
  </si>
  <si>
    <t>Deri 31.12.2012</t>
  </si>
  <si>
    <t>10.03.2013</t>
  </si>
  <si>
    <t>tep e V 11</t>
  </si>
  <si>
    <t>Banesa Nr 1</t>
  </si>
  <si>
    <t>Banesa Nr 2</t>
  </si>
  <si>
    <t xml:space="preserve">&gt;  Inventare  e te  etj ,   te tjera </t>
  </si>
  <si>
    <t xml:space="preserve">&gt;  Te  tjera  e ne  proces </t>
  </si>
  <si>
    <t>Totali 31/12/2012</t>
  </si>
  <si>
    <t>Amortizim i akumuluar deri ne 31.12. 11</t>
  </si>
  <si>
    <t>Amortizim i llogaritur ne 31.12.2012</t>
  </si>
  <si>
    <t>Dalje amortizimi 31/12/2012</t>
  </si>
  <si>
    <t>Gjithsej amortizim  + dalje ne 31.12.2012</t>
  </si>
  <si>
    <t>Vlera e mbetur 31.12.2012</t>
  </si>
  <si>
    <t xml:space="preserve">Te Tjera e ne PROCES </t>
  </si>
  <si>
    <t>Inventar  zyre</t>
  </si>
  <si>
    <t>Kompiuter + fotok+fax</t>
  </si>
  <si>
    <t>Te tjera  zyre</t>
  </si>
  <si>
    <t>L  2</t>
  </si>
  <si>
    <t>CELJA   01.01.2012</t>
  </si>
  <si>
    <t>Pozicioni me 31 Dhjetor 2012</t>
  </si>
  <si>
    <t>Pasq e # kap</t>
  </si>
  <si>
    <t>Ardh e shpenz</t>
  </si>
  <si>
    <t>P e Nder</t>
  </si>
  <si>
    <t xml:space="preserve">&gt; Shitje  NETO,ose  ME KOSTO NDERTIMORE </t>
  </si>
  <si>
    <t xml:space="preserve">&gt; Te  ardhura nga  punimet e sherbimet me te trete </t>
  </si>
  <si>
    <t xml:space="preserve">&gt;  Te  ardhura  nga aktiviteti  baze  I shfrytezimit </t>
  </si>
  <si>
    <t xml:space="preserve">P  </t>
  </si>
  <si>
    <t>Shitje   mallra e   materialesh</t>
  </si>
  <si>
    <t xml:space="preserve">Te  ardhura  te tjera </t>
  </si>
  <si>
    <t>NDERTIM  BANESE  Nr  1</t>
  </si>
  <si>
    <t>NDERTIM  BANESE  Nr 2</t>
  </si>
  <si>
    <t xml:space="preserve">Punime e sherbime per te trete </t>
  </si>
  <si>
    <t xml:space="preserve">Shiteje AAGJM  etj etj </t>
  </si>
  <si>
    <t>Shuma  AAGJM</t>
  </si>
  <si>
    <t xml:space="preserve">          Pasqyra e vleresimit te A A GJ M   per vitin 2012</t>
  </si>
  <si>
    <t>Ardhur nga V 2011</t>
  </si>
  <si>
    <t>VITI  2012</t>
  </si>
  <si>
    <t>KALUAR NE KOSTO PER VITIN 2012</t>
  </si>
  <si>
    <t>SHUMA E KALIMIT TE V 2012</t>
  </si>
  <si>
    <t>SHPENZIME PER TU SHPERNDARE NE V 2013</t>
  </si>
  <si>
    <t>Te  tjera</t>
  </si>
  <si>
    <t xml:space="preserve">Ardhur nga   S  -  V   apo bankat  etj </t>
  </si>
  <si>
    <t xml:space="preserve">                                                                          PASQYRA E RAKORDIMIT PER T V SH  PER  VITIN  2012</t>
  </si>
  <si>
    <t>TE  ARDHURAT NE ANALIZE   PER  VITIN  2012</t>
  </si>
  <si>
    <t xml:space="preserve">                           ETJ , PER VITIN USHTRIMOR 2012</t>
  </si>
  <si>
    <t>Aktivet Afatgjate Materiale me vlere fillestare  2012</t>
  </si>
  <si>
    <t>Gjendje 31/12/2012</t>
  </si>
  <si>
    <t>Amortizimi A.A.Materiale 2012</t>
  </si>
  <si>
    <t>Vlera Kontabl Neto  A.A.Materiale 2012</t>
  </si>
  <si>
    <t>Gjendje 1/1/2012</t>
  </si>
  <si>
    <t>Te punesuar mesatarisht per vitin 2012</t>
  </si>
  <si>
    <t xml:space="preserve">SHUMA  E GJENDJES TE INVENTARIT  ME V R N </t>
  </si>
  <si>
    <t>D 6</t>
  </si>
  <si>
    <t>D 1</t>
  </si>
  <si>
    <t>D 2</t>
  </si>
  <si>
    <t>D 3</t>
  </si>
  <si>
    <t>D 4</t>
  </si>
  <si>
    <t>D 5</t>
  </si>
  <si>
    <t xml:space="preserve">Humbje  te  mbartura </t>
  </si>
  <si>
    <t xml:space="preserve">Parapagimi  I arketimeve  te  ndertimit  etj  </t>
  </si>
  <si>
    <t>&gt; Mjete  trasporti</t>
  </si>
  <si>
    <t xml:space="preserve">&gt;  Paisje  zyre  etj  etj </t>
  </si>
  <si>
    <t xml:space="preserve">VERIFIKUESI  I  A A GJ M </t>
  </si>
  <si>
    <t xml:space="preserve">Te  tjera  e ne proces </t>
  </si>
  <si>
    <t>Makineri  -  paisje</t>
  </si>
  <si>
    <t>ARDHUR  NGA  BANKAT  ETJ</t>
  </si>
  <si>
    <t xml:space="preserve">ARDHUR  NGA  S </t>
  </si>
  <si>
    <t>KALUAR TE  E 2</t>
  </si>
  <si>
    <t xml:space="preserve">ARDHUR  NGA  PASQ E SHITJES TE NDERTIMIT </t>
  </si>
  <si>
    <t>TVSH  E NDERTIMIT</t>
  </si>
  <si>
    <t>4 %  I BASHKISE</t>
  </si>
  <si>
    <t>TOKA E PRONAREVE</t>
  </si>
  <si>
    <t xml:space="preserve">E U R O   -  LEKE </t>
  </si>
  <si>
    <t>Kursi I dates 31.12.2012</t>
  </si>
  <si>
    <t xml:space="preserve">     Pasqyrat financiare te vitit ushtrimor 01 Janar deri ne 31 Dhjetor 2012  jane detajuar ne baze</t>
  </si>
  <si>
    <t>Politikat kontabel te perdorura per vleresimin e te gjithe elementeve te pasqyrave per vitin 2012</t>
  </si>
  <si>
    <t>1- Mjetet Monetare  jane pasqyra me vleren e drejte . Llogarit bankare gjendje ne 31,12,2012  Gjithsej</t>
  </si>
  <si>
    <t>01.01.2012</t>
  </si>
  <si>
    <t>V 2012</t>
  </si>
  <si>
    <t>e V 12</t>
  </si>
  <si>
    <t>me 31.12.12</t>
  </si>
  <si>
    <t>Leke  gjendje 31.12.2012</t>
  </si>
  <si>
    <t>Mbetje 31.12.2012</t>
  </si>
  <si>
    <t xml:space="preserve"> 1- Lista e furnitoreve te vitit 31,12,2012</t>
  </si>
  <si>
    <t xml:space="preserve"> D 6</t>
  </si>
  <si>
    <t>Detyrime 2011</t>
  </si>
  <si>
    <t xml:space="preserve">TE  ARDHURA  TE NDERTIMIT </t>
  </si>
  <si>
    <t xml:space="preserve">P  A SH </t>
  </si>
  <si>
    <t>Viti ushtrimor 01,01,2012 deri me 31,12,2012</t>
  </si>
  <si>
    <t>Gjendja ne 31.12,2011</t>
  </si>
  <si>
    <t>Gjendje ne 31,12,2012</t>
  </si>
  <si>
    <t>Amorizimi  i mbartur  deri 01,01,2011</t>
  </si>
  <si>
    <t>Amortizimi  31,12,2012</t>
  </si>
  <si>
    <t xml:space="preserve"> Relatuar ne pozicionet e gjendjeve te 31,12,2011</t>
  </si>
  <si>
    <t>&gt; Toka,Terene</t>
  </si>
  <si>
    <t>&gt; Te ardhura    subvencion</t>
  </si>
  <si>
    <t>K56703205A</t>
  </si>
  <si>
    <t xml:space="preserve"> VLORE</t>
  </si>
  <si>
    <t>Organizimi i aktiviteteve sportive te futbollit</t>
  </si>
  <si>
    <t>Geri  CIPI</t>
  </si>
  <si>
    <t>KLUBI I FUTBOLLIT FLAMURTARI</t>
  </si>
  <si>
    <t>RAMZAN  ADEMI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</si>
</sst>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_);_(* \(#,##0.0\);_(* &quot;-&quot;??_);_(@_)"/>
    <numFmt numFmtId="167" formatCode="_-* #,##0_-;\-* #,##0_-;_-* &quot;-&quot;??_-;_-@_-"/>
    <numFmt numFmtId="168" formatCode="0.0"/>
    <numFmt numFmtId="169" formatCode="0_);\(0\)"/>
  </numFmts>
  <fonts count="9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26"/>
      <name val="Algerian"/>
      <family val="5"/>
    </font>
    <font>
      <b/>
      <sz val="10"/>
      <name val="Algerian"/>
      <family val="5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 Black"/>
      <family val="2"/>
      <charset val="238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10"/>
      <name val="Cooper Black"/>
      <family val="1"/>
    </font>
    <font>
      <b/>
      <sz val="14"/>
      <name val="Cooper Black"/>
      <family val="1"/>
    </font>
    <font>
      <b/>
      <sz val="12"/>
      <name val="Castellar"/>
      <family val="1"/>
    </font>
    <font>
      <sz val="9"/>
      <name val="Times New Roman"/>
      <family val="1"/>
    </font>
    <font>
      <sz val="10"/>
      <name val="Castellar"/>
      <family val="1"/>
    </font>
    <font>
      <b/>
      <sz val="16"/>
      <name val="Bell MT"/>
      <family val="1"/>
    </font>
    <font>
      <b/>
      <sz val="10"/>
      <name val="Times New Roman"/>
      <family val="1"/>
    </font>
    <font>
      <b/>
      <sz val="12"/>
      <name val="Arial Rounded MT Bold"/>
      <family val="2"/>
    </font>
    <font>
      <b/>
      <sz val="10"/>
      <name val="Tw Cen MT Condensed"/>
      <family val="2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i/>
      <sz val="9"/>
      <name val="Times New Roman"/>
      <family val="1"/>
    </font>
    <font>
      <sz val="7"/>
      <name val="Arial"/>
      <family val="2"/>
    </font>
    <font>
      <b/>
      <sz val="7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gency FB"/>
      <family val="2"/>
    </font>
    <font>
      <b/>
      <i/>
      <sz val="12"/>
      <name val="Agency FB"/>
      <family val="2"/>
    </font>
    <font>
      <b/>
      <u/>
      <sz val="12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8.5"/>
      <color indexed="8"/>
      <name val="Arial BoldMT"/>
    </font>
    <font>
      <sz val="10"/>
      <name val="Arial"/>
      <family val="2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10"/>
      <color indexed="8"/>
      <name val="Agency FB"/>
      <family val="2"/>
    </font>
    <font>
      <b/>
      <sz val="16"/>
      <color indexed="8"/>
      <name val="Agency FB"/>
      <family val="2"/>
    </font>
    <font>
      <sz val="12"/>
      <color indexed="8"/>
      <name val="Agency FB"/>
      <family val="2"/>
    </font>
    <font>
      <b/>
      <sz val="14"/>
      <name val="Baskerville Old Face"/>
      <family val="1"/>
    </font>
    <font>
      <b/>
      <sz val="12"/>
      <color indexed="8"/>
      <name val="Agency FB"/>
      <family val="2"/>
    </font>
    <font>
      <b/>
      <sz val="12"/>
      <color indexed="8"/>
      <name val="Agency FB"/>
      <family val="2"/>
    </font>
    <font>
      <i/>
      <sz val="10"/>
      <name val="Arial"/>
      <family val="2"/>
    </font>
    <font>
      <sz val="12"/>
      <color indexed="8"/>
      <name val="Agency FB"/>
      <family val="2"/>
    </font>
    <font>
      <b/>
      <sz val="9"/>
      <name val="Arial Unicode MS"/>
      <family val="2"/>
    </font>
    <font>
      <b/>
      <sz val="11"/>
      <name val="Arial Rounded MT Bold"/>
      <family val="2"/>
    </font>
    <font>
      <b/>
      <i/>
      <sz val="6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theme="1"/>
      <name val="Agency FB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9"/>
      <name val="Calibri"/>
      <family val="2"/>
      <scheme val="minor"/>
    </font>
    <font>
      <b/>
      <sz val="18"/>
      <color theme="1"/>
      <name val="Agency FB"/>
      <family val="2"/>
    </font>
    <font>
      <sz val="8.5"/>
      <color rgb="FF00000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1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12" fillId="0" borderId="0" xfId="0" applyFont="1"/>
    <xf numFmtId="0" fontId="1" fillId="0" borderId="0" xfId="0" applyFont="1"/>
    <xf numFmtId="0" fontId="0" fillId="0" borderId="6" xfId="0" applyBorder="1"/>
    <xf numFmtId="0" fontId="1" fillId="0" borderId="13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2" fillId="0" borderId="6" xfId="0" applyFont="1" applyBorder="1"/>
    <xf numFmtId="0" fontId="1" fillId="0" borderId="0" xfId="0" applyFont="1" applyBorder="1"/>
    <xf numFmtId="0" fontId="12" fillId="0" borderId="0" xfId="0" applyFont="1" applyAlignment="1"/>
    <xf numFmtId="0" fontId="10" fillId="0" borderId="0" xfId="0" applyFont="1" applyAlignment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13" fillId="0" borderId="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0" xfId="0" applyFont="1" applyBorder="1"/>
    <xf numFmtId="0" fontId="4" fillId="0" borderId="2" xfId="0" applyFont="1" applyBorder="1"/>
    <xf numFmtId="0" fontId="4" fillId="0" borderId="24" xfId="0" applyFont="1" applyBorder="1"/>
    <xf numFmtId="0" fontId="4" fillId="0" borderId="20" xfId="0" applyFont="1" applyBorder="1"/>
    <xf numFmtId="0" fontId="4" fillId="0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/>
    <xf numFmtId="0" fontId="0" fillId="0" borderId="26" xfId="0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ill="1" applyBorder="1"/>
    <xf numFmtId="0" fontId="0" fillId="0" borderId="27" xfId="0" applyFill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Border="1"/>
    <xf numFmtId="0" fontId="2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0" fillId="0" borderId="1" xfId="0" applyFont="1" applyBorder="1"/>
    <xf numFmtId="164" fontId="20" fillId="0" borderId="6" xfId="0" applyNumberFormat="1" applyFont="1" applyFill="1" applyBorder="1" applyAlignment="1">
      <alignment horizontal="right"/>
    </xf>
    <xf numFmtId="0" fontId="0" fillId="0" borderId="28" xfId="0" applyBorder="1"/>
    <xf numFmtId="43" fontId="0" fillId="0" borderId="19" xfId="0" applyNumberFormat="1" applyBorder="1"/>
    <xf numFmtId="43" fontId="0" fillId="0" borderId="6" xfId="0" applyNumberFormat="1" applyBorder="1"/>
    <xf numFmtId="43" fontId="2" fillId="2" borderId="9" xfId="0" applyNumberFormat="1" applyFont="1" applyFill="1" applyBorder="1"/>
    <xf numFmtId="0" fontId="2" fillId="2" borderId="29" xfId="0" applyFont="1" applyFill="1" applyBorder="1"/>
    <xf numFmtId="0" fontId="1" fillId="0" borderId="19" xfId="0" applyFont="1" applyBorder="1"/>
    <xf numFmtId="0" fontId="1" fillId="0" borderId="30" xfId="0" applyFont="1" applyBorder="1"/>
    <xf numFmtId="0" fontId="1" fillId="0" borderId="6" xfId="0" applyFont="1" applyBorder="1"/>
    <xf numFmtId="0" fontId="1" fillId="0" borderId="28" xfId="0" applyFont="1" applyBorder="1"/>
    <xf numFmtId="0" fontId="1" fillId="0" borderId="6" xfId="0" applyFont="1" applyFill="1" applyBorder="1"/>
    <xf numFmtId="0" fontId="1" fillId="0" borderId="31" xfId="0" applyFont="1" applyFill="1" applyBorder="1"/>
    <xf numFmtId="0" fontId="1" fillId="0" borderId="31" xfId="0" applyFont="1" applyBorder="1"/>
    <xf numFmtId="0" fontId="0" fillId="0" borderId="31" xfId="0" applyBorder="1"/>
    <xf numFmtId="0" fontId="2" fillId="0" borderId="23" xfId="0" applyFont="1" applyBorder="1"/>
    <xf numFmtId="3" fontId="0" fillId="0" borderId="0" xfId="0" applyNumberFormat="1"/>
    <xf numFmtId="3" fontId="12" fillId="0" borderId="0" xfId="0" applyNumberFormat="1" applyFont="1" applyAlignment="1"/>
    <xf numFmtId="3" fontId="12" fillId="0" borderId="0" xfId="0" applyNumberFormat="1" applyFont="1" applyAlignment="1">
      <alignment horizontal="center"/>
    </xf>
    <xf numFmtId="3" fontId="5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0" fillId="0" borderId="32" xfId="0" applyNumberFormat="1" applyBorder="1" applyAlignment="1">
      <alignment horizontal="right"/>
    </xf>
    <xf numFmtId="3" fontId="0" fillId="0" borderId="0" xfId="0" applyNumberFormat="1" applyBorder="1"/>
    <xf numFmtId="43" fontId="0" fillId="0" borderId="0" xfId="0" applyNumberFormat="1" applyBorder="1"/>
    <xf numFmtId="3" fontId="0" fillId="0" borderId="0" xfId="0" applyNumberFormat="1" applyFill="1" applyBorder="1"/>
    <xf numFmtId="3" fontId="12" fillId="0" borderId="0" xfId="0" applyNumberFormat="1" applyFont="1"/>
    <xf numFmtId="3" fontId="3" fillId="0" borderId="0" xfId="0" applyNumberFormat="1" applyFont="1" applyAlignment="1">
      <alignment horizontal="center"/>
    </xf>
    <xf numFmtId="0" fontId="0" fillId="0" borderId="6" xfId="0" applyFill="1" applyBorder="1"/>
    <xf numFmtId="0" fontId="0" fillId="0" borderId="0" xfId="0" applyFill="1"/>
    <xf numFmtId="0" fontId="2" fillId="3" borderId="33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3" borderId="7" xfId="0" applyFont="1" applyFill="1" applyBorder="1"/>
    <xf numFmtId="0" fontId="2" fillId="3" borderId="6" xfId="0" applyFont="1" applyFill="1" applyBorder="1" applyAlignment="1">
      <alignment horizontal="center"/>
    </xf>
    <xf numFmtId="0" fontId="13" fillId="4" borderId="6" xfId="0" applyFont="1" applyFill="1" applyBorder="1"/>
    <xf numFmtId="0" fontId="29" fillId="0" borderId="0" xfId="0" applyFont="1" applyBorder="1"/>
    <xf numFmtId="0" fontId="29" fillId="0" borderId="0" xfId="0" applyFont="1" applyBorder="1" applyAlignment="1"/>
    <xf numFmtId="0" fontId="30" fillId="0" borderId="0" xfId="0" applyFont="1"/>
    <xf numFmtId="0" fontId="30" fillId="0" borderId="0" xfId="0" applyFont="1" applyBorder="1"/>
    <xf numFmtId="0" fontId="29" fillId="0" borderId="0" xfId="0" applyFont="1"/>
    <xf numFmtId="165" fontId="30" fillId="0" borderId="34" xfId="1" applyNumberFormat="1" applyFont="1" applyBorder="1"/>
    <xf numFmtId="165" fontId="30" fillId="0" borderId="6" xfId="1" applyNumberFormat="1" applyFont="1" applyBorder="1"/>
    <xf numFmtId="0" fontId="31" fillId="0" borderId="0" xfId="0" applyFont="1" applyBorder="1"/>
    <xf numFmtId="0" fontId="32" fillId="0" borderId="0" xfId="0" applyFont="1" applyBorder="1"/>
    <xf numFmtId="0" fontId="32" fillId="0" borderId="0" xfId="0" applyFont="1"/>
    <xf numFmtId="0" fontId="31" fillId="0" borderId="13" xfId="0" applyFont="1" applyBorder="1"/>
    <xf numFmtId="0" fontId="31" fillId="0" borderId="7" xfId="0" applyFont="1" applyBorder="1"/>
    <xf numFmtId="165" fontId="30" fillId="0" borderId="31" xfId="1" applyNumberFormat="1" applyFont="1" applyBorder="1"/>
    <xf numFmtId="0" fontId="31" fillId="0" borderId="8" xfId="0" applyFont="1" applyBorder="1"/>
    <xf numFmtId="0" fontId="16" fillId="0" borderId="0" xfId="0" applyFont="1"/>
    <xf numFmtId="164" fontId="20" fillId="0" borderId="6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165" fontId="16" fillId="0" borderId="0" xfId="1" applyNumberFormat="1" applyFont="1"/>
    <xf numFmtId="0" fontId="20" fillId="0" borderId="18" xfId="0" applyFont="1" applyFill="1" applyBorder="1"/>
    <xf numFmtId="0" fontId="20" fillId="0" borderId="19" xfId="0" applyFont="1" applyFill="1" applyBorder="1"/>
    <xf numFmtId="164" fontId="20" fillId="0" borderId="19" xfId="0" applyNumberFormat="1" applyFont="1" applyFill="1" applyBorder="1"/>
    <xf numFmtId="0" fontId="20" fillId="0" borderId="6" xfId="0" applyFont="1" applyFill="1" applyBorder="1"/>
    <xf numFmtId="164" fontId="25" fillId="0" borderId="0" xfId="0" applyNumberFormat="1" applyFont="1" applyFill="1" applyBorder="1"/>
    <xf numFmtId="0" fontId="17" fillId="0" borderId="0" xfId="0" applyFont="1" applyFill="1" applyBorder="1"/>
    <xf numFmtId="165" fontId="32" fillId="0" borderId="19" xfId="1" applyNumberFormat="1" applyFont="1" applyBorder="1"/>
    <xf numFmtId="165" fontId="32" fillId="0" borderId="6" xfId="1" applyNumberFormat="1" applyFont="1" applyBorder="1"/>
    <xf numFmtId="165" fontId="32" fillId="0" borderId="0" xfId="1" applyNumberFormat="1" applyFont="1"/>
    <xf numFmtId="165" fontId="32" fillId="0" borderId="0" xfId="1" applyNumberFormat="1" applyFont="1" applyBorder="1"/>
    <xf numFmtId="165" fontId="32" fillId="0" borderId="26" xfId="1" applyNumberFormat="1" applyFont="1" applyBorder="1"/>
    <xf numFmtId="165" fontId="32" fillId="0" borderId="7" xfId="1" applyNumberFormat="1" applyFont="1" applyBorder="1"/>
    <xf numFmtId="165" fontId="32" fillId="3" borderId="0" xfId="1" applyNumberFormat="1" applyFont="1" applyFill="1"/>
    <xf numFmtId="165" fontId="0" fillId="0" borderId="0" xfId="1" applyNumberFormat="1" applyFont="1" applyBorder="1"/>
    <xf numFmtId="165" fontId="4" fillId="0" borderId="6" xfId="1" applyNumberFormat="1" applyFont="1" applyBorder="1"/>
    <xf numFmtId="165" fontId="4" fillId="0" borderId="0" xfId="1" applyNumberFormat="1" applyFont="1" applyBorder="1"/>
    <xf numFmtId="165" fontId="4" fillId="0" borderId="6" xfId="1" applyNumberFormat="1" applyFont="1" applyFill="1" applyBorder="1"/>
    <xf numFmtId="165" fontId="4" fillId="0" borderId="7" xfId="1" applyNumberFormat="1" applyFont="1" applyBorder="1"/>
    <xf numFmtId="165" fontId="4" fillId="0" borderId="35" xfId="1" applyNumberFormat="1" applyFont="1" applyBorder="1"/>
    <xf numFmtId="165" fontId="4" fillId="0" borderId="36" xfId="1" applyNumberFormat="1" applyFont="1" applyBorder="1"/>
    <xf numFmtId="165" fontId="4" fillId="0" borderId="31" xfId="1" applyNumberFormat="1" applyFont="1" applyFill="1" applyBorder="1"/>
    <xf numFmtId="165" fontId="4" fillId="0" borderId="31" xfId="1" applyNumberFormat="1" applyFont="1" applyBorder="1"/>
    <xf numFmtId="0" fontId="20" fillId="0" borderId="7" xfId="0" applyFont="1" applyBorder="1"/>
    <xf numFmtId="0" fontId="14" fillId="0" borderId="0" xfId="0" applyFont="1" applyBorder="1"/>
    <xf numFmtId="0" fontId="20" fillId="0" borderId="26" xfId="0" applyFont="1" applyBorder="1"/>
    <xf numFmtId="43" fontId="1" fillId="0" borderId="37" xfId="0" applyNumberFormat="1" applyFont="1" applyBorder="1"/>
    <xf numFmtId="165" fontId="30" fillId="0" borderId="6" xfId="1" applyNumberFormat="1" applyFont="1" applyFill="1" applyBorder="1"/>
    <xf numFmtId="164" fontId="17" fillId="0" borderId="6" xfId="0" applyNumberFormat="1" applyFont="1" applyFill="1" applyBorder="1"/>
    <xf numFmtId="164" fontId="17" fillId="0" borderId="35" xfId="0" applyNumberFormat="1" applyFont="1" applyFill="1" applyBorder="1"/>
    <xf numFmtId="0" fontId="1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/>
    <xf numFmtId="0" fontId="9" fillId="0" borderId="0" xfId="0" applyFont="1" applyFill="1"/>
    <xf numFmtId="164" fontId="9" fillId="0" borderId="0" xfId="0" applyNumberFormat="1" applyFont="1" applyFill="1"/>
    <xf numFmtId="164" fontId="0" fillId="0" borderId="0" xfId="0" applyNumberFormat="1" applyFill="1"/>
    <xf numFmtId="0" fontId="20" fillId="0" borderId="26" xfId="0" applyFont="1" applyFill="1" applyBorder="1"/>
    <xf numFmtId="0" fontId="20" fillId="0" borderId="7" xfId="0" applyFont="1" applyFill="1" applyBorder="1"/>
    <xf numFmtId="164" fontId="20" fillId="0" borderId="35" xfId="0" applyNumberFormat="1" applyFont="1" applyFill="1" applyBorder="1"/>
    <xf numFmtId="165" fontId="15" fillId="3" borderId="23" xfId="1" applyNumberFormat="1" applyFont="1" applyFill="1" applyBorder="1"/>
    <xf numFmtId="0" fontId="15" fillId="0" borderId="0" xfId="0" applyFont="1" applyFill="1"/>
    <xf numFmtId="0" fontId="17" fillId="0" borderId="7" xfId="0" applyFont="1" applyFill="1" applyBorder="1"/>
    <xf numFmtId="0" fontId="17" fillId="0" borderId="6" xfId="0" applyFont="1" applyFill="1" applyBorder="1"/>
    <xf numFmtId="164" fontId="18" fillId="0" borderId="35" xfId="0" applyNumberFormat="1" applyFont="1" applyFill="1" applyBorder="1"/>
    <xf numFmtId="164" fontId="19" fillId="0" borderId="35" xfId="0" applyNumberFormat="1" applyFont="1" applyFill="1" applyBorder="1"/>
    <xf numFmtId="0" fontId="14" fillId="0" borderId="22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46" fontId="20" fillId="0" borderId="6" xfId="0" applyNumberFormat="1" applyFont="1" applyFill="1" applyBorder="1" applyAlignment="1">
      <alignment horizontal="right"/>
    </xf>
    <xf numFmtId="0" fontId="14" fillId="0" borderId="35" xfId="0" applyFont="1" applyFill="1" applyBorder="1" applyAlignment="1"/>
    <xf numFmtId="21" fontId="20" fillId="0" borderId="6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right"/>
    </xf>
    <xf numFmtId="46" fontId="26" fillId="0" borderId="6" xfId="0" applyNumberFormat="1" applyFont="1" applyFill="1" applyBorder="1" applyAlignment="1">
      <alignment horizontal="right"/>
    </xf>
    <xf numFmtId="164" fontId="26" fillId="0" borderId="6" xfId="0" applyNumberFormat="1" applyFont="1" applyFill="1" applyBorder="1" applyAlignment="1">
      <alignment horizontal="right"/>
    </xf>
    <xf numFmtId="0" fontId="26" fillId="0" borderId="35" xfId="0" applyFont="1" applyFill="1" applyBorder="1" applyAlignment="1"/>
    <xf numFmtId="21" fontId="26" fillId="0" borderId="6" xfId="0" applyNumberFormat="1" applyFont="1" applyFill="1" applyBorder="1" applyAlignment="1">
      <alignment horizontal="right"/>
    </xf>
    <xf numFmtId="164" fontId="14" fillId="0" borderId="6" xfId="0" applyNumberFormat="1" applyFont="1" applyFill="1" applyBorder="1" applyAlignment="1">
      <alignment horizontal="right"/>
    </xf>
    <xf numFmtId="0" fontId="25" fillId="0" borderId="6" xfId="0" applyFont="1" applyFill="1" applyBorder="1"/>
    <xf numFmtId="21" fontId="25" fillId="0" borderId="6" xfId="0" applyNumberFormat="1" applyFont="1" applyFill="1" applyBorder="1"/>
    <xf numFmtId="0" fontId="25" fillId="0" borderId="35" xfId="0" applyFont="1" applyFill="1" applyBorder="1"/>
    <xf numFmtId="0" fontId="0" fillId="0" borderId="35" xfId="0" applyFill="1" applyBorder="1"/>
    <xf numFmtId="0" fontId="14" fillId="0" borderId="16" xfId="0" applyFont="1" applyFill="1" applyBorder="1" applyAlignment="1">
      <alignment horizontal="right"/>
    </xf>
    <xf numFmtId="0" fontId="20" fillId="0" borderId="31" xfId="0" applyFont="1" applyFill="1" applyBorder="1" applyAlignment="1">
      <alignment horizontal="right"/>
    </xf>
    <xf numFmtId="164" fontId="20" fillId="0" borderId="31" xfId="0" applyNumberFormat="1" applyFont="1" applyFill="1" applyBorder="1" applyAlignment="1">
      <alignment horizontal="right"/>
    </xf>
    <xf numFmtId="164" fontId="17" fillId="0" borderId="0" xfId="0" applyNumberFormat="1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0" fontId="22" fillId="0" borderId="0" xfId="0" applyFont="1" applyFill="1" applyBorder="1"/>
    <xf numFmtId="21" fontId="22" fillId="0" borderId="0" xfId="0" applyNumberFormat="1" applyFont="1" applyFill="1" applyBorder="1"/>
    <xf numFmtId="164" fontId="22" fillId="0" borderId="0" xfId="0" applyNumberFormat="1" applyFont="1" applyFill="1" applyBorder="1"/>
    <xf numFmtId="164" fontId="17" fillId="0" borderId="0" xfId="0" applyNumberFormat="1" applyFont="1" applyFill="1"/>
    <xf numFmtId="165" fontId="32" fillId="5" borderId="0" xfId="1" applyNumberFormat="1" applyFont="1" applyFill="1"/>
    <xf numFmtId="165" fontId="0" fillId="0" borderId="0" xfId="1" applyNumberFormat="1" applyFont="1"/>
    <xf numFmtId="165" fontId="15" fillId="5" borderId="23" xfId="1" applyNumberFormat="1" applyFont="1" applyFill="1" applyBorder="1"/>
    <xf numFmtId="165" fontId="2" fillId="0" borderId="0" xfId="1" applyNumberFormat="1" applyFont="1" applyBorder="1"/>
    <xf numFmtId="165" fontId="2" fillId="0" borderId="0" xfId="1" applyNumberFormat="1" applyFont="1" applyBorder="1" applyAlignment="1">
      <alignment horizontal="center"/>
    </xf>
    <xf numFmtId="165" fontId="0" fillId="0" borderId="11" xfId="1" applyNumberFormat="1" applyFont="1" applyBorder="1"/>
    <xf numFmtId="165" fontId="0" fillId="0" borderId="19" xfId="1" applyNumberFormat="1" applyFont="1" applyBorder="1"/>
    <xf numFmtId="165" fontId="0" fillId="0" borderId="6" xfId="1" applyNumberFormat="1" applyFont="1" applyBorder="1"/>
    <xf numFmtId="165" fontId="0" fillId="0" borderId="6" xfId="1" applyNumberFormat="1" applyFont="1" applyFill="1" applyBorder="1"/>
    <xf numFmtId="165" fontId="0" fillId="0" borderId="4" xfId="1" applyNumberFormat="1" applyFont="1" applyBorder="1"/>
    <xf numFmtId="0" fontId="2" fillId="0" borderId="21" xfId="0" applyFont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2" xfId="0" applyFill="1" applyBorder="1"/>
    <xf numFmtId="0" fontId="32" fillId="0" borderId="38" xfId="0" applyFont="1" applyFill="1" applyBorder="1"/>
    <xf numFmtId="0" fontId="32" fillId="0" borderId="39" xfId="0" applyFont="1" applyFill="1" applyBorder="1"/>
    <xf numFmtId="0" fontId="32" fillId="0" borderId="40" xfId="0" applyFont="1" applyFill="1" applyBorder="1"/>
    <xf numFmtId="0" fontId="0" fillId="0" borderId="41" xfId="0" applyFill="1" applyBorder="1"/>
    <xf numFmtId="165" fontId="2" fillId="0" borderId="27" xfId="0" applyNumberFormat="1" applyFont="1" applyFill="1" applyBorder="1"/>
    <xf numFmtId="165" fontId="2" fillId="0" borderId="21" xfId="0" applyNumberFormat="1" applyFont="1" applyFill="1" applyBorder="1"/>
    <xf numFmtId="165" fontId="2" fillId="0" borderId="42" xfId="0" applyNumberFormat="1" applyFont="1" applyFill="1" applyBorder="1"/>
    <xf numFmtId="0" fontId="0" fillId="0" borderId="10" xfId="0" applyFill="1" applyBorder="1"/>
    <xf numFmtId="0" fontId="32" fillId="0" borderId="13" xfId="0" applyFont="1" applyFill="1" applyBorder="1"/>
    <xf numFmtId="165" fontId="32" fillId="0" borderId="34" xfId="1" applyNumberFormat="1" applyFont="1" applyBorder="1"/>
    <xf numFmtId="0" fontId="32" fillId="0" borderId="7" xfId="0" applyFont="1" applyFill="1" applyBorder="1"/>
    <xf numFmtId="165" fontId="32" fillId="0" borderId="31" xfId="1" applyNumberFormat="1" applyFont="1" applyBorder="1"/>
    <xf numFmtId="0" fontId="31" fillId="0" borderId="0" xfId="0" applyFont="1" applyFill="1" applyBorder="1"/>
    <xf numFmtId="0" fontId="32" fillId="0" borderId="0" xfId="0" applyFont="1" applyFill="1" applyBorder="1"/>
    <xf numFmtId="0" fontId="32" fillId="0" borderId="11" xfId="0" applyFont="1" applyFill="1" applyBorder="1"/>
    <xf numFmtId="41" fontId="32" fillId="0" borderId="0" xfId="0" applyNumberFormat="1" applyFont="1" applyFill="1" applyBorder="1"/>
    <xf numFmtId="0" fontId="32" fillId="0" borderId="0" xfId="0" applyFont="1" applyFill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32" fillId="0" borderId="4" xfId="0" applyFont="1" applyFill="1" applyBorder="1"/>
    <xf numFmtId="0" fontId="0" fillId="0" borderId="5" xfId="0" applyFill="1" applyBorder="1"/>
    <xf numFmtId="41" fontId="15" fillId="0" borderId="23" xfId="0" applyNumberFormat="1" applyFont="1" applyFill="1" applyBorder="1"/>
    <xf numFmtId="165" fontId="23" fillId="0" borderId="19" xfId="1" applyNumberFormat="1" applyFont="1" applyBorder="1"/>
    <xf numFmtId="0" fontId="0" fillId="0" borderId="35" xfId="0" applyBorder="1"/>
    <xf numFmtId="165" fontId="2" fillId="0" borderId="23" xfId="0" applyNumberFormat="1" applyFont="1" applyBorder="1"/>
    <xf numFmtId="165" fontId="4" fillId="0" borderId="0" xfId="1" applyNumberFormat="1" applyFont="1" applyFill="1" applyBorder="1"/>
    <xf numFmtId="165" fontId="4" fillId="0" borderId="21" xfId="1" applyNumberFormat="1" applyFont="1" applyFill="1" applyBorder="1"/>
    <xf numFmtId="0" fontId="32" fillId="0" borderId="8" xfId="0" applyFont="1" applyFill="1" applyBorder="1"/>
    <xf numFmtId="165" fontId="32" fillId="0" borderId="9" xfId="1" applyNumberFormat="1" applyFont="1" applyBorder="1"/>
    <xf numFmtId="41" fontId="32" fillId="0" borderId="32" xfId="0" applyNumberFormat="1" applyFont="1" applyFill="1" applyBorder="1"/>
    <xf numFmtId="41" fontId="32" fillId="0" borderId="43" xfId="0" applyNumberFormat="1" applyFont="1" applyFill="1" applyBorder="1"/>
    <xf numFmtId="0" fontId="15" fillId="0" borderId="0" xfId="0" applyFont="1"/>
    <xf numFmtId="0" fontId="20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Fill="1"/>
    <xf numFmtId="0" fontId="40" fillId="0" borderId="0" xfId="0" applyFont="1"/>
    <xf numFmtId="0" fontId="41" fillId="0" borderId="0" xfId="0" applyFont="1" applyFill="1"/>
    <xf numFmtId="0" fontId="8" fillId="0" borderId="0" xfId="0" applyFont="1" applyFill="1" applyAlignment="1">
      <alignment horizontal="left"/>
    </xf>
    <xf numFmtId="0" fontId="42" fillId="0" borderId="0" xfId="0" applyFont="1" applyFill="1"/>
    <xf numFmtId="0" fontId="43" fillId="0" borderId="0" xfId="0" applyFont="1" applyFill="1"/>
    <xf numFmtId="0" fontId="44" fillId="0" borderId="0" xfId="0" applyFont="1" applyFill="1"/>
    <xf numFmtId="0" fontId="0" fillId="0" borderId="34" xfId="0" applyBorder="1"/>
    <xf numFmtId="0" fontId="45" fillId="0" borderId="0" xfId="0" applyFont="1" applyFill="1"/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/>
    <xf numFmtId="167" fontId="0" fillId="0" borderId="35" xfId="1" applyNumberFormat="1" applyFont="1" applyBorder="1"/>
    <xf numFmtId="167" fontId="2" fillId="2" borderId="42" xfId="1" applyNumberFormat="1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0" fillId="3" borderId="47" xfId="0" applyFill="1" applyBorder="1"/>
    <xf numFmtId="0" fontId="0" fillId="3" borderId="48" xfId="0" applyFill="1" applyBorder="1"/>
    <xf numFmtId="0" fontId="2" fillId="0" borderId="34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9" xfId="0" applyBorder="1"/>
    <xf numFmtId="0" fontId="0" fillId="0" borderId="49" xfId="0" applyFill="1" applyBorder="1"/>
    <xf numFmtId="0" fontId="0" fillId="0" borderId="22" xfId="0" applyFill="1" applyBorder="1"/>
    <xf numFmtId="0" fontId="1" fillId="0" borderId="26" xfId="0" applyFont="1" applyBorder="1"/>
    <xf numFmtId="0" fontId="0" fillId="0" borderId="19" xfId="0" applyBorder="1" applyAlignment="1">
      <alignment horizontal="left"/>
    </xf>
    <xf numFmtId="0" fontId="1" fillId="3" borderId="26" xfId="0" applyFont="1" applyFill="1" applyBorder="1"/>
    <xf numFmtId="0" fontId="1" fillId="0" borderId="38" xfId="0" applyFont="1" applyBorder="1"/>
    <xf numFmtId="0" fontId="2" fillId="3" borderId="6" xfId="0" applyFont="1" applyFill="1" applyBorder="1" applyAlignment="1">
      <alignment horizontal="left"/>
    </xf>
    <xf numFmtId="0" fontId="0" fillId="3" borderId="49" xfId="0" applyFill="1" applyBorder="1"/>
    <xf numFmtId="0" fontId="0" fillId="3" borderId="22" xfId="0" applyFill="1" applyBorder="1"/>
    <xf numFmtId="0" fontId="2" fillId="0" borderId="19" xfId="0" applyFont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0" xfId="0" applyBorder="1"/>
    <xf numFmtId="0" fontId="0" fillId="0" borderId="50" xfId="0" applyFill="1" applyBorder="1"/>
    <xf numFmtId="0" fontId="0" fillId="0" borderId="51" xfId="0" applyFill="1" applyBorder="1"/>
    <xf numFmtId="0" fontId="45" fillId="0" borderId="0" xfId="0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0" fontId="8" fillId="4" borderId="13" xfId="0" applyFont="1" applyFill="1" applyBorder="1"/>
    <xf numFmtId="0" fontId="6" fillId="4" borderId="34" xfId="0" applyFont="1" applyFill="1" applyBorder="1"/>
    <xf numFmtId="0" fontId="0" fillId="4" borderId="52" xfId="0" applyFill="1" applyBorder="1"/>
    <xf numFmtId="0" fontId="0" fillId="4" borderId="53" xfId="0" applyFill="1" applyBorder="1"/>
    <xf numFmtId="3" fontId="0" fillId="4" borderId="43" xfId="0" applyNumberFormat="1" applyFill="1" applyBorder="1"/>
    <xf numFmtId="0" fontId="8" fillId="0" borderId="26" xfId="0" applyFont="1" applyBorder="1"/>
    <xf numFmtId="0" fontId="8" fillId="0" borderId="7" xfId="0" applyFont="1" applyBorder="1"/>
    <xf numFmtId="0" fontId="8" fillId="4" borderId="26" xfId="0" applyFont="1" applyFill="1" applyBorder="1"/>
    <xf numFmtId="0" fontId="6" fillId="4" borderId="19" xfId="0" applyFont="1" applyFill="1" applyBorder="1"/>
    <xf numFmtId="0" fontId="0" fillId="4" borderId="0" xfId="0" applyFill="1" applyBorder="1"/>
    <xf numFmtId="0" fontId="8" fillId="0" borderId="38" xfId="0" applyFont="1" applyBorder="1"/>
    <xf numFmtId="0" fontId="13" fillId="0" borderId="19" xfId="0" applyFont="1" applyBorder="1"/>
    <xf numFmtId="0" fontId="8" fillId="4" borderId="7" xfId="0" applyFont="1" applyFill="1" applyBorder="1"/>
    <xf numFmtId="0" fontId="6" fillId="4" borderId="6" xfId="0" applyFont="1" applyFill="1" applyBorder="1"/>
    <xf numFmtId="0" fontId="0" fillId="4" borderId="49" xfId="0" applyFill="1" applyBorder="1"/>
    <xf numFmtId="0" fontId="2" fillId="0" borderId="26" xfId="0" applyFont="1" applyBorder="1"/>
    <xf numFmtId="0" fontId="0" fillId="4" borderId="7" xfId="0" applyFill="1" applyBorder="1"/>
    <xf numFmtId="0" fontId="2" fillId="0" borderId="19" xfId="0" applyFont="1" applyFill="1" applyBorder="1"/>
    <xf numFmtId="0" fontId="0" fillId="4" borderId="8" xfId="0" applyFill="1" applyBorder="1"/>
    <xf numFmtId="0" fontId="2" fillId="4" borderId="9" xfId="0" applyFont="1" applyFill="1" applyBorder="1"/>
    <xf numFmtId="0" fontId="0" fillId="4" borderId="50" xfId="0" applyFill="1" applyBorder="1"/>
    <xf numFmtId="0" fontId="41" fillId="0" borderId="0" xfId="0" applyFont="1"/>
    <xf numFmtId="0" fontId="46" fillId="3" borderId="44" xfId="0" applyFont="1" applyFill="1" applyBorder="1" applyAlignment="1">
      <alignment vertical="justify"/>
    </xf>
    <xf numFmtId="0" fontId="32" fillId="0" borderId="13" xfId="0" applyFont="1" applyFill="1" applyBorder="1" applyAlignment="1">
      <alignment vertical="justify"/>
    </xf>
    <xf numFmtId="0" fontId="32" fillId="0" borderId="7" xfId="0" applyFont="1" applyFill="1" applyBorder="1" applyAlignment="1">
      <alignment vertical="justify"/>
    </xf>
    <xf numFmtId="0" fontId="32" fillId="0" borderId="8" xfId="0" applyFont="1" applyFill="1" applyBorder="1" applyAlignment="1">
      <alignment vertical="justify"/>
    </xf>
    <xf numFmtId="0" fontId="49" fillId="0" borderId="0" xfId="0" applyFont="1" applyFill="1" applyBorder="1"/>
    <xf numFmtId="0" fontId="15" fillId="5" borderId="27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3" fontId="15" fillId="5" borderId="42" xfId="0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7" xfId="0" applyFont="1" applyBorder="1"/>
    <xf numFmtId="3" fontId="4" fillId="0" borderId="6" xfId="0" applyNumberFormat="1" applyFont="1" applyBorder="1"/>
    <xf numFmtId="0" fontId="4" fillId="0" borderId="6" xfId="0" applyFont="1" applyBorder="1"/>
    <xf numFmtId="0" fontId="4" fillId="0" borderId="8" xfId="0" applyFont="1" applyBorder="1"/>
    <xf numFmtId="165" fontId="32" fillId="5" borderId="54" xfId="1" applyNumberFormat="1" applyFont="1" applyFill="1" applyBorder="1"/>
    <xf numFmtId="165" fontId="32" fillId="5" borderId="54" xfId="1" applyNumberFormat="1" applyFont="1" applyFill="1" applyBorder="1" applyAlignment="1">
      <alignment horizontal="center"/>
    </xf>
    <xf numFmtId="165" fontId="32" fillId="5" borderId="12" xfId="1" applyNumberFormat="1" applyFont="1" applyFill="1" applyBorder="1" applyAlignment="1">
      <alignment horizontal="center"/>
    </xf>
    <xf numFmtId="165" fontId="32" fillId="5" borderId="55" xfId="1" applyNumberFormat="1" applyFont="1" applyFill="1" applyBorder="1"/>
    <xf numFmtId="165" fontId="32" fillId="2" borderId="56" xfId="1" applyNumberFormat="1" applyFont="1" applyFill="1" applyBorder="1"/>
    <xf numFmtId="165" fontId="32" fillId="2" borderId="57" xfId="1" applyNumberFormat="1" applyFont="1" applyFill="1" applyBorder="1"/>
    <xf numFmtId="165" fontId="32" fillId="0" borderId="23" xfId="1" applyNumberFormat="1" applyFont="1" applyBorder="1"/>
    <xf numFmtId="165" fontId="32" fillId="2" borderId="23" xfId="1" applyNumberFormat="1" applyFont="1" applyFill="1" applyBorder="1"/>
    <xf numFmtId="43" fontId="32" fillId="0" borderId="0" xfId="0" applyNumberFormat="1" applyFont="1" applyFill="1" applyBorder="1"/>
    <xf numFmtId="0" fontId="50" fillId="0" borderId="13" xfId="0" applyFont="1" applyFill="1" applyBorder="1"/>
    <xf numFmtId="165" fontId="50" fillId="0" borderId="34" xfId="1" applyNumberFormat="1" applyFont="1" applyBorder="1"/>
    <xf numFmtId="0" fontId="50" fillId="0" borderId="7" xfId="0" applyFont="1" applyFill="1" applyBorder="1"/>
    <xf numFmtId="165" fontId="4" fillId="5" borderId="55" xfId="1" applyNumberFormat="1" applyFont="1" applyFill="1" applyBorder="1" applyAlignment="1">
      <alignment horizontal="center"/>
    </xf>
    <xf numFmtId="165" fontId="4" fillId="5" borderId="5" xfId="1" applyNumberFormat="1" applyFont="1" applyFill="1" applyBorder="1" applyAlignment="1">
      <alignment horizontal="center"/>
    </xf>
    <xf numFmtId="3" fontId="0" fillId="0" borderId="0" xfId="0" applyNumberFormat="1" applyFill="1"/>
    <xf numFmtId="3" fontId="0" fillId="0" borderId="34" xfId="0" applyNumberFormat="1" applyFill="1" applyBorder="1" applyAlignment="1">
      <alignment vertical="center"/>
    </xf>
    <xf numFmtId="0" fontId="1" fillId="0" borderId="7" xfId="0" applyFont="1" applyFill="1" applyBorder="1"/>
    <xf numFmtId="165" fontId="0" fillId="0" borderId="31" xfId="1" applyNumberFormat="1" applyFont="1" applyBorder="1"/>
    <xf numFmtId="165" fontId="15" fillId="0" borderId="37" xfId="1" applyNumberFormat="1" applyFont="1" applyFill="1" applyBorder="1"/>
    <xf numFmtId="165" fontId="15" fillId="0" borderId="19" xfId="1" applyNumberFormat="1" applyFont="1" applyBorder="1"/>
    <xf numFmtId="165" fontId="15" fillId="0" borderId="6" xfId="1" applyNumberFormat="1" applyFont="1" applyBorder="1"/>
    <xf numFmtId="3" fontId="0" fillId="0" borderId="6" xfId="0" applyNumberFormat="1" applyFill="1" applyBorder="1" applyAlignment="1">
      <alignment vertical="center"/>
    </xf>
    <xf numFmtId="3" fontId="45" fillId="0" borderId="9" xfId="0" applyNumberFormat="1" applyFont="1" applyFill="1" applyBorder="1" applyAlignment="1">
      <alignment vertical="center"/>
    </xf>
    <xf numFmtId="165" fontId="15" fillId="0" borderId="43" xfId="1" applyNumberFormat="1" applyFont="1" applyFill="1" applyBorder="1"/>
    <xf numFmtId="0" fontId="2" fillId="0" borderId="27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37" xfId="0" applyBorder="1"/>
    <xf numFmtId="165" fontId="32" fillId="0" borderId="6" xfId="1" applyNumberFormat="1" applyFont="1" applyFill="1" applyBorder="1"/>
    <xf numFmtId="0" fontId="0" fillId="0" borderId="32" xfId="0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164" fontId="14" fillId="0" borderId="0" xfId="0" applyNumberFormat="1" applyFont="1" applyFill="1" applyBorder="1"/>
    <xf numFmtId="165" fontId="20" fillId="0" borderId="0" xfId="1" applyNumberFormat="1" applyFont="1" applyFill="1" applyBorder="1"/>
    <xf numFmtId="165" fontId="14" fillId="0" borderId="0" xfId="1" applyNumberFormat="1" applyFont="1" applyFill="1" applyBorder="1"/>
    <xf numFmtId="164" fontId="33" fillId="0" borderId="0" xfId="0" applyNumberFormat="1" applyFont="1" applyFill="1" applyBorder="1"/>
    <xf numFmtId="0" fontId="14" fillId="0" borderId="0" xfId="0" applyFont="1" applyFill="1" applyBorder="1"/>
    <xf numFmtId="2" fontId="20" fillId="0" borderId="0" xfId="0" applyNumberFormat="1" applyFont="1" applyFill="1" applyBorder="1"/>
    <xf numFmtId="0" fontId="14" fillId="0" borderId="0" xfId="0" applyFont="1" applyFill="1" applyBorder="1" applyAlignment="1"/>
    <xf numFmtId="0" fontId="33" fillId="0" borderId="0" xfId="0" applyFont="1" applyFill="1" applyBorder="1" applyAlignment="1"/>
    <xf numFmtId="165" fontId="15" fillId="0" borderId="11" xfId="1" applyNumberFormat="1" applyFont="1" applyBorder="1" applyAlignment="1"/>
    <xf numFmtId="165" fontId="78" fillId="8" borderId="0" xfId="0" applyNumberFormat="1" applyFont="1" applyFill="1"/>
    <xf numFmtId="0" fontId="2" fillId="8" borderId="23" xfId="0" applyFont="1" applyFill="1" applyBorder="1"/>
    <xf numFmtId="0" fontId="5" fillId="0" borderId="6" xfId="0" applyFont="1" applyFill="1" applyBorder="1"/>
    <xf numFmtId="0" fontId="6" fillId="9" borderId="13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5" fillId="9" borderId="7" xfId="0" applyFont="1" applyFill="1" applyBorder="1"/>
    <xf numFmtId="0" fontId="5" fillId="9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9" fillId="9" borderId="34" xfId="1" applyNumberFormat="1" applyFont="1" applyFill="1" applyBorder="1"/>
    <xf numFmtId="165" fontId="5" fillId="0" borderId="6" xfId="1" applyNumberFormat="1" applyFont="1" applyBorder="1"/>
    <xf numFmtId="165" fontId="5" fillId="0" borderId="35" xfId="1" applyNumberFormat="1" applyFont="1" applyBorder="1"/>
    <xf numFmtId="165" fontId="9" fillId="9" borderId="6" xfId="1" applyNumberFormat="1" applyFont="1" applyFill="1" applyBorder="1"/>
    <xf numFmtId="165" fontId="9" fillId="9" borderId="35" xfId="1" applyNumberFormat="1" applyFont="1" applyFill="1" applyBorder="1"/>
    <xf numFmtId="165" fontId="5" fillId="0" borderId="9" xfId="1" applyNumberFormat="1" applyFont="1" applyBorder="1"/>
    <xf numFmtId="165" fontId="5" fillId="0" borderId="32" xfId="1" applyNumberFormat="1" applyFont="1" applyBorder="1"/>
    <xf numFmtId="165" fontId="6" fillId="9" borderId="13" xfId="1" applyNumberFormat="1" applyFont="1" applyFill="1" applyBorder="1" applyAlignment="1">
      <alignment horizontal="center"/>
    </xf>
    <xf numFmtId="165" fontId="6" fillId="9" borderId="34" xfId="1" applyNumberFormat="1" applyFont="1" applyFill="1" applyBorder="1" applyAlignment="1">
      <alignment horizontal="center"/>
    </xf>
    <xf numFmtId="165" fontId="9" fillId="9" borderId="34" xfId="1" applyNumberFormat="1" applyFont="1" applyFill="1" applyBorder="1" applyAlignment="1">
      <alignment horizontal="center"/>
    </xf>
    <xf numFmtId="165" fontId="5" fillId="0" borderId="7" xfId="1" applyNumberFormat="1" applyFont="1" applyBorder="1"/>
    <xf numFmtId="165" fontId="4" fillId="0" borderId="6" xfId="1" applyNumberFormat="1" applyFont="1" applyBorder="1" applyAlignment="1">
      <alignment horizontal="center"/>
    </xf>
    <xf numFmtId="165" fontId="10" fillId="0" borderId="6" xfId="1" applyNumberFormat="1" applyFont="1" applyBorder="1"/>
    <xf numFmtId="165" fontId="9" fillId="0" borderId="6" xfId="1" applyNumberFormat="1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5" fillId="0" borderId="6" xfId="1" applyNumberFormat="1" applyFont="1" applyFill="1" applyBorder="1"/>
    <xf numFmtId="165" fontId="11" fillId="0" borderId="6" xfId="1" applyNumberFormat="1" applyFont="1" applyBorder="1"/>
    <xf numFmtId="165" fontId="9" fillId="9" borderId="7" xfId="1" applyNumberFormat="1" applyFont="1" applyFill="1" applyBorder="1"/>
    <xf numFmtId="165" fontId="9" fillId="9" borderId="6" xfId="1" applyNumberFormat="1" applyFont="1" applyFill="1" applyBorder="1" applyAlignment="1">
      <alignment horizontal="center"/>
    </xf>
    <xf numFmtId="165" fontId="9" fillId="0" borderId="7" xfId="1" applyNumberFormat="1" applyFont="1" applyBorder="1"/>
    <xf numFmtId="165" fontId="9" fillId="9" borderId="7" xfId="1" applyNumberFormat="1" applyFont="1" applyFill="1" applyBorder="1" applyAlignment="1">
      <alignment horizontal="center"/>
    </xf>
    <xf numFmtId="165" fontId="6" fillId="9" borderId="6" xfId="1" applyNumberFormat="1" applyFont="1" applyFill="1" applyBorder="1" applyAlignment="1">
      <alignment horizontal="center"/>
    </xf>
    <xf numFmtId="165" fontId="6" fillId="0" borderId="6" xfId="1" applyNumberFormat="1" applyFont="1" applyFill="1" applyBorder="1"/>
    <xf numFmtId="165" fontId="9" fillId="0" borderId="6" xfId="1" applyNumberFormat="1" applyFont="1" applyFill="1" applyBorder="1" applyAlignment="1">
      <alignment horizontal="center"/>
    </xf>
    <xf numFmtId="165" fontId="5" fillId="0" borderId="35" xfId="1" applyNumberFormat="1" applyFont="1" applyFill="1" applyBorder="1"/>
    <xf numFmtId="165" fontId="6" fillId="9" borderId="6" xfId="1" applyNumberFormat="1" applyFont="1" applyFill="1" applyBorder="1"/>
    <xf numFmtId="165" fontId="5" fillId="9" borderId="7" xfId="1" applyNumberFormat="1" applyFont="1" applyFill="1" applyBorder="1"/>
    <xf numFmtId="165" fontId="5" fillId="0" borderId="8" xfId="1" applyNumberFormat="1" applyFont="1" applyBorder="1"/>
    <xf numFmtId="165" fontId="9" fillId="0" borderId="9" xfId="1" applyNumberFormat="1" applyFont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9" borderId="7" xfId="0" applyFont="1" applyFill="1" applyBorder="1"/>
    <xf numFmtId="0" fontId="2" fillId="9" borderId="6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165" fontId="2" fillId="9" borderId="21" xfId="1" applyNumberFormat="1" applyFont="1" applyFill="1" applyBorder="1" applyAlignment="1">
      <alignment horizontal="right"/>
    </xf>
    <xf numFmtId="165" fontId="2" fillId="0" borderId="19" xfId="1" applyNumberFormat="1" applyFont="1" applyBorder="1" applyAlignment="1">
      <alignment horizontal="right"/>
    </xf>
    <xf numFmtId="165" fontId="2" fillId="0" borderId="3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5" fontId="0" fillId="0" borderId="35" xfId="1" applyNumberFormat="1" applyFont="1" applyBorder="1" applyAlignment="1">
      <alignment horizontal="right"/>
    </xf>
    <xf numFmtId="165" fontId="2" fillId="9" borderId="6" xfId="1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>
      <alignment horizontal="right"/>
    </xf>
    <xf numFmtId="165" fontId="2" fillId="0" borderId="35" xfId="1" applyNumberFormat="1" applyFont="1" applyFill="1" applyBorder="1" applyAlignment="1">
      <alignment horizontal="right"/>
    </xf>
    <xf numFmtId="165" fontId="2" fillId="9" borderId="35" xfId="1" applyNumberFormat="1" applyFont="1" applyFill="1" applyBorder="1" applyAlignment="1">
      <alignment horizontal="right"/>
    </xf>
    <xf numFmtId="165" fontId="52" fillId="9" borderId="6" xfId="1" applyNumberFormat="1" applyFont="1" applyFill="1" applyBorder="1" applyAlignment="1">
      <alignment horizontal="right"/>
    </xf>
    <xf numFmtId="165" fontId="52" fillId="9" borderId="35" xfId="1" applyNumberFormat="1" applyFont="1" applyFill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5" fontId="0" fillId="0" borderId="32" xfId="1" applyNumberFormat="1" applyFont="1" applyBorder="1" applyAlignment="1">
      <alignment horizontal="right"/>
    </xf>
    <xf numFmtId="165" fontId="12" fillId="0" borderId="7" xfId="1" applyNumberFormat="1" applyFont="1" applyBorder="1"/>
    <xf numFmtId="165" fontId="0" fillId="0" borderId="35" xfId="1" applyNumberFormat="1" applyFont="1" applyBorder="1"/>
    <xf numFmtId="165" fontId="13" fillId="0" borderId="6" xfId="1" applyNumberFormat="1" applyFont="1" applyBorder="1"/>
    <xf numFmtId="165" fontId="13" fillId="0" borderId="35" xfId="1" applyNumberFormat="1" applyFont="1" applyBorder="1"/>
    <xf numFmtId="165" fontId="2" fillId="0" borderId="6" xfId="1" applyNumberFormat="1" applyFont="1" applyBorder="1"/>
    <xf numFmtId="165" fontId="2" fillId="0" borderId="35" xfId="1" applyNumberFormat="1" applyFont="1" applyBorder="1"/>
    <xf numFmtId="165" fontId="2" fillId="0" borderId="7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13" xfId="1" applyNumberFormat="1" applyFont="1" applyBorder="1"/>
    <xf numFmtId="165" fontId="13" fillId="0" borderId="34" xfId="1" applyNumberFormat="1" applyFont="1" applyBorder="1"/>
    <xf numFmtId="165" fontId="0" fillId="0" borderId="34" xfId="1" applyNumberFormat="1" applyFont="1" applyBorder="1"/>
    <xf numFmtId="165" fontId="0" fillId="0" borderId="43" xfId="1" applyNumberFormat="1" applyFont="1" applyBorder="1"/>
    <xf numFmtId="165" fontId="0" fillId="0" borderId="9" xfId="1" applyNumberFormat="1" applyFont="1" applyBorder="1"/>
    <xf numFmtId="165" fontId="0" fillId="0" borderId="32" xfId="1" applyNumberFormat="1" applyFont="1" applyBorder="1"/>
    <xf numFmtId="0" fontId="0" fillId="0" borderId="0" xfId="0" applyBorder="1" applyAlignment="1"/>
    <xf numFmtId="3" fontId="0" fillId="0" borderId="58" xfId="0" applyNumberFormat="1" applyBorder="1"/>
    <xf numFmtId="0" fontId="2" fillId="0" borderId="59" xfId="0" applyFont="1" applyBorder="1" applyAlignment="1"/>
    <xf numFmtId="0" fontId="2" fillId="0" borderId="60" xfId="0" applyFont="1" applyBorder="1" applyAlignment="1"/>
    <xf numFmtId="3" fontId="2" fillId="9" borderId="23" xfId="0" applyNumberFormat="1" applyFont="1" applyFill="1" applyBorder="1"/>
    <xf numFmtId="0" fontId="2" fillId="9" borderId="4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0" fontId="2" fillId="9" borderId="46" xfId="0" applyFont="1" applyFill="1" applyBorder="1" applyAlignment="1">
      <alignment horizontal="center"/>
    </xf>
    <xf numFmtId="0" fontId="1" fillId="0" borderId="35" xfId="0" applyFont="1" applyBorder="1"/>
    <xf numFmtId="0" fontId="1" fillId="0" borderId="9" xfId="0" applyFont="1" applyBorder="1"/>
    <xf numFmtId="0" fontId="1" fillId="0" borderId="32" xfId="0" applyFont="1" applyBorder="1"/>
    <xf numFmtId="0" fontId="2" fillId="8" borderId="56" xfId="0" applyFont="1" applyFill="1" applyBorder="1"/>
    <xf numFmtId="0" fontId="2" fillId="8" borderId="57" xfId="0" applyFont="1" applyFill="1" applyBorder="1" applyAlignment="1">
      <alignment horizontal="center"/>
    </xf>
    <xf numFmtId="0" fontId="2" fillId="8" borderId="57" xfId="0" applyFont="1" applyFill="1" applyBorder="1"/>
    <xf numFmtId="0" fontId="2" fillId="8" borderId="61" xfId="0" applyFont="1" applyFill="1" applyBorder="1"/>
    <xf numFmtId="41" fontId="25" fillId="8" borderId="57" xfId="0" applyNumberFormat="1" applyFont="1" applyFill="1" applyBorder="1"/>
    <xf numFmtId="41" fontId="34" fillId="8" borderId="61" xfId="0" applyNumberFormat="1" applyFont="1" applyFill="1" applyBorder="1"/>
    <xf numFmtId="41" fontId="32" fillId="0" borderId="35" xfId="0" applyNumberFormat="1" applyFont="1" applyFill="1" applyBorder="1"/>
    <xf numFmtId="165" fontId="15" fillId="0" borderId="13" xfId="1" applyNumberFormat="1" applyFont="1" applyFill="1" applyBorder="1"/>
    <xf numFmtId="165" fontId="15" fillId="0" borderId="34" xfId="1" applyNumberFormat="1" applyFont="1" applyFill="1" applyBorder="1"/>
    <xf numFmtId="165" fontId="15" fillId="0" borderId="7" xfId="1" applyNumberFormat="1" applyFont="1" applyFill="1" applyBorder="1"/>
    <xf numFmtId="165" fontId="15" fillId="0" borderId="6" xfId="1" applyNumberFormat="1" applyFont="1" applyFill="1" applyBorder="1"/>
    <xf numFmtId="0" fontId="2" fillId="8" borderId="56" xfId="0" applyFont="1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165" fontId="14" fillId="8" borderId="61" xfId="1" applyNumberFormat="1" applyFont="1" applyFill="1" applyBorder="1" applyAlignment="1">
      <alignment horizontal="center"/>
    </xf>
    <xf numFmtId="165" fontId="15" fillId="0" borderId="35" xfId="1" applyNumberFormat="1" applyFont="1" applyFill="1" applyBorder="1"/>
    <xf numFmtId="0" fontId="0" fillId="0" borderId="8" xfId="0" applyFill="1" applyBorder="1"/>
    <xf numFmtId="0" fontId="0" fillId="0" borderId="9" xfId="0" applyFill="1" applyBorder="1"/>
    <xf numFmtId="165" fontId="14" fillId="0" borderId="32" xfId="1" applyNumberFormat="1" applyFont="1" applyFill="1" applyBorder="1"/>
    <xf numFmtId="165" fontId="4" fillId="0" borderId="26" xfId="1" applyNumberFormat="1" applyFont="1" applyBorder="1"/>
    <xf numFmtId="165" fontId="4" fillId="0" borderId="19" xfId="1" applyNumberFormat="1" applyFont="1" applyBorder="1"/>
    <xf numFmtId="165" fontId="4" fillId="0" borderId="19" xfId="1" applyNumberFormat="1" applyFont="1" applyFill="1" applyBorder="1"/>
    <xf numFmtId="165" fontId="4" fillId="0" borderId="37" xfId="1" applyNumberFormat="1" applyFont="1" applyBorder="1"/>
    <xf numFmtId="165" fontId="15" fillId="10" borderId="27" xfId="1" applyNumberFormat="1" applyFont="1" applyFill="1" applyBorder="1"/>
    <xf numFmtId="165" fontId="15" fillId="10" borderId="21" xfId="1" applyNumberFormat="1" applyFont="1" applyFill="1" applyBorder="1"/>
    <xf numFmtId="165" fontId="15" fillId="10" borderId="42" xfId="1" applyNumberFormat="1" applyFont="1" applyFill="1" applyBorder="1"/>
    <xf numFmtId="165" fontId="4" fillId="0" borderId="62" xfId="1" applyNumberFormat="1" applyFont="1" applyBorder="1"/>
    <xf numFmtId="165" fontId="15" fillId="2" borderId="27" xfId="1" applyNumberFormat="1" applyFont="1" applyFill="1" applyBorder="1"/>
    <xf numFmtId="165" fontId="15" fillId="2" borderId="21" xfId="1" applyNumberFormat="1" applyFont="1" applyFill="1" applyBorder="1"/>
    <xf numFmtId="165" fontId="15" fillId="2" borderId="42" xfId="1" applyNumberFormat="1" applyFont="1" applyFill="1" applyBorder="1"/>
    <xf numFmtId="0" fontId="2" fillId="10" borderId="42" xfId="0" applyFont="1" applyFill="1" applyBorder="1" applyAlignment="1">
      <alignment horizontal="center"/>
    </xf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0" fontId="0" fillId="8" borderId="42" xfId="0" applyFill="1" applyBorder="1"/>
    <xf numFmtId="0" fontId="0" fillId="10" borderId="44" xfId="0" applyFill="1" applyBorder="1"/>
    <xf numFmtId="0" fontId="0" fillId="10" borderId="45" xfId="0" applyFill="1" applyBorder="1"/>
    <xf numFmtId="0" fontId="0" fillId="10" borderId="46" xfId="0" applyFill="1" applyBorder="1"/>
    <xf numFmtId="0" fontId="2" fillId="8" borderId="27" xfId="0" applyFont="1" applyFill="1" applyBorder="1"/>
    <xf numFmtId="0" fontId="2" fillId="8" borderId="21" xfId="0" applyFont="1" applyFill="1" applyBorder="1"/>
    <xf numFmtId="0" fontId="0" fillId="8" borderId="63" xfId="0" applyFill="1" applyBorder="1"/>
    <xf numFmtId="165" fontId="2" fillId="8" borderId="27" xfId="0" applyNumberFormat="1" applyFont="1" applyFill="1" applyBorder="1"/>
    <xf numFmtId="165" fontId="2" fillId="8" borderId="21" xfId="0" applyNumberFormat="1" applyFont="1" applyFill="1" applyBorder="1"/>
    <xf numFmtId="165" fontId="2" fillId="8" borderId="42" xfId="0" applyNumberFormat="1" applyFont="1" applyFill="1" applyBorder="1"/>
    <xf numFmtId="1" fontId="29" fillId="10" borderId="64" xfId="0" applyNumberFormat="1" applyFont="1" applyFill="1" applyBorder="1" applyAlignment="1">
      <alignment horizontal="center" vertical="justify"/>
    </xf>
    <xf numFmtId="1" fontId="29" fillId="10" borderId="25" xfId="0" applyNumberFormat="1" applyFont="1" applyFill="1" applyBorder="1" applyAlignment="1">
      <alignment horizontal="center"/>
    </xf>
    <xf numFmtId="1" fontId="29" fillId="10" borderId="18" xfId="0" applyNumberFormat="1" applyFont="1" applyFill="1" applyBorder="1" applyAlignment="1">
      <alignment horizontal="center"/>
    </xf>
    <xf numFmtId="1" fontId="29" fillId="10" borderId="65" xfId="0" applyNumberFormat="1" applyFont="1" applyFill="1" applyBorder="1" applyAlignment="1">
      <alignment horizontal="center"/>
    </xf>
    <xf numFmtId="1" fontId="29" fillId="10" borderId="49" xfId="0" applyNumberFormat="1" applyFont="1" applyFill="1" applyBorder="1" applyAlignment="1">
      <alignment horizontal="center"/>
    </xf>
    <xf numFmtId="1" fontId="29" fillId="10" borderId="22" xfId="0" applyNumberFormat="1" applyFont="1" applyFill="1" applyBorder="1" applyAlignment="1">
      <alignment horizontal="center"/>
    </xf>
    <xf numFmtId="1" fontId="29" fillId="10" borderId="57" xfId="0" applyNumberFormat="1" applyFont="1" applyFill="1" applyBorder="1" applyAlignment="1">
      <alignment horizontal="center" vertical="justify"/>
    </xf>
    <xf numFmtId="1" fontId="29" fillId="10" borderId="9" xfId="0" applyNumberFormat="1" applyFont="1" applyFill="1" applyBorder="1"/>
    <xf numFmtId="0" fontId="15" fillId="8" borderId="27" xfId="0" applyFont="1" applyFill="1" applyBorder="1"/>
    <xf numFmtId="165" fontId="16" fillId="8" borderId="21" xfId="1" applyNumberFormat="1" applyFont="1" applyFill="1" applyBorder="1"/>
    <xf numFmtId="165" fontId="16" fillId="8" borderId="66" xfId="0" applyNumberFormat="1" applyFont="1" applyFill="1" applyBorder="1"/>
    <xf numFmtId="165" fontId="16" fillId="8" borderId="23" xfId="1" applyNumberFormat="1" applyFont="1" applyFill="1" applyBorder="1"/>
    <xf numFmtId="0" fontId="14" fillId="9" borderId="33" xfId="0" applyFont="1" applyFill="1" applyBorder="1" applyAlignment="1">
      <alignment horizontal="center"/>
    </xf>
    <xf numFmtId="0" fontId="14" fillId="9" borderId="66" xfId="0" applyFont="1" applyFill="1" applyBorder="1" applyAlignment="1">
      <alignment horizontal="center"/>
    </xf>
    <xf numFmtId="164" fontId="14" fillId="9" borderId="54" xfId="0" applyNumberFormat="1" applyFont="1" applyFill="1" applyBorder="1" applyAlignment="1">
      <alignment horizontal="center"/>
    </xf>
    <xf numFmtId="164" fontId="14" fillId="9" borderId="12" xfId="0" applyNumberFormat="1" applyFont="1" applyFill="1" applyBorder="1" applyAlignment="1">
      <alignment horizontal="center"/>
    </xf>
    <xf numFmtId="0" fontId="14" fillId="9" borderId="54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164" fontId="14" fillId="9" borderId="55" xfId="0" applyNumberFormat="1" applyFont="1" applyFill="1" applyBorder="1" applyAlignment="1">
      <alignment horizontal="center"/>
    </xf>
    <xf numFmtId="164" fontId="14" fillId="9" borderId="5" xfId="0" applyNumberFormat="1" applyFont="1" applyFill="1" applyBorder="1" applyAlignment="1">
      <alignment horizontal="center"/>
    </xf>
    <xf numFmtId="0" fontId="14" fillId="9" borderId="55" xfId="0" applyFont="1" applyFill="1" applyBorder="1" applyAlignment="1">
      <alignment horizontal="center"/>
    </xf>
    <xf numFmtId="0" fontId="15" fillId="9" borderId="54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/>
    </xf>
    <xf numFmtId="0" fontId="15" fillId="9" borderId="55" xfId="0" applyFont="1" applyFill="1" applyBorder="1" applyAlignment="1">
      <alignment horizontal="center"/>
    </xf>
    <xf numFmtId="164" fontId="14" fillId="9" borderId="10" xfId="0" applyNumberFormat="1" applyFont="1" applyFill="1" applyBorder="1" applyAlignment="1">
      <alignment horizontal="center"/>
    </xf>
    <xf numFmtId="164" fontId="20" fillId="9" borderId="3" xfId="0" applyNumberFormat="1" applyFont="1" applyFill="1" applyBorder="1"/>
    <xf numFmtId="164" fontId="20" fillId="0" borderId="25" xfId="0" applyNumberFormat="1" applyFont="1" applyFill="1" applyBorder="1"/>
    <xf numFmtId="164" fontId="20" fillId="0" borderId="65" xfId="0" applyNumberFormat="1" applyFont="1" applyFill="1" applyBorder="1"/>
    <xf numFmtId="0" fontId="15" fillId="9" borderId="67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164" fontId="15" fillId="0" borderId="6" xfId="0" applyNumberFormat="1" applyFont="1" applyFill="1" applyBorder="1"/>
    <xf numFmtId="0" fontId="17" fillId="0" borderId="13" xfId="0" applyFont="1" applyFill="1" applyBorder="1"/>
    <xf numFmtId="0" fontId="17" fillId="0" borderId="34" xfId="0" applyFont="1" applyFill="1" applyBorder="1"/>
    <xf numFmtId="164" fontId="17" fillId="0" borderId="34" xfId="0" applyNumberFormat="1" applyFont="1" applyFill="1" applyBorder="1"/>
    <xf numFmtId="164" fontId="18" fillId="0" borderId="43" xfId="0" applyNumberFormat="1" applyFont="1" applyFill="1" applyBorder="1"/>
    <xf numFmtId="164" fontId="15" fillId="0" borderId="35" xfId="0" applyNumberFormat="1" applyFont="1" applyFill="1" applyBorder="1"/>
    <xf numFmtId="0" fontId="17" fillId="0" borderId="8" xfId="0" applyFont="1" applyFill="1" applyBorder="1"/>
    <xf numFmtId="164" fontId="15" fillId="0" borderId="9" xfId="0" applyNumberFormat="1" applyFont="1" applyFill="1" applyBorder="1"/>
    <xf numFmtId="164" fontId="15" fillId="0" borderId="32" xfId="0" applyNumberFormat="1" applyFont="1" applyFill="1" applyBorder="1"/>
    <xf numFmtId="164" fontId="15" fillId="10" borderId="6" xfId="0" applyNumberFormat="1" applyFont="1" applyFill="1" applyBorder="1"/>
    <xf numFmtId="164" fontId="15" fillId="10" borderId="35" xfId="0" applyNumberFormat="1" applyFont="1" applyFill="1" applyBorder="1"/>
    <xf numFmtId="0" fontId="14" fillId="0" borderId="18" xfId="0" applyFont="1" applyFill="1" applyBorder="1" applyAlignment="1">
      <alignment horizontal="right"/>
    </xf>
    <xf numFmtId="0" fontId="10" fillId="0" borderId="19" xfId="0" applyFont="1" applyFill="1" applyBorder="1"/>
    <xf numFmtId="164" fontId="10" fillId="0" borderId="19" xfId="0" applyNumberFormat="1" applyFont="1" applyFill="1" applyBorder="1"/>
    <xf numFmtId="164" fontId="20" fillId="0" borderId="19" xfId="0" applyNumberFormat="1" applyFont="1" applyFill="1" applyBorder="1" applyAlignment="1">
      <alignment horizontal="right"/>
    </xf>
    <xf numFmtId="164" fontId="20" fillId="0" borderId="25" xfId="0" applyNumberFormat="1" applyFont="1" applyFill="1" applyBorder="1" applyAlignment="1">
      <alignment horizontal="right"/>
    </xf>
    <xf numFmtId="0" fontId="14" fillId="0" borderId="67" xfId="0" applyFont="1" applyFill="1" applyBorder="1" applyAlignment="1"/>
    <xf numFmtId="0" fontId="15" fillId="9" borderId="47" xfId="0" applyFont="1" applyFill="1" applyBorder="1" applyAlignment="1">
      <alignment horizontal="center"/>
    </xf>
    <xf numFmtId="0" fontId="15" fillId="9" borderId="66" xfId="0" applyFont="1" applyFill="1" applyBorder="1" applyAlignment="1">
      <alignment horizontal="center"/>
    </xf>
    <xf numFmtId="0" fontId="15" fillId="9" borderId="23" xfId="0" applyFont="1" applyFill="1" applyBorder="1" applyAlignment="1">
      <alignment horizontal="center"/>
    </xf>
    <xf numFmtId="0" fontId="0" fillId="0" borderId="62" xfId="0" applyFill="1" applyBorder="1"/>
    <xf numFmtId="164" fontId="14" fillId="8" borderId="21" xfId="0" applyNumberFormat="1" applyFont="1" applyFill="1" applyBorder="1" applyAlignment="1">
      <alignment horizontal="right"/>
    </xf>
    <xf numFmtId="0" fontId="2" fillId="10" borderId="45" xfId="0" applyFont="1" applyFill="1" applyBorder="1"/>
    <xf numFmtId="0" fontId="2" fillId="10" borderId="57" xfId="0" applyFont="1" applyFill="1" applyBorder="1"/>
    <xf numFmtId="0" fontId="2" fillId="10" borderId="68" xfId="0" applyFont="1" applyFill="1" applyBorder="1"/>
    <xf numFmtId="165" fontId="2" fillId="10" borderId="63" xfId="1" applyNumberFormat="1" applyFont="1" applyFill="1" applyBorder="1" applyAlignment="1">
      <alignment horizontal="center"/>
    </xf>
    <xf numFmtId="0" fontId="15" fillId="8" borderId="27" xfId="0" applyFont="1" applyFill="1" applyBorder="1" applyAlignment="1"/>
    <xf numFmtId="0" fontId="15" fillId="8" borderId="21" xfId="0" applyFont="1" applyFill="1" applyBorder="1" applyAlignment="1"/>
    <xf numFmtId="165" fontId="14" fillId="8" borderId="21" xfId="1" applyNumberFormat="1" applyFont="1" applyFill="1" applyBorder="1"/>
    <xf numFmtId="165" fontId="32" fillId="8" borderId="21" xfId="1" applyNumberFormat="1" applyFont="1" applyFill="1" applyBorder="1"/>
    <xf numFmtId="165" fontId="6" fillId="8" borderId="42" xfId="1" applyNumberFormat="1" applyFont="1" applyFill="1" applyBorder="1"/>
    <xf numFmtId="165" fontId="52" fillId="8" borderId="23" xfId="1" applyNumberFormat="1" applyFont="1" applyFill="1" applyBorder="1"/>
    <xf numFmtId="0" fontId="6" fillId="0" borderId="0" xfId="0" applyFont="1" applyFill="1"/>
    <xf numFmtId="0" fontId="2" fillId="10" borderId="54" xfId="0" applyFont="1" applyFill="1" applyBorder="1" applyAlignment="1">
      <alignment horizontal="center"/>
    </xf>
    <xf numFmtId="0" fontId="2" fillId="10" borderId="66" xfId="0" applyFont="1" applyFill="1" applyBorder="1" applyAlignment="1">
      <alignment horizontal="center"/>
    </xf>
    <xf numFmtId="164" fontId="15" fillId="10" borderId="54" xfId="0" applyNumberFormat="1" applyFont="1" applyFill="1" applyBorder="1" applyAlignment="1">
      <alignment horizontal="center"/>
    </xf>
    <xf numFmtId="164" fontId="2" fillId="10" borderId="54" xfId="0" applyNumberFormat="1" applyFont="1" applyFill="1" applyBorder="1" applyAlignment="1">
      <alignment horizontal="center"/>
    </xf>
    <xf numFmtId="0" fontId="2" fillId="10" borderId="55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164" fontId="15" fillId="10" borderId="55" xfId="0" applyNumberFormat="1" applyFont="1" applyFill="1" applyBorder="1" applyAlignment="1">
      <alignment horizontal="center"/>
    </xf>
    <xf numFmtId="164" fontId="2" fillId="10" borderId="55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4" fillId="10" borderId="9" xfId="0" applyNumberFormat="1" applyFont="1" applyFill="1" applyBorder="1" applyAlignment="1">
      <alignment vertical="justify"/>
    </xf>
    <xf numFmtId="0" fontId="4" fillId="0" borderId="27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53" fillId="0" borderId="21" xfId="0" applyNumberFormat="1" applyFont="1" applyFill="1" applyBorder="1" applyAlignment="1">
      <alignment horizontal="center"/>
    </xf>
    <xf numFmtId="3" fontId="4" fillId="0" borderId="63" xfId="0" applyNumberFormat="1" applyFont="1" applyFill="1" applyBorder="1" applyAlignment="1">
      <alignment horizontal="center"/>
    </xf>
    <xf numFmtId="3" fontId="0" fillId="0" borderId="42" xfId="0" applyNumberFormat="1" applyFill="1" applyBorder="1"/>
    <xf numFmtId="0" fontId="4" fillId="0" borderId="26" xfId="0" applyFont="1" applyBorder="1"/>
    <xf numFmtId="0" fontId="15" fillId="0" borderId="19" xfId="0" applyFont="1" applyBorder="1"/>
    <xf numFmtId="49" fontId="15" fillId="0" borderId="19" xfId="0" applyNumberFormat="1" applyFont="1" applyBorder="1" applyAlignment="1">
      <alignment horizontal="right"/>
    </xf>
    <xf numFmtId="165" fontId="4" fillId="0" borderId="18" xfId="1" applyNumberFormat="1" applyFont="1" applyBorder="1"/>
    <xf numFmtId="3" fontId="4" fillId="0" borderId="19" xfId="0" applyNumberFormat="1" applyFont="1" applyBorder="1"/>
    <xf numFmtId="165" fontId="4" fillId="0" borderId="25" xfId="1" applyNumberFormat="1" applyFont="1" applyBorder="1"/>
    <xf numFmtId="165" fontId="15" fillId="0" borderId="25" xfId="1" applyNumberFormat="1" applyFont="1" applyBorder="1"/>
    <xf numFmtId="165" fontId="0" fillId="0" borderId="37" xfId="1" applyNumberFormat="1" applyFont="1" applyBorder="1"/>
    <xf numFmtId="49" fontId="4" fillId="0" borderId="6" xfId="0" applyNumberFormat="1" applyFont="1" applyBorder="1" applyAlignment="1">
      <alignment horizontal="right"/>
    </xf>
    <xf numFmtId="165" fontId="4" fillId="0" borderId="22" xfId="1" applyNumberFormat="1" applyFont="1" applyBorder="1"/>
    <xf numFmtId="165" fontId="4" fillId="0" borderId="65" xfId="1" applyNumberFormat="1" applyFont="1" applyBorder="1"/>
    <xf numFmtId="165" fontId="1" fillId="0" borderId="35" xfId="1" applyNumberFormat="1" applyFont="1" applyFill="1" applyBorder="1"/>
    <xf numFmtId="0" fontId="15" fillId="11" borderId="31" xfId="0" applyFont="1" applyFill="1" applyBorder="1"/>
    <xf numFmtId="49" fontId="4" fillId="11" borderId="14" xfId="0" applyNumberFormat="1" applyFont="1" applyFill="1" applyBorder="1" applyAlignment="1">
      <alignment horizontal="right"/>
    </xf>
    <xf numFmtId="165" fontId="4" fillId="11" borderId="33" xfId="1" applyNumberFormat="1" applyFont="1" applyFill="1" applyBorder="1"/>
    <xf numFmtId="0" fontId="15" fillId="0" borderId="6" xfId="0" applyFont="1" applyBorder="1"/>
    <xf numFmtId="49" fontId="15" fillId="0" borderId="6" xfId="0" applyNumberFormat="1" applyFont="1" applyBorder="1" applyAlignment="1">
      <alignment horizontal="right"/>
    </xf>
    <xf numFmtId="0" fontId="4" fillId="0" borderId="36" xfId="0" applyFont="1" applyBorder="1"/>
    <xf numFmtId="0" fontId="4" fillId="8" borderId="31" xfId="0" applyFont="1" applyFill="1" applyBorder="1"/>
    <xf numFmtId="49" fontId="4" fillId="0" borderId="31" xfId="0" applyNumberFormat="1" applyFont="1" applyBorder="1" applyAlignment="1">
      <alignment horizontal="right"/>
    </xf>
    <xf numFmtId="0" fontId="20" fillId="0" borderId="19" xfId="0" applyFont="1" applyFill="1" applyBorder="1" applyAlignment="1">
      <alignment horizontal="left"/>
    </xf>
    <xf numFmtId="49" fontId="20" fillId="0" borderId="19" xfId="0" applyNumberFormat="1" applyFont="1" applyFill="1" applyBorder="1" applyAlignment="1">
      <alignment horizontal="right"/>
    </xf>
    <xf numFmtId="1" fontId="20" fillId="0" borderId="6" xfId="0" applyNumberFormat="1" applyFont="1" applyFill="1" applyBorder="1" applyAlignment="1">
      <alignment horizontal="left"/>
    </xf>
    <xf numFmtId="49" fontId="20" fillId="0" borderId="6" xfId="0" applyNumberFormat="1" applyFont="1" applyFill="1" applyBorder="1" applyAlignment="1">
      <alignment horizontal="right"/>
    </xf>
    <xf numFmtId="1" fontId="20" fillId="0" borderId="6" xfId="0" applyNumberFormat="1" applyFont="1" applyFill="1" applyBorder="1"/>
    <xf numFmtId="0" fontId="4" fillId="8" borderId="6" xfId="0" applyFont="1" applyFill="1" applyBorder="1"/>
    <xf numFmtId="165" fontId="20" fillId="0" borderId="6" xfId="1" applyNumberFormat="1" applyFont="1" applyFill="1" applyBorder="1"/>
    <xf numFmtId="165" fontId="4" fillId="0" borderId="16" xfId="1" applyNumberFormat="1" applyFont="1" applyBorder="1"/>
    <xf numFmtId="0" fontId="15" fillId="11" borderId="6" xfId="0" applyFont="1" applyFill="1" applyBorder="1"/>
    <xf numFmtId="49" fontId="20" fillId="11" borderId="6" xfId="0" applyNumberFormat="1" applyFont="1" applyFill="1" applyBorder="1" applyAlignment="1">
      <alignment horizontal="right"/>
    </xf>
    <xf numFmtId="165" fontId="15" fillId="11" borderId="48" xfId="1" applyNumberFormat="1" applyFont="1" applyFill="1" applyBorder="1"/>
    <xf numFmtId="0" fontId="15" fillId="11" borderId="48" xfId="0" applyFont="1" applyFill="1" applyBorder="1"/>
    <xf numFmtId="165" fontId="15" fillId="11" borderId="66" xfId="1" applyNumberFormat="1" applyFont="1" applyFill="1" applyBorder="1"/>
    <xf numFmtId="1" fontId="15" fillId="0" borderId="6" xfId="0" applyNumberFormat="1" applyFont="1" applyFill="1" applyBorder="1" applyAlignment="1">
      <alignment horizontal="left" vertical="justify"/>
    </xf>
    <xf numFmtId="49" fontId="15" fillId="0" borderId="6" xfId="0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0" fillId="0" borderId="19" xfId="1" applyNumberFormat="1" applyFont="1" applyFill="1" applyBorder="1"/>
    <xf numFmtId="165" fontId="4" fillId="0" borderId="64" xfId="1" applyNumberFormat="1" applyFont="1" applyBorder="1"/>
    <xf numFmtId="165" fontId="4" fillId="0" borderId="69" xfId="1" applyNumberFormat="1" applyFont="1" applyBorder="1"/>
    <xf numFmtId="1" fontId="4" fillId="0" borderId="6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right"/>
    </xf>
    <xf numFmtId="165" fontId="20" fillId="0" borderId="22" xfId="1" applyNumberFormat="1" applyFont="1" applyFill="1" applyBorder="1"/>
    <xf numFmtId="0" fontId="20" fillId="0" borderId="22" xfId="0" applyFont="1" applyFill="1" applyBorder="1"/>
    <xf numFmtId="165" fontId="20" fillId="0" borderId="28" xfId="1" applyNumberFormat="1" applyFont="1" applyFill="1" applyBorder="1"/>
    <xf numFmtId="0" fontId="4" fillId="0" borderId="6" xfId="0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left"/>
    </xf>
    <xf numFmtId="49" fontId="4" fillId="0" borderId="6" xfId="1" applyNumberFormat="1" applyFont="1" applyFill="1" applyBorder="1" applyAlignment="1">
      <alignment horizontal="right"/>
    </xf>
    <xf numFmtId="165" fontId="15" fillId="11" borderId="6" xfId="1" applyNumberFormat="1" applyFont="1" applyFill="1" applyBorder="1" applyAlignment="1">
      <alignment horizontal="left"/>
    </xf>
    <xf numFmtId="49" fontId="4" fillId="11" borderId="65" xfId="1" applyNumberFormat="1" applyFont="1" applyFill="1" applyBorder="1" applyAlignment="1">
      <alignment horizontal="right"/>
    </xf>
    <xf numFmtId="165" fontId="20" fillId="11" borderId="27" xfId="1" applyNumberFormat="1" applyFont="1" applyFill="1" applyBorder="1"/>
    <xf numFmtId="3" fontId="20" fillId="11" borderId="27" xfId="0" applyNumberFormat="1" applyFont="1" applyFill="1" applyBorder="1"/>
    <xf numFmtId="165" fontId="20" fillId="11" borderId="23" xfId="1" applyNumberFormat="1" applyFont="1" applyFill="1" applyBorder="1"/>
    <xf numFmtId="165" fontId="15" fillId="0" borderId="6" xfId="1" applyNumberFormat="1" applyFont="1" applyFill="1" applyBorder="1" applyAlignment="1">
      <alignment horizontal="left"/>
    </xf>
    <xf numFmtId="49" fontId="15" fillId="0" borderId="6" xfId="1" applyNumberFormat="1" applyFont="1" applyFill="1" applyBorder="1" applyAlignment="1">
      <alignment horizontal="right"/>
    </xf>
    <xf numFmtId="165" fontId="4" fillId="8" borderId="31" xfId="1" applyNumberFormat="1" applyFont="1" applyFill="1" applyBorder="1"/>
    <xf numFmtId="165" fontId="15" fillId="11" borderId="47" xfId="1" applyNumberFormat="1" applyFont="1" applyFill="1" applyBorder="1"/>
    <xf numFmtId="3" fontId="15" fillId="11" borderId="47" xfId="0" applyNumberFormat="1" applyFont="1" applyFill="1" applyBorder="1"/>
    <xf numFmtId="0" fontId="4" fillId="0" borderId="56" xfId="0" applyFont="1" applyBorder="1"/>
    <xf numFmtId="0" fontId="4" fillId="0" borderId="70" xfId="0" applyFont="1" applyBorder="1"/>
    <xf numFmtId="165" fontId="4" fillId="0" borderId="70" xfId="1" applyNumberFormat="1" applyFont="1" applyBorder="1"/>
    <xf numFmtId="165" fontId="4" fillId="0" borderId="57" xfId="1" applyNumberFormat="1" applyFont="1" applyBorder="1"/>
    <xf numFmtId="165" fontId="4" fillId="0" borderId="68" xfId="1" applyNumberFormat="1" applyFont="1" applyBorder="1"/>
    <xf numFmtId="3" fontId="4" fillId="0" borderId="57" xfId="0" applyNumberFormat="1" applyFont="1" applyBorder="1"/>
    <xf numFmtId="165" fontId="4" fillId="12" borderId="23" xfId="1" applyNumberFormat="1" applyFont="1" applyFill="1" applyBorder="1"/>
    <xf numFmtId="0" fontId="4" fillId="10" borderId="44" xfId="0" applyFont="1" applyFill="1" applyBorder="1" applyAlignment="1">
      <alignment horizontal="center" vertical="justify"/>
    </xf>
    <xf numFmtId="0" fontId="4" fillId="10" borderId="45" xfId="0" applyFont="1" applyFill="1" applyBorder="1" applyAlignment="1">
      <alignment horizontal="center" vertical="justify"/>
    </xf>
    <xf numFmtId="0" fontId="4" fillId="10" borderId="56" xfId="0" applyFont="1" applyFill="1" applyBorder="1" applyAlignment="1">
      <alignment horizontal="center" vertical="justify"/>
    </xf>
    <xf numFmtId="0" fontId="4" fillId="10" borderId="57" xfId="0" applyFont="1" applyFill="1" applyBorder="1" applyAlignment="1">
      <alignment horizontal="center" vertical="justify"/>
    </xf>
    <xf numFmtId="165" fontId="0" fillId="0" borderId="35" xfId="1" applyNumberFormat="1" applyFont="1" applyFill="1" applyBorder="1"/>
    <xf numFmtId="0" fontId="79" fillId="0" borderId="0" xfId="0" applyFont="1"/>
    <xf numFmtId="0" fontId="79" fillId="0" borderId="6" xfId="0" applyFont="1" applyBorder="1"/>
    <xf numFmtId="0" fontId="80" fillId="0" borderId="0" xfId="0" applyFont="1"/>
    <xf numFmtId="0" fontId="81" fillId="0" borderId="0" xfId="0" applyFont="1"/>
    <xf numFmtId="0" fontId="54" fillId="0" borderId="6" xfId="0" applyFont="1" applyFill="1" applyBorder="1" applyAlignment="1">
      <alignment horizontal="center"/>
    </xf>
    <xf numFmtId="0" fontId="54" fillId="0" borderId="6" xfId="0" applyFont="1" applyBorder="1"/>
    <xf numFmtId="0" fontId="54" fillId="0" borderId="6" xfId="0" applyFont="1" applyBorder="1" applyAlignment="1">
      <alignment horizontal="center"/>
    </xf>
    <xf numFmtId="0" fontId="54" fillId="0" borderId="6" xfId="0" applyFont="1" applyBorder="1" applyAlignment="1">
      <alignment horizontal="left" indent="1"/>
    </xf>
    <xf numFmtId="3" fontId="54" fillId="0" borderId="6" xfId="0" applyNumberFormat="1" applyFont="1" applyBorder="1"/>
    <xf numFmtId="0" fontId="54" fillId="0" borderId="6" xfId="0" applyFont="1" applyBorder="1" applyAlignment="1">
      <alignment vertical="center"/>
    </xf>
    <xf numFmtId="0" fontId="54" fillId="0" borderId="6" xfId="0" applyFont="1" applyBorder="1" applyAlignment="1">
      <alignment vertical="center" wrapText="1"/>
    </xf>
    <xf numFmtId="0" fontId="54" fillId="0" borderId="6" xfId="0" applyFont="1" applyBorder="1" applyAlignment="1">
      <alignment horizontal="center" wrapText="1"/>
    </xf>
    <xf numFmtId="0" fontId="54" fillId="0" borderId="6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center" wrapText="1"/>
    </xf>
    <xf numFmtId="0" fontId="54" fillId="0" borderId="6" xfId="0" applyFont="1" applyBorder="1" applyAlignment="1">
      <alignment wrapText="1"/>
    </xf>
    <xf numFmtId="0" fontId="56" fillId="0" borderId="6" xfId="0" applyFont="1" applyBorder="1" applyAlignment="1">
      <alignment horizontal="center"/>
    </xf>
    <xf numFmtId="0" fontId="57" fillId="0" borderId="6" xfId="0" applyFont="1" applyFill="1" applyBorder="1" applyAlignment="1">
      <alignment horizontal="center"/>
    </xf>
    <xf numFmtId="0" fontId="57" fillId="0" borderId="6" xfId="0" applyFont="1" applyFill="1" applyBorder="1"/>
    <xf numFmtId="3" fontId="57" fillId="0" borderId="6" xfId="0" applyNumberFormat="1" applyFont="1" applyFill="1" applyBorder="1"/>
    <xf numFmtId="0" fontId="57" fillId="0" borderId="6" xfId="0" applyFont="1" applyBorder="1"/>
    <xf numFmtId="0" fontId="57" fillId="0" borderId="6" xfId="0" applyFont="1" applyFill="1" applyBorder="1" applyAlignment="1">
      <alignment horizontal="right"/>
    </xf>
    <xf numFmtId="3" fontId="57" fillId="0" borderId="6" xfId="0" applyNumberFormat="1" applyFont="1" applyBorder="1"/>
    <xf numFmtId="0" fontId="57" fillId="0" borderId="6" xfId="0" applyFont="1" applyBorder="1" applyAlignment="1">
      <alignment horizontal="left" indent="2"/>
    </xf>
    <xf numFmtId="0" fontId="58" fillId="0" borderId="6" xfId="0" applyFont="1" applyBorder="1"/>
    <xf numFmtId="0" fontId="58" fillId="0" borderId="0" xfId="0" applyFont="1" applyBorder="1"/>
    <xf numFmtId="0" fontId="82" fillId="0" borderId="6" xfId="0" applyFont="1" applyBorder="1"/>
    <xf numFmtId="0" fontId="83" fillId="0" borderId="6" xfId="0" applyFont="1" applyBorder="1"/>
    <xf numFmtId="0" fontId="83" fillId="0" borderId="6" xfId="0" applyFont="1" applyBorder="1" applyAlignment="1">
      <alignment horizontal="left" indent="2"/>
    </xf>
    <xf numFmtId="0" fontId="58" fillId="0" borderId="6" xfId="0" applyFont="1" applyBorder="1" applyAlignment="1">
      <alignment horizontal="left" vertical="top" wrapText="1"/>
    </xf>
    <xf numFmtId="0" fontId="57" fillId="0" borderId="6" xfId="0" applyFont="1" applyBorder="1" applyAlignment="1">
      <alignment horizontal="left" vertical="top" wrapText="1"/>
    </xf>
    <xf numFmtId="0" fontId="84" fillId="0" borderId="0" xfId="0" applyFont="1" applyAlignment="1"/>
    <xf numFmtId="0" fontId="84" fillId="0" borderId="0" xfId="0" applyFont="1"/>
    <xf numFmtId="0" fontId="14" fillId="0" borderId="0" xfId="0" applyFont="1" applyFill="1"/>
    <xf numFmtId="0" fontId="1" fillId="0" borderId="0" xfId="0" applyFont="1" applyFill="1"/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/>
    <xf numFmtId="165" fontId="50" fillId="0" borderId="54" xfId="1" applyNumberFormat="1" applyFont="1" applyFill="1" applyBorder="1" applyAlignment="1">
      <alignment vertical="justify"/>
    </xf>
    <xf numFmtId="165" fontId="50" fillId="0" borderId="33" xfId="1" applyNumberFormat="1" applyFont="1" applyFill="1" applyBorder="1" applyAlignment="1">
      <alignment horizontal="center" vertical="justify"/>
    </xf>
    <xf numFmtId="165" fontId="50" fillId="0" borderId="66" xfId="1" applyNumberFormat="1" applyFont="1" applyFill="1" applyBorder="1" applyAlignment="1">
      <alignment horizontal="center" vertical="justify"/>
    </xf>
    <xf numFmtId="165" fontId="50" fillId="0" borderId="47" xfId="1" applyNumberFormat="1" applyFont="1" applyFill="1" applyBorder="1" applyAlignment="1">
      <alignment horizontal="center" vertical="justify"/>
    </xf>
    <xf numFmtId="165" fontId="50" fillId="0" borderId="67" xfId="1" applyNumberFormat="1" applyFont="1" applyFill="1" applyBorder="1" applyAlignment="1">
      <alignment vertical="justify"/>
    </xf>
    <xf numFmtId="165" fontId="50" fillId="0" borderId="3" xfId="1" applyNumberFormat="1" applyFont="1" applyFill="1" applyBorder="1" applyAlignment="1">
      <alignment horizontal="center" vertical="justify"/>
    </xf>
    <xf numFmtId="165" fontId="50" fillId="0" borderId="4" xfId="1" applyNumberFormat="1" applyFont="1" applyFill="1" applyBorder="1" applyAlignment="1">
      <alignment horizontal="center" vertical="justify"/>
    </xf>
    <xf numFmtId="165" fontId="50" fillId="0" borderId="55" xfId="1" applyNumberFormat="1" applyFont="1" applyFill="1" applyBorder="1" applyAlignment="1">
      <alignment vertical="justify"/>
    </xf>
    <xf numFmtId="165" fontId="50" fillId="0" borderId="23" xfId="1" applyNumberFormat="1" applyFont="1" applyFill="1" applyBorder="1" applyAlignment="1">
      <alignment vertical="justify"/>
    </xf>
    <xf numFmtId="0" fontId="20" fillId="0" borderId="26" xfId="0" applyFont="1" applyFill="1" applyBorder="1" applyAlignment="1">
      <alignment horizontal="center"/>
    </xf>
    <xf numFmtId="0" fontId="60" fillId="0" borderId="25" xfId="0" applyFont="1" applyFill="1" applyBorder="1"/>
    <xf numFmtId="165" fontId="20" fillId="0" borderId="71" xfId="1" applyNumberFormat="1" applyFont="1" applyFill="1" applyBorder="1" applyAlignment="1"/>
    <xf numFmtId="165" fontId="20" fillId="0" borderId="53" xfId="1" applyNumberFormat="1" applyFont="1" applyFill="1" applyBorder="1" applyAlignment="1"/>
    <xf numFmtId="165" fontId="20" fillId="0" borderId="64" xfId="1" applyNumberFormat="1" applyFont="1" applyFill="1" applyBorder="1"/>
    <xf numFmtId="165" fontId="20" fillId="0" borderId="37" xfId="1" applyNumberFormat="1" applyFont="1" applyFill="1" applyBorder="1"/>
    <xf numFmtId="0" fontId="20" fillId="0" borderId="7" xfId="0" applyFont="1" applyFill="1" applyBorder="1" applyAlignment="1">
      <alignment horizontal="center"/>
    </xf>
    <xf numFmtId="0" fontId="60" fillId="0" borderId="6" xfId="0" applyFont="1" applyFill="1" applyBorder="1"/>
    <xf numFmtId="165" fontId="20" fillId="0" borderId="65" xfId="1" applyNumberFormat="1" applyFont="1" applyFill="1" applyBorder="1" applyAlignment="1"/>
    <xf numFmtId="165" fontId="20" fillId="0" borderId="22" xfId="1" applyNumberFormat="1" applyFont="1" applyFill="1" applyBorder="1" applyAlignment="1"/>
    <xf numFmtId="165" fontId="20" fillId="0" borderId="22" xfId="1" applyNumberFormat="1" applyFont="1" applyFill="1" applyBorder="1" applyAlignment="1">
      <alignment horizontal="left"/>
    </xf>
    <xf numFmtId="0" fontId="4" fillId="0" borderId="26" xfId="0" applyFont="1" applyFill="1" applyBorder="1" applyAlignment="1">
      <alignment horizontal="center"/>
    </xf>
    <xf numFmtId="0" fontId="20" fillId="0" borderId="6" xfId="0" applyFont="1" applyFill="1" applyBorder="1" applyAlignment="1"/>
    <xf numFmtId="0" fontId="0" fillId="0" borderId="19" xfId="0" applyFill="1" applyBorder="1"/>
    <xf numFmtId="14" fontId="60" fillId="0" borderId="19" xfId="0" applyNumberFormat="1" applyFont="1" applyFill="1" applyBorder="1"/>
    <xf numFmtId="1" fontId="60" fillId="0" borderId="6" xfId="0" applyNumberFormat="1" applyFont="1" applyFill="1" applyBorder="1" applyAlignment="1">
      <alignment horizontal="center"/>
    </xf>
    <xf numFmtId="14" fontId="0" fillId="0" borderId="37" xfId="0" applyNumberFormat="1" applyFill="1" applyBorder="1"/>
    <xf numFmtId="0" fontId="4" fillId="0" borderId="7" xfId="0" applyFont="1" applyFill="1" applyBorder="1" applyAlignment="1">
      <alignment horizontal="center"/>
    </xf>
    <xf numFmtId="0" fontId="20" fillId="0" borderId="64" xfId="0" applyFont="1" applyFill="1" applyBorder="1" applyAlignment="1"/>
    <xf numFmtId="165" fontId="20" fillId="0" borderId="35" xfId="1" applyNumberFormat="1" applyFont="1" applyFill="1" applyBorder="1"/>
    <xf numFmtId="0" fontId="0" fillId="0" borderId="65" xfId="0" applyFill="1" applyBorder="1" applyAlignment="1">
      <alignment horizontal="center"/>
    </xf>
    <xf numFmtId="0" fontId="20" fillId="8" borderId="6" xfId="0" applyFont="1" applyFill="1" applyBorder="1" applyAlignment="1"/>
    <xf numFmtId="0" fontId="20" fillId="8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2" xfId="0" applyFill="1" applyBorder="1"/>
    <xf numFmtId="0" fontId="15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2" xfId="0" applyFont="1" applyFill="1" applyBorder="1"/>
    <xf numFmtId="165" fontId="2" fillId="0" borderId="27" xfId="1" applyNumberFormat="1" applyFont="1" applyFill="1" applyBorder="1"/>
    <xf numFmtId="165" fontId="1" fillId="0" borderId="20" xfId="1" applyNumberFormat="1" applyFont="1" applyFill="1" applyBorder="1"/>
    <xf numFmtId="165" fontId="1" fillId="0" borderId="64" xfId="1" applyNumberFormat="1" applyFont="1" applyFill="1" applyBorder="1"/>
    <xf numFmtId="165" fontId="1" fillId="0" borderId="69" xfId="1" applyNumberFormat="1" applyFont="1" applyFill="1" applyBorder="1"/>
    <xf numFmtId="0" fontId="5" fillId="0" borderId="0" xfId="0" applyFon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2" fillId="0" borderId="11" xfId="1" applyNumberFormat="1" applyFont="1" applyFill="1" applyBorder="1"/>
    <xf numFmtId="165" fontId="2" fillId="0" borderId="12" xfId="1" applyNumberFormat="1" applyFont="1" applyFill="1" applyBorder="1"/>
    <xf numFmtId="0" fontId="20" fillId="0" borderId="10" xfId="0" applyFont="1" applyBorder="1"/>
    <xf numFmtId="0" fontId="61" fillId="0" borderId="11" xfId="0" applyFont="1" applyBorder="1"/>
    <xf numFmtId="0" fontId="20" fillId="0" borderId="11" xfId="0" applyFont="1" applyBorder="1"/>
    <xf numFmtId="0" fontId="20" fillId="0" borderId="72" xfId="0" applyFont="1" applyBorder="1"/>
    <xf numFmtId="0" fontId="20" fillId="0" borderId="12" xfId="0" applyFont="1" applyBorder="1"/>
    <xf numFmtId="0" fontId="20" fillId="0" borderId="1" xfId="0" applyFont="1" applyBorder="1"/>
    <xf numFmtId="0" fontId="20" fillId="0" borderId="0" xfId="0" applyFont="1" applyBorder="1"/>
    <xf numFmtId="0" fontId="20" fillId="0" borderId="24" xfId="0" applyFont="1" applyBorder="1"/>
    <xf numFmtId="0" fontId="20" fillId="0" borderId="2" xfId="0" applyFont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1" fontId="15" fillId="0" borderId="0" xfId="0" applyNumberFormat="1" applyFont="1" applyBorder="1"/>
    <xf numFmtId="1" fontId="2" fillId="0" borderId="0" xfId="0" applyNumberFormat="1" applyFont="1" applyBorder="1"/>
    <xf numFmtId="1" fontId="15" fillId="0" borderId="0" xfId="0" applyNumberFormat="1" applyFont="1" applyFill="1" applyBorder="1"/>
    <xf numFmtId="1" fontId="0" fillId="0" borderId="0" xfId="0" applyNumberFormat="1" applyBorder="1"/>
    <xf numFmtId="1" fontId="5" fillId="0" borderId="0" xfId="0" applyNumberFormat="1" applyFont="1" applyBorder="1"/>
    <xf numFmtId="0" fontId="61" fillId="0" borderId="0" xfId="0" applyFont="1" applyBorder="1"/>
    <xf numFmtId="0" fontId="62" fillId="0" borderId="0" xfId="0" applyFont="1" applyBorder="1"/>
    <xf numFmtId="0" fontId="20" fillId="0" borderId="3" xfId="0" applyFont="1" applyBorder="1"/>
    <xf numFmtId="0" fontId="20" fillId="0" borderId="4" xfId="0" applyFont="1" applyBorder="1"/>
    <xf numFmtId="0" fontId="20" fillId="0" borderId="70" xfId="0" applyFont="1" applyBorder="1"/>
    <xf numFmtId="0" fontId="4" fillId="0" borderId="4" xfId="0" applyFont="1" applyBorder="1"/>
    <xf numFmtId="0" fontId="20" fillId="0" borderId="5" xfId="0" applyFont="1" applyBorder="1"/>
    <xf numFmtId="0" fontId="4" fillId="0" borderId="6" xfId="0" applyFont="1" applyFill="1" applyBorder="1" applyAlignment="1"/>
    <xf numFmtId="0" fontId="3" fillId="0" borderId="0" xfId="0" applyFont="1" applyAlignment="1">
      <alignment horizontal="center"/>
    </xf>
    <xf numFmtId="165" fontId="4" fillId="0" borderId="0" xfId="1" applyNumberFormat="1" applyFont="1"/>
    <xf numFmtId="165" fontId="15" fillId="0" borderId="0" xfId="1" applyNumberFormat="1" applyFont="1" applyBorder="1" applyAlignment="1"/>
    <xf numFmtId="165" fontId="15" fillId="0" borderId="0" xfId="1" applyNumberFormat="1" applyFont="1" applyBorder="1"/>
    <xf numFmtId="165" fontId="15" fillId="0" borderId="0" xfId="1" applyNumberFormat="1" applyFont="1"/>
    <xf numFmtId="165" fontId="15" fillId="10" borderId="44" xfId="1" applyNumberFormat="1" applyFont="1" applyFill="1" applyBorder="1" applyAlignment="1">
      <alignment horizontal="center"/>
    </xf>
    <xf numFmtId="165" fontId="15" fillId="10" borderId="45" xfId="1" applyNumberFormat="1" applyFont="1" applyFill="1" applyBorder="1" applyAlignment="1">
      <alignment horizontal="center"/>
    </xf>
    <xf numFmtId="165" fontId="15" fillId="10" borderId="72" xfId="1" applyNumberFormat="1" applyFont="1" applyFill="1" applyBorder="1" applyAlignment="1">
      <alignment horizontal="center"/>
    </xf>
    <xf numFmtId="165" fontId="15" fillId="10" borderId="73" xfId="1" applyNumberFormat="1" applyFont="1" applyFill="1" applyBorder="1" applyAlignment="1">
      <alignment horizontal="center"/>
    </xf>
    <xf numFmtId="165" fontId="15" fillId="10" borderId="64" xfId="1" applyNumberFormat="1" applyFont="1" applyFill="1" applyBorder="1" applyAlignment="1">
      <alignment horizontal="center"/>
    </xf>
    <xf numFmtId="165" fontId="15" fillId="10" borderId="31" xfId="1" applyNumberFormat="1" applyFont="1" applyFill="1" applyBorder="1" applyAlignment="1">
      <alignment horizontal="center"/>
    </xf>
    <xf numFmtId="165" fontId="15" fillId="10" borderId="24" xfId="1" applyNumberFormat="1" applyFont="1" applyFill="1" applyBorder="1" applyAlignment="1">
      <alignment horizontal="center"/>
    </xf>
    <xf numFmtId="165" fontId="15" fillId="10" borderId="56" xfId="1" applyNumberFormat="1" applyFont="1" applyFill="1" applyBorder="1" applyAlignment="1">
      <alignment horizontal="center"/>
    </xf>
    <xf numFmtId="165" fontId="15" fillId="10" borderId="57" xfId="1" applyNumberFormat="1" applyFont="1" applyFill="1" applyBorder="1" applyAlignment="1">
      <alignment horizontal="center"/>
    </xf>
    <xf numFmtId="165" fontId="15" fillId="10" borderId="70" xfId="1" applyNumberFormat="1" applyFont="1" applyFill="1" applyBorder="1" applyAlignment="1">
      <alignment horizontal="center"/>
    </xf>
    <xf numFmtId="165" fontId="4" fillId="0" borderId="13" xfId="1" applyNumberFormat="1" applyFont="1" applyBorder="1"/>
    <xf numFmtId="165" fontId="4" fillId="0" borderId="34" xfId="1" applyNumberFormat="1" applyFont="1" applyBorder="1"/>
    <xf numFmtId="165" fontId="4" fillId="0" borderId="14" xfId="1" applyNumberFormat="1" applyFont="1" applyBorder="1"/>
    <xf numFmtId="165" fontId="4" fillId="8" borderId="27" xfId="1" applyNumberFormat="1" applyFont="1" applyFill="1" applyBorder="1"/>
    <xf numFmtId="165" fontId="15" fillId="8" borderId="21" xfId="1" applyNumberFormat="1" applyFont="1" applyFill="1" applyBorder="1"/>
    <xf numFmtId="165" fontId="15" fillId="8" borderId="63" xfId="1" applyNumberFormat="1" applyFont="1" applyFill="1" applyBorder="1"/>
    <xf numFmtId="165" fontId="85" fillId="8" borderId="0" xfId="1" applyNumberFormat="1" applyFont="1" applyFill="1"/>
    <xf numFmtId="0" fontId="64" fillId="0" borderId="0" xfId="0" applyFont="1"/>
    <xf numFmtId="0" fontId="65" fillId="0" borderId="0" xfId="0" applyFont="1"/>
    <xf numFmtId="0" fontId="3" fillId="0" borderId="0" xfId="0" applyFont="1"/>
    <xf numFmtId="0" fontId="65" fillId="0" borderId="0" xfId="0" applyFont="1" applyBorder="1"/>
    <xf numFmtId="49" fontId="65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center"/>
    </xf>
    <xf numFmtId="0" fontId="65" fillId="0" borderId="23" xfId="0" applyFont="1" applyBorder="1"/>
    <xf numFmtId="1" fontId="2" fillId="0" borderId="33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1" fontId="2" fillId="0" borderId="66" xfId="0" applyNumberFormat="1" applyFont="1" applyBorder="1" applyAlignment="1">
      <alignment horizontal="center"/>
    </xf>
    <xf numFmtId="1" fontId="2" fillId="0" borderId="52" xfId="0" applyNumberFormat="1" applyFont="1" applyBorder="1" applyAlignment="1">
      <alignment horizontal="center"/>
    </xf>
    <xf numFmtId="1" fontId="2" fillId="0" borderId="53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67" fillId="0" borderId="0" xfId="0" applyFont="1" applyBorder="1" applyAlignment="1">
      <alignment horizontal="center" vertical="center" wrapText="1"/>
    </xf>
    <xf numFmtId="0" fontId="67" fillId="0" borderId="47" xfId="0" applyFont="1" applyBorder="1" applyAlignment="1">
      <alignment horizontal="center" vertical="center" wrapText="1"/>
    </xf>
    <xf numFmtId="0" fontId="67" fillId="0" borderId="66" xfId="0" applyFont="1" applyBorder="1" applyAlignment="1">
      <alignment horizontal="center" vertical="center" wrapText="1"/>
    </xf>
    <xf numFmtId="0" fontId="67" fillId="0" borderId="3" xfId="0" applyFont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1" fontId="2" fillId="0" borderId="9" xfId="0" applyNumberFormat="1" applyFont="1" applyBorder="1"/>
    <xf numFmtId="0" fontId="67" fillId="0" borderId="56" xfId="0" applyFont="1" applyBorder="1" applyAlignment="1">
      <alignment horizontal="center" vertical="center" wrapText="1"/>
    </xf>
    <xf numFmtId="0" fontId="67" fillId="0" borderId="57" xfId="0" applyFont="1" applyBorder="1" applyAlignment="1">
      <alignment horizontal="center" vertical="center" wrapText="1"/>
    </xf>
    <xf numFmtId="0" fontId="67" fillId="0" borderId="61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55" xfId="0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165" fontId="0" fillId="0" borderId="37" xfId="1" applyNumberFormat="1" applyFont="1" applyFill="1" applyBorder="1"/>
    <xf numFmtId="0" fontId="65" fillId="0" borderId="27" xfId="0" applyFont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65" fillId="0" borderId="63" xfId="0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48" xfId="0" applyFont="1" applyBorder="1" applyAlignment="1">
      <alignment horizontal="center" vertical="center"/>
    </xf>
    <xf numFmtId="49" fontId="65" fillId="0" borderId="26" xfId="0" applyNumberFormat="1" applyFont="1" applyBorder="1"/>
    <xf numFmtId="49" fontId="65" fillId="0" borderId="19" xfId="0" applyNumberFormat="1" applyFont="1" applyBorder="1"/>
    <xf numFmtId="165" fontId="65" fillId="0" borderId="19" xfId="1" applyNumberFormat="1" applyFont="1" applyBorder="1"/>
    <xf numFmtId="165" fontId="65" fillId="0" borderId="25" xfId="1" applyNumberFormat="1" applyFont="1" applyBorder="1"/>
    <xf numFmtId="165" fontId="65" fillId="0" borderId="26" xfId="1" applyNumberFormat="1" applyFont="1" applyBorder="1"/>
    <xf numFmtId="165" fontId="65" fillId="0" borderId="37" xfId="1" applyNumberFormat="1" applyFont="1" applyBorder="1"/>
    <xf numFmtId="165" fontId="65" fillId="0" borderId="0" xfId="1" applyNumberFormat="1" applyFont="1" applyBorder="1"/>
    <xf numFmtId="0" fontId="65" fillId="0" borderId="26" xfId="0" applyFont="1" applyBorder="1"/>
    <xf numFmtId="0" fontId="65" fillId="0" borderId="19" xfId="0" applyFont="1" applyBorder="1"/>
    <xf numFmtId="14" fontId="65" fillId="0" borderId="19" xfId="0" applyNumberFormat="1" applyFont="1" applyBorder="1"/>
    <xf numFmtId="1" fontId="65" fillId="0" borderId="37" xfId="0" applyNumberFormat="1" applyFont="1" applyBorder="1"/>
    <xf numFmtId="1" fontId="65" fillId="0" borderId="18" xfId="0" applyNumberFormat="1" applyFont="1" applyBorder="1"/>
    <xf numFmtId="1" fontId="65" fillId="0" borderId="19" xfId="0" applyNumberFormat="1" applyFont="1" applyBorder="1"/>
    <xf numFmtId="49" fontId="65" fillId="0" borderId="36" xfId="0" applyNumberFormat="1" applyFont="1" applyBorder="1"/>
    <xf numFmtId="49" fontId="65" fillId="0" borderId="31" xfId="0" applyNumberFormat="1" applyFont="1" applyBorder="1"/>
    <xf numFmtId="165" fontId="65" fillId="0" borderId="31" xfId="1" applyNumberFormat="1" applyFont="1" applyBorder="1"/>
    <xf numFmtId="165" fontId="65" fillId="0" borderId="14" xfId="1" applyNumberFormat="1" applyFont="1" applyBorder="1"/>
    <xf numFmtId="165" fontId="65" fillId="0" borderId="36" xfId="1" applyNumberFormat="1" applyFont="1" applyBorder="1"/>
    <xf numFmtId="165" fontId="69" fillId="0" borderId="19" xfId="1" applyNumberFormat="1" applyFont="1" applyBorder="1"/>
    <xf numFmtId="165" fontId="67" fillId="0" borderId="23" xfId="1" applyNumberFormat="1" applyFont="1" applyBorder="1"/>
    <xf numFmtId="165" fontId="67" fillId="0" borderId="33" xfId="1" applyNumberFormat="1" applyFont="1" applyBorder="1"/>
    <xf numFmtId="165" fontId="67" fillId="0" borderId="0" xfId="1" applyNumberFormat="1" applyFont="1" applyBorder="1"/>
    <xf numFmtId="0" fontId="65" fillId="0" borderId="7" xfId="0" applyFont="1" applyBorder="1"/>
    <xf numFmtId="0" fontId="65" fillId="0" borderId="6" xfId="0" applyFont="1" applyBorder="1"/>
    <xf numFmtId="14" fontId="65" fillId="0" borderId="6" xfId="0" applyNumberFormat="1" applyFont="1" applyBorder="1"/>
    <xf numFmtId="1" fontId="67" fillId="0" borderId="6" xfId="0" applyNumberFormat="1" applyFont="1" applyBorder="1"/>
    <xf numFmtId="1" fontId="67" fillId="0" borderId="35" xfId="0" applyNumberFormat="1" applyFont="1" applyBorder="1"/>
    <xf numFmtId="0" fontId="65" fillId="0" borderId="47" xfId="0" applyFont="1" applyBorder="1" applyAlignment="1">
      <alignment horizontal="center"/>
    </xf>
    <xf numFmtId="0" fontId="70" fillId="0" borderId="23" xfId="0" applyFont="1" applyBorder="1" applyAlignment="1">
      <alignment horizontal="center"/>
    </xf>
    <xf numFmtId="0" fontId="70" fillId="0" borderId="47" xfId="0" applyFont="1" applyBorder="1" applyAlignment="1">
      <alignment horizontal="center"/>
    </xf>
    <xf numFmtId="0" fontId="70" fillId="0" borderId="66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1" fontId="67" fillId="0" borderId="54" xfId="0" applyNumberFormat="1" applyFont="1" applyBorder="1"/>
    <xf numFmtId="1" fontId="67" fillId="0" borderId="12" xfId="0" applyNumberFormat="1" applyFont="1" applyBorder="1"/>
    <xf numFmtId="0" fontId="65" fillId="0" borderId="66" xfId="0" applyFont="1" applyBorder="1" applyAlignment="1">
      <alignment horizontal="center"/>
    </xf>
    <xf numFmtId="165" fontId="1" fillId="0" borderId="19" xfId="1" applyNumberFormat="1" applyFont="1" applyBorder="1"/>
    <xf numFmtId="165" fontId="1" fillId="0" borderId="37" xfId="1" applyNumberFormat="1" applyFont="1" applyBorder="1"/>
    <xf numFmtId="0" fontId="8" fillId="0" borderId="36" xfId="0" applyFont="1" applyBorder="1"/>
    <xf numFmtId="165" fontId="0" fillId="0" borderId="62" xfId="1" applyNumberFormat="1" applyFont="1" applyBorder="1"/>
    <xf numFmtId="0" fontId="8" fillId="0" borderId="27" xfId="0" applyFont="1" applyBorder="1"/>
    <xf numFmtId="165" fontId="2" fillId="0" borderId="21" xfId="1" applyNumberFormat="1" applyFont="1" applyBorder="1"/>
    <xf numFmtId="165" fontId="15" fillId="0" borderId="21" xfId="1" applyNumberFormat="1" applyFont="1" applyBorder="1"/>
    <xf numFmtId="168" fontId="0" fillId="0" borderId="0" xfId="0" applyNumberFormat="1"/>
    <xf numFmtId="43" fontId="0" fillId="0" borderId="0" xfId="0" applyNumberFormat="1"/>
    <xf numFmtId="166" fontId="71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6" fontId="72" fillId="0" borderId="0" xfId="0" applyNumberFormat="1" applyFont="1" applyBorder="1"/>
    <xf numFmtId="0" fontId="65" fillId="0" borderId="21" xfId="0" applyFont="1" applyFill="1" applyBorder="1" applyAlignment="1">
      <alignment horizontal="center" vertical="center"/>
    </xf>
    <xf numFmtId="0" fontId="65" fillId="0" borderId="42" xfId="0" applyFont="1" applyFill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21" xfId="0" applyFont="1" applyBorder="1" applyAlignment="1">
      <alignment horizontal="center" vertical="center"/>
    </xf>
    <xf numFmtId="0" fontId="63" fillId="0" borderId="21" xfId="0" applyFont="1" applyBorder="1" applyAlignment="1">
      <alignment horizontal="center" vertical="center" wrapText="1"/>
    </xf>
    <xf numFmtId="0" fontId="63" fillId="0" borderId="42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 vertical="center"/>
    </xf>
    <xf numFmtId="14" fontId="65" fillId="0" borderId="34" xfId="0" applyNumberFormat="1" applyFont="1" applyBorder="1" applyAlignment="1">
      <alignment horizontal="center" vertical="center"/>
    </xf>
    <xf numFmtId="0" fontId="65" fillId="0" borderId="34" xfId="0" applyFont="1" applyBorder="1" applyAlignment="1">
      <alignment horizontal="left" vertical="center"/>
    </xf>
    <xf numFmtId="0" fontId="65" fillId="0" borderId="34" xfId="0" applyFont="1" applyFill="1" applyBorder="1" applyAlignment="1">
      <alignment horizontal="center" vertical="center"/>
    </xf>
    <xf numFmtId="0" fontId="65" fillId="0" borderId="43" xfId="0" applyFont="1" applyFill="1" applyBorder="1" applyAlignment="1">
      <alignment horizontal="center" vertical="center"/>
    </xf>
    <xf numFmtId="169" fontId="65" fillId="0" borderId="19" xfId="1" applyNumberFormat="1" applyFont="1" applyFill="1" applyBorder="1"/>
    <xf numFmtId="169" fontId="65" fillId="0" borderId="37" xfId="1" applyNumberFormat="1" applyFont="1" applyFill="1" applyBorder="1"/>
    <xf numFmtId="0" fontId="65" fillId="0" borderId="26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14" fontId="65" fillId="0" borderId="19" xfId="0" applyNumberFormat="1" applyFont="1" applyBorder="1" applyAlignment="1">
      <alignment horizontal="center" vertical="center"/>
    </xf>
    <xf numFmtId="0" fontId="65" fillId="0" borderId="19" xfId="0" applyFont="1" applyBorder="1" applyAlignment="1">
      <alignment horizontal="left" vertical="center"/>
    </xf>
    <xf numFmtId="0" fontId="65" fillId="0" borderId="6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14" fontId="65" fillId="8" borderId="6" xfId="0" applyNumberFormat="1" applyFont="1" applyFill="1" applyBorder="1" applyAlignment="1">
      <alignment horizontal="center" vertical="center"/>
    </xf>
    <xf numFmtId="0" fontId="65" fillId="8" borderId="6" xfId="0" applyFont="1" applyFill="1" applyBorder="1" applyAlignment="1">
      <alignment horizontal="left" vertical="center"/>
    </xf>
    <xf numFmtId="0" fontId="65" fillId="8" borderId="6" xfId="0" applyFont="1" applyFill="1" applyBorder="1" applyAlignment="1">
      <alignment horizontal="center" vertical="center"/>
    </xf>
    <xf numFmtId="0" fontId="65" fillId="8" borderId="19" xfId="0" applyFont="1" applyFill="1" applyBorder="1" applyAlignment="1">
      <alignment horizontal="center" vertical="center"/>
    </xf>
    <xf numFmtId="0" fontId="65" fillId="8" borderId="35" xfId="0" applyFont="1" applyFill="1" applyBorder="1" applyAlignment="1">
      <alignment horizontal="center" vertical="center"/>
    </xf>
    <xf numFmtId="14" fontId="65" fillId="0" borderId="6" xfId="0" applyNumberFormat="1" applyFont="1" applyBorder="1" applyAlignment="1">
      <alignment horizontal="center" vertical="center"/>
    </xf>
    <xf numFmtId="0" fontId="65" fillId="0" borderId="6" xfId="0" applyFont="1" applyBorder="1" applyAlignment="1">
      <alignment horizontal="left" vertical="center"/>
    </xf>
    <xf numFmtId="0" fontId="65" fillId="0" borderId="6" xfId="0" applyFont="1" applyBorder="1" applyAlignment="1">
      <alignment horizontal="center" vertical="center"/>
    </xf>
    <xf numFmtId="165" fontId="67" fillId="0" borderId="33" xfId="0" applyNumberFormat="1" applyFont="1" applyBorder="1"/>
    <xf numFmtId="165" fontId="67" fillId="0" borderId="23" xfId="0" applyNumberFormat="1" applyFont="1" applyBorder="1"/>
    <xf numFmtId="0" fontId="65" fillId="0" borderId="23" xfId="0" applyFont="1" applyBorder="1" applyAlignment="1">
      <alignment horizontal="center"/>
    </xf>
    <xf numFmtId="169" fontId="67" fillId="0" borderId="54" xfId="0" applyNumberFormat="1" applyFont="1" applyFill="1" applyBorder="1"/>
    <xf numFmtId="0" fontId="68" fillId="0" borderId="0" xfId="0" applyFont="1"/>
    <xf numFmtId="0" fontId="65" fillId="0" borderId="37" xfId="0" applyFont="1" applyBorder="1"/>
    <xf numFmtId="49" fontId="65" fillId="0" borderId="26" xfId="0" applyNumberFormat="1" applyFont="1" applyFill="1" applyBorder="1"/>
    <xf numFmtId="49" fontId="65" fillId="0" borderId="19" xfId="0" applyNumberFormat="1" applyFont="1" applyFill="1" applyBorder="1"/>
    <xf numFmtId="0" fontId="65" fillId="0" borderId="19" xfId="0" applyFont="1" applyFill="1" applyBorder="1"/>
    <xf numFmtId="0" fontId="65" fillId="0" borderId="37" xfId="0" applyFont="1" applyFill="1" applyBorder="1"/>
    <xf numFmtId="0" fontId="67" fillId="0" borderId="6" xfId="0" applyFont="1" applyFill="1" applyBorder="1"/>
    <xf numFmtId="0" fontId="67" fillId="0" borderId="35" xfId="0" applyFont="1" applyFill="1" applyBorder="1"/>
    <xf numFmtId="0" fontId="65" fillId="0" borderId="7" xfId="0" applyFont="1" applyFill="1" applyBorder="1" applyAlignment="1">
      <alignment horizontal="left"/>
    </xf>
    <xf numFmtId="0" fontId="65" fillId="0" borderId="6" xfId="0" applyFont="1" applyFill="1" applyBorder="1" applyAlignment="1">
      <alignment horizontal="left"/>
    </xf>
    <xf numFmtId="14" fontId="65" fillId="0" borderId="6" xfId="0" applyNumberFormat="1" applyFont="1" applyFill="1" applyBorder="1" applyAlignment="1">
      <alignment horizontal="left"/>
    </xf>
    <xf numFmtId="169" fontId="65" fillId="0" borderId="19" xfId="1" applyNumberFormat="1" applyFont="1" applyFill="1" applyBorder="1" applyAlignment="1">
      <alignment horizontal="right"/>
    </xf>
    <xf numFmtId="0" fontId="65" fillId="0" borderId="6" xfId="0" applyFont="1" applyFill="1" applyBorder="1" applyAlignment="1">
      <alignment horizontal="right"/>
    </xf>
    <xf numFmtId="0" fontId="67" fillId="0" borderId="6" xfId="0" applyFont="1" applyFill="1" applyBorder="1" applyAlignment="1">
      <alignment horizontal="right"/>
    </xf>
    <xf numFmtId="0" fontId="67" fillId="0" borderId="35" xfId="0" applyFont="1" applyFill="1" applyBorder="1" applyAlignment="1">
      <alignment horizontal="right"/>
    </xf>
    <xf numFmtId="0" fontId="65" fillId="0" borderId="6" xfId="0" applyFont="1" applyFill="1" applyBorder="1"/>
    <xf numFmtId="165" fontId="65" fillId="0" borderId="19" xfId="1" applyNumberFormat="1" applyFont="1" applyFill="1" applyBorder="1"/>
    <xf numFmtId="165" fontId="65" fillId="0" borderId="6" xfId="1" applyNumberFormat="1" applyFont="1" applyFill="1" applyBorder="1"/>
    <xf numFmtId="0" fontId="65" fillId="0" borderId="36" xfId="0" applyFont="1" applyFill="1" applyBorder="1" applyAlignment="1">
      <alignment horizontal="left"/>
    </xf>
    <xf numFmtId="0" fontId="65" fillId="0" borderId="31" xfId="0" applyFont="1" applyFill="1" applyBorder="1" applyAlignment="1">
      <alignment horizontal="left"/>
    </xf>
    <xf numFmtId="49" fontId="65" fillId="0" borderId="6" xfId="0" applyNumberFormat="1" applyFont="1" applyFill="1" applyBorder="1"/>
    <xf numFmtId="0" fontId="65" fillId="0" borderId="35" xfId="0" applyFont="1" applyBorder="1"/>
    <xf numFmtId="169" fontId="67" fillId="0" borderId="54" xfId="0" applyNumberFormat="1" applyFont="1" applyBorder="1"/>
    <xf numFmtId="0" fontId="65" fillId="0" borderId="36" xfId="0" applyFont="1" applyBorder="1"/>
    <xf numFmtId="0" fontId="65" fillId="0" borderId="31" xfId="0" applyFont="1" applyBorder="1"/>
    <xf numFmtId="0" fontId="65" fillId="0" borderId="62" xfId="0" applyFont="1" applyBorder="1"/>
    <xf numFmtId="49" fontId="67" fillId="0" borderId="0" xfId="0" applyNumberFormat="1" applyFont="1" applyAlignment="1">
      <alignment horizontal="center"/>
    </xf>
    <xf numFmtId="165" fontId="1" fillId="0" borderId="6" xfId="1" applyNumberFormat="1" applyFont="1" applyBorder="1"/>
    <xf numFmtId="3" fontId="83" fillId="0" borderId="6" xfId="0" applyNumberFormat="1" applyFont="1" applyBorder="1" applyAlignment="1">
      <alignment horizontal="center"/>
    </xf>
    <xf numFmtId="37" fontId="57" fillId="0" borderId="6" xfId="0" applyNumberFormat="1" applyFont="1" applyFill="1" applyBorder="1" applyAlignment="1">
      <alignment horizontal="center"/>
    </xf>
    <xf numFmtId="4" fontId="0" fillId="0" borderId="6" xfId="0" applyNumberFormat="1" applyBorder="1"/>
    <xf numFmtId="4" fontId="0" fillId="0" borderId="34" xfId="0" applyNumberFormat="1" applyBorder="1"/>
    <xf numFmtId="0" fontId="2" fillId="13" borderId="10" xfId="0" applyFont="1" applyFill="1" applyBorder="1"/>
    <xf numFmtId="0" fontId="2" fillId="13" borderId="11" xfId="0" applyFont="1" applyFill="1" applyBorder="1"/>
    <xf numFmtId="0" fontId="2" fillId="13" borderId="12" xfId="0" applyFont="1" applyFill="1" applyBorder="1"/>
    <xf numFmtId="0" fontId="2" fillId="13" borderId="1" xfId="0" applyFont="1" applyFill="1" applyBorder="1"/>
    <xf numFmtId="0" fontId="2" fillId="13" borderId="0" xfId="0" applyFont="1" applyFill="1" applyBorder="1"/>
    <xf numFmtId="0" fontId="2" fillId="13" borderId="2" xfId="0" applyFont="1" applyFill="1" applyBorder="1"/>
    <xf numFmtId="0" fontId="2" fillId="13" borderId="0" xfId="0" applyFont="1" applyFill="1" applyBorder="1" applyAlignment="1">
      <alignment horizontal="center"/>
    </xf>
    <xf numFmtId="0" fontId="2" fillId="13" borderId="0" xfId="0" applyFont="1" applyFill="1" applyBorder="1" applyAlignment="1"/>
    <xf numFmtId="0" fontId="27" fillId="13" borderId="0" xfId="0" applyFont="1" applyFill="1" applyBorder="1"/>
    <xf numFmtId="0" fontId="28" fillId="13" borderId="0" xfId="0" applyFont="1" applyFill="1" applyBorder="1" applyAlignment="1"/>
    <xf numFmtId="0" fontId="28" fillId="13" borderId="0" xfId="0" applyFont="1" applyFill="1" applyBorder="1"/>
    <xf numFmtId="0" fontId="3" fillId="13" borderId="0" xfId="0" applyFont="1" applyFill="1" applyBorder="1" applyAlignment="1">
      <alignment horizontal="center"/>
    </xf>
    <xf numFmtId="0" fontId="0" fillId="13" borderId="1" xfId="0" applyFill="1" applyBorder="1"/>
    <xf numFmtId="0" fontId="0" fillId="13" borderId="0" xfId="0" applyFill="1" applyBorder="1"/>
    <xf numFmtId="0" fontId="2" fillId="13" borderId="1" xfId="0" applyFont="1" applyFill="1" applyBorder="1" applyAlignment="1"/>
    <xf numFmtId="0" fontId="2" fillId="13" borderId="2" xfId="0" applyFont="1" applyFill="1" applyBorder="1" applyAlignment="1"/>
    <xf numFmtId="0" fontId="2" fillId="13" borderId="23" xfId="0" applyFont="1" applyFill="1" applyBorder="1" applyAlignment="1">
      <alignment horizontal="center"/>
    </xf>
    <xf numFmtId="0" fontId="2" fillId="13" borderId="23" xfId="0" applyFont="1" applyFill="1" applyBorder="1"/>
    <xf numFmtId="0" fontId="2" fillId="13" borderId="2" xfId="0" applyFont="1" applyFill="1" applyBorder="1" applyAlignment="1">
      <alignment horizontal="right"/>
    </xf>
    <xf numFmtId="0" fontId="0" fillId="13" borderId="2" xfId="0" applyFill="1" applyBorder="1"/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/>
    <xf numFmtId="0" fontId="2" fillId="13" borderId="4" xfId="0" applyFont="1" applyFill="1" applyBorder="1"/>
    <xf numFmtId="0" fontId="2" fillId="13" borderId="5" xfId="0" applyFont="1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5" xfId="0" applyFill="1" applyBorder="1"/>
    <xf numFmtId="0" fontId="0" fillId="13" borderId="10" xfId="0" applyFill="1" applyBorder="1"/>
    <xf numFmtId="0" fontId="0" fillId="13" borderId="11" xfId="0" applyFill="1" applyBorder="1"/>
    <xf numFmtId="0" fontId="0" fillId="13" borderId="12" xfId="0" applyFill="1" applyBorder="1"/>
    <xf numFmtId="0" fontId="1" fillId="13" borderId="0" xfId="0" applyFont="1" applyFill="1" applyBorder="1"/>
    <xf numFmtId="0" fontId="0" fillId="14" borderId="0" xfId="0" applyFill="1"/>
    <xf numFmtId="0" fontId="1" fillId="14" borderId="0" xfId="0" applyFont="1" applyFill="1" applyBorder="1"/>
    <xf numFmtId="0" fontId="0" fillId="14" borderId="0" xfId="0" applyFill="1" applyBorder="1"/>
    <xf numFmtId="0" fontId="2" fillId="8" borderId="0" xfId="0" applyFont="1" applyFill="1"/>
    <xf numFmtId="165" fontId="32" fillId="0" borderId="64" xfId="1" applyNumberFormat="1" applyFont="1" applyBorder="1"/>
    <xf numFmtId="0" fontId="1" fillId="0" borderId="41" xfId="0" applyFont="1" applyFill="1" applyBorder="1"/>
    <xf numFmtId="0" fontId="1" fillId="0" borderId="6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6" fillId="0" borderId="44" xfId="0" applyFont="1" applyFill="1" applyBorder="1" applyAlignment="1">
      <alignment vertical="justify"/>
    </xf>
    <xf numFmtId="0" fontId="47" fillId="0" borderId="45" xfId="0" applyFont="1" applyFill="1" applyBorder="1" applyAlignment="1">
      <alignment vertical="justify"/>
    </xf>
    <xf numFmtId="0" fontId="48" fillId="0" borderId="0" xfId="0" applyFont="1" applyFill="1" applyBorder="1" applyAlignment="1">
      <alignment vertical="justify"/>
    </xf>
    <xf numFmtId="3" fontId="0" fillId="0" borderId="0" xfId="0" applyNumberForma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0" fontId="6" fillId="15" borderId="6" xfId="0" applyFont="1" applyFill="1" applyBorder="1"/>
    <xf numFmtId="0" fontId="9" fillId="15" borderId="6" xfId="0" applyFont="1" applyFill="1" applyBorder="1" applyAlignment="1">
      <alignment horizontal="center"/>
    </xf>
    <xf numFmtId="165" fontId="5" fillId="15" borderId="6" xfId="1" applyNumberFormat="1" applyFont="1" applyFill="1" applyBorder="1"/>
    <xf numFmtId="0" fontId="2" fillId="15" borderId="6" xfId="0" applyFont="1" applyFill="1" applyBorder="1" applyAlignment="1">
      <alignment horizontal="center"/>
    </xf>
    <xf numFmtId="165" fontId="52" fillId="0" borderId="42" xfId="1" applyNumberFormat="1" applyFont="1" applyFill="1" applyBorder="1"/>
    <xf numFmtId="0" fontId="1" fillId="15" borderId="34" xfId="0" applyFont="1" applyFill="1" applyBorder="1"/>
    <xf numFmtId="0" fontId="2" fillId="15" borderId="43" xfId="0" applyFont="1" applyFill="1" applyBorder="1"/>
    <xf numFmtId="0" fontId="1" fillId="15" borderId="6" xfId="0" applyFont="1" applyFill="1" applyBorder="1"/>
    <xf numFmtId="0" fontId="2" fillId="15" borderId="35" xfId="0" applyFont="1" applyFill="1" applyBorder="1"/>
    <xf numFmtId="0" fontId="0" fillId="0" borderId="36" xfId="0" applyBorder="1"/>
    <xf numFmtId="0" fontId="1" fillId="15" borderId="13" xfId="0" applyFont="1" applyFill="1" applyBorder="1"/>
    <xf numFmtId="0" fontId="0" fillId="15" borderId="34" xfId="0" applyFill="1" applyBorder="1"/>
    <xf numFmtId="0" fontId="1" fillId="15" borderId="7" xfId="0" applyFont="1" applyFill="1" applyBorder="1"/>
    <xf numFmtId="0" fontId="0" fillId="15" borderId="6" xfId="0" applyFill="1" applyBorder="1"/>
    <xf numFmtId="167" fontId="74" fillId="15" borderId="35" xfId="1" applyNumberFormat="1" applyFont="1" applyFill="1" applyBorder="1"/>
    <xf numFmtId="0" fontId="1" fillId="0" borderId="74" xfId="0" applyFont="1" applyBorder="1"/>
    <xf numFmtId="0" fontId="2" fillId="3" borderId="44" xfId="0" applyFont="1" applyFill="1" applyBorder="1" applyAlignment="1">
      <alignment horizontal="left"/>
    </xf>
    <xf numFmtId="0" fontId="0" fillId="3" borderId="11" xfId="0" applyFill="1" applyBorder="1"/>
    <xf numFmtId="0" fontId="0" fillId="0" borderId="17" xfId="0" applyBorder="1" applyAlignment="1">
      <alignment horizontal="left"/>
    </xf>
    <xf numFmtId="0" fontId="4" fillId="15" borderId="44" xfId="0" applyFont="1" applyFill="1" applyBorder="1"/>
    <xf numFmtId="0" fontId="73" fillId="15" borderId="45" xfId="0" applyFont="1" applyFill="1" applyBorder="1"/>
    <xf numFmtId="0" fontId="4" fillId="15" borderId="13" xfId="0" applyFont="1" applyFill="1" applyBorder="1"/>
    <xf numFmtId="0" fontId="4" fillId="15" borderId="7" xfId="0" applyFont="1" applyFill="1" applyBorder="1"/>
    <xf numFmtId="0" fontId="4" fillId="15" borderId="73" xfId="0" applyFont="1" applyFill="1" applyBorder="1"/>
    <xf numFmtId="0" fontId="4" fillId="5" borderId="27" xfId="0" applyFont="1" applyFill="1" applyBorder="1"/>
    <xf numFmtId="0" fontId="2" fillId="0" borderId="4" xfId="0" applyFont="1" applyBorder="1"/>
    <xf numFmtId="0" fontId="53" fillId="0" borderId="45" xfId="0" applyFont="1" applyFill="1" applyBorder="1"/>
    <xf numFmtId="49" fontId="15" fillId="5" borderId="21" xfId="0" applyNumberFormat="1" applyFont="1" applyFill="1" applyBorder="1" applyAlignment="1">
      <alignment horizontal="center" wrapText="1"/>
    </xf>
    <xf numFmtId="3" fontId="15" fillId="5" borderId="21" xfId="0" applyNumberFormat="1" applyFont="1" applyFill="1" applyBorder="1" applyAlignment="1">
      <alignment horizontal="center" wrapText="1"/>
    </xf>
    <xf numFmtId="0" fontId="73" fillId="5" borderId="21" xfId="0" applyFont="1" applyFill="1" applyBorder="1" applyAlignment="1">
      <alignment wrapText="1"/>
    </xf>
    <xf numFmtId="0" fontId="73" fillId="15" borderId="45" xfId="0" applyFont="1" applyFill="1" applyBorder="1" applyAlignment="1">
      <alignment wrapText="1"/>
    </xf>
    <xf numFmtId="0" fontId="42" fillId="3" borderId="45" xfId="0" applyFont="1" applyFill="1" applyBorder="1" applyAlignment="1">
      <alignment vertical="justify"/>
    </xf>
    <xf numFmtId="0" fontId="42" fillId="3" borderId="46" xfId="0" applyFont="1" applyFill="1" applyBorder="1" applyAlignment="1">
      <alignment vertical="justify"/>
    </xf>
    <xf numFmtId="3" fontId="6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4" fillId="8" borderId="23" xfId="1" applyNumberFormat="1" applyFont="1" applyFill="1" applyBorder="1"/>
    <xf numFmtId="165" fontId="4" fillId="8" borderId="42" xfId="1" applyNumberFormat="1" applyFont="1" applyFill="1" applyBorder="1"/>
    <xf numFmtId="0" fontId="2" fillId="15" borderId="34" xfId="0" applyFont="1" applyFill="1" applyBorder="1" applyAlignment="1">
      <alignment horizontal="center"/>
    </xf>
    <xf numFmtId="3" fontId="15" fillId="3" borderId="42" xfId="0" applyNumberFormat="1" applyFont="1" applyFill="1" applyBorder="1" applyAlignment="1">
      <alignment horizontal="right"/>
    </xf>
    <xf numFmtId="3" fontId="15" fillId="0" borderId="43" xfId="0" applyNumberFormat="1" applyFont="1" applyBorder="1" applyAlignment="1">
      <alignment horizontal="right"/>
    </xf>
    <xf numFmtId="3" fontId="15" fillId="3" borderId="35" xfId="0" applyNumberFormat="1" applyFont="1" applyFill="1" applyBorder="1" applyAlignment="1">
      <alignment horizontal="right"/>
    </xf>
    <xf numFmtId="3" fontId="15" fillId="0" borderId="35" xfId="0" applyNumberFormat="1" applyFont="1" applyFill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3" fontId="4" fillId="3" borderId="35" xfId="0" applyNumberFormat="1" applyFont="1" applyFill="1" applyBorder="1" applyAlignment="1">
      <alignment horizontal="right"/>
    </xf>
    <xf numFmtId="3" fontId="4" fillId="0" borderId="35" xfId="0" applyNumberFormat="1" applyFont="1" applyFill="1" applyBorder="1" applyAlignment="1">
      <alignment horizontal="right"/>
    </xf>
    <xf numFmtId="3" fontId="4" fillId="0" borderId="35" xfId="0" applyNumberFormat="1" applyFont="1" applyBorder="1"/>
    <xf numFmtId="3" fontId="75" fillId="0" borderId="35" xfId="0" applyNumberFormat="1" applyFont="1" applyBorder="1"/>
    <xf numFmtId="3" fontId="4" fillId="4" borderId="35" xfId="0" applyNumberFormat="1" applyFont="1" applyFill="1" applyBorder="1"/>
    <xf numFmtId="3" fontId="4" fillId="0" borderId="37" xfId="0" applyNumberFormat="1" applyFont="1" applyBorder="1"/>
    <xf numFmtId="3" fontId="15" fillId="4" borderId="35" xfId="0" applyNumberFormat="1" applyFont="1" applyFill="1" applyBorder="1"/>
    <xf numFmtId="0" fontId="53" fillId="15" borderId="45" xfId="0" applyFont="1" applyFill="1" applyBorder="1"/>
    <xf numFmtId="3" fontId="15" fillId="5" borderId="21" xfId="0" applyNumberFormat="1" applyFont="1" applyFill="1" applyBorder="1"/>
    <xf numFmtId="3" fontId="15" fillId="5" borderId="42" xfId="0" applyNumberFormat="1" applyFont="1" applyFill="1" applyBorder="1"/>
    <xf numFmtId="0" fontId="30" fillId="0" borderId="6" xfId="0" applyFont="1" applyBorder="1"/>
    <xf numFmtId="0" fontId="16" fillId="0" borderId="6" xfId="0" applyFont="1" applyBorder="1"/>
    <xf numFmtId="165" fontId="30" fillId="0" borderId="6" xfId="0" applyNumberFormat="1" applyFont="1" applyBorder="1"/>
    <xf numFmtId="165" fontId="16" fillId="0" borderId="6" xfId="0" applyNumberFormat="1" applyFont="1" applyBorder="1"/>
    <xf numFmtId="0" fontId="14" fillId="0" borderId="6" xfId="0" applyFont="1" applyBorder="1"/>
    <xf numFmtId="0" fontId="30" fillId="0" borderId="6" xfId="0" applyFont="1" applyBorder="1" applyAlignment="1">
      <alignment horizontal="center"/>
    </xf>
    <xf numFmtId="0" fontId="1" fillId="0" borderId="25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4" fillId="0" borderId="0" xfId="0" applyFont="1" applyAlignment="1">
      <alignment horizontal="center"/>
    </xf>
    <xf numFmtId="14" fontId="2" fillId="13" borderId="0" xfId="0" applyNumberFormat="1" applyFont="1" applyFill="1" applyBorder="1" applyAlignment="1"/>
    <xf numFmtId="0" fontId="86" fillId="0" borderId="0" xfId="0" applyFont="1" applyAlignment="1">
      <alignment horizontal="center"/>
    </xf>
    <xf numFmtId="37" fontId="57" fillId="0" borderId="6" xfId="1" applyNumberFormat="1" applyFont="1" applyBorder="1" applyAlignment="1">
      <alignment horizontal="center"/>
    </xf>
    <xf numFmtId="37" fontId="57" fillId="0" borderId="6" xfId="0" applyNumberFormat="1" applyFont="1" applyBorder="1" applyAlignment="1">
      <alignment horizontal="center"/>
    </xf>
    <xf numFmtId="37" fontId="57" fillId="6" borderId="6" xfId="1" applyNumberFormat="1" applyFont="1" applyFill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3" fontId="58" fillId="0" borderId="0" xfId="1" applyNumberFormat="1" applyFont="1" applyBorder="1" applyAlignment="1">
      <alignment horizontal="center"/>
    </xf>
    <xf numFmtId="3" fontId="58" fillId="0" borderId="6" xfId="0" applyNumberFormat="1" applyFont="1" applyBorder="1" applyAlignment="1">
      <alignment horizontal="center"/>
    </xf>
    <xf numFmtId="3" fontId="58" fillId="0" borderId="6" xfId="1" applyNumberFormat="1" applyFont="1" applyBorder="1" applyAlignment="1">
      <alignment horizontal="center"/>
    </xf>
    <xf numFmtId="0" fontId="82" fillId="0" borderId="6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7" fillId="0" borderId="6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82" fillId="0" borderId="6" xfId="0" applyNumberFormat="1" applyFont="1" applyBorder="1" applyAlignment="1">
      <alignment horizontal="center"/>
    </xf>
    <xf numFmtId="3" fontId="8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3" fontId="54" fillId="0" borderId="6" xfId="1" applyNumberFormat="1" applyFont="1" applyBorder="1" applyAlignment="1">
      <alignment horizontal="center"/>
    </xf>
    <xf numFmtId="3" fontId="54" fillId="0" borderId="6" xfId="0" applyNumberFormat="1" applyFont="1" applyBorder="1" applyAlignment="1">
      <alignment horizontal="center"/>
    </xf>
    <xf numFmtId="3" fontId="54" fillId="0" borderId="6" xfId="0" applyNumberFormat="1" applyFont="1" applyBorder="1" applyAlignment="1">
      <alignment horizontal="center" vertical="center"/>
    </xf>
    <xf numFmtId="3" fontId="54" fillId="0" borderId="6" xfId="1" applyNumberFormat="1" applyFont="1" applyBorder="1" applyAlignment="1">
      <alignment horizontal="center" vertical="center"/>
    </xf>
    <xf numFmtId="0" fontId="15" fillId="9" borderId="54" xfId="0" applyFont="1" applyFill="1" applyBorder="1" applyAlignment="1">
      <alignment horizontal="center"/>
    </xf>
    <xf numFmtId="0" fontId="15" fillId="9" borderId="67" xfId="0" applyFont="1" applyFill="1" applyBorder="1" applyAlignment="1">
      <alignment horizontal="center"/>
    </xf>
    <xf numFmtId="0" fontId="15" fillId="0" borderId="57" xfId="0" applyFont="1" applyBorder="1"/>
    <xf numFmtId="49" fontId="15" fillId="11" borderId="6" xfId="0" applyNumberFormat="1" applyFont="1" applyFill="1" applyBorder="1" applyAlignment="1">
      <alignment horizontal="right"/>
    </xf>
    <xf numFmtId="165" fontId="15" fillId="11" borderId="22" xfId="1" applyNumberFormat="1" applyFont="1" applyFill="1" applyBorder="1"/>
    <xf numFmtId="0" fontId="0" fillId="16" borderId="0" xfId="0" applyFill="1"/>
    <xf numFmtId="0" fontId="2" fillId="17" borderId="0" xfId="0" applyFont="1" applyFill="1" applyBorder="1"/>
    <xf numFmtId="0" fontId="1" fillId="17" borderId="0" xfId="0" applyFont="1" applyFill="1" applyBorder="1"/>
    <xf numFmtId="3" fontId="2" fillId="18" borderId="0" xfId="0" applyNumberFormat="1" applyFont="1" applyFill="1"/>
    <xf numFmtId="3" fontId="2" fillId="18" borderId="0" xfId="0" applyNumberFormat="1" applyFont="1" applyFill="1" applyBorder="1"/>
    <xf numFmtId="0" fontId="2" fillId="18" borderId="0" xfId="0" applyFont="1" applyFill="1"/>
    <xf numFmtId="0" fontId="6" fillId="19" borderId="6" xfId="0" applyFont="1" applyFill="1" applyBorder="1"/>
    <xf numFmtId="0" fontId="9" fillId="19" borderId="6" xfId="0" applyFont="1" applyFill="1" applyBorder="1" applyAlignment="1">
      <alignment horizontal="center"/>
    </xf>
    <xf numFmtId="165" fontId="5" fillId="19" borderId="6" xfId="1" applyNumberFormat="1" applyFont="1" applyFill="1" applyBorder="1"/>
    <xf numFmtId="0" fontId="7" fillId="19" borderId="6" xfId="0" applyFont="1" applyFill="1" applyBorder="1"/>
    <xf numFmtId="0" fontId="2" fillId="19" borderId="6" xfId="0" applyFont="1" applyFill="1" applyBorder="1" applyAlignment="1">
      <alignment horizontal="center"/>
    </xf>
    <xf numFmtId="165" fontId="5" fillId="19" borderId="35" xfId="1" applyNumberFormat="1" applyFont="1" applyFill="1" applyBorder="1"/>
    <xf numFmtId="165" fontId="9" fillId="19" borderId="6" xfId="1" applyNumberFormat="1" applyFont="1" applyFill="1" applyBorder="1"/>
    <xf numFmtId="165" fontId="9" fillId="19" borderId="35" xfId="1" applyNumberFormat="1" applyFont="1" applyFill="1" applyBorder="1"/>
    <xf numFmtId="0" fontId="9" fillId="19" borderId="6" xfId="0" applyFont="1" applyFill="1" applyBorder="1"/>
    <xf numFmtId="0" fontId="4" fillId="19" borderId="6" xfId="0" applyFont="1" applyFill="1" applyBorder="1" applyAlignment="1">
      <alignment horizontal="center"/>
    </xf>
    <xf numFmtId="165" fontId="6" fillId="19" borderId="6" xfId="1" applyNumberFormat="1" applyFont="1" applyFill="1" applyBorder="1"/>
    <xf numFmtId="165" fontId="6" fillId="19" borderId="6" xfId="1" applyNumberFormat="1" applyFont="1" applyFill="1" applyBorder="1" applyAlignment="1">
      <alignment horizontal="center"/>
    </xf>
    <xf numFmtId="165" fontId="6" fillId="19" borderId="35" xfId="1" applyNumberFormat="1" applyFont="1" applyFill="1" applyBorder="1"/>
    <xf numFmtId="165" fontId="15" fillId="19" borderId="6" xfId="1" applyNumberFormat="1" applyFont="1" applyFill="1" applyBorder="1" applyAlignment="1">
      <alignment horizontal="center"/>
    </xf>
    <xf numFmtId="165" fontId="4" fillId="19" borderId="6" xfId="1" applyNumberFormat="1" applyFont="1" applyFill="1" applyBorder="1" applyAlignment="1">
      <alignment horizontal="center"/>
    </xf>
    <xf numFmtId="165" fontId="9" fillId="19" borderId="6" xfId="1" applyNumberFormat="1" applyFont="1" applyFill="1" applyBorder="1" applyAlignment="1">
      <alignment horizontal="center"/>
    </xf>
    <xf numFmtId="165" fontId="2" fillId="19" borderId="27" xfId="1" applyNumberFormat="1" applyFont="1" applyFill="1" applyBorder="1" applyAlignment="1">
      <alignment horizontal="center"/>
    </xf>
    <xf numFmtId="165" fontId="2" fillId="19" borderId="21" xfId="1" applyNumberFormat="1" applyFont="1" applyFill="1" applyBorder="1" applyAlignment="1">
      <alignment horizontal="center"/>
    </xf>
    <xf numFmtId="49" fontId="2" fillId="19" borderId="21" xfId="1" applyNumberFormat="1" applyFont="1" applyFill="1" applyBorder="1" applyAlignment="1">
      <alignment horizontal="center" wrapText="1"/>
    </xf>
    <xf numFmtId="165" fontId="2" fillId="19" borderId="42" xfId="1" applyNumberFormat="1" applyFont="1" applyFill="1" applyBorder="1" applyAlignment="1">
      <alignment horizontal="center"/>
    </xf>
    <xf numFmtId="165" fontId="52" fillId="17" borderId="27" xfId="1" applyNumberFormat="1" applyFont="1" applyFill="1" applyBorder="1"/>
    <xf numFmtId="165" fontId="13" fillId="17" borderId="21" xfId="1" applyNumberFormat="1" applyFont="1" applyFill="1" applyBorder="1"/>
    <xf numFmtId="165" fontId="52" fillId="17" borderId="21" xfId="1" applyNumberFormat="1" applyFont="1" applyFill="1" applyBorder="1"/>
    <xf numFmtId="165" fontId="52" fillId="17" borderId="42" xfId="1" applyNumberFormat="1" applyFont="1" applyFill="1" applyBorder="1"/>
    <xf numFmtId="165" fontId="12" fillId="19" borderId="13" xfId="1" applyNumberFormat="1" applyFont="1" applyFill="1" applyBorder="1"/>
    <xf numFmtId="165" fontId="9" fillId="19" borderId="34" xfId="1" applyNumberFormat="1" applyFont="1" applyFill="1" applyBorder="1"/>
    <xf numFmtId="165" fontId="60" fillId="19" borderId="34" xfId="1" applyNumberFormat="1" applyFont="1" applyFill="1" applyBorder="1"/>
    <xf numFmtId="165" fontId="60" fillId="19" borderId="43" xfId="1" applyNumberFormat="1" applyFont="1" applyFill="1" applyBorder="1"/>
    <xf numFmtId="165" fontId="12" fillId="19" borderId="7" xfId="1" applyNumberFormat="1" applyFont="1" applyFill="1" applyBorder="1"/>
    <xf numFmtId="165" fontId="60" fillId="19" borderId="6" xfId="1" applyNumberFormat="1" applyFont="1" applyFill="1" applyBorder="1"/>
    <xf numFmtId="165" fontId="60" fillId="19" borderId="35" xfId="1" applyNumberFormat="1" applyFont="1" applyFill="1" applyBorder="1"/>
    <xf numFmtId="165" fontId="52" fillId="19" borderId="7" xfId="1" applyNumberFormat="1" applyFont="1" applyFill="1" applyBorder="1"/>
    <xf numFmtId="165" fontId="13" fillId="19" borderId="6" xfId="1" applyNumberFormat="1" applyFont="1" applyFill="1" applyBorder="1"/>
    <xf numFmtId="165" fontId="2" fillId="19" borderId="6" xfId="1" applyNumberFormat="1" applyFont="1" applyFill="1" applyBorder="1"/>
    <xf numFmtId="165" fontId="2" fillId="19" borderId="35" xfId="1" applyNumberFormat="1" applyFont="1" applyFill="1" applyBorder="1"/>
    <xf numFmtId="165" fontId="52" fillId="19" borderId="8" xfId="1" applyNumberFormat="1" applyFont="1" applyFill="1" applyBorder="1"/>
    <xf numFmtId="165" fontId="2" fillId="19" borderId="9" xfId="1" applyNumberFormat="1" applyFont="1" applyFill="1" applyBorder="1"/>
    <xf numFmtId="165" fontId="52" fillId="19" borderId="9" xfId="1" applyNumberFormat="1" applyFont="1" applyFill="1" applyBorder="1"/>
    <xf numFmtId="165" fontId="52" fillId="19" borderId="32" xfId="1" applyNumberFormat="1" applyFont="1" applyFill="1" applyBorder="1"/>
    <xf numFmtId="164" fontId="14" fillId="8" borderId="57" xfId="0" applyNumberFormat="1" applyFont="1" applyFill="1" applyBorder="1" applyAlignment="1">
      <alignment horizontal="right"/>
    </xf>
    <xf numFmtId="0" fontId="0" fillId="8" borderId="61" xfId="0" applyFill="1" applyBorder="1"/>
    <xf numFmtId="0" fontId="14" fillId="0" borderId="6" xfId="0" applyFont="1" applyFill="1" applyBorder="1" applyAlignment="1">
      <alignment horizontal="right"/>
    </xf>
    <xf numFmtId="0" fontId="10" fillId="0" borderId="6" xfId="0" applyFont="1" applyFill="1" applyBorder="1"/>
    <xf numFmtId="14" fontId="1" fillId="0" borderId="19" xfId="0" applyNumberFormat="1" applyFont="1" applyFill="1" applyBorder="1"/>
    <xf numFmtId="165" fontId="0" fillId="16" borderId="0" xfId="0" applyNumberFormat="1" applyFill="1"/>
    <xf numFmtId="165" fontId="1" fillId="16" borderId="0" xfId="0" applyNumberFormat="1" applyFont="1" applyFill="1"/>
    <xf numFmtId="165" fontId="2" fillId="8" borderId="6" xfId="1" applyNumberFormat="1" applyFont="1" applyFill="1" applyBorder="1" applyAlignment="1">
      <alignment horizontal="right"/>
    </xf>
    <xf numFmtId="0" fontId="14" fillId="0" borderId="26" xfId="0" applyFont="1" applyBorder="1"/>
    <xf numFmtId="0" fontId="14" fillId="0" borderId="7" xfId="0" applyFont="1" applyBorder="1"/>
    <xf numFmtId="0" fontId="2" fillId="0" borderId="6" xfId="0" applyFont="1" applyFill="1" applyBorder="1"/>
    <xf numFmtId="165" fontId="76" fillId="8" borderId="34" xfId="1" applyNumberFormat="1" applyFont="1" applyFill="1" applyBorder="1"/>
    <xf numFmtId="165" fontId="76" fillId="8" borderId="6" xfId="1" applyNumberFormat="1" applyFont="1" applyFill="1" applyBorder="1"/>
    <xf numFmtId="0" fontId="1" fillId="16" borderId="7" xfId="0" applyFont="1" applyFill="1" applyBorder="1"/>
    <xf numFmtId="0" fontId="0" fillId="16" borderId="6" xfId="0" applyFill="1" applyBorder="1"/>
    <xf numFmtId="167" fontId="74" fillId="16" borderId="35" xfId="1" applyNumberFormat="1" applyFont="1" applyFill="1" applyBorder="1"/>
    <xf numFmtId="0" fontId="1" fillId="0" borderId="17" xfId="0" applyFont="1" applyBorder="1" applyAlignment="1">
      <alignment horizontal="left"/>
    </xf>
    <xf numFmtId="0" fontId="1" fillId="0" borderId="17" xfId="0" applyFont="1" applyBorder="1"/>
    <xf numFmtId="0" fontId="4" fillId="0" borderId="38" xfId="0" applyFont="1" applyBorder="1"/>
    <xf numFmtId="0" fontId="4" fillId="0" borderId="31" xfId="0" applyFont="1" applyFill="1" applyBorder="1"/>
    <xf numFmtId="49" fontId="4" fillId="0" borderId="31" xfId="0" applyNumberFormat="1" applyFont="1" applyFill="1" applyBorder="1" applyAlignment="1">
      <alignment horizontal="right"/>
    </xf>
    <xf numFmtId="165" fontId="20" fillId="0" borderId="16" xfId="1" applyNumberFormat="1" applyFont="1" applyFill="1" applyBorder="1"/>
    <xf numFmtId="165" fontId="20" fillId="0" borderId="31" xfId="1" applyNumberFormat="1" applyFont="1" applyFill="1" applyBorder="1"/>
    <xf numFmtId="165" fontId="0" fillId="0" borderId="61" xfId="1" applyNumberFormat="1" applyFont="1" applyBorder="1"/>
    <xf numFmtId="0" fontId="15" fillId="11" borderId="27" xfId="0" applyFont="1" applyFill="1" applyBorder="1"/>
    <xf numFmtId="0" fontId="4" fillId="11" borderId="21" xfId="0" applyFont="1" applyFill="1" applyBorder="1"/>
    <xf numFmtId="165" fontId="4" fillId="11" borderId="21" xfId="1" applyNumberFormat="1" applyFont="1" applyFill="1" applyBorder="1"/>
    <xf numFmtId="165" fontId="9" fillId="9" borderId="43" xfId="1" applyNumberFormat="1" applyFont="1" applyFill="1" applyBorder="1"/>
    <xf numFmtId="165" fontId="15" fillId="0" borderId="4" xfId="1" applyNumberFormat="1" applyFont="1" applyFill="1" applyBorder="1"/>
    <xf numFmtId="165" fontId="5" fillId="8" borderId="35" xfId="1" applyNumberFormat="1" applyFont="1" applyFill="1" applyBorder="1"/>
    <xf numFmtId="0" fontId="89" fillId="13" borderId="0" xfId="0" applyFont="1" applyFill="1" applyBorder="1" applyAlignment="1"/>
    <xf numFmtId="0" fontId="89" fillId="13" borderId="1" xfId="0" applyFont="1" applyFill="1" applyBorder="1"/>
    <xf numFmtId="165" fontId="50" fillId="0" borderId="6" xfId="1" applyNumberFormat="1" applyFont="1" applyBorder="1"/>
    <xf numFmtId="165" fontId="50" fillId="0" borderId="43" xfId="1" applyNumberFormat="1" applyFont="1" applyBorder="1"/>
    <xf numFmtId="165" fontId="50" fillId="0" borderId="35" xfId="1" applyNumberFormat="1" applyFont="1" applyBorder="1"/>
    <xf numFmtId="41" fontId="51" fillId="0" borderId="9" xfId="0" applyNumberFormat="1" applyFont="1" applyFill="1" applyBorder="1"/>
    <xf numFmtId="41" fontId="51" fillId="0" borderId="32" xfId="0" applyNumberFormat="1" applyFont="1" applyFill="1" applyBorder="1"/>
    <xf numFmtId="165" fontId="32" fillId="0" borderId="40" xfId="1" applyNumberFormat="1" applyFont="1" applyFill="1" applyBorder="1"/>
    <xf numFmtId="165" fontId="32" fillId="0" borderId="58" xfId="1" applyNumberFormat="1" applyFont="1" applyFill="1" applyBorder="1"/>
    <xf numFmtId="165" fontId="32" fillId="0" borderId="75" xfId="1" applyNumberFormat="1" applyFont="1" applyFill="1" applyBorder="1"/>
    <xf numFmtId="0" fontId="0" fillId="0" borderId="0" xfId="0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89" fillId="13" borderId="1" xfId="0" applyFont="1" applyFill="1" applyBorder="1" applyAlignment="1">
      <alignment horizontal="center"/>
    </xf>
    <xf numFmtId="0" fontId="89" fillId="13" borderId="0" xfId="0" applyFont="1" applyFill="1" applyBorder="1" applyAlignment="1">
      <alignment horizontal="center"/>
    </xf>
    <xf numFmtId="0" fontId="89" fillId="13" borderId="2" xfId="0" applyFont="1" applyFill="1" applyBorder="1" applyAlignment="1">
      <alignment horizontal="center"/>
    </xf>
    <xf numFmtId="0" fontId="90" fillId="13" borderId="1" xfId="0" applyFont="1" applyFill="1" applyBorder="1" applyAlignment="1">
      <alignment horizontal="center"/>
    </xf>
    <xf numFmtId="0" fontId="90" fillId="13" borderId="0" xfId="0" applyFont="1" applyFill="1" applyBorder="1" applyAlignment="1">
      <alignment horizontal="center"/>
    </xf>
    <xf numFmtId="0" fontId="90" fillId="13" borderId="2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19" borderId="54" xfId="0" applyFont="1" applyFill="1" applyBorder="1" applyAlignment="1">
      <alignment horizontal="center" wrapText="1"/>
    </xf>
    <xf numFmtId="0" fontId="16" fillId="19" borderId="67" xfId="0" applyFont="1" applyFill="1" applyBorder="1" applyAlignment="1">
      <alignment horizontal="center" wrapText="1"/>
    </xf>
    <xf numFmtId="3" fontId="2" fillId="19" borderId="54" xfId="0" applyNumberFormat="1" applyFont="1" applyFill="1" applyBorder="1" applyAlignment="1">
      <alignment horizontal="center" wrapText="1"/>
    </xf>
    <xf numFmtId="3" fontId="7" fillId="19" borderId="67" xfId="0" applyNumberFormat="1" applyFont="1" applyFill="1" applyBorder="1" applyAlignment="1">
      <alignment horizontal="center" wrapText="1"/>
    </xf>
    <xf numFmtId="0" fontId="6" fillId="19" borderId="54" xfId="0" applyFont="1" applyFill="1" applyBorder="1" applyAlignment="1">
      <alignment horizontal="center"/>
    </xf>
    <xf numFmtId="0" fontId="6" fillId="19" borderId="67" xfId="0" applyFont="1" applyFill="1" applyBorder="1" applyAlignment="1">
      <alignment horizontal="center"/>
    </xf>
    <xf numFmtId="165" fontId="9" fillId="9" borderId="6" xfId="1" applyNumberFormat="1" applyFont="1" applyFill="1" applyBorder="1" applyAlignment="1">
      <alignment horizontal="center"/>
    </xf>
    <xf numFmtId="3" fontId="2" fillId="19" borderId="55" xfId="0" applyNumberFormat="1" applyFont="1" applyFill="1" applyBorder="1" applyAlignment="1">
      <alignment horizontal="center" wrapText="1"/>
    </xf>
    <xf numFmtId="0" fontId="6" fillId="19" borderId="5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19" borderId="54" xfId="0" applyFont="1" applyFill="1" applyBorder="1" applyAlignment="1">
      <alignment horizontal="center" wrapText="1"/>
    </xf>
    <xf numFmtId="0" fontId="15" fillId="19" borderId="55" xfId="0" applyFont="1" applyFill="1" applyBorder="1" applyAlignment="1">
      <alignment horizontal="center" wrapText="1"/>
    </xf>
    <xf numFmtId="0" fontId="2" fillId="19" borderId="54" xfId="0" applyFont="1" applyFill="1" applyBorder="1" applyAlignment="1">
      <alignment horizontal="center"/>
    </xf>
    <xf numFmtId="0" fontId="2" fillId="19" borderId="55" xfId="0" applyFont="1" applyFill="1" applyBorder="1" applyAlignment="1">
      <alignment horizontal="center"/>
    </xf>
    <xf numFmtId="0" fontId="0" fillId="17" borderId="54" xfId="0" applyFill="1" applyBorder="1" applyAlignment="1">
      <alignment horizontal="center"/>
    </xf>
    <xf numFmtId="0" fontId="0" fillId="17" borderId="55" xfId="0" applyFill="1" applyBorder="1" applyAlignment="1">
      <alignment horizontal="center"/>
    </xf>
    <xf numFmtId="0" fontId="2" fillId="17" borderId="54" xfId="0" applyFont="1" applyFill="1" applyBorder="1" applyAlignment="1">
      <alignment horizontal="center"/>
    </xf>
    <xf numFmtId="0" fontId="2" fillId="17" borderId="55" xfId="0" applyFont="1" applyFill="1" applyBorder="1" applyAlignment="1">
      <alignment horizontal="center"/>
    </xf>
    <xf numFmtId="3" fontId="1" fillId="17" borderId="54" xfId="0" applyNumberFormat="1" applyFont="1" applyFill="1" applyBorder="1" applyAlignment="1">
      <alignment horizontal="center" wrapText="1"/>
    </xf>
    <xf numFmtId="3" fontId="10" fillId="17" borderId="5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5" fillId="0" borderId="34" xfId="0" applyFont="1" applyFill="1" applyBorder="1" applyAlignment="1">
      <alignment horizontal="center" vertical="justify"/>
    </xf>
    <xf numFmtId="0" fontId="35" fillId="0" borderId="31" xfId="0" applyFont="1" applyFill="1" applyBorder="1" applyAlignment="1">
      <alignment horizontal="center" vertical="justify"/>
    </xf>
    <xf numFmtId="0" fontId="35" fillId="0" borderId="43" xfId="0" applyFont="1" applyFill="1" applyBorder="1" applyAlignment="1">
      <alignment horizontal="center" vertical="justify"/>
    </xf>
    <xf numFmtId="0" fontId="35" fillId="0" borderId="62" xfId="0" applyFont="1" applyFill="1" applyBorder="1" applyAlignment="1">
      <alignment horizontal="center" vertical="justify"/>
    </xf>
    <xf numFmtId="0" fontId="51" fillId="0" borderId="8" xfId="0" applyFont="1" applyFill="1" applyBorder="1" applyAlignment="1">
      <alignment horizontal="center"/>
    </xf>
    <xf numFmtId="0" fontId="51" fillId="0" borderId="9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5" fillId="0" borderId="54" xfId="0" applyFont="1" applyFill="1" applyBorder="1" applyAlignment="1">
      <alignment horizontal="center" vertical="justify"/>
    </xf>
    <xf numFmtId="0" fontId="15" fillId="0" borderId="55" xfId="0" applyFont="1" applyFill="1" applyBorder="1" applyAlignment="1">
      <alignment horizontal="center" vertical="justify"/>
    </xf>
    <xf numFmtId="165" fontId="2" fillId="0" borderId="0" xfId="1" applyNumberFormat="1" applyFont="1" applyBorder="1" applyAlignment="1">
      <alignment horizontal="center"/>
    </xf>
    <xf numFmtId="0" fontId="35" fillId="0" borderId="13" xfId="0" applyFont="1" applyFill="1" applyBorder="1" applyAlignment="1">
      <alignment horizontal="center" vertical="justify"/>
    </xf>
    <xf numFmtId="0" fontId="35" fillId="0" borderId="36" xfId="0" applyFont="1" applyFill="1" applyBorder="1" applyAlignment="1">
      <alignment horizontal="center" vertical="justify"/>
    </xf>
    <xf numFmtId="0" fontId="15" fillId="0" borderId="12" xfId="0" applyFont="1" applyFill="1" applyBorder="1" applyAlignment="1">
      <alignment horizontal="center" vertical="justify"/>
    </xf>
    <xf numFmtId="0" fontId="15" fillId="0" borderId="5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center"/>
    </xf>
    <xf numFmtId="0" fontId="25" fillId="8" borderId="56" xfId="0" applyFont="1" applyFill="1" applyBorder="1" applyAlignment="1">
      <alignment horizontal="center"/>
    </xf>
    <xf numFmtId="0" fontId="25" fillId="8" borderId="57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 vertical="justify"/>
    </xf>
    <xf numFmtId="0" fontId="2" fillId="10" borderId="36" xfId="0" applyFont="1" applyFill="1" applyBorder="1" applyAlignment="1">
      <alignment horizontal="center" vertical="justify"/>
    </xf>
    <xf numFmtId="0" fontId="2" fillId="10" borderId="34" xfId="0" applyFont="1" applyFill="1" applyBorder="1" applyAlignment="1">
      <alignment horizontal="center" vertical="justify"/>
    </xf>
    <xf numFmtId="0" fontId="2" fillId="10" borderId="31" xfId="0" applyFont="1" applyFill="1" applyBorder="1" applyAlignment="1">
      <alignment horizontal="center" vertical="justify"/>
    </xf>
    <xf numFmtId="0" fontId="0" fillId="0" borderId="0" xfId="0" applyBorder="1" applyAlignment="1">
      <alignment horizontal="center"/>
    </xf>
    <xf numFmtId="0" fontId="15" fillId="10" borderId="54" xfId="0" applyFont="1" applyFill="1" applyBorder="1" applyAlignment="1">
      <alignment horizontal="center" vertical="justify"/>
    </xf>
    <xf numFmtId="0" fontId="15" fillId="10" borderId="67" xfId="0" applyFont="1" applyFill="1" applyBorder="1" applyAlignment="1">
      <alignment horizontal="center" vertical="justify"/>
    </xf>
    <xf numFmtId="0" fontId="15" fillId="10" borderId="12" xfId="0" applyFont="1" applyFill="1" applyBorder="1" applyAlignment="1">
      <alignment horizontal="center" vertical="justify"/>
    </xf>
    <xf numFmtId="0" fontId="15" fillId="10" borderId="2" xfId="0" applyFont="1" applyFill="1" applyBorder="1" applyAlignment="1">
      <alignment horizontal="center" vertical="justify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15" fillId="10" borderId="55" xfId="0" applyFont="1" applyFill="1" applyBorder="1" applyAlignment="1">
      <alignment horizontal="center" vertical="justify"/>
    </xf>
    <xf numFmtId="0" fontId="15" fillId="10" borderId="5" xfId="0" applyFont="1" applyFill="1" applyBorder="1" applyAlignment="1">
      <alignment horizontal="center" vertical="justify"/>
    </xf>
    <xf numFmtId="0" fontId="65" fillId="0" borderId="33" xfId="0" applyFont="1" applyBorder="1" applyAlignment="1">
      <alignment horizontal="center"/>
    </xf>
    <xf numFmtId="0" fontId="65" fillId="0" borderId="47" xfId="0" applyFont="1" applyBorder="1" applyAlignment="1">
      <alignment horizontal="center"/>
    </xf>
    <xf numFmtId="0" fontId="65" fillId="0" borderId="66" xfId="0" applyFont="1" applyBorder="1" applyAlignment="1">
      <alignment horizontal="center"/>
    </xf>
    <xf numFmtId="0" fontId="67" fillId="0" borderId="33" xfId="0" applyFont="1" applyBorder="1" applyAlignment="1">
      <alignment horizontal="center"/>
    </xf>
    <xf numFmtId="0" fontId="67" fillId="0" borderId="47" xfId="0" applyFont="1" applyBorder="1" applyAlignment="1">
      <alignment horizontal="center"/>
    </xf>
    <xf numFmtId="0" fontId="67" fillId="0" borderId="66" xfId="0" applyFont="1" applyBorder="1" applyAlignment="1">
      <alignment horizontal="center"/>
    </xf>
    <xf numFmtId="0" fontId="67" fillId="0" borderId="54" xfId="0" applyFont="1" applyBorder="1" applyAlignment="1">
      <alignment horizontal="center" vertical="center" wrapText="1"/>
    </xf>
    <xf numFmtId="0" fontId="67" fillId="0" borderId="67" xfId="0" applyFont="1" applyBorder="1" applyAlignment="1">
      <alignment horizontal="center" vertical="center" wrapText="1"/>
    </xf>
    <xf numFmtId="0" fontId="67" fillId="0" borderId="55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3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67" fillId="0" borderId="47" xfId="0" applyFont="1" applyBorder="1" applyAlignment="1">
      <alignment horizontal="center" vertical="center" wrapText="1"/>
    </xf>
    <xf numFmtId="0" fontId="67" fillId="0" borderId="6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45" xfId="0" applyNumberFormat="1" applyFont="1" applyBorder="1" applyAlignment="1">
      <alignment horizontal="center" vertical="justify"/>
    </xf>
    <xf numFmtId="1" fontId="2" fillId="0" borderId="64" xfId="0" applyNumberFormat="1" applyFont="1" applyBorder="1" applyAlignment="1">
      <alignment horizontal="center" vertical="justify"/>
    </xf>
    <xf numFmtId="1" fontId="2" fillId="0" borderId="57" xfId="0" applyNumberFormat="1" applyFont="1" applyBorder="1" applyAlignment="1">
      <alignment horizontal="center" vertical="justify"/>
    </xf>
    <xf numFmtId="1" fontId="2" fillId="0" borderId="46" xfId="0" applyNumberFormat="1" applyFont="1" applyBorder="1" applyAlignment="1">
      <alignment horizontal="center" vertical="justify"/>
    </xf>
    <xf numFmtId="1" fontId="2" fillId="0" borderId="69" xfId="0" applyNumberFormat="1" applyFont="1" applyBorder="1" applyAlignment="1">
      <alignment horizontal="center" vertical="justify"/>
    </xf>
    <xf numFmtId="1" fontId="2" fillId="0" borderId="61" xfId="0" applyNumberFormat="1" applyFont="1" applyBorder="1" applyAlignment="1">
      <alignment horizontal="center" vertical="justify"/>
    </xf>
    <xf numFmtId="1" fontId="2" fillId="0" borderId="65" xfId="0" applyNumberFormat="1" applyFont="1" applyBorder="1" applyAlignment="1"/>
    <xf numFmtId="1" fontId="2" fillId="0" borderId="49" xfId="0" applyNumberFormat="1" applyFont="1" applyBorder="1" applyAlignment="1"/>
    <xf numFmtId="1" fontId="2" fillId="0" borderId="22" xfId="0" applyNumberFormat="1" applyFont="1" applyBorder="1" applyAlignment="1"/>
    <xf numFmtId="1" fontId="2" fillId="0" borderId="65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 vertical="justify"/>
    </xf>
    <xf numFmtId="0" fontId="29" fillId="0" borderId="0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1" fontId="29" fillId="10" borderId="31" xfId="0" applyNumberFormat="1" applyFont="1" applyFill="1" applyBorder="1" applyAlignment="1">
      <alignment horizontal="center" vertical="justify"/>
    </xf>
    <xf numFmtId="1" fontId="29" fillId="10" borderId="57" xfId="0" applyNumberFormat="1" applyFont="1" applyFill="1" applyBorder="1" applyAlignment="1">
      <alignment horizontal="center" vertical="justify"/>
    </xf>
    <xf numFmtId="0" fontId="14" fillId="0" borderId="0" xfId="0" applyFont="1" applyAlignment="1">
      <alignment horizontal="center"/>
    </xf>
    <xf numFmtId="0" fontId="14" fillId="0" borderId="65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6" xfId="0" applyFont="1" applyBorder="1" applyAlignment="1"/>
    <xf numFmtId="49" fontId="14" fillId="0" borderId="31" xfId="0" applyNumberFormat="1" applyFont="1" applyBorder="1" applyAlignment="1">
      <alignment wrapText="1"/>
    </xf>
    <xf numFmtId="49" fontId="14" fillId="0" borderId="64" xfId="0" applyNumberFormat="1" applyFont="1" applyBorder="1" applyAlignment="1">
      <alignment wrapText="1"/>
    </xf>
    <xf numFmtId="49" fontId="14" fillId="0" borderId="19" xfId="0" applyNumberFormat="1" applyFont="1" applyBorder="1" applyAlignment="1">
      <alignment wrapText="1"/>
    </xf>
    <xf numFmtId="1" fontId="29" fillId="10" borderId="33" xfId="0" applyNumberFormat="1" applyFont="1" applyFill="1" applyBorder="1" applyAlignment="1">
      <alignment horizontal="center"/>
    </xf>
    <xf numFmtId="1" fontId="29" fillId="10" borderId="47" xfId="0" applyNumberFormat="1" applyFont="1" applyFill="1" applyBorder="1" applyAlignment="1">
      <alignment horizontal="center"/>
    </xf>
    <xf numFmtId="1" fontId="29" fillId="10" borderId="66" xfId="0" applyNumberFormat="1" applyFont="1" applyFill="1" applyBorder="1" applyAlignment="1">
      <alignment horizontal="center"/>
    </xf>
    <xf numFmtId="1" fontId="29" fillId="10" borderId="74" xfId="0" applyNumberFormat="1" applyFont="1" applyFill="1" applyBorder="1" applyAlignment="1">
      <alignment horizontal="center"/>
    </xf>
    <xf numFmtId="1" fontId="29" fillId="10" borderId="52" xfId="0" applyNumberFormat="1" applyFont="1" applyFill="1" applyBorder="1" applyAlignment="1">
      <alignment horizontal="center"/>
    </xf>
    <xf numFmtId="1" fontId="29" fillId="10" borderId="53" xfId="0" applyNumberFormat="1" applyFont="1" applyFill="1" applyBorder="1" applyAlignment="1">
      <alignment horizontal="center"/>
    </xf>
    <xf numFmtId="0" fontId="31" fillId="10" borderId="54" xfId="0" applyFont="1" applyFill="1" applyBorder="1" applyAlignment="1">
      <alignment horizontal="center"/>
    </xf>
    <xf numFmtId="0" fontId="31" fillId="10" borderId="67" xfId="0" applyFont="1" applyFill="1" applyBorder="1" applyAlignment="1">
      <alignment horizontal="center"/>
    </xf>
    <xf numFmtId="0" fontId="31" fillId="10" borderId="55" xfId="0" applyFont="1" applyFill="1" applyBorder="1" applyAlignment="1">
      <alignment horizontal="center"/>
    </xf>
    <xf numFmtId="1" fontId="29" fillId="10" borderId="45" xfId="0" applyNumberFormat="1" applyFont="1" applyFill="1" applyBorder="1" applyAlignment="1">
      <alignment horizontal="center" vertical="justify"/>
    </xf>
    <xf numFmtId="1" fontId="29" fillId="10" borderId="64" xfId="0" applyNumberFormat="1" applyFont="1" applyFill="1" applyBorder="1" applyAlignment="1">
      <alignment horizontal="center" vertical="justify"/>
    </xf>
    <xf numFmtId="1" fontId="29" fillId="10" borderId="46" xfId="0" applyNumberFormat="1" applyFont="1" applyFill="1" applyBorder="1" applyAlignment="1">
      <alignment horizontal="center" vertical="justify"/>
    </xf>
    <xf numFmtId="1" fontId="29" fillId="10" borderId="69" xfId="0" applyNumberFormat="1" applyFont="1" applyFill="1" applyBorder="1" applyAlignment="1">
      <alignment horizontal="center" vertical="justify"/>
    </xf>
    <xf numFmtId="1" fontId="29" fillId="10" borderId="61" xfId="0" applyNumberFormat="1" applyFont="1" applyFill="1" applyBorder="1" applyAlignment="1">
      <alignment horizontal="center" vertical="justify"/>
    </xf>
    <xf numFmtId="1" fontId="29" fillId="10" borderId="76" xfId="0" applyNumberFormat="1" applyFont="1" applyFill="1" applyBorder="1" applyAlignment="1">
      <alignment horizontal="center" vertical="justify"/>
    </xf>
    <xf numFmtId="1" fontId="29" fillId="10" borderId="20" xfId="0" applyNumberFormat="1" applyFont="1" applyFill="1" applyBorder="1" applyAlignment="1">
      <alignment horizontal="center" vertical="justify"/>
    </xf>
    <xf numFmtId="1" fontId="29" fillId="10" borderId="68" xfId="0" applyNumberFormat="1" applyFont="1" applyFill="1" applyBorder="1" applyAlignment="1">
      <alignment horizontal="center" vertical="justify"/>
    </xf>
    <xf numFmtId="0" fontId="14" fillId="8" borderId="33" xfId="0" applyFont="1" applyFill="1" applyBorder="1" applyAlignment="1">
      <alignment horizontal="right"/>
    </xf>
    <xf numFmtId="0" fontId="20" fillId="8" borderId="47" xfId="0" applyFont="1" applyFill="1" applyBorder="1" applyAlignment="1">
      <alignment horizontal="right"/>
    </xf>
    <xf numFmtId="0" fontId="20" fillId="8" borderId="48" xfId="0" applyFont="1" applyFill="1" applyBorder="1" applyAlignment="1">
      <alignment horizontal="right"/>
    </xf>
    <xf numFmtId="0" fontId="15" fillId="8" borderId="0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9" borderId="44" xfId="0" applyFont="1" applyFill="1" applyBorder="1" applyAlignment="1">
      <alignment horizontal="center"/>
    </xf>
    <xf numFmtId="0" fontId="15" fillId="9" borderId="5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7" fillId="0" borderId="65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5" fillId="9" borderId="54" xfId="0" applyFont="1" applyFill="1" applyBorder="1" applyAlignment="1">
      <alignment horizontal="center"/>
    </xf>
    <xf numFmtId="0" fontId="15" fillId="9" borderId="67" xfId="0" applyFont="1" applyFill="1" applyBorder="1" applyAlignment="1">
      <alignment horizontal="center"/>
    </xf>
    <xf numFmtId="164" fontId="15" fillId="8" borderId="67" xfId="0" applyNumberFormat="1" applyFont="1" applyFill="1" applyBorder="1" applyAlignment="1">
      <alignment horizontal="center"/>
    </xf>
    <xf numFmtId="164" fontId="15" fillId="8" borderId="55" xfId="0" applyNumberFormat="1" applyFont="1" applyFill="1" applyBorder="1" applyAlignment="1">
      <alignment horizontal="center"/>
    </xf>
    <xf numFmtId="0" fontId="14" fillId="9" borderId="54" xfId="0" applyFont="1" applyFill="1" applyBorder="1" applyAlignment="1">
      <alignment horizontal="center"/>
    </xf>
    <xf numFmtId="0" fontId="14" fillId="9" borderId="55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65" fontId="1" fillId="18" borderId="58" xfId="1" applyNumberFormat="1" applyFont="1" applyFill="1" applyBorder="1" applyAlignment="1">
      <alignment horizontal="center" wrapText="1" shrinkToFit="1"/>
    </xf>
    <xf numFmtId="165" fontId="1" fillId="18" borderId="59" xfId="1" applyNumberFormat="1" applyFont="1" applyFill="1" applyBorder="1" applyAlignment="1">
      <alignment horizontal="center" wrapText="1" shrinkToFit="1"/>
    </xf>
    <xf numFmtId="165" fontId="1" fillId="18" borderId="60" xfId="1" applyNumberFormat="1" applyFont="1" applyFill="1" applyBorder="1" applyAlignment="1">
      <alignment horizontal="center" wrapText="1" shrinkToFit="1"/>
    </xf>
    <xf numFmtId="165" fontId="15" fillId="10" borderId="65" xfId="1" applyNumberFormat="1" applyFont="1" applyFill="1" applyBorder="1" applyAlignment="1">
      <alignment horizontal="center"/>
    </xf>
    <xf numFmtId="165" fontId="15" fillId="10" borderId="49" xfId="1" applyNumberFormat="1" applyFont="1" applyFill="1" applyBorder="1" applyAlignment="1">
      <alignment horizontal="center"/>
    </xf>
    <xf numFmtId="165" fontId="15" fillId="10" borderId="16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54" xfId="0" applyFont="1" applyFill="1" applyBorder="1" applyAlignment="1">
      <alignment horizontal="center" vertical="justify"/>
    </xf>
    <xf numFmtId="0" fontId="4" fillId="0" borderId="67" xfId="0" applyFont="1" applyFill="1" applyBorder="1" applyAlignment="1">
      <alignment horizontal="center" vertical="justify"/>
    </xf>
    <xf numFmtId="0" fontId="4" fillId="0" borderId="55" xfId="0" applyFont="1" applyFill="1" applyBorder="1" applyAlignment="1">
      <alignment horizontal="center" vertical="justify"/>
    </xf>
    <xf numFmtId="0" fontId="15" fillId="0" borderId="33" xfId="0" applyFont="1" applyFill="1" applyBorder="1" applyAlignment="1">
      <alignment horizontal="center" vertical="justify"/>
    </xf>
    <xf numFmtId="0" fontId="15" fillId="0" borderId="47" xfId="0" applyFont="1" applyFill="1" applyBorder="1" applyAlignment="1">
      <alignment horizontal="center" vertical="justify"/>
    </xf>
    <xf numFmtId="0" fontId="15" fillId="0" borderId="66" xfId="0" applyFont="1" applyFill="1" applyBorder="1" applyAlignment="1">
      <alignment horizontal="center" vertical="justify"/>
    </xf>
    <xf numFmtId="0" fontId="15" fillId="0" borderId="33" xfId="0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15" fillId="0" borderId="66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1" fontId="60" fillId="0" borderId="72" xfId="0" applyNumberFormat="1" applyFont="1" applyFill="1" applyBorder="1" applyAlignment="1">
      <alignment horizontal="center"/>
    </xf>
    <xf numFmtId="1" fontId="60" fillId="0" borderId="76" xfId="0" applyNumberFormat="1" applyFont="1" applyFill="1" applyBorder="1" applyAlignment="1">
      <alignment horizontal="center"/>
    </xf>
    <xf numFmtId="1" fontId="60" fillId="0" borderId="6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65" fontId="15" fillId="10" borderId="71" xfId="1" applyNumberFormat="1" applyFont="1" applyFill="1" applyBorder="1" applyAlignment="1">
      <alignment horizontal="center"/>
    </xf>
    <xf numFmtId="165" fontId="15" fillId="10" borderId="53" xfId="1" applyNumberFormat="1" applyFont="1" applyFill="1" applyBorder="1" applyAlignment="1">
      <alignment horizontal="center"/>
    </xf>
    <xf numFmtId="165" fontId="15" fillId="10" borderId="52" xfId="1" applyNumberFormat="1" applyFont="1" applyFill="1" applyBorder="1" applyAlignment="1">
      <alignment horizontal="center"/>
    </xf>
    <xf numFmtId="0" fontId="20" fillId="0" borderId="65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1" fontId="60" fillId="0" borderId="9" xfId="0" applyNumberFormat="1" applyFont="1" applyFill="1" applyBorder="1" applyAlignment="1">
      <alignment horizontal="center"/>
    </xf>
    <xf numFmtId="165" fontId="20" fillId="0" borderId="65" xfId="1" applyNumberFormat="1" applyFont="1" applyFill="1" applyBorder="1" applyAlignment="1">
      <alignment horizontal="center"/>
    </xf>
    <xf numFmtId="165" fontId="20" fillId="0" borderId="22" xfId="1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justify" textRotation="90"/>
    </xf>
    <xf numFmtId="0" fontId="4" fillId="0" borderId="1" xfId="0" applyFont="1" applyFill="1" applyBorder="1" applyAlignment="1">
      <alignment horizontal="center" vertical="justify" textRotation="90"/>
    </xf>
    <xf numFmtId="0" fontId="4" fillId="0" borderId="3" xfId="0" applyFont="1" applyFill="1" applyBorder="1" applyAlignment="1">
      <alignment horizontal="center" vertical="justify" textRotation="90"/>
    </xf>
    <xf numFmtId="0" fontId="4" fillId="0" borderId="12" xfId="0" applyFont="1" applyFill="1" applyBorder="1" applyAlignment="1">
      <alignment horizontal="center" vertical="justify" textRotation="90"/>
    </xf>
    <xf numFmtId="0" fontId="4" fillId="0" borderId="2" xfId="0" applyFont="1" applyFill="1" applyBorder="1" applyAlignment="1">
      <alignment horizontal="center" vertical="justify" textRotation="90"/>
    </xf>
    <xf numFmtId="0" fontId="4" fillId="0" borderId="5" xfId="0" applyFont="1" applyFill="1" applyBorder="1" applyAlignment="1">
      <alignment horizontal="center" vertical="justify" textRotation="90"/>
    </xf>
    <xf numFmtId="165" fontId="50" fillId="0" borderId="10" xfId="1" applyNumberFormat="1" applyFont="1" applyFill="1" applyBorder="1" applyAlignment="1">
      <alignment horizontal="center" vertical="justify"/>
    </xf>
    <xf numFmtId="165" fontId="50" fillId="0" borderId="1" xfId="1" applyNumberFormat="1" applyFont="1" applyFill="1" applyBorder="1" applyAlignment="1">
      <alignment horizontal="center" vertical="justify"/>
    </xf>
    <xf numFmtId="165" fontId="50" fillId="0" borderId="3" xfId="1" applyNumberFormat="1" applyFont="1" applyFill="1" applyBorder="1" applyAlignment="1">
      <alignment horizontal="center" vertical="justify"/>
    </xf>
    <xf numFmtId="165" fontId="50" fillId="0" borderId="12" xfId="1" applyNumberFormat="1" applyFont="1" applyFill="1" applyBorder="1" applyAlignment="1">
      <alignment horizontal="center" vertical="justify"/>
    </xf>
    <xf numFmtId="165" fontId="50" fillId="0" borderId="2" xfId="1" applyNumberFormat="1" applyFont="1" applyFill="1" applyBorder="1" applyAlignment="1">
      <alignment horizontal="center" vertical="justify"/>
    </xf>
    <xf numFmtId="165" fontId="50" fillId="0" borderId="5" xfId="1" applyNumberFormat="1" applyFont="1" applyFill="1" applyBorder="1" applyAlignment="1">
      <alignment horizontal="center" vertical="justify"/>
    </xf>
    <xf numFmtId="165" fontId="50" fillId="0" borderId="54" xfId="1" applyNumberFormat="1" applyFont="1" applyFill="1" applyBorder="1" applyAlignment="1">
      <alignment horizontal="center" vertical="justify" textRotation="90"/>
    </xf>
    <xf numFmtId="165" fontId="50" fillId="0" borderId="67" xfId="1" applyNumberFormat="1" applyFont="1" applyFill="1" applyBorder="1" applyAlignment="1">
      <alignment horizontal="center" vertical="justify" textRotation="90"/>
    </xf>
    <xf numFmtId="165" fontId="50" fillId="0" borderId="55" xfId="1" applyNumberFormat="1" applyFont="1" applyFill="1" applyBorder="1" applyAlignment="1">
      <alignment horizontal="center" vertical="justify" textRotation="90"/>
    </xf>
    <xf numFmtId="165" fontId="50" fillId="0" borderId="54" xfId="1" applyNumberFormat="1" applyFont="1" applyFill="1" applyBorder="1" applyAlignment="1">
      <alignment horizontal="center" vertical="justify"/>
    </xf>
    <xf numFmtId="165" fontId="50" fillId="0" borderId="67" xfId="1" applyNumberFormat="1" applyFont="1" applyFill="1" applyBorder="1" applyAlignment="1">
      <alignment horizontal="center" vertical="justify"/>
    </xf>
    <xf numFmtId="165" fontId="50" fillId="0" borderId="55" xfId="1" applyNumberFormat="1" applyFont="1" applyFill="1" applyBorder="1" applyAlignment="1">
      <alignment horizontal="center" vertical="justify"/>
    </xf>
    <xf numFmtId="0" fontId="14" fillId="0" borderId="4" xfId="0" applyFont="1" applyFill="1" applyBorder="1" applyAlignment="1">
      <alignment horizontal="center"/>
    </xf>
    <xf numFmtId="0" fontId="20" fillId="8" borderId="65" xfId="0" applyFont="1" applyFill="1" applyBorder="1" applyAlignment="1">
      <alignment horizontal="left"/>
    </xf>
    <xf numFmtId="0" fontId="20" fillId="8" borderId="2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3" fontId="4" fillId="10" borderId="46" xfId="0" applyNumberFormat="1" applyFont="1" applyFill="1" applyBorder="1" applyAlignment="1">
      <alignment horizontal="center" vertical="justify"/>
    </xf>
    <xf numFmtId="3" fontId="4" fillId="10" borderId="61" xfId="0" applyNumberFormat="1" applyFont="1" applyFill="1" applyBorder="1" applyAlignment="1">
      <alignment horizontal="center" vertical="justify"/>
    </xf>
    <xf numFmtId="3" fontId="4" fillId="10" borderId="45" xfId="0" applyNumberFormat="1" applyFont="1" applyFill="1" applyBorder="1" applyAlignment="1">
      <alignment horizontal="center" vertical="justify"/>
    </xf>
    <xf numFmtId="3" fontId="4" fillId="10" borderId="57" xfId="0" applyNumberFormat="1" applyFont="1" applyFill="1" applyBorder="1" applyAlignment="1">
      <alignment horizontal="center" vertical="justify"/>
    </xf>
    <xf numFmtId="0" fontId="15" fillId="9" borderId="73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right"/>
    </xf>
    <xf numFmtId="0" fontId="20" fillId="8" borderId="4" xfId="0" applyFont="1" applyFill="1" applyBorder="1" applyAlignment="1">
      <alignment horizontal="right"/>
    </xf>
    <xf numFmtId="0" fontId="20" fillId="8" borderId="68" xfId="0" applyFont="1" applyFill="1" applyBorder="1" applyAlignment="1">
      <alignment horizontal="right"/>
    </xf>
    <xf numFmtId="49" fontId="4" fillId="10" borderId="54" xfId="0" applyNumberFormat="1" applyFont="1" applyFill="1" applyBorder="1" applyAlignment="1">
      <alignment horizontal="center" wrapText="1" shrinkToFit="1"/>
    </xf>
    <xf numFmtId="49" fontId="4" fillId="10" borderId="55" xfId="0" applyNumberFormat="1" applyFont="1" applyFill="1" applyBorder="1" applyAlignment="1">
      <alignment horizontal="center" wrapText="1" shrinkToFit="1"/>
    </xf>
    <xf numFmtId="0" fontId="15" fillId="12" borderId="33" xfId="0" applyFont="1" applyFill="1" applyBorder="1" applyAlignment="1">
      <alignment horizontal="center"/>
    </xf>
    <xf numFmtId="0" fontId="15" fillId="12" borderId="47" xfId="0" applyFont="1" applyFill="1" applyBorder="1" applyAlignment="1">
      <alignment horizontal="center"/>
    </xf>
    <xf numFmtId="0" fontId="15" fillId="12" borderId="66" xfId="0" applyFont="1" applyFill="1" applyBorder="1" applyAlignment="1">
      <alignment horizontal="center"/>
    </xf>
    <xf numFmtId="3" fontId="4" fillId="10" borderId="71" xfId="0" applyNumberFormat="1" applyFont="1" applyFill="1" applyBorder="1" applyAlignment="1">
      <alignment horizontal="center" vertical="justify"/>
    </xf>
    <xf numFmtId="3" fontId="4" fillId="10" borderId="52" xfId="0" applyNumberFormat="1" applyFont="1" applyFill="1" applyBorder="1" applyAlignment="1">
      <alignment horizontal="center" vertical="justify"/>
    </xf>
    <xf numFmtId="3" fontId="4" fillId="10" borderId="53" xfId="0" applyNumberFormat="1" applyFont="1" applyFill="1" applyBorder="1" applyAlignment="1">
      <alignment horizontal="center" vertical="justify"/>
    </xf>
    <xf numFmtId="0" fontId="4" fillId="10" borderId="45" xfId="0" applyFont="1" applyFill="1" applyBorder="1" applyAlignment="1">
      <alignment horizontal="center" vertical="justify"/>
    </xf>
    <xf numFmtId="0" fontId="4" fillId="10" borderId="57" xfId="0" applyFont="1" applyFill="1" applyBorder="1" applyAlignment="1">
      <alignment horizontal="center" vertical="justify"/>
    </xf>
    <xf numFmtId="0" fontId="1" fillId="0" borderId="0" xfId="0" applyFont="1" applyBorder="1" applyAlignment="1">
      <alignment horizontal="center"/>
    </xf>
    <xf numFmtId="0" fontId="2" fillId="10" borderId="44" xfId="0" applyFont="1" applyFill="1" applyBorder="1" applyAlignment="1">
      <alignment horizontal="center"/>
    </xf>
    <xf numFmtId="0" fontId="2" fillId="10" borderId="56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/>
    </xf>
    <xf numFmtId="0" fontId="2" fillId="10" borderId="57" xfId="0" applyFont="1" applyFill="1" applyBorder="1" applyAlignment="1">
      <alignment horizontal="center"/>
    </xf>
    <xf numFmtId="0" fontId="2" fillId="10" borderId="63" xfId="0" applyFont="1" applyFill="1" applyBorder="1" applyAlignment="1">
      <alignment horizontal="center"/>
    </xf>
    <xf numFmtId="0" fontId="2" fillId="10" borderId="47" xfId="0" applyFont="1" applyFill="1" applyBorder="1" applyAlignment="1">
      <alignment horizontal="center"/>
    </xf>
    <xf numFmtId="0" fontId="2" fillId="10" borderId="66" xfId="0" applyFont="1" applyFill="1" applyBorder="1" applyAlignment="1">
      <alignment horizontal="center"/>
    </xf>
    <xf numFmtId="0" fontId="77" fillId="0" borderId="0" xfId="0" applyFont="1" applyAlignment="1">
      <alignment horizontal="left"/>
    </xf>
    <xf numFmtId="0" fontId="87" fillId="0" borderId="0" xfId="0" applyFont="1" applyAlignment="1">
      <alignment horizontal="center"/>
    </xf>
    <xf numFmtId="0" fontId="54" fillId="0" borderId="65" xfId="0" applyFont="1" applyBorder="1" applyAlignment="1">
      <alignment horizontal="center"/>
    </xf>
    <xf numFmtId="0" fontId="54" fillId="0" borderId="49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31" xfId="0" applyFont="1" applyFill="1" applyBorder="1" applyAlignment="1">
      <alignment horizontal="center" vertical="center"/>
    </xf>
    <xf numFmtId="0" fontId="54" fillId="0" borderId="19" xfId="0" applyFont="1" applyFill="1" applyBorder="1" applyAlignment="1">
      <alignment horizontal="center" vertical="center"/>
    </xf>
    <xf numFmtId="0" fontId="54" fillId="0" borderId="31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6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84" fillId="0" borderId="0" xfId="0" applyFont="1" applyAlignment="1">
      <alignment horizontal="center"/>
    </xf>
    <xf numFmtId="0" fontId="57" fillId="0" borderId="31" xfId="0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 wrapText="1"/>
    </xf>
    <xf numFmtId="0" fontId="57" fillId="0" borderId="65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 vertical="center"/>
    </xf>
    <xf numFmtId="0" fontId="88" fillId="0" borderId="6" xfId="0" applyFont="1" applyBorder="1" applyAlignment="1">
      <alignment horizontal="left" vertical="top" wrapText="1" indent="2"/>
    </xf>
    <xf numFmtId="0" fontId="8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194</xdr:row>
      <xdr:rowOff>133350</xdr:rowOff>
    </xdr:from>
    <xdr:to>
      <xdr:col>11</xdr:col>
      <xdr:colOff>581025</xdr:colOff>
      <xdr:row>194</xdr:row>
      <xdr:rowOff>142875</xdr:rowOff>
    </xdr:to>
    <xdr:sp macro="" textlink="">
      <xdr:nvSpPr>
        <xdr:cNvPr id="3210" name="Line 11"/>
        <xdr:cNvSpPr>
          <a:spLocks noChangeShapeType="1"/>
        </xdr:cNvSpPr>
      </xdr:nvSpPr>
      <xdr:spPr bwMode="auto">
        <a:xfrm flipH="1">
          <a:off x="7915275" y="388334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KFH5DUOG/Model%20Bilanci%20%20me%20pasq%20stati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 Fluksit mon - direkte"/>
      <sheetName val="Pasq e ndrysh te kap 2"/>
      <sheetName val="Shenit Shpjeguse"/>
      <sheetName val="Shenimet Shpjeg"/>
      <sheetName val="A1"/>
      <sheetName val="A2"/>
      <sheetName val="C1"/>
      <sheetName val="C2"/>
      <sheetName val="C3"/>
      <sheetName val="D1"/>
      <sheetName val="D2"/>
      <sheetName val="D3"/>
      <sheetName val="D4"/>
      <sheetName val="D5-"/>
      <sheetName val="L  2"/>
      <sheetName val="E2"/>
      <sheetName val="M1"/>
      <sheetName val="P  "/>
      <sheetName val="S"/>
      <sheetName val="T"/>
      <sheetName val="U"/>
      <sheetName val="U - 1"/>
      <sheetName val="V"/>
      <sheetName val="Dekl anal e ardh"/>
      <sheetName val="Pasq e SHITJES  Ndertimit"/>
      <sheetName val="Stat - te ardhur"/>
      <sheetName val="Stat - Kostot "/>
      <sheetName val="Stat - te ardh  anal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64"/>
  <sheetViews>
    <sheetView workbookViewId="0">
      <selection activeCell="D53" sqref="D53"/>
    </sheetView>
  </sheetViews>
  <sheetFormatPr defaultRowHeight="12.75"/>
  <cols>
    <col min="1" max="1" width="4" customWidth="1"/>
    <col min="2" max="2" width="3.28515625" customWidth="1"/>
    <col min="4" max="4" width="7.28515625" customWidth="1"/>
    <col min="5" max="5" width="10.140625" bestFit="1" customWidth="1"/>
    <col min="7" max="7" width="4.140625" customWidth="1"/>
    <col min="8" max="8" width="4" customWidth="1"/>
    <col min="12" max="12" width="11.28515625" customWidth="1"/>
    <col min="13" max="13" width="5" customWidth="1"/>
    <col min="14" max="14" width="3.5703125" customWidth="1"/>
  </cols>
  <sheetData>
    <row r="1" spans="2:13" ht="13.5" thickBot="1"/>
    <row r="2" spans="2:13">
      <c r="B2" s="932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4"/>
    </row>
    <row r="3" spans="2:13">
      <c r="B3" s="935"/>
      <c r="C3" s="936"/>
      <c r="D3" s="936"/>
      <c r="E3" s="936"/>
      <c r="F3" s="936"/>
      <c r="G3" s="936"/>
      <c r="H3" s="936"/>
      <c r="I3" s="936"/>
      <c r="J3" s="936"/>
      <c r="K3" s="936"/>
      <c r="L3" s="936"/>
      <c r="M3" s="937"/>
    </row>
    <row r="4" spans="2:13">
      <c r="B4" s="935"/>
      <c r="C4" s="936"/>
      <c r="D4" s="936"/>
      <c r="E4" s="936"/>
      <c r="F4" s="936" t="s">
        <v>1008</v>
      </c>
      <c r="G4" s="936"/>
      <c r="H4" s="939"/>
      <c r="I4" s="939"/>
      <c r="J4" s="939"/>
      <c r="K4" s="938"/>
      <c r="L4" s="939"/>
      <c r="M4" s="937"/>
    </row>
    <row r="5" spans="2:13">
      <c r="B5" s="935"/>
      <c r="C5" s="936"/>
      <c r="D5" s="936"/>
      <c r="E5" s="936"/>
      <c r="F5" s="936"/>
      <c r="G5" s="936"/>
      <c r="H5" s="1156"/>
      <c r="I5" s="1156"/>
      <c r="J5" s="1156"/>
      <c r="K5" s="938"/>
      <c r="L5" s="938"/>
      <c r="M5" s="937"/>
    </row>
    <row r="6" spans="2:13">
      <c r="B6" s="935"/>
      <c r="C6" s="936"/>
      <c r="D6" s="936"/>
      <c r="E6" s="936"/>
      <c r="F6" s="936"/>
      <c r="G6" s="1156"/>
      <c r="H6" s="1156"/>
      <c r="I6" s="1156"/>
      <c r="J6" s="1156"/>
      <c r="K6" s="938"/>
      <c r="L6" s="938"/>
      <c r="M6" s="937"/>
    </row>
    <row r="7" spans="2:13">
      <c r="B7" s="935"/>
      <c r="C7" s="936"/>
      <c r="D7" s="936"/>
      <c r="E7" s="936"/>
      <c r="F7" s="936"/>
      <c r="G7" s="936"/>
      <c r="H7" s="936"/>
      <c r="I7" s="1156"/>
      <c r="J7" s="1156"/>
      <c r="K7" s="938"/>
      <c r="L7" s="938"/>
      <c r="M7" s="937"/>
    </row>
    <row r="8" spans="2:13" ht="37.5">
      <c r="B8" s="935"/>
      <c r="C8" s="936"/>
      <c r="D8" s="940" t="s">
        <v>367</v>
      </c>
      <c r="E8" s="940"/>
      <c r="F8" s="940"/>
      <c r="G8" s="940"/>
      <c r="H8" s="941"/>
      <c r="I8" s="941"/>
      <c r="J8" s="942"/>
      <c r="K8" s="942"/>
      <c r="L8" s="942"/>
      <c r="M8" s="937"/>
    </row>
    <row r="9" spans="2:13">
      <c r="B9" s="935"/>
      <c r="C9" s="936"/>
      <c r="D9" s="936"/>
      <c r="E9" s="936"/>
      <c r="F9" s="936"/>
      <c r="G9" s="936"/>
      <c r="H9" s="1156"/>
      <c r="I9" s="1156"/>
      <c r="J9" s="936"/>
      <c r="K9" s="936"/>
      <c r="L9" s="936"/>
      <c r="M9" s="937"/>
    </row>
    <row r="10" spans="2:13">
      <c r="B10" s="935"/>
      <c r="C10" s="936"/>
      <c r="D10" s="936"/>
      <c r="E10" s="936"/>
      <c r="F10" s="936"/>
      <c r="G10" s="936"/>
      <c r="H10" s="936"/>
      <c r="I10" s="936"/>
      <c r="J10" s="936"/>
      <c r="K10" s="936"/>
      <c r="L10" s="936"/>
      <c r="M10" s="937"/>
    </row>
    <row r="11" spans="2:13">
      <c r="B11" s="935"/>
      <c r="C11" s="936"/>
      <c r="D11" s="936"/>
      <c r="E11" s="936"/>
      <c r="F11" s="936"/>
      <c r="G11" s="1156"/>
      <c r="H11" s="1156"/>
      <c r="I11" s="1156"/>
      <c r="J11" s="1156"/>
      <c r="K11" s="1156"/>
      <c r="L11" s="1156"/>
      <c r="M11" s="1157"/>
    </row>
    <row r="12" spans="2:13">
      <c r="B12" s="935"/>
      <c r="C12" s="936"/>
      <c r="D12" s="936"/>
      <c r="E12" s="936"/>
      <c r="F12" s="936"/>
      <c r="G12" s="1156"/>
      <c r="H12" s="1156"/>
      <c r="I12" s="1156"/>
      <c r="J12" s="1156"/>
      <c r="K12" s="938"/>
      <c r="L12" s="938"/>
      <c r="M12" s="937"/>
    </row>
    <row r="13" spans="2:13">
      <c r="B13" s="935"/>
      <c r="C13" s="936"/>
      <c r="D13" s="936"/>
      <c r="E13" s="936"/>
      <c r="F13" s="936"/>
      <c r="G13" s="936"/>
      <c r="H13" s="936"/>
      <c r="I13" s="936"/>
      <c r="J13" s="936"/>
      <c r="K13" s="936"/>
      <c r="L13" s="936"/>
      <c r="M13" s="937"/>
    </row>
    <row r="14" spans="2:13">
      <c r="B14" s="935"/>
      <c r="C14" s="936"/>
      <c r="D14" s="936"/>
      <c r="E14" s="936"/>
      <c r="F14" s="936"/>
      <c r="G14" s="936"/>
      <c r="H14" s="936"/>
      <c r="I14" s="936"/>
      <c r="J14" s="936"/>
      <c r="K14" s="936"/>
      <c r="L14" s="936"/>
      <c r="M14" s="937"/>
    </row>
    <row r="15" spans="2:13">
      <c r="B15" s="935"/>
      <c r="C15" s="939" t="s">
        <v>368</v>
      </c>
      <c r="D15" s="939"/>
      <c r="E15" s="939"/>
      <c r="F15" s="939"/>
      <c r="G15" s="939"/>
      <c r="H15" s="939"/>
      <c r="I15" s="939"/>
      <c r="J15" s="939"/>
      <c r="K15" s="939"/>
      <c r="L15" s="939"/>
      <c r="M15" s="937"/>
    </row>
    <row r="16" spans="2:13">
      <c r="B16" s="1155" t="s">
        <v>369</v>
      </c>
      <c r="C16" s="1156"/>
      <c r="D16" s="1156"/>
      <c r="E16" s="1156"/>
      <c r="F16" s="1156"/>
      <c r="G16" s="1156"/>
      <c r="H16" s="1156"/>
      <c r="I16" s="1156"/>
      <c r="J16" s="1156"/>
      <c r="K16" s="1156"/>
      <c r="L16" s="1156"/>
      <c r="M16" s="937"/>
    </row>
    <row r="17" spans="2:13">
      <c r="B17" s="935"/>
      <c r="C17" s="936"/>
      <c r="D17" s="936"/>
      <c r="E17" s="936"/>
      <c r="F17" s="936"/>
      <c r="G17" s="936"/>
      <c r="H17" s="936"/>
      <c r="I17" s="936"/>
      <c r="J17" s="936"/>
      <c r="K17" s="936"/>
      <c r="L17" s="936"/>
      <c r="M17" s="937"/>
    </row>
    <row r="18" spans="2:13">
      <c r="B18" s="935"/>
      <c r="C18" s="936"/>
      <c r="D18" s="936"/>
      <c r="E18" s="936"/>
      <c r="F18" s="936"/>
      <c r="G18" s="936"/>
      <c r="H18" s="936"/>
      <c r="I18" s="936"/>
      <c r="J18" s="936"/>
      <c r="K18" s="936"/>
      <c r="L18" s="936"/>
      <c r="M18" s="937"/>
    </row>
    <row r="19" spans="2:13">
      <c r="B19" s="935"/>
      <c r="C19" s="936"/>
      <c r="D19" s="936"/>
      <c r="E19" s="936"/>
      <c r="F19" s="936"/>
      <c r="G19" s="936"/>
      <c r="H19" s="936"/>
      <c r="I19" s="936"/>
      <c r="J19" s="936"/>
      <c r="K19" s="936"/>
      <c r="L19" s="936"/>
      <c r="M19" s="937"/>
    </row>
    <row r="20" spans="2:13" ht="18">
      <c r="B20" s="935"/>
      <c r="C20" s="936"/>
      <c r="D20" s="1164"/>
      <c r="E20" s="1164"/>
      <c r="F20" s="1164"/>
      <c r="G20" s="1164"/>
      <c r="H20" s="1164"/>
      <c r="I20" s="1164"/>
      <c r="J20" s="1164"/>
      <c r="K20" s="943"/>
      <c r="L20" s="943"/>
      <c r="M20" s="937"/>
    </row>
    <row r="21" spans="2:13">
      <c r="B21" s="935"/>
      <c r="C21" s="936"/>
      <c r="D21" s="936"/>
      <c r="E21" s="936"/>
      <c r="F21" s="936"/>
      <c r="G21" s="936"/>
      <c r="H21" s="936"/>
      <c r="I21" s="936"/>
      <c r="J21" s="936"/>
      <c r="K21" s="936"/>
      <c r="L21" s="936"/>
      <c r="M21" s="937"/>
    </row>
    <row r="22" spans="2:13">
      <c r="B22" s="935"/>
      <c r="C22" s="936"/>
      <c r="D22" s="936"/>
      <c r="E22" s="936"/>
      <c r="F22" s="936"/>
      <c r="G22" s="936"/>
      <c r="H22" s="936"/>
      <c r="I22" s="936"/>
      <c r="J22" s="936"/>
      <c r="K22" s="936"/>
      <c r="L22" s="936"/>
      <c r="M22" s="937"/>
    </row>
    <row r="23" spans="2:13" ht="18">
      <c r="B23" s="935"/>
      <c r="C23" s="936"/>
      <c r="D23" s="1164"/>
      <c r="E23" s="1164"/>
      <c r="F23" s="1164"/>
      <c r="G23" s="1164"/>
      <c r="H23" s="1164"/>
      <c r="I23" s="1164"/>
      <c r="J23" s="1164"/>
      <c r="K23" s="1164"/>
      <c r="L23" s="1164"/>
      <c r="M23" s="1165"/>
    </row>
    <row r="24" spans="2:13">
      <c r="B24" s="944"/>
      <c r="C24" s="945"/>
      <c r="D24" s="945"/>
      <c r="E24" s="945"/>
      <c r="F24" s="945"/>
      <c r="G24" s="945"/>
      <c r="H24" s="945"/>
      <c r="I24" s="945"/>
      <c r="J24" s="945"/>
      <c r="K24" s="945"/>
      <c r="L24" s="945"/>
      <c r="M24" s="937"/>
    </row>
    <row r="25" spans="2:13">
      <c r="B25" s="944"/>
      <c r="C25" s="945"/>
      <c r="D25" s="945"/>
      <c r="E25" s="945"/>
      <c r="F25" s="945"/>
      <c r="G25" s="945"/>
      <c r="H25" s="945"/>
      <c r="I25" s="945"/>
      <c r="J25" s="945"/>
      <c r="K25" s="945"/>
      <c r="L25" s="945"/>
      <c r="M25" s="937"/>
    </row>
    <row r="26" spans="2:13">
      <c r="B26" s="935"/>
      <c r="C26" s="936"/>
      <c r="D26" s="936"/>
      <c r="E26" s="936"/>
      <c r="F26" s="936"/>
      <c r="G26" s="936"/>
      <c r="H26" s="936"/>
      <c r="I26" s="936"/>
      <c r="J26" s="936"/>
      <c r="K26" s="936"/>
      <c r="L26" s="936"/>
      <c r="M26" s="937"/>
    </row>
    <row r="27" spans="2:13">
      <c r="B27" s="935"/>
      <c r="C27" s="936"/>
      <c r="D27" s="936"/>
      <c r="E27" s="936"/>
      <c r="F27" s="936"/>
      <c r="G27" s="936"/>
      <c r="H27" s="936"/>
      <c r="I27" s="936"/>
      <c r="J27" s="936"/>
      <c r="K27" s="936"/>
      <c r="L27" s="936"/>
      <c r="M27" s="937"/>
    </row>
    <row r="28" spans="2:13">
      <c r="B28" s="935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7"/>
    </row>
    <row r="29" spans="2:13">
      <c r="B29" s="935"/>
      <c r="C29" s="936"/>
      <c r="D29" s="936"/>
      <c r="E29" s="936" t="s">
        <v>389</v>
      </c>
      <c r="F29" s="936">
        <v>2012</v>
      </c>
      <c r="G29" s="936"/>
      <c r="H29" s="936"/>
      <c r="I29" s="936"/>
      <c r="J29" s="936"/>
      <c r="K29" s="936"/>
      <c r="L29" s="936"/>
      <c r="M29" s="937"/>
    </row>
    <row r="30" spans="2:13">
      <c r="B30" s="935"/>
      <c r="C30" s="936"/>
      <c r="D30" s="936"/>
      <c r="E30" s="936"/>
      <c r="F30" s="936"/>
      <c r="G30" s="936"/>
      <c r="H30" s="936"/>
      <c r="I30" s="936"/>
      <c r="J30" s="936"/>
      <c r="K30" s="936"/>
      <c r="L30" s="936"/>
      <c r="M30" s="937"/>
    </row>
    <row r="31" spans="2:13">
      <c r="B31" s="935"/>
      <c r="C31" s="936"/>
      <c r="D31" s="936"/>
      <c r="E31" s="936"/>
      <c r="F31" s="936"/>
      <c r="G31" s="936"/>
      <c r="H31" s="936"/>
      <c r="I31" s="936"/>
      <c r="J31" s="936"/>
      <c r="K31" s="936"/>
      <c r="L31" s="936"/>
      <c r="M31" s="937"/>
    </row>
    <row r="32" spans="2:13">
      <c r="B32" s="935"/>
      <c r="C32" s="936"/>
      <c r="D32" s="936"/>
      <c r="E32" s="936"/>
      <c r="F32" s="936"/>
      <c r="G32" s="936"/>
      <c r="H32" s="936"/>
      <c r="I32" s="936"/>
      <c r="J32" s="936"/>
      <c r="K32" s="936"/>
      <c r="L32" s="936"/>
      <c r="M32" s="937"/>
    </row>
    <row r="33" spans="2:13">
      <c r="B33" s="935"/>
      <c r="C33" s="936"/>
      <c r="D33" s="936"/>
      <c r="E33" s="936"/>
      <c r="F33" s="936"/>
      <c r="G33" s="936"/>
      <c r="H33" s="936"/>
      <c r="I33" s="936"/>
      <c r="J33" s="936"/>
      <c r="K33" s="936"/>
      <c r="L33" s="936"/>
      <c r="M33" s="937"/>
    </row>
    <row r="34" spans="2:13">
      <c r="B34" s="935"/>
      <c r="C34" s="936"/>
      <c r="D34" s="936"/>
      <c r="E34" s="936"/>
      <c r="F34" s="936"/>
      <c r="G34" s="936"/>
      <c r="H34" s="936"/>
      <c r="I34" s="936"/>
      <c r="J34" s="936"/>
      <c r="K34" s="936"/>
      <c r="L34" s="936"/>
      <c r="M34" s="937"/>
    </row>
    <row r="35" spans="2:13">
      <c r="B35" s="935"/>
      <c r="C35" s="936"/>
      <c r="D35" s="936"/>
      <c r="E35" s="936"/>
      <c r="F35" s="936"/>
      <c r="G35" s="936"/>
      <c r="H35" s="936"/>
      <c r="I35" s="936"/>
      <c r="J35" s="936"/>
      <c r="K35" s="936"/>
      <c r="L35" s="936"/>
      <c r="M35" s="937"/>
    </row>
    <row r="36" spans="2:13">
      <c r="B36" s="935"/>
      <c r="C36" s="936"/>
      <c r="D36" s="936"/>
      <c r="E36" s="936"/>
      <c r="F36" s="936"/>
      <c r="G36" s="936"/>
      <c r="H36" s="936"/>
      <c r="I36" s="936"/>
      <c r="J36" s="936"/>
      <c r="K36" s="936"/>
      <c r="L36" s="936"/>
      <c r="M36" s="937"/>
    </row>
    <row r="37" spans="2:13">
      <c r="B37" s="935"/>
      <c r="C37" s="936"/>
      <c r="D37" s="936"/>
      <c r="E37" s="936"/>
      <c r="F37" s="936"/>
      <c r="G37" s="936"/>
      <c r="H37" s="936"/>
      <c r="I37" s="936"/>
      <c r="J37" s="936"/>
      <c r="K37" s="936"/>
      <c r="L37" s="936"/>
      <c r="M37" s="937"/>
    </row>
    <row r="38" spans="2:13" ht="13.5" thickBot="1">
      <c r="B38" s="935"/>
      <c r="C38" s="936"/>
      <c r="D38" s="936"/>
      <c r="E38" s="936"/>
      <c r="F38" s="936"/>
      <c r="G38" s="936"/>
      <c r="H38" s="936"/>
      <c r="I38" s="936"/>
      <c r="J38" s="936"/>
      <c r="K38" s="936"/>
      <c r="L38" s="936"/>
      <c r="M38" s="937"/>
    </row>
    <row r="39" spans="2:13">
      <c r="B39" s="935"/>
      <c r="C39" s="932"/>
      <c r="D39" s="933"/>
      <c r="E39" s="933"/>
      <c r="F39" s="933"/>
      <c r="G39" s="934"/>
      <c r="H39" s="936"/>
      <c r="I39" s="932"/>
      <c r="J39" s="933"/>
      <c r="K39" s="933"/>
      <c r="L39" s="934"/>
      <c r="M39" s="937"/>
    </row>
    <row r="40" spans="2:13">
      <c r="B40" s="935"/>
      <c r="C40" s="946" t="s">
        <v>370</v>
      </c>
      <c r="D40" s="939"/>
      <c r="E40" s="939"/>
      <c r="F40" s="939"/>
      <c r="G40" s="947"/>
      <c r="H40" s="936"/>
      <c r="I40" s="1155" t="s">
        <v>371</v>
      </c>
      <c r="J40" s="1156"/>
      <c r="K40" s="1156"/>
      <c r="L40" s="1157"/>
      <c r="M40" s="937"/>
    </row>
    <row r="41" spans="2:13" ht="13.5" thickBot="1">
      <c r="B41" s="935"/>
      <c r="C41" s="935"/>
      <c r="D41" s="936"/>
      <c r="E41" s="936"/>
      <c r="F41" s="936"/>
      <c r="G41" s="937"/>
      <c r="H41" s="936"/>
      <c r="I41" s="935"/>
      <c r="J41" s="936"/>
      <c r="K41" s="936"/>
      <c r="L41" s="937"/>
      <c r="M41" s="937"/>
    </row>
    <row r="42" spans="2:13" ht="13.5" thickBot="1">
      <c r="B42" s="935"/>
      <c r="C42" s="935" t="s">
        <v>372</v>
      </c>
      <c r="D42" s="939" t="str">
        <f>F4</f>
        <v>KLUBI I FUTBOLLIT FLAMURTARI</v>
      </c>
      <c r="E42" s="939"/>
      <c r="F42" s="939"/>
      <c r="G42" s="947"/>
      <c r="H42" s="936"/>
      <c r="I42" s="935"/>
      <c r="J42" s="936"/>
      <c r="K42" s="948" t="s">
        <v>373</v>
      </c>
      <c r="L42" s="937" t="s">
        <v>374</v>
      </c>
      <c r="M42" s="937"/>
    </row>
    <row r="43" spans="2:13" ht="13.5" thickBot="1">
      <c r="B43" s="935"/>
      <c r="C43" s="935"/>
      <c r="D43" s="936"/>
      <c r="E43" s="936"/>
      <c r="F43" s="936"/>
      <c r="G43" s="937"/>
      <c r="H43" s="936"/>
      <c r="I43" s="1155" t="s">
        <v>375</v>
      </c>
      <c r="J43" s="1156"/>
      <c r="K43" s="936"/>
      <c r="L43" s="937"/>
      <c r="M43" s="937"/>
    </row>
    <row r="44" spans="2:13" ht="13.5" thickBot="1">
      <c r="B44" s="935"/>
      <c r="C44" s="935" t="s">
        <v>376</v>
      </c>
      <c r="D44" s="939" t="s">
        <v>1004</v>
      </c>
      <c r="E44" s="939"/>
      <c r="F44" s="939"/>
      <c r="G44" s="947"/>
      <c r="H44" s="936"/>
      <c r="I44" s="935"/>
      <c r="J44" s="936"/>
      <c r="K44" s="949"/>
      <c r="L44" s="937" t="s">
        <v>377</v>
      </c>
      <c r="M44" s="937"/>
    </row>
    <row r="45" spans="2:13">
      <c r="B45" s="935"/>
      <c r="C45" s="935"/>
      <c r="D45" s="936"/>
      <c r="E45" s="936"/>
      <c r="F45" s="936"/>
      <c r="G45" s="937"/>
      <c r="H45" s="936"/>
      <c r="I45" s="935"/>
      <c r="J45" s="939"/>
      <c r="K45" s="939"/>
      <c r="L45" s="947"/>
      <c r="M45" s="937"/>
    </row>
    <row r="46" spans="2:13" ht="13.5" thickBot="1">
      <c r="B46" s="935"/>
      <c r="C46" s="935" t="s">
        <v>378</v>
      </c>
      <c r="D46" s="939" t="s">
        <v>1005</v>
      </c>
      <c r="E46" s="939"/>
      <c r="F46" s="939"/>
      <c r="G46" s="947"/>
      <c r="H46" s="936"/>
      <c r="I46" s="935"/>
      <c r="J46" s="939"/>
      <c r="K46" s="939"/>
      <c r="L46" s="947"/>
      <c r="M46" s="947"/>
    </row>
    <row r="47" spans="2:13" ht="13.5" thickBot="1">
      <c r="B47" s="935"/>
      <c r="C47" s="935"/>
      <c r="D47" s="939"/>
      <c r="E47" s="939"/>
      <c r="F47" s="939"/>
      <c r="G47" s="947"/>
      <c r="H47" s="936"/>
      <c r="I47" s="1155" t="s">
        <v>379</v>
      </c>
      <c r="J47" s="1157"/>
      <c r="K47" s="948" t="s">
        <v>373</v>
      </c>
      <c r="L47" s="950" t="s">
        <v>380</v>
      </c>
      <c r="M47" s="947"/>
    </row>
    <row r="48" spans="2:13" ht="13.5" thickBot="1">
      <c r="B48" s="935"/>
      <c r="C48" s="935"/>
      <c r="D48" s="936"/>
      <c r="E48" s="936"/>
      <c r="F48" s="936"/>
      <c r="G48" s="937"/>
      <c r="H48" s="936"/>
      <c r="I48" s="935"/>
      <c r="J48" s="936"/>
      <c r="K48" s="936"/>
      <c r="L48" s="950"/>
      <c r="M48" s="947"/>
    </row>
    <row r="49" spans="1:13" ht="13.5" thickBot="1">
      <c r="B49" s="935"/>
      <c r="C49" s="935"/>
      <c r="D49" s="936"/>
      <c r="E49" s="1040"/>
      <c r="F49" s="939"/>
      <c r="G49" s="947"/>
      <c r="H49" s="936"/>
      <c r="I49" s="935"/>
      <c r="J49" s="936"/>
      <c r="K49" s="949"/>
      <c r="L49" s="950" t="s">
        <v>366</v>
      </c>
      <c r="M49" s="947"/>
    </row>
    <row r="50" spans="1:13">
      <c r="B50" s="935"/>
      <c r="C50" s="935" t="s">
        <v>383</v>
      </c>
      <c r="D50" s="936"/>
      <c r="E50" s="939"/>
      <c r="F50" s="939"/>
      <c r="G50" s="947"/>
      <c r="H50" s="936"/>
      <c r="I50" s="944"/>
      <c r="J50" s="945"/>
      <c r="K50" s="945"/>
      <c r="L50" s="951"/>
      <c r="M50" s="937"/>
    </row>
    <row r="51" spans="1:13">
      <c r="B51" s="935"/>
      <c r="C51" s="1161" t="s">
        <v>1006</v>
      </c>
      <c r="D51" s="1162"/>
      <c r="E51" s="1162"/>
      <c r="F51" s="1162"/>
      <c r="G51" s="1163"/>
      <c r="H51" s="936"/>
      <c r="I51" s="1155" t="s">
        <v>381</v>
      </c>
      <c r="J51" s="1156"/>
      <c r="K51" s="1156">
        <v>0</v>
      </c>
      <c r="L51" s="1157"/>
      <c r="M51" s="937"/>
    </row>
    <row r="52" spans="1:13">
      <c r="B52" s="935"/>
      <c r="C52" s="935"/>
      <c r="D52" s="936"/>
      <c r="E52" s="936"/>
      <c r="F52" s="936"/>
      <c r="G52" s="937"/>
      <c r="H52" s="936"/>
      <c r="I52" s="944"/>
      <c r="J52" s="945"/>
      <c r="K52" s="938"/>
      <c r="L52" s="952"/>
      <c r="M52" s="937"/>
    </row>
    <row r="53" spans="1:13">
      <c r="B53" s="935"/>
      <c r="C53" s="935"/>
      <c r="D53" s="936"/>
      <c r="E53" s="936"/>
      <c r="F53" s="936"/>
      <c r="G53" s="937"/>
      <c r="H53" s="936"/>
      <c r="I53" s="1155" t="s">
        <v>382</v>
      </c>
      <c r="J53" s="1156"/>
      <c r="K53" s="1156"/>
      <c r="L53" s="1157"/>
      <c r="M53" s="937"/>
    </row>
    <row r="54" spans="1:13">
      <c r="B54" s="944"/>
      <c r="C54" s="935"/>
      <c r="D54" s="936"/>
      <c r="E54" s="939"/>
      <c r="F54" s="939"/>
      <c r="G54" s="947"/>
      <c r="H54" s="945"/>
      <c r="I54" s="935"/>
      <c r="J54" s="939"/>
      <c r="K54" s="939"/>
      <c r="L54" s="947"/>
      <c r="M54" s="951"/>
    </row>
    <row r="55" spans="1:13">
      <c r="B55" s="935"/>
      <c r="C55" s="1158"/>
      <c r="D55" s="1159"/>
      <c r="E55" s="1159"/>
      <c r="F55" s="1159"/>
      <c r="G55" s="1160"/>
      <c r="H55" s="936"/>
      <c r="I55" s="1155" t="s">
        <v>907</v>
      </c>
      <c r="J55" s="1156"/>
      <c r="K55" s="1156" t="s">
        <v>908</v>
      </c>
      <c r="L55" s="1157"/>
      <c r="M55" s="947"/>
    </row>
    <row r="56" spans="1:13">
      <c r="B56" s="935"/>
      <c r="C56" s="944"/>
      <c r="D56" s="945"/>
      <c r="E56" s="945"/>
      <c r="F56" s="939"/>
      <c r="G56" s="947"/>
      <c r="H56" s="936"/>
      <c r="I56" s="944"/>
      <c r="J56" s="945"/>
      <c r="K56" s="945"/>
      <c r="L56" s="951"/>
      <c r="M56" s="937"/>
    </row>
    <row r="57" spans="1:13">
      <c r="B57" s="935"/>
      <c r="C57" s="1145" t="s">
        <v>867</v>
      </c>
      <c r="D57" s="1144"/>
      <c r="E57" s="1144" t="s">
        <v>1007</v>
      </c>
      <c r="F57" s="936"/>
      <c r="G57" s="937"/>
      <c r="H57" s="936"/>
      <c r="I57" s="1155" t="s">
        <v>384</v>
      </c>
      <c r="J57" s="1156"/>
      <c r="K57" s="1156" t="s">
        <v>909</v>
      </c>
      <c r="L57" s="1157"/>
      <c r="M57" s="937"/>
    </row>
    <row r="58" spans="1:13" ht="13.5" thickBot="1">
      <c r="B58" s="935"/>
      <c r="C58" s="953"/>
      <c r="D58" s="954"/>
      <c r="E58" s="954"/>
      <c r="F58" s="954"/>
      <c r="G58" s="955"/>
      <c r="H58" s="936"/>
      <c r="I58" s="953"/>
      <c r="J58" s="954"/>
      <c r="K58" s="954"/>
      <c r="L58" s="955"/>
      <c r="M58" s="937"/>
    </row>
    <row r="59" spans="1:13">
      <c r="B59" s="935"/>
      <c r="C59" s="936"/>
      <c r="D59" s="936"/>
      <c r="E59" s="936"/>
      <c r="F59" s="936"/>
      <c r="G59" s="936"/>
      <c r="H59" s="936"/>
      <c r="I59" s="936"/>
      <c r="J59" s="936"/>
      <c r="K59" s="936"/>
      <c r="L59" s="936"/>
      <c r="M59" s="937"/>
    </row>
    <row r="60" spans="1:13" ht="13.5" thickBot="1">
      <c r="B60" s="956"/>
      <c r="C60" s="957"/>
      <c r="D60" s="957"/>
      <c r="E60" s="957"/>
      <c r="F60" s="957"/>
      <c r="G60" s="957"/>
      <c r="H60" s="957"/>
      <c r="I60" s="957"/>
      <c r="J60" s="957"/>
      <c r="K60" s="957"/>
      <c r="L60" s="957"/>
      <c r="M60" s="958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>
      <c r="A63" s="1"/>
      <c r="B63" s="1"/>
      <c r="C63" s="1"/>
      <c r="D63" s="1154"/>
      <c r="E63" s="1154"/>
      <c r="F63" s="1154"/>
      <c r="G63" s="1154"/>
      <c r="H63" s="1154"/>
      <c r="I63" s="1154"/>
      <c r="J63" s="1154"/>
      <c r="K63" s="1154"/>
      <c r="L63" s="102"/>
    </row>
    <row r="64" spans="1:13">
      <c r="B64" s="1"/>
      <c r="C64" s="1"/>
      <c r="D64" s="1"/>
      <c r="E64" s="1"/>
      <c r="F64" s="1"/>
      <c r="G64" s="1"/>
      <c r="H64" s="1"/>
      <c r="I64" s="1"/>
      <c r="J64" s="1"/>
    </row>
  </sheetData>
  <mergeCells count="22">
    <mergeCell ref="I47:J47"/>
    <mergeCell ref="I40:L40"/>
    <mergeCell ref="I43:J43"/>
    <mergeCell ref="H5:J5"/>
    <mergeCell ref="G6:J6"/>
    <mergeCell ref="I7:J7"/>
    <mergeCell ref="H9:I9"/>
    <mergeCell ref="B16:L16"/>
    <mergeCell ref="D20:J20"/>
    <mergeCell ref="G11:M11"/>
    <mergeCell ref="D23:M23"/>
    <mergeCell ref="G12:J12"/>
    <mergeCell ref="D63:K63"/>
    <mergeCell ref="I57:J57"/>
    <mergeCell ref="K57:L57"/>
    <mergeCell ref="I51:J51"/>
    <mergeCell ref="K51:L51"/>
    <mergeCell ref="I55:J55"/>
    <mergeCell ref="K55:L55"/>
    <mergeCell ref="I53:L53"/>
    <mergeCell ref="C55:G55"/>
    <mergeCell ref="C51:G51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3:K55"/>
  <sheetViews>
    <sheetView workbookViewId="0">
      <selection activeCell="I36" sqref="I36"/>
    </sheetView>
  </sheetViews>
  <sheetFormatPr defaultRowHeight="12.75"/>
  <cols>
    <col min="1" max="1" width="2.140625" customWidth="1"/>
    <col min="2" max="2" width="3.28515625" customWidth="1"/>
    <col min="3" max="3" width="4.7109375" customWidth="1"/>
    <col min="4" max="4" width="24.7109375" customWidth="1"/>
    <col min="5" max="5" width="25.42578125" customWidth="1"/>
    <col min="6" max="6" width="18.28515625" customWidth="1"/>
    <col min="7" max="7" width="13.140625" customWidth="1"/>
    <col min="8" max="8" width="12.85546875" customWidth="1"/>
    <col min="9" max="9" width="16.28515625" customWidth="1"/>
    <col min="10" max="10" width="6.42578125" customWidth="1"/>
    <col min="11" max="11" width="4.85546875" customWidth="1"/>
    <col min="12" max="12" width="6.42578125" customWidth="1"/>
    <col min="13" max="13" width="5.42578125" customWidth="1"/>
    <col min="14" max="14" width="4.7109375" customWidth="1"/>
  </cols>
  <sheetData>
    <row r="3" spans="2:11">
      <c r="B3" s="2"/>
      <c r="C3" s="51"/>
      <c r="D3" s="51"/>
      <c r="E3" s="51"/>
      <c r="F3" s="51"/>
      <c r="G3" s="2"/>
      <c r="H3" s="2"/>
    </row>
    <row r="4" spans="2:11">
      <c r="B4" s="54"/>
      <c r="C4" s="2" t="str">
        <f>'Kopertina '!F4</f>
        <v>KLUBI I FUTBOLLIT FLAMURTARI</v>
      </c>
      <c r="D4" s="2"/>
      <c r="E4" s="2"/>
      <c r="F4" s="2"/>
      <c r="G4" s="2"/>
      <c r="H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238</v>
      </c>
    </row>
    <row r="6" spans="2:11">
      <c r="B6" s="1"/>
      <c r="C6" s="1188" t="s">
        <v>134</v>
      </c>
      <c r="D6" s="1188"/>
      <c r="E6" s="1188"/>
      <c r="F6" s="1188"/>
      <c r="G6" s="1188"/>
      <c r="H6" s="1188"/>
      <c r="I6" s="1188"/>
    </row>
    <row r="7" spans="2:11">
      <c r="B7" s="1"/>
      <c r="C7" s="1"/>
      <c r="D7" s="1"/>
      <c r="E7" s="1"/>
      <c r="F7" s="1"/>
      <c r="G7" s="1"/>
      <c r="H7" s="2" t="s">
        <v>131</v>
      </c>
      <c r="I7" s="19"/>
      <c r="J7" s="19">
        <f>'Kopertina '!F29</f>
        <v>2012</v>
      </c>
    </row>
    <row r="8" spans="2:11">
      <c r="B8" s="1"/>
      <c r="C8" s="1"/>
      <c r="D8" s="1"/>
      <c r="E8" s="1"/>
      <c r="F8" s="1"/>
      <c r="G8" s="1"/>
      <c r="H8" s="1"/>
    </row>
    <row r="9" spans="2:11" ht="13.5" thickBot="1"/>
    <row r="10" spans="2:11" ht="23.25" customHeight="1" thickBot="1">
      <c r="C10" s="450" t="s">
        <v>1</v>
      </c>
      <c r="D10" s="451" t="s">
        <v>495</v>
      </c>
      <c r="E10" s="451" t="s">
        <v>496</v>
      </c>
      <c r="F10" s="451" t="s">
        <v>497</v>
      </c>
      <c r="G10" s="451" t="s">
        <v>393</v>
      </c>
      <c r="H10" s="451" t="s">
        <v>403</v>
      </c>
      <c r="I10" s="452" t="s">
        <v>498</v>
      </c>
    </row>
    <row r="11" spans="2:11">
      <c r="C11" s="1010" t="s">
        <v>72</v>
      </c>
      <c r="D11" s="1014" t="s">
        <v>891</v>
      </c>
      <c r="E11" s="981"/>
      <c r="F11" s="981"/>
      <c r="G11" s="981"/>
      <c r="H11" s="981"/>
      <c r="I11" s="982">
        <f>I12+I13+I14+I15+I16</f>
        <v>0</v>
      </c>
    </row>
    <row r="12" spans="2:11">
      <c r="C12" s="1011"/>
      <c r="D12" s="82"/>
      <c r="E12" s="82"/>
      <c r="F12" s="82"/>
      <c r="G12" s="82"/>
      <c r="H12" s="82"/>
      <c r="I12" s="453">
        <f t="shared" ref="I12:I34" si="0">G12*H12</f>
        <v>0</v>
      </c>
    </row>
    <row r="13" spans="2:11">
      <c r="C13" s="1011"/>
      <c r="D13" s="82"/>
      <c r="E13" s="82"/>
      <c r="F13" s="82"/>
      <c r="G13" s="82"/>
      <c r="H13" s="82"/>
      <c r="I13" s="453">
        <f t="shared" si="0"/>
        <v>0</v>
      </c>
    </row>
    <row r="14" spans="2:11">
      <c r="C14" s="1011"/>
      <c r="D14" s="82"/>
      <c r="E14" s="82"/>
      <c r="F14" s="82"/>
      <c r="G14" s="82"/>
      <c r="H14" s="82"/>
      <c r="I14" s="453">
        <f t="shared" si="0"/>
        <v>0</v>
      </c>
    </row>
    <row r="15" spans="2:11">
      <c r="C15" s="1011"/>
      <c r="D15" s="82"/>
      <c r="E15" s="82"/>
      <c r="F15" s="82"/>
      <c r="G15" s="82"/>
      <c r="H15" s="82"/>
      <c r="I15" s="453">
        <f t="shared" si="0"/>
        <v>0</v>
      </c>
    </row>
    <row r="16" spans="2:11">
      <c r="C16" s="1011"/>
      <c r="D16" s="82"/>
      <c r="E16" s="82"/>
      <c r="F16" s="82"/>
      <c r="G16" s="82"/>
      <c r="H16" s="82"/>
      <c r="I16" s="453">
        <f t="shared" si="0"/>
        <v>0</v>
      </c>
    </row>
    <row r="17" spans="3:9">
      <c r="C17" s="1011" t="s">
        <v>78</v>
      </c>
      <c r="D17" s="979" t="s">
        <v>526</v>
      </c>
      <c r="E17" s="983"/>
      <c r="F17" s="983"/>
      <c r="G17" s="983"/>
      <c r="H17" s="983"/>
      <c r="I17" s="984">
        <f>I18+I19+I20+I21+I22+I23</f>
        <v>0</v>
      </c>
    </row>
    <row r="18" spans="3:9">
      <c r="C18" s="1011"/>
      <c r="D18" s="82"/>
      <c r="E18" s="82"/>
      <c r="F18" s="82"/>
      <c r="G18" s="82"/>
      <c r="H18" s="82"/>
      <c r="I18" s="453">
        <f t="shared" si="0"/>
        <v>0</v>
      </c>
    </row>
    <row r="19" spans="3:9">
      <c r="C19" s="1011"/>
      <c r="D19" s="82"/>
      <c r="E19" s="82"/>
      <c r="F19" s="82"/>
      <c r="G19" s="82"/>
      <c r="H19" s="82"/>
      <c r="I19" s="453">
        <f t="shared" si="0"/>
        <v>0</v>
      </c>
    </row>
    <row r="20" spans="3:9">
      <c r="C20" s="1011"/>
      <c r="D20" s="82"/>
      <c r="E20" s="82"/>
      <c r="F20" s="82"/>
      <c r="G20" s="82"/>
      <c r="H20" s="82"/>
      <c r="I20" s="453">
        <f t="shared" si="0"/>
        <v>0</v>
      </c>
    </row>
    <row r="21" spans="3:9">
      <c r="C21" s="1011"/>
      <c r="D21" s="82"/>
      <c r="E21" s="82"/>
      <c r="F21" s="82"/>
      <c r="G21" s="82"/>
      <c r="H21" s="82"/>
      <c r="I21" s="453">
        <f t="shared" si="0"/>
        <v>0</v>
      </c>
    </row>
    <row r="22" spans="3:9">
      <c r="C22" s="1011"/>
      <c r="D22" s="82"/>
      <c r="E22" s="82"/>
      <c r="F22" s="82"/>
      <c r="G22" s="82"/>
      <c r="H22" s="82"/>
      <c r="I22" s="453">
        <f t="shared" si="0"/>
        <v>0</v>
      </c>
    </row>
    <row r="23" spans="3:9">
      <c r="C23" s="1011"/>
      <c r="D23" s="82"/>
      <c r="E23" s="82"/>
      <c r="F23" s="82"/>
      <c r="G23" s="82"/>
      <c r="H23" s="82"/>
      <c r="I23" s="453">
        <f t="shared" si="0"/>
        <v>0</v>
      </c>
    </row>
    <row r="24" spans="3:9">
      <c r="C24" s="1011" t="s">
        <v>83</v>
      </c>
      <c r="D24" s="979" t="s">
        <v>892</v>
      </c>
      <c r="E24" s="983"/>
      <c r="F24" s="983"/>
      <c r="G24" s="983"/>
      <c r="H24" s="983"/>
      <c r="I24" s="984">
        <f>I25+I26+I27+I28</f>
        <v>0</v>
      </c>
    </row>
    <row r="25" spans="3:9">
      <c r="C25" s="1011"/>
      <c r="D25" s="82"/>
      <c r="E25" s="82"/>
      <c r="F25" s="82"/>
      <c r="G25" s="82"/>
      <c r="H25" s="82"/>
      <c r="I25" s="453">
        <f>I30+I31+I32+I33+I34</f>
        <v>0</v>
      </c>
    </row>
    <row r="26" spans="3:9">
      <c r="C26" s="1011"/>
      <c r="D26" s="82"/>
      <c r="E26" s="82"/>
      <c r="F26" s="82"/>
      <c r="G26" s="82"/>
      <c r="H26" s="82"/>
      <c r="I26" s="453">
        <f t="shared" si="0"/>
        <v>0</v>
      </c>
    </row>
    <row r="27" spans="3:9">
      <c r="C27" s="1011"/>
      <c r="D27" s="82"/>
      <c r="E27" s="82"/>
      <c r="F27" s="82"/>
      <c r="G27" s="82"/>
      <c r="H27" s="82"/>
      <c r="I27" s="453">
        <f t="shared" si="0"/>
        <v>0</v>
      </c>
    </row>
    <row r="28" spans="3:9">
      <c r="C28" s="1011"/>
      <c r="D28" s="82"/>
      <c r="E28" s="82"/>
      <c r="F28" s="82"/>
      <c r="G28" s="82"/>
      <c r="H28" s="82"/>
      <c r="I28" s="453">
        <f t="shared" si="0"/>
        <v>0</v>
      </c>
    </row>
    <row r="29" spans="3:9">
      <c r="C29" s="1011" t="s">
        <v>114</v>
      </c>
      <c r="D29" s="979" t="s">
        <v>893</v>
      </c>
      <c r="E29" s="983"/>
      <c r="F29" s="983"/>
      <c r="G29" s="983"/>
      <c r="H29" s="983"/>
      <c r="I29" s="984">
        <f t="shared" si="0"/>
        <v>0</v>
      </c>
    </row>
    <row r="30" spans="3:9">
      <c r="C30" s="1011"/>
      <c r="D30" s="82"/>
      <c r="E30" s="82"/>
      <c r="F30" s="82"/>
      <c r="G30" s="82"/>
      <c r="H30" s="82"/>
      <c r="I30" s="453">
        <f t="shared" si="0"/>
        <v>0</v>
      </c>
    </row>
    <row r="31" spans="3:9">
      <c r="C31" s="1011"/>
      <c r="D31" s="82"/>
      <c r="E31" s="82"/>
      <c r="F31" s="82"/>
      <c r="G31" s="82"/>
      <c r="H31" s="82"/>
      <c r="I31" s="453">
        <f t="shared" si="0"/>
        <v>0</v>
      </c>
    </row>
    <row r="32" spans="3:9">
      <c r="C32" s="1011"/>
      <c r="D32" s="82"/>
      <c r="E32" s="82"/>
      <c r="F32" s="82"/>
      <c r="G32" s="82"/>
      <c r="H32" s="82"/>
      <c r="I32" s="453">
        <f t="shared" si="0"/>
        <v>0</v>
      </c>
    </row>
    <row r="33" spans="3:9">
      <c r="C33" s="1011"/>
      <c r="D33" s="82"/>
      <c r="E33" s="82"/>
      <c r="F33" s="82"/>
      <c r="G33" s="82"/>
      <c r="H33" s="82"/>
      <c r="I33" s="453">
        <f t="shared" si="0"/>
        <v>0</v>
      </c>
    </row>
    <row r="34" spans="3:9" ht="13.5" thickBot="1">
      <c r="C34" s="25"/>
      <c r="D34" s="454"/>
      <c r="E34" s="454"/>
      <c r="F34" s="454"/>
      <c r="G34" s="454"/>
      <c r="H34" s="454"/>
      <c r="I34" s="455">
        <f t="shared" si="0"/>
        <v>0</v>
      </c>
    </row>
    <row r="35" spans="3:9" ht="19.5" customHeight="1" thickBot="1">
      <c r="C35" s="456"/>
      <c r="D35" s="457" t="s">
        <v>164</v>
      </c>
      <c r="E35" s="458"/>
      <c r="F35" s="458"/>
      <c r="G35" s="458"/>
      <c r="H35" s="458"/>
      <c r="I35" s="459">
        <f>I11+I17+I24+I29</f>
        <v>0</v>
      </c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">
    <mergeCell ref="C6:I6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J42"/>
  <sheetViews>
    <sheetView workbookViewId="0">
      <selection activeCell="G41" sqref="G41"/>
    </sheetView>
  </sheetViews>
  <sheetFormatPr defaultRowHeight="12.75"/>
  <cols>
    <col min="1" max="1" width="3.85546875" style="102" customWidth="1"/>
    <col min="2" max="2" width="4.85546875" style="102" customWidth="1"/>
    <col min="3" max="3" width="23.28515625" style="102" customWidth="1"/>
    <col min="4" max="4" width="12.42578125" style="102" customWidth="1"/>
    <col min="5" max="5" width="17.5703125" style="102" customWidth="1"/>
    <col min="6" max="6" width="16.7109375" style="102" customWidth="1"/>
    <col min="7" max="7" width="17.140625" style="226" customWidth="1"/>
    <col min="8" max="8" width="5.42578125" style="102" customWidth="1"/>
    <col min="9" max="9" width="6.7109375" style="102" customWidth="1"/>
    <col min="10" max="10" width="7" style="102" customWidth="1"/>
    <col min="11" max="11" width="5.42578125" style="102" customWidth="1"/>
    <col min="12" max="16384" width="9.140625" style="102"/>
  </cols>
  <sheetData>
    <row r="1" spans="2:10">
      <c r="B1" s="3"/>
      <c r="C1" s="157"/>
      <c r="D1" s="157"/>
      <c r="E1" s="157"/>
      <c r="F1" s="157"/>
      <c r="G1" s="222"/>
    </row>
    <row r="2" spans="2:10">
      <c r="B2" s="3"/>
      <c r="C2" s="3" t="str">
        <f>'Kopertina '!F4</f>
        <v>KLUBI I FUTBOLLIT FLAMURTARI</v>
      </c>
      <c r="D2" s="3"/>
      <c r="E2" s="3"/>
      <c r="F2" s="3"/>
      <c r="G2" s="222"/>
    </row>
    <row r="3" spans="2:10">
      <c r="B3" s="61"/>
      <c r="C3" s="61"/>
      <c r="D3" s="61"/>
      <c r="E3" s="61"/>
      <c r="F3" s="61"/>
      <c r="G3" s="222"/>
      <c r="H3" s="3"/>
      <c r="I3" s="3"/>
      <c r="J3" s="3" t="s">
        <v>117</v>
      </c>
    </row>
    <row r="4" spans="2:10">
      <c r="B4" s="61"/>
      <c r="C4" s="1205" t="s">
        <v>135</v>
      </c>
      <c r="D4" s="1205"/>
      <c r="E4" s="1205"/>
      <c r="F4" s="1205"/>
      <c r="G4" s="1205"/>
      <c r="H4" s="1205"/>
    </row>
    <row r="5" spans="2:10">
      <c r="B5" s="61"/>
      <c r="C5" s="61"/>
      <c r="D5" s="61"/>
      <c r="E5" s="61"/>
      <c r="F5" s="61"/>
      <c r="G5" s="222" t="s">
        <v>131</v>
      </c>
      <c r="H5" s="158"/>
      <c r="I5" s="158">
        <f>'Kopertina '!F29</f>
        <v>2012</v>
      </c>
    </row>
    <row r="6" spans="2:10" ht="13.5" thickBot="1">
      <c r="B6" s="61"/>
      <c r="C6" s="61"/>
      <c r="D6" s="61"/>
      <c r="E6" s="61"/>
      <c r="F6" s="61"/>
      <c r="G6" s="223"/>
    </row>
    <row r="7" spans="2:10" ht="13.5" thickBot="1">
      <c r="B7" s="217"/>
      <c r="C7" s="207"/>
      <c r="D7" s="207"/>
      <c r="E7" s="207"/>
      <c r="F7" s="207"/>
      <c r="G7" s="224"/>
      <c r="H7" s="207"/>
      <c r="I7" s="208"/>
      <c r="J7" s="61"/>
    </row>
    <row r="8" spans="2:10" ht="12.75" customHeight="1">
      <c r="B8" s="1208" t="s">
        <v>199</v>
      </c>
      <c r="C8" s="1210" t="s">
        <v>388</v>
      </c>
      <c r="D8" s="1210" t="s">
        <v>869</v>
      </c>
      <c r="E8" s="1210" t="s">
        <v>400</v>
      </c>
      <c r="F8" s="1210" t="s">
        <v>398</v>
      </c>
      <c r="G8" s="1210" t="s">
        <v>401</v>
      </c>
      <c r="H8" s="61"/>
      <c r="I8" s="209"/>
      <c r="J8" s="61"/>
    </row>
    <row r="9" spans="2:10" ht="13.5" thickBot="1">
      <c r="B9" s="1209"/>
      <c r="C9" s="1211"/>
      <c r="D9" s="1211"/>
      <c r="E9" s="1211"/>
      <c r="F9" s="1211"/>
      <c r="G9" s="1211"/>
      <c r="H9" s="61"/>
      <c r="I9" s="209"/>
      <c r="J9" s="61"/>
    </row>
    <row r="10" spans="2:10">
      <c r="B10" s="218">
        <v>1</v>
      </c>
      <c r="C10" s="219"/>
      <c r="D10" s="219"/>
      <c r="E10" s="219"/>
      <c r="F10" s="219"/>
      <c r="G10" s="241">
        <f>D10+E10-F10</f>
        <v>0</v>
      </c>
      <c r="H10" s="61"/>
      <c r="I10" s="209"/>
      <c r="J10" s="61"/>
    </row>
    <row r="11" spans="2:10">
      <c r="B11" s="220">
        <v>2</v>
      </c>
      <c r="C11" s="134"/>
      <c r="D11" s="134"/>
      <c r="E11" s="134"/>
      <c r="F11" s="134"/>
      <c r="G11" s="462">
        <f t="shared" ref="G11:G37" si="0">D11+E11-F11</f>
        <v>0</v>
      </c>
      <c r="H11" s="61"/>
      <c r="I11" s="209"/>
      <c r="J11" s="61"/>
    </row>
    <row r="12" spans="2:10">
      <c r="B12" s="220">
        <v>3</v>
      </c>
      <c r="C12" s="134"/>
      <c r="D12" s="134"/>
      <c r="E12" s="134"/>
      <c r="F12" s="134"/>
      <c r="G12" s="462">
        <f t="shared" si="0"/>
        <v>0</v>
      </c>
      <c r="H12" s="61"/>
      <c r="I12" s="209"/>
      <c r="J12" s="61"/>
    </row>
    <row r="13" spans="2:10">
      <c r="B13" s="220">
        <v>4</v>
      </c>
      <c r="C13" s="134"/>
      <c r="D13" s="134"/>
      <c r="E13" s="134"/>
      <c r="F13" s="134"/>
      <c r="G13" s="462">
        <f t="shared" si="0"/>
        <v>0</v>
      </c>
      <c r="H13" s="61"/>
      <c r="I13" s="209"/>
      <c r="J13" s="61"/>
    </row>
    <row r="14" spans="2:10">
      <c r="B14" s="220">
        <v>5</v>
      </c>
      <c r="C14" s="134"/>
      <c r="D14" s="134"/>
      <c r="E14" s="134"/>
      <c r="F14" s="134"/>
      <c r="G14" s="462">
        <f t="shared" si="0"/>
        <v>0</v>
      </c>
      <c r="H14" s="61"/>
      <c r="I14" s="209"/>
      <c r="J14" s="61"/>
    </row>
    <row r="15" spans="2:10">
      <c r="B15" s="220">
        <v>6</v>
      </c>
      <c r="C15" s="134"/>
      <c r="D15" s="134"/>
      <c r="E15" s="134"/>
      <c r="F15" s="134"/>
      <c r="G15" s="462">
        <f t="shared" si="0"/>
        <v>0</v>
      </c>
      <c r="H15" s="61"/>
      <c r="I15" s="209"/>
      <c r="J15" s="61"/>
    </row>
    <row r="16" spans="2:10">
      <c r="B16" s="220">
        <v>7</v>
      </c>
      <c r="C16" s="134"/>
      <c r="D16" s="134"/>
      <c r="E16" s="134"/>
      <c r="F16" s="134"/>
      <c r="G16" s="462">
        <f t="shared" si="0"/>
        <v>0</v>
      </c>
      <c r="H16" s="61"/>
      <c r="I16" s="209"/>
      <c r="J16" s="61"/>
    </row>
    <row r="17" spans="2:10">
      <c r="B17" s="220">
        <v>8</v>
      </c>
      <c r="C17" s="134"/>
      <c r="D17" s="134"/>
      <c r="E17" s="134"/>
      <c r="F17" s="134"/>
      <c r="G17" s="462">
        <f t="shared" si="0"/>
        <v>0</v>
      </c>
      <c r="H17" s="61"/>
      <c r="I17" s="209"/>
      <c r="J17" s="61"/>
    </row>
    <row r="18" spans="2:10">
      <c r="B18" s="220">
        <v>9</v>
      </c>
      <c r="C18" s="134"/>
      <c r="D18" s="134"/>
      <c r="E18" s="134"/>
      <c r="F18" s="134"/>
      <c r="G18" s="462">
        <f t="shared" si="0"/>
        <v>0</v>
      </c>
      <c r="H18" s="61"/>
      <c r="I18" s="209"/>
      <c r="J18" s="61"/>
    </row>
    <row r="19" spans="2:10">
      <c r="B19" s="220">
        <v>10</v>
      </c>
      <c r="C19" s="134"/>
      <c r="D19" s="134"/>
      <c r="E19" s="134"/>
      <c r="F19" s="134"/>
      <c r="G19" s="462">
        <f t="shared" si="0"/>
        <v>0</v>
      </c>
      <c r="H19" s="61"/>
      <c r="I19" s="209"/>
      <c r="J19" s="61"/>
    </row>
    <row r="20" spans="2:10">
      <c r="B20" s="220">
        <v>11</v>
      </c>
      <c r="C20" s="134"/>
      <c r="D20" s="134"/>
      <c r="E20" s="134"/>
      <c r="F20" s="134"/>
      <c r="G20" s="462">
        <f t="shared" si="0"/>
        <v>0</v>
      </c>
      <c r="H20" s="61"/>
      <c r="I20" s="209"/>
      <c r="J20" s="61"/>
    </row>
    <row r="21" spans="2:10">
      <c r="B21" s="220">
        <v>12</v>
      </c>
      <c r="C21" s="134"/>
      <c r="D21" s="134"/>
      <c r="E21" s="134"/>
      <c r="F21" s="134"/>
      <c r="G21" s="462">
        <f t="shared" si="0"/>
        <v>0</v>
      </c>
      <c r="H21" s="61"/>
      <c r="I21" s="209"/>
    </row>
    <row r="22" spans="2:10">
      <c r="B22" s="220">
        <v>13</v>
      </c>
      <c r="C22" s="134"/>
      <c r="D22" s="134"/>
      <c r="E22" s="134"/>
      <c r="F22" s="134"/>
      <c r="G22" s="462">
        <f t="shared" si="0"/>
        <v>0</v>
      </c>
      <c r="H22" s="61"/>
      <c r="I22" s="209"/>
    </row>
    <row r="23" spans="2:10">
      <c r="B23" s="220">
        <v>14</v>
      </c>
      <c r="C23" s="134"/>
      <c r="D23" s="134"/>
      <c r="E23" s="134"/>
      <c r="F23" s="134"/>
      <c r="G23" s="462">
        <f t="shared" si="0"/>
        <v>0</v>
      </c>
      <c r="H23" s="61"/>
      <c r="I23" s="209"/>
    </row>
    <row r="24" spans="2:10">
      <c r="B24" s="220">
        <v>15</v>
      </c>
      <c r="C24" s="134"/>
      <c r="D24" s="134"/>
      <c r="E24" s="134"/>
      <c r="F24" s="134"/>
      <c r="G24" s="462">
        <f t="shared" si="0"/>
        <v>0</v>
      </c>
      <c r="H24" s="61"/>
      <c r="I24" s="209"/>
    </row>
    <row r="25" spans="2:10">
      <c r="B25" s="220">
        <v>16</v>
      </c>
      <c r="C25" s="134"/>
      <c r="D25" s="134"/>
      <c r="E25" s="134"/>
      <c r="F25" s="134"/>
      <c r="G25" s="462">
        <f t="shared" si="0"/>
        <v>0</v>
      </c>
      <c r="H25" s="61"/>
      <c r="I25" s="209"/>
    </row>
    <row r="26" spans="2:10">
      <c r="B26" s="220">
        <v>17</v>
      </c>
      <c r="C26" s="134"/>
      <c r="D26" s="134"/>
      <c r="E26" s="134"/>
      <c r="F26" s="134"/>
      <c r="G26" s="462">
        <f t="shared" si="0"/>
        <v>0</v>
      </c>
      <c r="H26" s="61"/>
      <c r="I26" s="209"/>
    </row>
    <row r="27" spans="2:10">
      <c r="B27" s="220">
        <v>18</v>
      </c>
      <c r="C27" s="134"/>
      <c r="D27" s="134"/>
      <c r="E27" s="134"/>
      <c r="F27" s="134"/>
      <c r="G27" s="462">
        <f t="shared" si="0"/>
        <v>0</v>
      </c>
      <c r="H27" s="61"/>
      <c r="I27" s="209"/>
    </row>
    <row r="28" spans="2:10">
      <c r="B28" s="220">
        <v>19</v>
      </c>
      <c r="C28" s="134"/>
      <c r="D28" s="134"/>
      <c r="E28" s="134"/>
      <c r="F28" s="134"/>
      <c r="G28" s="462">
        <f t="shared" si="0"/>
        <v>0</v>
      </c>
      <c r="H28" s="61"/>
      <c r="I28" s="209"/>
    </row>
    <row r="29" spans="2:10">
      <c r="B29" s="220">
        <v>20</v>
      </c>
      <c r="C29" s="134"/>
      <c r="D29" s="134"/>
      <c r="E29" s="134"/>
      <c r="F29" s="134"/>
      <c r="G29" s="462">
        <f t="shared" si="0"/>
        <v>0</v>
      </c>
      <c r="H29" s="61"/>
      <c r="I29" s="209"/>
    </row>
    <row r="30" spans="2:10">
      <c r="B30" s="220">
        <v>21</v>
      </c>
      <c r="C30" s="134"/>
      <c r="D30" s="134"/>
      <c r="E30" s="134"/>
      <c r="F30" s="134"/>
      <c r="G30" s="462">
        <f t="shared" si="0"/>
        <v>0</v>
      </c>
      <c r="H30" s="61"/>
      <c r="I30" s="209"/>
    </row>
    <row r="31" spans="2:10">
      <c r="B31" s="220">
        <v>22</v>
      </c>
      <c r="C31" s="134"/>
      <c r="D31" s="134"/>
      <c r="E31" s="134"/>
      <c r="F31" s="134"/>
      <c r="G31" s="462">
        <f t="shared" si="0"/>
        <v>0</v>
      </c>
      <c r="H31" s="61"/>
      <c r="I31" s="209"/>
    </row>
    <row r="32" spans="2:10">
      <c r="B32" s="220">
        <v>23</v>
      </c>
      <c r="C32" s="134"/>
      <c r="D32" s="134"/>
      <c r="E32" s="134"/>
      <c r="F32" s="134"/>
      <c r="G32" s="462">
        <f t="shared" si="0"/>
        <v>0</v>
      </c>
      <c r="H32" s="61"/>
      <c r="I32" s="209"/>
    </row>
    <row r="33" spans="2:9">
      <c r="B33" s="220">
        <v>24</v>
      </c>
      <c r="C33" s="134"/>
      <c r="D33" s="134"/>
      <c r="E33" s="134"/>
      <c r="F33" s="134"/>
      <c r="G33" s="462">
        <f t="shared" si="0"/>
        <v>0</v>
      </c>
      <c r="H33" s="61"/>
      <c r="I33" s="209"/>
    </row>
    <row r="34" spans="2:9">
      <c r="B34" s="220">
        <v>25</v>
      </c>
      <c r="C34" s="134"/>
      <c r="D34" s="134"/>
      <c r="E34" s="134"/>
      <c r="F34" s="134"/>
      <c r="G34" s="462">
        <f t="shared" si="0"/>
        <v>0</v>
      </c>
      <c r="H34" s="61"/>
      <c r="I34" s="209"/>
    </row>
    <row r="35" spans="2:9">
      <c r="B35" s="220">
        <v>26</v>
      </c>
      <c r="C35" s="134"/>
      <c r="D35" s="134"/>
      <c r="E35" s="134"/>
      <c r="F35" s="134"/>
      <c r="G35" s="462">
        <f t="shared" si="0"/>
        <v>0</v>
      </c>
      <c r="H35" s="61"/>
      <c r="I35" s="209"/>
    </row>
    <row r="36" spans="2:9">
      <c r="B36" s="220">
        <v>27</v>
      </c>
      <c r="C36" s="134"/>
      <c r="D36" s="134"/>
      <c r="E36" s="134"/>
      <c r="F36" s="134"/>
      <c r="G36" s="462">
        <f t="shared" si="0"/>
        <v>0</v>
      </c>
      <c r="H36" s="61"/>
      <c r="I36" s="209"/>
    </row>
    <row r="37" spans="2:9">
      <c r="B37" s="220">
        <v>28</v>
      </c>
      <c r="C37" s="134"/>
      <c r="D37" s="134"/>
      <c r="E37" s="134"/>
      <c r="F37" s="134"/>
      <c r="G37" s="462">
        <f t="shared" si="0"/>
        <v>0</v>
      </c>
      <c r="H37" s="61"/>
      <c r="I37" s="209"/>
    </row>
    <row r="38" spans="2:9" ht="13.5" thickBot="1">
      <c r="B38" s="238"/>
      <c r="C38" s="239"/>
      <c r="D38" s="239"/>
      <c r="E38" s="239">
        <v>0</v>
      </c>
      <c r="F38" s="239"/>
      <c r="G38" s="240"/>
      <c r="H38" s="61"/>
      <c r="I38" s="209"/>
    </row>
    <row r="39" spans="2:9" ht="13.5" thickBot="1">
      <c r="B39" s="1206" t="s">
        <v>387</v>
      </c>
      <c r="C39" s="1207"/>
      <c r="D39" s="460">
        <f>SUM(D10:D32)</f>
        <v>0</v>
      </c>
      <c r="E39" s="460">
        <f>SUM(E10:E38)</f>
        <v>0</v>
      </c>
      <c r="F39" s="460">
        <f>SUM(F10:F38)</f>
        <v>0</v>
      </c>
      <c r="G39" s="461">
        <f>SUM(G10:G38)</f>
        <v>0</v>
      </c>
      <c r="H39" s="61"/>
      <c r="I39" s="209"/>
    </row>
    <row r="40" spans="2:9" ht="13.5" thickBot="1">
      <c r="B40" s="227"/>
      <c r="C40" s="61"/>
      <c r="D40" s="61"/>
      <c r="E40" s="61"/>
      <c r="F40" s="61"/>
      <c r="G40" s="225"/>
      <c r="H40" s="61"/>
      <c r="I40" s="209"/>
    </row>
    <row r="41" spans="2:9" ht="13.5" thickBot="1">
      <c r="B41" s="227"/>
      <c r="C41" s="61"/>
      <c r="D41" s="61"/>
      <c r="E41" s="1205" t="s">
        <v>164</v>
      </c>
      <c r="F41" s="1205"/>
      <c r="G41" s="232">
        <f>SUM(G39:G40)</f>
        <v>0</v>
      </c>
      <c r="H41" s="61"/>
      <c r="I41" s="209"/>
    </row>
    <row r="42" spans="2:9" ht="13.5" thickBot="1">
      <c r="B42" s="228"/>
      <c r="C42" s="229"/>
      <c r="D42" s="229"/>
      <c r="E42" s="229"/>
      <c r="F42" s="229"/>
      <c r="G42" s="230"/>
      <c r="H42" s="229"/>
      <c r="I42" s="231"/>
    </row>
  </sheetData>
  <mergeCells count="9">
    <mergeCell ref="E41:F41"/>
    <mergeCell ref="C4:H4"/>
    <mergeCell ref="B39:C39"/>
    <mergeCell ref="B8:B9"/>
    <mergeCell ref="C8:C9"/>
    <mergeCell ref="D8:D9"/>
    <mergeCell ref="E8:E9"/>
    <mergeCell ref="F8:F9"/>
    <mergeCell ref="G8:G9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3:J55"/>
  <sheetViews>
    <sheetView workbookViewId="0">
      <selection activeCell="O29" sqref="O29"/>
    </sheetView>
  </sheetViews>
  <sheetFormatPr defaultRowHeight="12.75"/>
  <cols>
    <col min="1" max="1" width="3" customWidth="1"/>
    <col min="2" max="2" width="5" customWidth="1"/>
    <col min="3" max="3" width="21" customWidth="1"/>
    <col min="4" max="4" width="11.7109375" customWidth="1"/>
    <col min="5" max="5" width="11.85546875" customWidth="1"/>
    <col min="6" max="6" width="10.7109375" customWidth="1"/>
    <col min="7" max="7" width="14.85546875" customWidth="1"/>
    <col min="8" max="8" width="5.28515625" customWidth="1"/>
    <col min="9" max="9" width="6.140625" customWidth="1"/>
    <col min="10" max="10" width="5.140625" customWidth="1"/>
    <col min="11" max="11" width="6.85546875" customWidth="1"/>
    <col min="12" max="12" width="5.5703125" customWidth="1"/>
  </cols>
  <sheetData>
    <row r="3" spans="2:10">
      <c r="B3" s="2"/>
      <c r="C3" s="51"/>
      <c r="D3" s="51"/>
      <c r="E3" s="51"/>
      <c r="F3" s="51"/>
      <c r="G3" s="2"/>
      <c r="H3" s="2"/>
    </row>
    <row r="4" spans="2:10">
      <c r="B4" s="54"/>
      <c r="C4" s="2" t="str">
        <f>'Kopertina '!F4</f>
        <v>KLUBI I FUTBOLLIT FLAMURTARI</v>
      </c>
      <c r="D4" s="2"/>
      <c r="E4" s="2"/>
      <c r="F4" s="2"/>
      <c r="G4" s="2"/>
      <c r="H4" s="2"/>
    </row>
    <row r="5" spans="2:10">
      <c r="B5" s="1"/>
      <c r="C5" s="1"/>
      <c r="D5" s="1"/>
      <c r="E5" s="1"/>
      <c r="F5" s="1"/>
      <c r="G5" s="2"/>
      <c r="H5" s="2"/>
      <c r="I5" s="2"/>
      <c r="J5" s="2" t="s">
        <v>118</v>
      </c>
    </row>
    <row r="6" spans="2:10">
      <c r="B6" s="1"/>
      <c r="C6" s="51" t="s">
        <v>147</v>
      </c>
      <c r="D6" s="51"/>
      <c r="E6" s="51"/>
      <c r="F6" s="51"/>
      <c r="G6" s="51"/>
      <c r="H6" s="51"/>
    </row>
    <row r="7" spans="2:10">
      <c r="B7" s="1"/>
      <c r="C7" s="1"/>
      <c r="D7" s="1"/>
      <c r="E7" s="1"/>
      <c r="F7" s="1"/>
      <c r="G7" s="1"/>
      <c r="H7" s="2" t="s">
        <v>131</v>
      </c>
      <c r="I7" s="19">
        <f>'Kopertina '!F29</f>
        <v>2012</v>
      </c>
    </row>
    <row r="8" spans="2:10" ht="13.5" thickBot="1">
      <c r="B8" s="1"/>
      <c r="C8" s="1"/>
      <c r="D8" s="1"/>
      <c r="E8" s="1"/>
      <c r="F8" s="1"/>
      <c r="G8" s="1"/>
      <c r="H8" s="1"/>
    </row>
    <row r="9" spans="2:10" ht="13.5" thickBot="1">
      <c r="B9" s="16"/>
      <c r="C9" s="17"/>
      <c r="D9" s="17"/>
      <c r="E9" s="17"/>
      <c r="F9" s="17"/>
      <c r="G9" s="17"/>
      <c r="H9" s="17"/>
      <c r="I9" s="17"/>
      <c r="J9" s="18"/>
    </row>
    <row r="10" spans="2:10">
      <c r="B10" s="5"/>
      <c r="C10" s="1213" t="s">
        <v>386</v>
      </c>
      <c r="D10" s="1213" t="s">
        <v>851</v>
      </c>
      <c r="E10" s="1213" t="s">
        <v>397</v>
      </c>
      <c r="F10" s="1215" t="s">
        <v>398</v>
      </c>
      <c r="G10" s="1213" t="s">
        <v>399</v>
      </c>
      <c r="H10" s="1"/>
      <c r="I10" s="1"/>
      <c r="J10" s="6"/>
    </row>
    <row r="11" spans="2:10" ht="13.5" thickBot="1">
      <c r="B11" s="5"/>
      <c r="C11" s="1214"/>
      <c r="D11" s="1214"/>
      <c r="E11" s="1214"/>
      <c r="F11" s="1216"/>
      <c r="G11" s="1214"/>
      <c r="H11" s="1"/>
      <c r="I11" s="1"/>
      <c r="J11" s="6"/>
    </row>
    <row r="12" spans="2:10">
      <c r="B12" s="5"/>
      <c r="C12" s="463"/>
      <c r="D12" s="464"/>
      <c r="E12" s="464"/>
      <c r="F12" s="464"/>
      <c r="G12" s="345">
        <f>D12+E12-F12</f>
        <v>0</v>
      </c>
      <c r="H12" s="1"/>
      <c r="I12" s="1"/>
      <c r="J12" s="6"/>
    </row>
    <row r="13" spans="2:10">
      <c r="B13" s="5"/>
      <c r="C13" s="465"/>
      <c r="D13" s="466"/>
      <c r="E13" s="466"/>
      <c r="F13" s="466"/>
      <c r="G13" s="470">
        <f t="shared" ref="G13:G20" si="0">D13+E13-F13</f>
        <v>0</v>
      </c>
      <c r="H13" s="1"/>
      <c r="I13" s="1"/>
      <c r="J13" s="6"/>
    </row>
    <row r="14" spans="2:10">
      <c r="B14" s="5"/>
      <c r="C14" s="465"/>
      <c r="D14" s="466"/>
      <c r="E14" s="466"/>
      <c r="F14" s="466"/>
      <c r="G14" s="470">
        <f t="shared" si="0"/>
        <v>0</v>
      </c>
      <c r="H14" s="1"/>
      <c r="I14" s="1"/>
      <c r="J14" s="6"/>
    </row>
    <row r="15" spans="2:10">
      <c r="B15" s="5"/>
      <c r="C15" s="338"/>
      <c r="D15" s="84"/>
      <c r="E15" s="84"/>
      <c r="F15" s="84"/>
      <c r="G15" s="470">
        <f t="shared" si="0"/>
        <v>0</v>
      </c>
      <c r="H15" s="1"/>
      <c r="I15" s="1"/>
      <c r="J15" s="6"/>
    </row>
    <row r="16" spans="2:10">
      <c r="B16" s="5"/>
      <c r="C16" s="338"/>
      <c r="D16" s="84"/>
      <c r="E16" s="84"/>
      <c r="F16" s="84"/>
      <c r="G16" s="470">
        <f t="shared" si="0"/>
        <v>0</v>
      </c>
      <c r="H16" s="1"/>
      <c r="I16" s="1"/>
      <c r="J16" s="6"/>
    </row>
    <row r="17" spans="2:10">
      <c r="B17" s="5"/>
      <c r="C17" s="338"/>
      <c r="D17" s="84"/>
      <c r="E17" s="84"/>
      <c r="F17" s="84"/>
      <c r="G17" s="470">
        <f t="shared" si="0"/>
        <v>0</v>
      </c>
      <c r="H17" s="1"/>
      <c r="I17" s="1"/>
      <c r="J17" s="6"/>
    </row>
    <row r="18" spans="2:10">
      <c r="B18" s="5"/>
      <c r="C18" s="338"/>
      <c r="D18" s="84"/>
      <c r="E18" s="84"/>
      <c r="F18" s="84"/>
      <c r="G18" s="470">
        <f t="shared" si="0"/>
        <v>0</v>
      </c>
      <c r="H18" s="1"/>
      <c r="I18" s="1"/>
      <c r="J18" s="6"/>
    </row>
    <row r="19" spans="2:10">
      <c r="B19" s="5"/>
      <c r="C19" s="338"/>
      <c r="D19" s="84"/>
      <c r="E19" s="84"/>
      <c r="F19" s="84"/>
      <c r="G19" s="470">
        <f t="shared" si="0"/>
        <v>0</v>
      </c>
      <c r="H19" s="1"/>
      <c r="I19" s="1"/>
      <c r="J19" s="6"/>
    </row>
    <row r="20" spans="2:10">
      <c r="B20" s="5"/>
      <c r="C20" s="338"/>
      <c r="D20" s="84"/>
      <c r="E20" s="84"/>
      <c r="F20" s="84"/>
      <c r="G20" s="470">
        <f t="shared" si="0"/>
        <v>0</v>
      </c>
      <c r="H20" s="1"/>
      <c r="I20" s="1"/>
      <c r="J20" s="6"/>
    </row>
    <row r="21" spans="2:10" ht="13.5" thickBot="1">
      <c r="B21" s="5"/>
      <c r="C21" s="471"/>
      <c r="D21" s="472"/>
      <c r="E21" s="472"/>
      <c r="F21" s="472"/>
      <c r="G21" s="473"/>
      <c r="H21" s="1"/>
      <c r="I21" s="1"/>
      <c r="J21" s="6"/>
    </row>
    <row r="22" spans="2:10" ht="13.5" thickBot="1">
      <c r="B22" s="5"/>
      <c r="C22" s="467" t="s">
        <v>164</v>
      </c>
      <c r="D22" s="468"/>
      <c r="E22" s="468"/>
      <c r="F22" s="468"/>
      <c r="G22" s="469">
        <f>SUM(G12:G21)</f>
        <v>0</v>
      </c>
      <c r="H22" s="1"/>
      <c r="I22" s="1"/>
      <c r="J22" s="6"/>
    </row>
    <row r="23" spans="2:10">
      <c r="B23" s="5"/>
      <c r="C23" s="1"/>
      <c r="D23" s="1"/>
      <c r="E23" s="1"/>
      <c r="F23" s="1"/>
      <c r="G23" s="1"/>
      <c r="H23" s="1"/>
      <c r="I23" s="1"/>
      <c r="J23" s="6"/>
    </row>
    <row r="24" spans="2:10">
      <c r="B24" s="5"/>
      <c r="C24" s="1"/>
      <c r="D24" s="1"/>
      <c r="E24" s="1"/>
      <c r="F24" s="1"/>
      <c r="G24" s="1"/>
      <c r="H24" s="1"/>
      <c r="I24" s="1"/>
      <c r="J24" s="6"/>
    </row>
    <row r="25" spans="2:10">
      <c r="B25" s="5"/>
      <c r="C25" s="1"/>
      <c r="D25" s="1"/>
      <c r="E25" s="1"/>
      <c r="F25" s="1"/>
      <c r="G25" s="1"/>
      <c r="H25" s="1"/>
      <c r="I25" s="1"/>
      <c r="J25" s="6"/>
    </row>
    <row r="26" spans="2:10">
      <c r="B26" s="5"/>
      <c r="C26" s="1"/>
      <c r="D26" s="1"/>
      <c r="E26" s="1"/>
      <c r="F26" s="1"/>
      <c r="G26" s="1"/>
      <c r="H26" s="1"/>
      <c r="I26" s="1"/>
      <c r="J26" s="6"/>
    </row>
    <row r="27" spans="2:10">
      <c r="B27" s="5"/>
      <c r="C27" s="1"/>
      <c r="D27" s="1"/>
      <c r="E27" s="1"/>
      <c r="F27" s="1"/>
      <c r="G27" s="1"/>
      <c r="H27" s="1"/>
      <c r="I27" s="1"/>
      <c r="J27" s="6"/>
    </row>
    <row r="28" spans="2:10">
      <c r="B28" s="5"/>
      <c r="C28" s="1"/>
      <c r="D28" s="1"/>
      <c r="E28" s="1"/>
      <c r="F28" s="1"/>
      <c r="G28" s="1"/>
      <c r="H28" s="1"/>
      <c r="I28" s="1"/>
      <c r="J28" s="6"/>
    </row>
    <row r="29" spans="2:10">
      <c r="B29" s="5"/>
      <c r="C29" s="1"/>
      <c r="D29" s="1"/>
      <c r="E29" s="1"/>
      <c r="F29" s="1"/>
      <c r="G29" s="1"/>
      <c r="H29" s="1"/>
      <c r="I29" s="1"/>
      <c r="J29" s="6"/>
    </row>
    <row r="30" spans="2:10">
      <c r="B30" s="5"/>
      <c r="C30" s="1"/>
      <c r="D30" s="1"/>
      <c r="E30" s="1"/>
      <c r="F30" s="1"/>
      <c r="G30" s="1"/>
      <c r="H30" s="1"/>
      <c r="I30" s="1"/>
      <c r="J30" s="6"/>
    </row>
    <row r="31" spans="2:10">
      <c r="B31" s="5"/>
      <c r="C31" s="1"/>
      <c r="D31" s="1"/>
      <c r="E31" s="1"/>
      <c r="F31" s="1"/>
      <c r="G31" s="1"/>
      <c r="H31" s="1"/>
      <c r="I31" s="1"/>
      <c r="J31" s="6"/>
    </row>
    <row r="32" spans="2:10">
      <c r="B32" s="5"/>
      <c r="C32" s="1"/>
      <c r="D32" s="1"/>
      <c r="E32" s="1"/>
      <c r="F32" s="1"/>
      <c r="G32" s="1"/>
      <c r="H32" s="1"/>
      <c r="I32" s="1"/>
      <c r="J32" s="6"/>
    </row>
    <row r="33" spans="2:10">
      <c r="B33" s="5"/>
      <c r="C33" s="1"/>
      <c r="D33" s="1"/>
      <c r="E33" s="1"/>
      <c r="F33" s="1"/>
      <c r="G33" s="1"/>
      <c r="H33" s="1"/>
      <c r="I33" s="1"/>
      <c r="J33" s="6"/>
    </row>
    <row r="34" spans="2:10">
      <c r="B34" s="5"/>
      <c r="C34" s="1"/>
      <c r="D34" s="1"/>
      <c r="E34" s="1"/>
      <c r="F34" s="1"/>
      <c r="G34" s="1"/>
      <c r="H34" s="1"/>
      <c r="I34" s="1"/>
      <c r="J34" s="6"/>
    </row>
    <row r="35" spans="2:10">
      <c r="B35" s="5"/>
      <c r="C35" s="1"/>
      <c r="D35" s="1"/>
      <c r="E35" s="1"/>
      <c r="F35" s="1"/>
      <c r="G35" s="1"/>
      <c r="H35" s="1"/>
      <c r="I35" s="1"/>
      <c r="J35" s="6"/>
    </row>
    <row r="36" spans="2:10">
      <c r="B36" s="5"/>
      <c r="C36" s="1"/>
      <c r="D36" s="1"/>
      <c r="E36" s="1"/>
      <c r="F36" s="1"/>
      <c r="G36" s="1"/>
      <c r="H36" s="1"/>
      <c r="I36" s="1"/>
      <c r="J36" s="6"/>
    </row>
    <row r="37" spans="2:10">
      <c r="B37" s="5"/>
      <c r="C37" s="1"/>
      <c r="D37" s="1"/>
      <c r="E37" s="1"/>
      <c r="F37" s="1"/>
      <c r="G37" s="1"/>
      <c r="H37" s="1"/>
      <c r="I37" s="1"/>
      <c r="J37" s="6"/>
    </row>
    <row r="38" spans="2:10">
      <c r="B38" s="5"/>
      <c r="C38" s="1"/>
      <c r="D38" s="1"/>
      <c r="E38" s="1"/>
      <c r="F38" s="1"/>
      <c r="G38" s="1"/>
      <c r="H38" s="1"/>
      <c r="I38" s="1"/>
      <c r="J38" s="6"/>
    </row>
    <row r="39" spans="2:10">
      <c r="B39" s="5"/>
      <c r="C39" s="1"/>
      <c r="D39" s="1"/>
      <c r="E39" s="1"/>
      <c r="F39" s="1"/>
      <c r="G39" s="1"/>
      <c r="H39" s="1"/>
      <c r="I39" s="1"/>
      <c r="J39" s="6"/>
    </row>
    <row r="40" spans="2:10">
      <c r="B40" s="5"/>
      <c r="C40" s="1"/>
      <c r="D40" s="1"/>
      <c r="E40" s="1"/>
      <c r="F40" s="1"/>
      <c r="G40" s="1"/>
      <c r="H40" s="1"/>
      <c r="I40" s="1"/>
      <c r="J40" s="6"/>
    </row>
    <row r="41" spans="2:10" ht="13.5" thickBot="1">
      <c r="B41" s="5"/>
      <c r="C41" s="1"/>
      <c r="D41" s="1"/>
      <c r="E41" s="1"/>
      <c r="F41" s="1"/>
      <c r="G41" s="1"/>
      <c r="H41" s="1"/>
      <c r="I41" s="1"/>
      <c r="J41" s="6"/>
    </row>
    <row r="42" spans="2:10" ht="13.5" thickBot="1">
      <c r="B42" s="5"/>
      <c r="C42" s="1"/>
      <c r="D42" s="1212"/>
      <c r="E42" s="1212"/>
      <c r="F42" s="1212"/>
      <c r="G42" s="1212"/>
      <c r="H42" s="1212"/>
      <c r="I42" s="235"/>
      <c r="J42" s="6"/>
    </row>
    <row r="43" spans="2:10">
      <c r="B43" s="5"/>
      <c r="C43" s="1"/>
      <c r="D43" s="1"/>
      <c r="E43" s="1"/>
      <c r="F43" s="1"/>
      <c r="G43" s="1"/>
      <c r="H43" s="1"/>
      <c r="I43" s="1"/>
      <c r="J43" s="6"/>
    </row>
    <row r="44" spans="2:10">
      <c r="B44" s="5"/>
      <c r="C44" s="1"/>
      <c r="D44" s="1"/>
      <c r="E44" s="1"/>
      <c r="F44" s="1"/>
      <c r="G44" s="1"/>
      <c r="H44" s="1"/>
      <c r="I44" s="1"/>
      <c r="J44" s="6"/>
    </row>
    <row r="45" spans="2:10">
      <c r="B45" s="5"/>
      <c r="C45" s="1"/>
      <c r="D45" s="1"/>
      <c r="E45" s="1"/>
      <c r="F45" s="1"/>
      <c r="G45" s="1"/>
      <c r="H45" s="1"/>
      <c r="I45" s="1"/>
      <c r="J45" s="6"/>
    </row>
    <row r="46" spans="2:10">
      <c r="B46" s="5"/>
      <c r="C46" s="1"/>
      <c r="D46" s="1"/>
      <c r="E46" s="1"/>
      <c r="F46" s="1"/>
      <c r="G46" s="1"/>
      <c r="H46" s="1"/>
      <c r="I46" s="1"/>
      <c r="J46" s="6"/>
    </row>
    <row r="47" spans="2:10">
      <c r="B47" s="5"/>
      <c r="C47" s="1"/>
      <c r="D47" s="1"/>
      <c r="E47" s="1"/>
      <c r="F47" s="1"/>
      <c r="G47" s="1"/>
      <c r="H47" s="1"/>
      <c r="I47" s="1"/>
      <c r="J47" s="6"/>
    </row>
    <row r="48" spans="2:10">
      <c r="B48" s="5"/>
      <c r="C48" s="1"/>
      <c r="D48" s="1"/>
      <c r="E48" s="1"/>
      <c r="F48" s="1"/>
      <c r="G48" s="1"/>
      <c r="H48" s="1"/>
      <c r="I48" s="1"/>
      <c r="J48" s="6"/>
    </row>
    <row r="49" spans="2:10">
      <c r="B49" s="5"/>
      <c r="C49" s="1"/>
      <c r="D49" s="1"/>
      <c r="E49" s="1"/>
      <c r="F49" s="1"/>
      <c r="G49" s="1"/>
      <c r="H49" s="1"/>
      <c r="I49" s="1"/>
      <c r="J49" s="6"/>
    </row>
    <row r="50" spans="2:10">
      <c r="B50" s="5"/>
      <c r="C50" s="1"/>
      <c r="D50" s="1"/>
      <c r="E50" s="1"/>
      <c r="F50" s="1"/>
      <c r="G50" s="1"/>
      <c r="H50" s="1"/>
      <c r="I50" s="1"/>
      <c r="J50" s="6"/>
    </row>
    <row r="51" spans="2:10">
      <c r="B51" s="5"/>
      <c r="C51" s="1"/>
      <c r="D51" s="1"/>
      <c r="E51" s="1"/>
      <c r="F51" s="1"/>
      <c r="G51" s="1"/>
      <c r="H51" s="1"/>
      <c r="I51" s="1"/>
      <c r="J51" s="6"/>
    </row>
    <row r="52" spans="2:10">
      <c r="B52" s="5"/>
      <c r="C52" s="1"/>
      <c r="D52" s="1"/>
      <c r="E52" s="1"/>
      <c r="F52" s="1"/>
      <c r="G52" s="1"/>
      <c r="H52" s="1"/>
      <c r="I52" s="1"/>
      <c r="J52" s="6"/>
    </row>
    <row r="53" spans="2:10">
      <c r="B53" s="5"/>
      <c r="C53" s="1"/>
      <c r="D53" s="1"/>
      <c r="E53" s="1"/>
      <c r="F53" s="1"/>
      <c r="G53" s="1"/>
      <c r="H53" s="1"/>
      <c r="I53" s="1"/>
      <c r="J53" s="6"/>
    </row>
    <row r="54" spans="2:10">
      <c r="B54" s="5"/>
      <c r="C54" s="1"/>
      <c r="D54" s="1"/>
      <c r="E54" s="1"/>
      <c r="F54" s="1"/>
      <c r="G54" s="1"/>
      <c r="H54" s="1"/>
      <c r="I54" s="1"/>
      <c r="J54" s="6"/>
    </row>
    <row r="55" spans="2:10" ht="13.5" thickBot="1">
      <c r="B55" s="7"/>
      <c r="C55" s="8"/>
      <c r="D55" s="8"/>
      <c r="E55" s="8"/>
      <c r="F55" s="8"/>
      <c r="G55" s="8"/>
      <c r="H55" s="8"/>
      <c r="I55" s="8"/>
      <c r="J55" s="9"/>
    </row>
  </sheetData>
  <mergeCells count="6">
    <mergeCell ref="D42:H42"/>
    <mergeCell ref="C10:C11"/>
    <mergeCell ref="D10:D11"/>
    <mergeCell ref="E10:E11"/>
    <mergeCell ref="F10:F11"/>
    <mergeCell ref="G10:G1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3:K62"/>
  <sheetViews>
    <sheetView workbookViewId="0">
      <selection activeCell="R41" sqref="R41"/>
    </sheetView>
  </sheetViews>
  <sheetFormatPr defaultRowHeight="12.75"/>
  <cols>
    <col min="1" max="1" width="4.42578125" customWidth="1"/>
    <col min="2" max="2" width="6.5703125" customWidth="1"/>
    <col min="3" max="4" width="13.42578125" customWidth="1"/>
    <col min="5" max="5" width="15.140625" style="102" customWidth="1"/>
    <col min="6" max="6" width="12.28515625" customWidth="1"/>
    <col min="7" max="7" width="7.42578125" customWidth="1"/>
    <col min="8" max="8" width="7.85546875" customWidth="1"/>
    <col min="9" max="9" width="4.85546875" customWidth="1"/>
    <col min="10" max="10" width="7" customWidth="1"/>
    <col min="11" max="11" width="7.140625" customWidth="1"/>
  </cols>
  <sheetData>
    <row r="3" spans="2:11">
      <c r="B3" s="2"/>
      <c r="C3" s="51"/>
      <c r="D3" s="51"/>
      <c r="E3" s="157"/>
      <c r="F3" s="51"/>
      <c r="G3" s="2"/>
      <c r="H3" s="2"/>
    </row>
    <row r="4" spans="2:11">
      <c r="B4" s="2"/>
      <c r="C4" s="2"/>
      <c r="D4" s="2"/>
      <c r="E4" s="3"/>
      <c r="F4" s="2"/>
      <c r="G4" s="2"/>
      <c r="H4" s="2"/>
    </row>
    <row r="5" spans="2:11">
      <c r="B5" s="1"/>
      <c r="C5" s="1"/>
      <c r="D5" s="1"/>
      <c r="E5" s="61"/>
      <c r="F5" s="1"/>
      <c r="G5" s="2"/>
      <c r="H5" s="2"/>
      <c r="I5" s="2"/>
      <c r="J5" s="2"/>
      <c r="K5" s="2" t="s">
        <v>119</v>
      </c>
    </row>
    <row r="6" spans="2:11">
      <c r="B6" s="1"/>
      <c r="C6" s="1188" t="s">
        <v>148</v>
      </c>
      <c r="D6" s="1188"/>
      <c r="E6" s="1188"/>
      <c r="F6" s="1188"/>
      <c r="G6" s="1188"/>
      <c r="H6" s="1188"/>
      <c r="I6" s="1188"/>
    </row>
    <row r="7" spans="2:11">
      <c r="B7" s="1"/>
      <c r="C7" s="1"/>
      <c r="D7" s="1"/>
      <c r="E7" s="61"/>
      <c r="F7" s="1"/>
      <c r="G7" s="1"/>
      <c r="H7" s="2" t="s">
        <v>131</v>
      </c>
      <c r="I7" s="19"/>
      <c r="J7" s="19">
        <f>'Kopertina '!F29</f>
        <v>2012</v>
      </c>
    </row>
    <row r="8" spans="2:11" ht="13.5" thickBot="1">
      <c r="B8" s="1"/>
      <c r="C8" s="1"/>
      <c r="D8" s="1"/>
      <c r="E8" s="61"/>
      <c r="F8" s="1"/>
      <c r="G8" s="1"/>
      <c r="H8" s="1"/>
    </row>
    <row r="9" spans="2:11">
      <c r="B9" s="16"/>
      <c r="C9" s="17"/>
      <c r="D9" s="17"/>
      <c r="E9" s="207"/>
      <c r="F9" s="17"/>
      <c r="G9" s="17"/>
      <c r="H9" s="17"/>
      <c r="I9" s="17"/>
      <c r="J9" s="17"/>
      <c r="K9" s="18"/>
    </row>
    <row r="10" spans="2:11">
      <c r="B10" s="5"/>
      <c r="C10" s="1"/>
      <c r="D10" s="1"/>
      <c r="E10" s="61"/>
      <c r="F10" s="1"/>
      <c r="G10" s="1"/>
      <c r="H10" s="1"/>
      <c r="I10" s="1"/>
      <c r="J10" s="1"/>
      <c r="K10" s="6"/>
    </row>
    <row r="11" spans="2:11" ht="13.5" thickBot="1">
      <c r="B11" s="5"/>
      <c r="C11" s="1"/>
      <c r="D11" s="1"/>
      <c r="E11" s="61"/>
      <c r="F11" s="1"/>
      <c r="G11" s="1"/>
      <c r="H11" s="1"/>
      <c r="I11" s="1"/>
      <c r="J11" s="1"/>
      <c r="K11" s="6"/>
    </row>
    <row r="12" spans="2:11" ht="18" customHeight="1" thickBot="1">
      <c r="B12" s="478" t="s">
        <v>1</v>
      </c>
      <c r="C12" s="479" t="s">
        <v>166</v>
      </c>
      <c r="D12" s="479" t="s">
        <v>253</v>
      </c>
      <c r="E12" s="479" t="s">
        <v>252</v>
      </c>
      <c r="F12" s="480" t="s">
        <v>254</v>
      </c>
      <c r="G12" s="2"/>
      <c r="H12" s="1"/>
      <c r="I12" s="1"/>
      <c r="J12" s="1"/>
      <c r="K12" s="6"/>
    </row>
    <row r="13" spans="2:11">
      <c r="B13" s="474">
        <v>1</v>
      </c>
      <c r="C13" s="475" t="s">
        <v>209</v>
      </c>
      <c r="D13" s="475"/>
      <c r="E13" s="476"/>
      <c r="F13" s="477">
        <f>+E13</f>
        <v>0</v>
      </c>
      <c r="G13" s="1"/>
      <c r="H13" s="1"/>
      <c r="I13" s="1"/>
      <c r="J13" s="1"/>
      <c r="K13" s="6"/>
    </row>
    <row r="14" spans="2:11">
      <c r="B14" s="144">
        <v>2</v>
      </c>
      <c r="C14" s="141" t="s">
        <v>244</v>
      </c>
      <c r="D14" s="141"/>
      <c r="E14" s="143"/>
      <c r="F14" s="145">
        <f>F13+E14</f>
        <v>0</v>
      </c>
      <c r="G14" s="1"/>
      <c r="H14" s="1"/>
      <c r="I14" s="1"/>
      <c r="J14" s="1"/>
      <c r="K14" s="6"/>
    </row>
    <row r="15" spans="2:11">
      <c r="B15" s="144">
        <v>3</v>
      </c>
      <c r="C15" s="143" t="s">
        <v>210</v>
      </c>
      <c r="D15" s="141"/>
      <c r="E15" s="143"/>
      <c r="F15" s="145">
        <f t="shared" ref="F15:F24" si="0">F14+E15</f>
        <v>0</v>
      </c>
      <c r="G15" s="1"/>
      <c r="H15" s="1"/>
      <c r="I15" s="1"/>
      <c r="J15" s="1"/>
      <c r="K15" s="6"/>
    </row>
    <row r="16" spans="2:11">
      <c r="B16" s="144">
        <v>4</v>
      </c>
      <c r="C16" s="143" t="s">
        <v>211</v>
      </c>
      <c r="D16" s="141"/>
      <c r="E16" s="143"/>
      <c r="F16" s="145">
        <f t="shared" si="0"/>
        <v>0</v>
      </c>
      <c r="G16" s="1"/>
      <c r="H16" s="1"/>
      <c r="I16" s="1"/>
      <c r="J16" s="1"/>
      <c r="K16" s="6"/>
    </row>
    <row r="17" spans="2:11">
      <c r="B17" s="144">
        <v>5</v>
      </c>
      <c r="C17" s="143" t="s">
        <v>212</v>
      </c>
      <c r="D17" s="141"/>
      <c r="E17" s="143"/>
      <c r="F17" s="145">
        <f t="shared" si="0"/>
        <v>0</v>
      </c>
      <c r="G17" s="1"/>
      <c r="H17" s="1"/>
      <c r="I17" s="1"/>
      <c r="J17" s="1"/>
      <c r="K17" s="6"/>
    </row>
    <row r="18" spans="2:11">
      <c r="B18" s="144">
        <v>6</v>
      </c>
      <c r="C18" s="143" t="s">
        <v>213</v>
      </c>
      <c r="D18" s="141"/>
      <c r="E18" s="143"/>
      <c r="F18" s="145">
        <f t="shared" si="0"/>
        <v>0</v>
      </c>
      <c r="G18" s="1"/>
      <c r="H18" s="1"/>
      <c r="I18" s="1"/>
      <c r="J18" s="1"/>
      <c r="K18" s="6"/>
    </row>
    <row r="19" spans="2:11">
      <c r="B19" s="144">
        <v>7</v>
      </c>
      <c r="C19" s="143" t="s">
        <v>255</v>
      </c>
      <c r="D19" s="141"/>
      <c r="E19" s="143"/>
      <c r="F19" s="145">
        <f t="shared" si="0"/>
        <v>0</v>
      </c>
      <c r="G19" s="1"/>
      <c r="H19" s="1"/>
      <c r="I19" s="1"/>
      <c r="J19" s="1"/>
      <c r="K19" s="6"/>
    </row>
    <row r="20" spans="2:11">
      <c r="B20" s="144">
        <v>8</v>
      </c>
      <c r="C20" s="143" t="s">
        <v>215</v>
      </c>
      <c r="D20" s="141"/>
      <c r="E20" s="143"/>
      <c r="F20" s="145">
        <f t="shared" si="0"/>
        <v>0</v>
      </c>
      <c r="G20" s="1"/>
      <c r="H20" s="1"/>
      <c r="I20" s="1"/>
      <c r="J20" s="1"/>
      <c r="K20" s="6"/>
    </row>
    <row r="21" spans="2:11">
      <c r="B21" s="144">
        <v>9</v>
      </c>
      <c r="C21" s="143" t="s">
        <v>216</v>
      </c>
      <c r="D21" s="141"/>
      <c r="E21" s="143"/>
      <c r="F21" s="145">
        <f t="shared" si="0"/>
        <v>0</v>
      </c>
      <c r="G21" s="1"/>
      <c r="H21" s="1"/>
      <c r="I21" s="1"/>
      <c r="J21" s="1"/>
      <c r="K21" s="6"/>
    </row>
    <row r="22" spans="2:11">
      <c r="B22" s="144">
        <v>10</v>
      </c>
      <c r="C22" s="143" t="s">
        <v>217</v>
      </c>
      <c r="D22" s="141"/>
      <c r="E22" s="143"/>
      <c r="F22" s="145">
        <f t="shared" si="0"/>
        <v>0</v>
      </c>
      <c r="G22" s="1"/>
      <c r="H22" s="1"/>
      <c r="I22" s="1"/>
      <c r="J22" s="1"/>
      <c r="K22" s="6"/>
    </row>
    <row r="23" spans="2:11">
      <c r="B23" s="144">
        <v>11</v>
      </c>
      <c r="C23" s="143" t="s">
        <v>218</v>
      </c>
      <c r="D23" s="141"/>
      <c r="E23" s="143"/>
      <c r="F23" s="145">
        <f t="shared" si="0"/>
        <v>0</v>
      </c>
      <c r="G23" s="1"/>
      <c r="H23" s="1"/>
      <c r="I23" s="1"/>
      <c r="J23" s="1"/>
      <c r="K23" s="6"/>
    </row>
    <row r="24" spans="2:11">
      <c r="B24" s="144">
        <v>12</v>
      </c>
      <c r="C24" s="143" t="s">
        <v>219</v>
      </c>
      <c r="D24" s="141"/>
      <c r="E24" s="143"/>
      <c r="F24" s="145">
        <f t="shared" si="0"/>
        <v>0</v>
      </c>
      <c r="G24" s="1"/>
      <c r="H24" s="1"/>
      <c r="I24" s="1"/>
      <c r="J24" s="1"/>
      <c r="K24" s="6"/>
    </row>
    <row r="25" spans="2:11" ht="13.5" thickBot="1">
      <c r="B25" s="146"/>
      <c r="C25" s="147" t="s">
        <v>884</v>
      </c>
      <c r="D25" s="148"/>
      <c r="E25" s="147"/>
      <c r="F25" s="481">
        <f>F24</f>
        <v>0</v>
      </c>
      <c r="G25" s="1"/>
      <c r="H25" s="28"/>
      <c r="I25" s="1"/>
      <c r="J25" s="1"/>
      <c r="K25" s="6"/>
    </row>
    <row r="26" spans="2:11" ht="17.25" customHeight="1" thickBot="1">
      <c r="B26" s="482"/>
      <c r="C26" s="483" t="s">
        <v>220</v>
      </c>
      <c r="D26" s="483">
        <f>SUM(D13:D25)</f>
        <v>0</v>
      </c>
      <c r="E26" s="483">
        <f>SUM(E13:E25)</f>
        <v>0</v>
      </c>
      <c r="F26" s="484">
        <f>+F25</f>
        <v>0</v>
      </c>
      <c r="G26" s="1"/>
      <c r="H26" s="1"/>
      <c r="I26" s="1"/>
      <c r="J26" s="1"/>
      <c r="K26" s="6"/>
    </row>
    <row r="27" spans="2:11" ht="13.5" thickBot="1">
      <c r="B27" s="5"/>
      <c r="C27" s="1"/>
      <c r="D27" s="1"/>
      <c r="E27" s="236"/>
      <c r="F27" s="142"/>
      <c r="G27" s="1"/>
      <c r="H27" s="1"/>
      <c r="I27" s="1"/>
      <c r="J27" s="1"/>
      <c r="K27" s="6"/>
    </row>
    <row r="28" spans="2:11" ht="17.25" customHeight="1" thickBot="1">
      <c r="B28" s="5"/>
      <c r="C28" s="3" t="s">
        <v>910</v>
      </c>
      <c r="D28" s="1"/>
      <c r="E28" s="236"/>
      <c r="F28" s="1012">
        <f>'AKTIVI '!F14</f>
        <v>0</v>
      </c>
      <c r="G28" s="1"/>
      <c r="H28" s="1"/>
      <c r="I28" s="1"/>
      <c r="J28" s="1"/>
      <c r="K28" s="6"/>
    </row>
    <row r="29" spans="2:11" ht="13.5" thickBot="1">
      <c r="B29" s="5"/>
      <c r="C29" s="1"/>
      <c r="D29" s="1"/>
      <c r="E29" s="236"/>
      <c r="F29" s="142"/>
      <c r="G29" s="1"/>
      <c r="H29" s="1"/>
      <c r="I29" s="1"/>
      <c r="J29" s="1"/>
      <c r="K29" s="6"/>
    </row>
    <row r="30" spans="2:11" ht="18.75" customHeight="1" thickBot="1">
      <c r="B30" s="5"/>
      <c r="C30" s="62" t="s">
        <v>94</v>
      </c>
      <c r="D30" s="42"/>
      <c r="E30" s="237"/>
      <c r="F30" s="1013">
        <f>F26+F28</f>
        <v>0</v>
      </c>
      <c r="G30" s="1"/>
      <c r="H30" s="1"/>
      <c r="I30" s="1"/>
      <c r="J30" s="1"/>
      <c r="K30" s="6"/>
    </row>
    <row r="31" spans="2:11">
      <c r="B31" s="5"/>
      <c r="C31" s="1"/>
      <c r="D31" s="1"/>
      <c r="E31" s="236"/>
      <c r="F31" s="142"/>
      <c r="G31" s="1"/>
      <c r="H31" s="1"/>
      <c r="I31" s="1"/>
      <c r="J31" s="1"/>
      <c r="K31" s="6"/>
    </row>
    <row r="32" spans="2:11" ht="13.5" thickBot="1">
      <c r="B32" s="5"/>
      <c r="C32" s="1"/>
      <c r="D32" s="1"/>
      <c r="E32" s="236"/>
      <c r="F32" s="142"/>
      <c r="G32" s="1"/>
      <c r="H32" s="1"/>
      <c r="I32" s="1"/>
      <c r="J32" s="1"/>
      <c r="K32" s="6"/>
    </row>
    <row r="33" spans="2:11" ht="13.5" thickBot="1">
      <c r="B33" s="5"/>
      <c r="C33" s="1" t="s">
        <v>256</v>
      </c>
      <c r="D33" s="1"/>
      <c r="E33" s="236"/>
      <c r="F33" s="1012">
        <f>'Ardh e shp - natyres'!E38</f>
        <v>0</v>
      </c>
      <c r="G33" s="1"/>
      <c r="H33" s="1"/>
      <c r="I33" s="1"/>
      <c r="J33" s="1"/>
      <c r="K33" s="6"/>
    </row>
    <row r="34" spans="2:11">
      <c r="B34" s="5"/>
      <c r="C34" s="1"/>
      <c r="D34" s="1"/>
      <c r="E34" s="236"/>
      <c r="F34" s="142"/>
      <c r="G34" s="1"/>
      <c r="H34" s="1"/>
      <c r="I34" s="1"/>
      <c r="J34" s="1"/>
      <c r="K34" s="6"/>
    </row>
    <row r="35" spans="2:11" ht="13.5" thickBot="1">
      <c r="B35" s="5"/>
      <c r="C35" s="1"/>
      <c r="D35" s="1"/>
      <c r="E35" s="236"/>
      <c r="F35" s="142"/>
      <c r="G35" s="1"/>
      <c r="H35" s="1"/>
      <c r="I35" s="1"/>
      <c r="J35" s="1"/>
      <c r="K35" s="6"/>
    </row>
    <row r="36" spans="2:11" ht="13.5" thickBot="1">
      <c r="B36" s="5"/>
      <c r="C36" s="1" t="s">
        <v>257</v>
      </c>
      <c r="D36" s="1"/>
      <c r="E36" s="236"/>
      <c r="F36" s="1012">
        <f>F33-F30</f>
        <v>0</v>
      </c>
      <c r="G36" s="1"/>
      <c r="H36" s="1"/>
      <c r="I36" s="1"/>
      <c r="J36" s="1"/>
      <c r="K36" s="6"/>
    </row>
    <row r="37" spans="2:11">
      <c r="B37" s="5"/>
      <c r="C37" s="1"/>
      <c r="D37" s="1"/>
      <c r="E37" s="236"/>
      <c r="F37" s="142"/>
      <c r="G37" s="1"/>
      <c r="H37" s="1"/>
      <c r="I37" s="1"/>
      <c r="J37" s="1"/>
      <c r="K37" s="6"/>
    </row>
    <row r="38" spans="2:11">
      <c r="B38" s="5"/>
      <c r="C38" s="1"/>
      <c r="D38" s="1"/>
      <c r="E38" s="236"/>
      <c r="F38" s="142"/>
      <c r="G38" s="1"/>
      <c r="H38" s="1"/>
      <c r="I38" s="1"/>
      <c r="J38" s="1"/>
      <c r="K38" s="6"/>
    </row>
    <row r="39" spans="2:11">
      <c r="B39" s="5"/>
      <c r="C39" s="1"/>
      <c r="D39" s="1"/>
      <c r="E39" s="236"/>
      <c r="F39" s="142"/>
      <c r="G39" s="1"/>
      <c r="H39" s="1"/>
      <c r="I39" s="1"/>
      <c r="J39" s="1"/>
      <c r="K39" s="6"/>
    </row>
    <row r="40" spans="2:11">
      <c r="B40" s="5"/>
      <c r="C40" s="1"/>
      <c r="D40" s="1"/>
      <c r="E40" s="61"/>
      <c r="F40" s="1"/>
      <c r="G40" s="1"/>
      <c r="H40" s="1"/>
      <c r="I40" s="1"/>
      <c r="J40" s="1"/>
      <c r="K40" s="6"/>
    </row>
    <row r="41" spans="2:11">
      <c r="B41" s="5"/>
      <c r="C41" s="1"/>
      <c r="D41" s="1"/>
      <c r="E41" s="61"/>
      <c r="F41" s="1"/>
      <c r="G41" s="1"/>
      <c r="H41" s="1"/>
      <c r="I41" s="1"/>
      <c r="J41" s="1"/>
      <c r="K41" s="6"/>
    </row>
    <row r="42" spans="2:11">
      <c r="B42" s="5"/>
      <c r="C42" s="1"/>
      <c r="D42" s="1"/>
      <c r="E42" s="61"/>
      <c r="F42" s="1"/>
      <c r="G42" s="1"/>
      <c r="H42" s="1"/>
      <c r="I42" s="1"/>
      <c r="J42" s="1"/>
      <c r="K42" s="6"/>
    </row>
    <row r="43" spans="2:11">
      <c r="B43" s="5"/>
      <c r="C43" s="1"/>
      <c r="D43" s="1"/>
      <c r="E43" s="61"/>
      <c r="F43" s="1"/>
      <c r="G43" s="1"/>
      <c r="H43" s="1"/>
      <c r="I43" s="1"/>
      <c r="J43" s="1"/>
      <c r="K43" s="6"/>
    </row>
    <row r="44" spans="2:11">
      <c r="B44" s="5"/>
      <c r="C44" s="1"/>
      <c r="D44" s="1"/>
      <c r="E44" s="61"/>
      <c r="F44" s="1"/>
      <c r="G44" s="1"/>
      <c r="H44" s="1"/>
      <c r="I44" s="1"/>
      <c r="J44" s="1"/>
      <c r="K44" s="6"/>
    </row>
    <row r="45" spans="2:11">
      <c r="B45" s="5"/>
      <c r="C45" s="1"/>
      <c r="D45" s="1"/>
      <c r="E45" s="61"/>
      <c r="F45" s="1"/>
      <c r="G45" s="1"/>
      <c r="H45" s="1"/>
      <c r="I45" s="1"/>
      <c r="J45" s="1"/>
      <c r="K45" s="6"/>
    </row>
    <row r="46" spans="2:11">
      <c r="B46" s="5"/>
      <c r="C46" s="1"/>
      <c r="D46" s="1"/>
      <c r="E46" s="61"/>
      <c r="F46" s="1"/>
      <c r="G46" s="1"/>
      <c r="H46" s="1"/>
      <c r="I46" s="1"/>
      <c r="J46" s="1"/>
      <c r="K46" s="6"/>
    </row>
    <row r="47" spans="2:11">
      <c r="B47" s="5"/>
      <c r="C47" s="1"/>
      <c r="D47" s="1"/>
      <c r="E47" s="61"/>
      <c r="F47" s="1"/>
      <c r="G47" s="1"/>
      <c r="H47" s="1"/>
      <c r="I47" s="1"/>
      <c r="J47" s="1"/>
      <c r="K47" s="6"/>
    </row>
    <row r="48" spans="2:11">
      <c r="B48" s="5"/>
      <c r="C48" s="1"/>
      <c r="D48" s="1"/>
      <c r="E48" s="61"/>
      <c r="F48" s="1"/>
      <c r="G48" s="1"/>
      <c r="H48" s="1"/>
      <c r="I48" s="1"/>
      <c r="J48" s="1"/>
      <c r="K48" s="6"/>
    </row>
    <row r="49" spans="2:11">
      <c r="B49" s="5"/>
      <c r="C49" s="1"/>
      <c r="D49" s="1"/>
      <c r="E49" s="61"/>
      <c r="F49" s="1"/>
      <c r="G49" s="1"/>
      <c r="H49" s="1"/>
      <c r="I49" s="1"/>
      <c r="J49" s="1"/>
      <c r="K49" s="6"/>
    </row>
    <row r="50" spans="2:11">
      <c r="B50" s="5"/>
      <c r="C50" s="1"/>
      <c r="D50" s="1"/>
      <c r="E50" s="61"/>
      <c r="F50" s="1"/>
      <c r="G50" s="1"/>
      <c r="H50" s="1"/>
      <c r="I50" s="1"/>
      <c r="J50" s="1"/>
      <c r="K50" s="6"/>
    </row>
    <row r="51" spans="2:11">
      <c r="B51" s="5"/>
      <c r="C51" s="1"/>
      <c r="D51" s="1"/>
      <c r="E51" s="61"/>
      <c r="F51" s="1"/>
      <c r="G51" s="1"/>
      <c r="H51" s="1"/>
      <c r="I51" s="1"/>
      <c r="J51" s="1"/>
      <c r="K51" s="6"/>
    </row>
    <row r="52" spans="2:11">
      <c r="B52" s="5"/>
      <c r="C52" s="1"/>
      <c r="D52" s="1"/>
      <c r="E52" s="61"/>
      <c r="F52" s="1"/>
      <c r="G52" s="1"/>
      <c r="H52" s="1"/>
      <c r="I52" s="1"/>
      <c r="J52" s="1"/>
      <c r="K52" s="6"/>
    </row>
    <row r="53" spans="2:11">
      <c r="B53" s="5"/>
      <c r="C53" s="1"/>
      <c r="D53" s="1"/>
      <c r="E53" s="61"/>
      <c r="F53" s="1"/>
      <c r="G53" s="1"/>
      <c r="H53" s="1"/>
      <c r="I53" s="1"/>
      <c r="J53" s="1"/>
      <c r="K53" s="6"/>
    </row>
    <row r="54" spans="2:11">
      <c r="B54" s="5"/>
      <c r="C54" s="1"/>
      <c r="D54" s="1"/>
      <c r="E54" s="61"/>
      <c r="F54" s="1"/>
      <c r="G54" s="1"/>
      <c r="H54" s="1"/>
      <c r="I54" s="1"/>
      <c r="J54" s="1"/>
      <c r="K54" s="6"/>
    </row>
    <row r="55" spans="2:11">
      <c r="B55" s="5"/>
      <c r="C55" s="1"/>
      <c r="D55" s="1"/>
      <c r="E55" s="61"/>
      <c r="F55" s="1"/>
      <c r="G55" s="1"/>
      <c r="H55" s="1"/>
      <c r="I55" s="1"/>
      <c r="J55" s="1"/>
      <c r="K55" s="6"/>
    </row>
    <row r="56" spans="2:11">
      <c r="B56" s="5"/>
      <c r="C56" s="1"/>
      <c r="D56" s="1"/>
      <c r="E56" s="61"/>
      <c r="F56" s="1"/>
      <c r="G56" s="1"/>
      <c r="H56" s="1"/>
      <c r="I56" s="1"/>
      <c r="J56" s="1"/>
      <c r="K56" s="6"/>
    </row>
    <row r="57" spans="2:11">
      <c r="B57" s="5"/>
      <c r="C57" s="1"/>
      <c r="D57" s="1"/>
      <c r="E57" s="61"/>
      <c r="F57" s="1"/>
      <c r="G57" s="1"/>
      <c r="H57" s="1"/>
      <c r="I57" s="1"/>
      <c r="J57" s="1"/>
      <c r="K57" s="6"/>
    </row>
    <row r="58" spans="2:11">
      <c r="B58" s="5"/>
      <c r="C58" s="1"/>
      <c r="D58" s="1"/>
      <c r="E58" s="61"/>
      <c r="F58" s="1"/>
      <c r="G58" s="1"/>
      <c r="H58" s="1"/>
      <c r="I58" s="1"/>
      <c r="J58" s="1"/>
      <c r="K58" s="6"/>
    </row>
    <row r="59" spans="2:11">
      <c r="B59" s="5"/>
      <c r="C59" s="1"/>
      <c r="D59" s="1"/>
      <c r="E59" s="61"/>
      <c r="F59" s="1"/>
      <c r="G59" s="1"/>
      <c r="H59" s="1"/>
      <c r="I59" s="1"/>
      <c r="J59" s="1"/>
      <c r="K59" s="6"/>
    </row>
    <row r="60" spans="2:11">
      <c r="B60" s="5"/>
      <c r="C60" s="1"/>
      <c r="D60" s="1"/>
      <c r="E60" s="61"/>
      <c r="F60" s="1"/>
      <c r="G60" s="1"/>
      <c r="H60" s="1"/>
      <c r="I60" s="1"/>
      <c r="J60" s="1"/>
      <c r="K60" s="6"/>
    </row>
    <row r="61" spans="2:11">
      <c r="B61" s="5"/>
      <c r="C61" s="1"/>
      <c r="D61" s="1"/>
      <c r="E61" s="61"/>
      <c r="F61" s="1"/>
      <c r="G61" s="1"/>
      <c r="H61" s="1"/>
      <c r="I61" s="1"/>
      <c r="J61" s="1"/>
      <c r="K61" s="6"/>
    </row>
    <row r="62" spans="2:11" ht="13.5" thickBot="1">
      <c r="B62" s="7"/>
      <c r="C62" s="8"/>
      <c r="D62" s="8"/>
      <c r="E62" s="229"/>
      <c r="F62" s="8"/>
      <c r="G62" s="8"/>
      <c r="H62" s="8"/>
      <c r="I62" s="8"/>
      <c r="J62" s="8"/>
      <c r="K62" s="9"/>
    </row>
  </sheetData>
  <mergeCells count="1">
    <mergeCell ref="C6:I6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I12" sqref="I12"/>
    </sheetView>
  </sheetViews>
  <sheetFormatPr defaultRowHeight="12.75"/>
  <cols>
    <col min="1" max="1" width="4.5703125" customWidth="1"/>
    <col min="2" max="2" width="7.5703125" customWidth="1"/>
    <col min="3" max="3" width="6" customWidth="1"/>
    <col min="4" max="4" width="22.42578125" customWidth="1"/>
    <col min="5" max="5" width="5.7109375" hidden="1" customWidth="1"/>
    <col min="6" max="6" width="8.85546875" customWidth="1"/>
    <col min="7" max="7" width="8.140625" customWidth="1"/>
    <col min="8" max="8" width="9.42578125" customWidth="1"/>
    <col min="9" max="9" width="15.85546875" customWidth="1"/>
    <col min="10" max="10" width="6.5703125" customWidth="1"/>
    <col min="11" max="11" width="6.28515625" customWidth="1"/>
    <col min="12" max="12" width="6" customWidth="1"/>
  </cols>
  <sheetData>
    <row r="1" spans="1:10">
      <c r="A1" t="s">
        <v>133</v>
      </c>
    </row>
    <row r="3" spans="1:10">
      <c r="B3" s="2"/>
      <c r="C3" s="51"/>
      <c r="D3" s="51"/>
      <c r="E3" s="51"/>
      <c r="F3" s="51"/>
      <c r="G3" s="2"/>
    </row>
    <row r="4" spans="1:10">
      <c r="B4" s="2" t="s">
        <v>130</v>
      </c>
      <c r="C4" s="2" t="str">
        <f>'Kopertina '!F4</f>
        <v>KLUBI I FUTBOLLIT FLAMURTARI</v>
      </c>
      <c r="D4" s="2"/>
      <c r="E4" s="2"/>
      <c r="F4" s="2"/>
      <c r="G4" s="2"/>
    </row>
    <row r="5" spans="1:10">
      <c r="B5" s="1"/>
      <c r="C5" s="1"/>
      <c r="D5" s="1"/>
      <c r="E5" s="1"/>
      <c r="F5" s="1"/>
      <c r="G5" s="2"/>
      <c r="H5" s="2"/>
      <c r="I5" s="2"/>
      <c r="J5" s="2" t="s">
        <v>136</v>
      </c>
    </row>
    <row r="6" spans="1:10">
      <c r="B6" s="1"/>
      <c r="C6" s="1188" t="s">
        <v>149</v>
      </c>
      <c r="D6" s="1188"/>
      <c r="E6" s="1188"/>
      <c r="F6" s="1188"/>
      <c r="G6" s="1188"/>
      <c r="H6" s="1188"/>
    </row>
    <row r="7" spans="1:10">
      <c r="B7" s="1"/>
      <c r="C7" s="1"/>
      <c r="D7" s="1"/>
      <c r="E7" s="1"/>
      <c r="F7" s="1"/>
      <c r="G7" s="2" t="s">
        <v>131</v>
      </c>
      <c r="H7" s="19"/>
      <c r="I7" s="19">
        <f>'Kopertina '!F29</f>
        <v>2012</v>
      </c>
    </row>
    <row r="8" spans="1:10" ht="13.5" thickBot="1">
      <c r="B8" s="1"/>
      <c r="C8" s="1"/>
      <c r="D8" s="1"/>
      <c r="E8" s="1"/>
      <c r="F8" s="1"/>
      <c r="G8" s="1"/>
    </row>
    <row r="9" spans="1:10">
      <c r="B9" s="16"/>
      <c r="C9" s="17"/>
      <c r="D9" s="17"/>
      <c r="E9" s="17"/>
      <c r="F9" s="17"/>
      <c r="G9" s="17"/>
      <c r="H9" s="17"/>
      <c r="I9" s="17"/>
      <c r="J9" s="18"/>
    </row>
    <row r="10" spans="1:10" ht="13.5" thickBot="1">
      <c r="B10" s="5"/>
      <c r="C10" s="1"/>
      <c r="D10" s="1"/>
      <c r="E10" s="1"/>
      <c r="F10" s="1"/>
      <c r="G10" s="1"/>
      <c r="H10" s="1"/>
      <c r="I10" s="1"/>
      <c r="J10" s="6"/>
    </row>
    <row r="11" spans="1:10" ht="21" customHeight="1" thickBot="1">
      <c r="B11" s="5"/>
      <c r="C11" s="409" t="s">
        <v>1</v>
      </c>
      <c r="D11" s="410" t="s">
        <v>391</v>
      </c>
      <c r="E11" s="410" t="s">
        <v>392</v>
      </c>
      <c r="F11" s="410" t="s">
        <v>392</v>
      </c>
      <c r="G11" s="410" t="s">
        <v>393</v>
      </c>
      <c r="H11" s="410" t="s">
        <v>269</v>
      </c>
      <c r="I11" s="485" t="s">
        <v>394</v>
      </c>
      <c r="J11" s="6"/>
    </row>
    <row r="12" spans="1:10">
      <c r="B12" s="5"/>
      <c r="C12" s="439">
        <v>1</v>
      </c>
      <c r="D12" s="441"/>
      <c r="E12" s="441"/>
      <c r="F12" s="441"/>
      <c r="G12" s="441"/>
      <c r="H12" s="441"/>
      <c r="I12" s="442">
        <f>G12*H12</f>
        <v>0</v>
      </c>
      <c r="J12" s="6"/>
    </row>
    <row r="13" spans="1:10">
      <c r="B13" s="5"/>
      <c r="C13" s="437">
        <v>2</v>
      </c>
      <c r="D13" s="203"/>
      <c r="E13" s="203"/>
      <c r="F13" s="203"/>
      <c r="G13" s="203"/>
      <c r="H13" s="203"/>
      <c r="I13" s="431">
        <f t="shared" ref="I13:I40" si="0">G13*H13</f>
        <v>0</v>
      </c>
      <c r="J13" s="6"/>
    </row>
    <row r="14" spans="1:10">
      <c r="B14" s="5"/>
      <c r="C14" s="437">
        <v>3</v>
      </c>
      <c r="D14" s="203"/>
      <c r="E14" s="203"/>
      <c r="F14" s="203"/>
      <c r="G14" s="203"/>
      <c r="H14" s="203"/>
      <c r="I14" s="431">
        <f t="shared" si="0"/>
        <v>0</v>
      </c>
      <c r="J14" s="6"/>
    </row>
    <row r="15" spans="1:10">
      <c r="B15" s="5"/>
      <c r="C15" s="486">
        <v>4</v>
      </c>
      <c r="D15" s="203"/>
      <c r="E15" s="203"/>
      <c r="F15" s="203"/>
      <c r="G15" s="203"/>
      <c r="H15" s="203"/>
      <c r="I15" s="431">
        <f t="shared" si="0"/>
        <v>0</v>
      </c>
      <c r="J15" s="6"/>
    </row>
    <row r="16" spans="1:10">
      <c r="B16" s="5"/>
      <c r="C16" s="486">
        <v>5</v>
      </c>
      <c r="D16" s="203"/>
      <c r="E16" s="203"/>
      <c r="F16" s="203"/>
      <c r="G16" s="203"/>
      <c r="H16" s="203"/>
      <c r="I16" s="431">
        <f t="shared" si="0"/>
        <v>0</v>
      </c>
      <c r="J16" s="6"/>
    </row>
    <row r="17" spans="2:10">
      <c r="B17" s="5"/>
      <c r="C17" s="437">
        <v>6</v>
      </c>
      <c r="D17" s="203"/>
      <c r="E17" s="203"/>
      <c r="F17" s="203"/>
      <c r="G17" s="203"/>
      <c r="H17" s="203"/>
      <c r="I17" s="431">
        <f t="shared" si="0"/>
        <v>0</v>
      </c>
      <c r="J17" s="6"/>
    </row>
    <row r="18" spans="2:10">
      <c r="B18" s="5"/>
      <c r="C18" s="437">
        <v>7</v>
      </c>
      <c r="D18" s="203"/>
      <c r="E18" s="203"/>
      <c r="F18" s="203"/>
      <c r="G18" s="203"/>
      <c r="H18" s="203"/>
      <c r="I18" s="431">
        <f t="shared" si="0"/>
        <v>0</v>
      </c>
      <c r="J18" s="6"/>
    </row>
    <row r="19" spans="2:10">
      <c r="B19" s="5"/>
      <c r="C19" s="437">
        <v>8</v>
      </c>
      <c r="D19" s="203"/>
      <c r="E19" s="203"/>
      <c r="F19" s="203"/>
      <c r="G19" s="203"/>
      <c r="H19" s="203"/>
      <c r="I19" s="431">
        <f t="shared" si="0"/>
        <v>0</v>
      </c>
      <c r="J19" s="6"/>
    </row>
    <row r="20" spans="2:10">
      <c r="B20" s="5"/>
      <c r="C20" s="486">
        <v>9</v>
      </c>
      <c r="D20" s="203"/>
      <c r="E20" s="203"/>
      <c r="F20" s="203"/>
      <c r="G20" s="203"/>
      <c r="H20" s="203"/>
      <c r="I20" s="431">
        <f t="shared" si="0"/>
        <v>0</v>
      </c>
      <c r="J20" s="6"/>
    </row>
    <row r="21" spans="2:10">
      <c r="B21" s="5"/>
      <c r="C21" s="486">
        <v>10</v>
      </c>
      <c r="D21" s="203"/>
      <c r="E21" s="203"/>
      <c r="F21" s="203"/>
      <c r="G21" s="203"/>
      <c r="H21" s="203"/>
      <c r="I21" s="431">
        <f t="shared" si="0"/>
        <v>0</v>
      </c>
      <c r="J21" s="6"/>
    </row>
    <row r="22" spans="2:10">
      <c r="B22" s="5"/>
      <c r="C22" s="437">
        <v>11</v>
      </c>
      <c r="D22" s="203"/>
      <c r="E22" s="203"/>
      <c r="F22" s="203"/>
      <c r="G22" s="203"/>
      <c r="H22" s="203"/>
      <c r="I22" s="431">
        <f t="shared" si="0"/>
        <v>0</v>
      </c>
      <c r="J22" s="6"/>
    </row>
    <row r="23" spans="2:10">
      <c r="B23" s="5"/>
      <c r="C23" s="437">
        <v>12</v>
      </c>
      <c r="D23" s="203"/>
      <c r="E23" s="203"/>
      <c r="F23" s="203"/>
      <c r="G23" s="203"/>
      <c r="H23" s="203"/>
      <c r="I23" s="431">
        <f t="shared" si="0"/>
        <v>0</v>
      </c>
      <c r="J23" s="6"/>
    </row>
    <row r="24" spans="2:10">
      <c r="B24" s="5"/>
      <c r="C24" s="437">
        <v>13</v>
      </c>
      <c r="D24" s="203"/>
      <c r="E24" s="203"/>
      <c r="F24" s="203"/>
      <c r="G24" s="203"/>
      <c r="H24" s="203"/>
      <c r="I24" s="431">
        <f t="shared" si="0"/>
        <v>0</v>
      </c>
      <c r="J24" s="6"/>
    </row>
    <row r="25" spans="2:10">
      <c r="B25" s="5"/>
      <c r="C25" s="486">
        <v>14</v>
      </c>
      <c r="D25" s="203"/>
      <c r="E25" s="203"/>
      <c r="F25" s="203"/>
      <c r="G25" s="203"/>
      <c r="H25" s="203"/>
      <c r="I25" s="431">
        <f t="shared" si="0"/>
        <v>0</v>
      </c>
      <c r="J25" s="6"/>
    </row>
    <row r="26" spans="2:10">
      <c r="B26" s="5"/>
      <c r="C26" s="486">
        <v>15</v>
      </c>
      <c r="D26" s="203"/>
      <c r="E26" s="203"/>
      <c r="F26" s="203"/>
      <c r="G26" s="203"/>
      <c r="H26" s="203"/>
      <c r="I26" s="431">
        <f t="shared" si="0"/>
        <v>0</v>
      </c>
      <c r="J26" s="6"/>
    </row>
    <row r="27" spans="2:10">
      <c r="B27" s="5"/>
      <c r="C27" s="437">
        <v>16</v>
      </c>
      <c r="D27" s="203"/>
      <c r="E27" s="203"/>
      <c r="F27" s="203"/>
      <c r="G27" s="203"/>
      <c r="H27" s="203"/>
      <c r="I27" s="431">
        <f t="shared" si="0"/>
        <v>0</v>
      </c>
      <c r="J27" s="6"/>
    </row>
    <row r="28" spans="2:10">
      <c r="B28" s="5"/>
      <c r="C28" s="437">
        <v>17</v>
      </c>
      <c r="D28" s="203"/>
      <c r="E28" s="203"/>
      <c r="F28" s="203"/>
      <c r="G28" s="203"/>
      <c r="H28" s="203"/>
      <c r="I28" s="431">
        <f t="shared" si="0"/>
        <v>0</v>
      </c>
      <c r="J28" s="6"/>
    </row>
    <row r="29" spans="2:10">
      <c r="B29" s="5"/>
      <c r="C29" s="437">
        <v>18</v>
      </c>
      <c r="D29" s="203"/>
      <c r="E29" s="203"/>
      <c r="F29" s="203"/>
      <c r="G29" s="203"/>
      <c r="H29" s="203"/>
      <c r="I29" s="431">
        <f t="shared" si="0"/>
        <v>0</v>
      </c>
      <c r="J29" s="6"/>
    </row>
    <row r="30" spans="2:10">
      <c r="B30" s="5"/>
      <c r="C30" s="486">
        <v>19</v>
      </c>
      <c r="D30" s="203"/>
      <c r="E30" s="203"/>
      <c r="F30" s="203"/>
      <c r="G30" s="203"/>
      <c r="H30" s="203"/>
      <c r="I30" s="431">
        <f t="shared" si="0"/>
        <v>0</v>
      </c>
      <c r="J30" s="6"/>
    </row>
    <row r="31" spans="2:10">
      <c r="B31" s="5"/>
      <c r="C31" s="486">
        <v>20</v>
      </c>
      <c r="D31" s="203"/>
      <c r="E31" s="203"/>
      <c r="F31" s="203"/>
      <c r="G31" s="203"/>
      <c r="H31" s="203"/>
      <c r="I31" s="431">
        <f t="shared" si="0"/>
        <v>0</v>
      </c>
      <c r="J31" s="6"/>
    </row>
    <row r="32" spans="2:10">
      <c r="B32" s="5"/>
      <c r="C32" s="437">
        <v>21</v>
      </c>
      <c r="D32" s="203"/>
      <c r="E32" s="203"/>
      <c r="F32" s="203"/>
      <c r="G32" s="203"/>
      <c r="H32" s="203"/>
      <c r="I32" s="431">
        <f t="shared" si="0"/>
        <v>0</v>
      </c>
      <c r="J32" s="6"/>
    </row>
    <row r="33" spans="2:10">
      <c r="B33" s="5"/>
      <c r="C33" s="437">
        <v>22</v>
      </c>
      <c r="D33" s="203"/>
      <c r="E33" s="203"/>
      <c r="F33" s="203"/>
      <c r="G33" s="203"/>
      <c r="H33" s="203"/>
      <c r="I33" s="431">
        <f t="shared" si="0"/>
        <v>0</v>
      </c>
      <c r="J33" s="6"/>
    </row>
    <row r="34" spans="2:10">
      <c r="B34" s="5"/>
      <c r="C34" s="437">
        <v>23</v>
      </c>
      <c r="D34" s="203"/>
      <c r="E34" s="203"/>
      <c r="F34" s="203"/>
      <c r="G34" s="203"/>
      <c r="H34" s="203"/>
      <c r="I34" s="431">
        <f t="shared" si="0"/>
        <v>0</v>
      </c>
      <c r="J34" s="6"/>
    </row>
    <row r="35" spans="2:10">
      <c r="B35" s="5"/>
      <c r="C35" s="486">
        <v>24</v>
      </c>
      <c r="D35" s="203"/>
      <c r="E35" s="203"/>
      <c r="F35" s="203"/>
      <c r="G35" s="203"/>
      <c r="H35" s="203"/>
      <c r="I35" s="431">
        <f t="shared" si="0"/>
        <v>0</v>
      </c>
      <c r="J35" s="6"/>
    </row>
    <row r="36" spans="2:10">
      <c r="B36" s="5"/>
      <c r="C36" s="486">
        <v>25</v>
      </c>
      <c r="D36" s="203"/>
      <c r="E36" s="203"/>
      <c r="F36" s="203"/>
      <c r="G36" s="203"/>
      <c r="H36" s="203"/>
      <c r="I36" s="431">
        <f t="shared" si="0"/>
        <v>0</v>
      </c>
      <c r="J36" s="6"/>
    </row>
    <row r="37" spans="2:10">
      <c r="B37" s="5"/>
      <c r="C37" s="437">
        <v>26</v>
      </c>
      <c r="D37" s="203"/>
      <c r="E37" s="203"/>
      <c r="F37" s="203"/>
      <c r="G37" s="203"/>
      <c r="H37" s="203"/>
      <c r="I37" s="431">
        <f t="shared" si="0"/>
        <v>0</v>
      </c>
      <c r="J37" s="6"/>
    </row>
    <row r="38" spans="2:10">
      <c r="B38" s="5"/>
      <c r="C38" s="437">
        <v>27</v>
      </c>
      <c r="D38" s="203"/>
      <c r="E38" s="203"/>
      <c r="F38" s="203"/>
      <c r="G38" s="203"/>
      <c r="H38" s="203"/>
      <c r="I38" s="431">
        <f t="shared" si="0"/>
        <v>0</v>
      </c>
      <c r="J38" s="6"/>
    </row>
    <row r="39" spans="2:10">
      <c r="B39" s="5"/>
      <c r="C39" s="437">
        <v>28</v>
      </c>
      <c r="D39" s="203"/>
      <c r="E39" s="203"/>
      <c r="F39" s="203"/>
      <c r="G39" s="203"/>
      <c r="H39" s="203"/>
      <c r="I39" s="431">
        <f t="shared" si="0"/>
        <v>0</v>
      </c>
      <c r="J39" s="6"/>
    </row>
    <row r="40" spans="2:10" ht="13.5" thickBot="1">
      <c r="B40" s="5"/>
      <c r="C40" s="487"/>
      <c r="D40" s="443"/>
      <c r="E40" s="443"/>
      <c r="F40" s="443"/>
      <c r="G40" s="443"/>
      <c r="H40" s="443"/>
      <c r="I40" s="444">
        <f t="shared" si="0"/>
        <v>0</v>
      </c>
      <c r="J40" s="6"/>
    </row>
    <row r="41" spans="2:10" ht="13.5" thickBot="1">
      <c r="B41" s="5"/>
      <c r="C41" s="1"/>
      <c r="D41" s="1188" t="s">
        <v>164</v>
      </c>
      <c r="E41" s="1188"/>
      <c r="F41" s="1188"/>
      <c r="G41" s="2"/>
      <c r="H41" s="2"/>
      <c r="I41" s="364">
        <f>SUM(I12:I40)</f>
        <v>0</v>
      </c>
      <c r="J41" s="6"/>
    </row>
    <row r="42" spans="2:10">
      <c r="B42" s="5"/>
      <c r="C42" s="1"/>
      <c r="D42" s="1"/>
      <c r="E42" s="1"/>
      <c r="F42" s="1"/>
      <c r="G42" s="1"/>
      <c r="H42" s="1"/>
      <c r="I42" s="1"/>
      <c r="J42" s="6"/>
    </row>
    <row r="43" spans="2:10">
      <c r="B43" s="5"/>
      <c r="C43" s="1"/>
      <c r="D43" s="1"/>
      <c r="E43" s="1"/>
      <c r="F43" s="1"/>
      <c r="G43" s="1"/>
      <c r="H43" s="1"/>
      <c r="I43" s="1"/>
      <c r="J43" s="6"/>
    </row>
    <row r="44" spans="2:10">
      <c r="B44" s="5"/>
      <c r="C44" s="1"/>
      <c r="D44" s="1"/>
      <c r="E44" s="1"/>
      <c r="F44" s="1"/>
      <c r="G44" s="1"/>
      <c r="H44" s="1"/>
      <c r="I44" s="1"/>
      <c r="J44" s="6"/>
    </row>
    <row r="45" spans="2:10">
      <c r="B45" s="5"/>
      <c r="C45" s="1"/>
      <c r="D45" s="1"/>
      <c r="E45" s="1"/>
      <c r="F45" s="1"/>
      <c r="G45" s="1"/>
      <c r="H45" s="1"/>
      <c r="I45" s="1"/>
      <c r="J45" s="6"/>
    </row>
    <row r="46" spans="2:10" ht="13.5" thickBot="1">
      <c r="B46" s="7"/>
      <c r="C46" s="8"/>
      <c r="D46" s="8"/>
      <c r="E46" s="8"/>
      <c r="F46" s="8"/>
      <c r="G46" s="8"/>
      <c r="H46" s="8"/>
      <c r="I46" s="8"/>
      <c r="J46" s="9"/>
    </row>
  </sheetData>
  <mergeCells count="2">
    <mergeCell ref="C6:H6"/>
    <mergeCell ref="D41:F4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3:I56"/>
  <sheetViews>
    <sheetView workbookViewId="0">
      <selection activeCell="D11" sqref="D11:D12"/>
    </sheetView>
  </sheetViews>
  <sheetFormatPr defaultRowHeight="12.75"/>
  <cols>
    <col min="1" max="1" width="3.28515625" customWidth="1"/>
    <col min="2" max="3" width="5.140625" customWidth="1"/>
    <col min="4" max="4" width="21.42578125" customWidth="1"/>
    <col min="5" max="5" width="8.28515625" customWidth="1"/>
    <col min="6" max="6" width="10.5703125" customWidth="1"/>
    <col min="7" max="8" width="15" customWidth="1"/>
    <col min="9" max="9" width="6.5703125" customWidth="1"/>
    <col min="10" max="10" width="6.140625" customWidth="1"/>
    <col min="11" max="11" width="5.28515625" customWidth="1"/>
  </cols>
  <sheetData>
    <row r="3" spans="2:9">
      <c r="B3" s="2"/>
      <c r="C3" s="51"/>
      <c r="D3" s="51"/>
      <c r="E3" s="51"/>
      <c r="F3" s="2"/>
      <c r="G3" s="2"/>
    </row>
    <row r="4" spans="2:9">
      <c r="B4" s="2" t="s">
        <v>130</v>
      </c>
      <c r="C4" s="2" t="str">
        <f>'Kopertina '!F4</f>
        <v>KLUBI I FUTBOLLIT FLAMURTARI</v>
      </c>
      <c r="D4" s="2"/>
      <c r="E4" s="2"/>
      <c r="F4" s="2"/>
      <c r="G4" s="2"/>
    </row>
    <row r="5" spans="2:9">
      <c r="B5" s="1"/>
      <c r="C5" s="1"/>
      <c r="D5" s="1"/>
      <c r="E5" s="1"/>
      <c r="F5" s="2"/>
      <c r="G5" s="2"/>
      <c r="H5" s="2"/>
      <c r="I5" s="2"/>
    </row>
    <row r="6" spans="2:9">
      <c r="B6" s="1"/>
      <c r="C6" s="1188" t="s">
        <v>151</v>
      </c>
      <c r="D6" s="1188"/>
      <c r="E6" s="1188"/>
      <c r="F6" s="1188"/>
      <c r="G6" s="1188"/>
      <c r="H6" s="1188"/>
    </row>
    <row r="7" spans="2:9">
      <c r="B7" s="1"/>
      <c r="C7" s="1"/>
      <c r="D7" s="1"/>
      <c r="E7" s="1"/>
      <c r="F7" s="1"/>
      <c r="G7" s="2" t="s">
        <v>131</v>
      </c>
      <c r="H7" s="19"/>
      <c r="I7" s="19">
        <f>'Kopertina '!F29</f>
        <v>2012</v>
      </c>
    </row>
    <row r="8" spans="2:9" ht="13.5" thickBot="1">
      <c r="B8" s="1"/>
      <c r="C8" s="1"/>
      <c r="D8" s="1"/>
      <c r="E8" s="1"/>
      <c r="F8" s="1"/>
      <c r="G8" s="1"/>
    </row>
    <row r="9" spans="2:9" ht="13.5" thickBot="1">
      <c r="B9" s="16"/>
      <c r="C9" s="17"/>
      <c r="D9" s="17"/>
      <c r="E9" s="17"/>
      <c r="F9" s="17"/>
      <c r="G9" s="17"/>
      <c r="H9" s="18"/>
      <c r="I9" s="1"/>
    </row>
    <row r="10" spans="2:9" ht="21" customHeight="1" thickBot="1">
      <c r="B10" s="5"/>
      <c r="C10" s="346" t="s">
        <v>1</v>
      </c>
      <c r="D10" s="206" t="s">
        <v>391</v>
      </c>
      <c r="E10" s="347" t="s">
        <v>392</v>
      </c>
      <c r="F10" s="347" t="s">
        <v>393</v>
      </c>
      <c r="G10" s="347" t="s">
        <v>269</v>
      </c>
      <c r="H10" s="348" t="s">
        <v>394</v>
      </c>
      <c r="I10" s="1"/>
    </row>
    <row r="11" spans="2:9">
      <c r="B11" s="5"/>
      <c r="C11" s="40">
        <v>1</v>
      </c>
      <c r="D11" s="80" t="s">
        <v>911</v>
      </c>
      <c r="E11" s="80" t="s">
        <v>380</v>
      </c>
      <c r="F11" s="40">
        <v>1</v>
      </c>
      <c r="G11" s="40"/>
      <c r="H11" s="22">
        <f t="shared" ref="H11:H41" si="0">F11*G11</f>
        <v>0</v>
      </c>
      <c r="I11" s="1"/>
    </row>
    <row r="12" spans="2:9">
      <c r="B12" s="5"/>
      <c r="C12" s="22">
        <v>2</v>
      </c>
      <c r="D12" s="80" t="s">
        <v>912</v>
      </c>
      <c r="E12" s="22"/>
      <c r="F12" s="22"/>
      <c r="G12" s="22"/>
      <c r="H12" s="22">
        <f t="shared" si="0"/>
        <v>0</v>
      </c>
      <c r="I12" s="1"/>
    </row>
    <row r="13" spans="2:9">
      <c r="B13" s="5"/>
      <c r="C13" s="22">
        <v>3</v>
      </c>
      <c r="D13" s="22"/>
      <c r="E13" s="22"/>
      <c r="F13" s="22"/>
      <c r="G13" s="22"/>
      <c r="H13" s="22">
        <f t="shared" si="0"/>
        <v>0</v>
      </c>
      <c r="I13" s="1"/>
    </row>
    <row r="14" spans="2:9">
      <c r="B14" s="5"/>
      <c r="C14" s="101">
        <v>4</v>
      </c>
      <c r="D14" s="22"/>
      <c r="E14" s="22"/>
      <c r="F14" s="22"/>
      <c r="G14" s="22"/>
      <c r="H14" s="22">
        <f t="shared" si="0"/>
        <v>0</v>
      </c>
      <c r="I14" s="1"/>
    </row>
    <row r="15" spans="2:9">
      <c r="B15" s="5"/>
      <c r="C15" s="101">
        <v>5</v>
      </c>
      <c r="D15" s="22"/>
      <c r="E15" s="22"/>
      <c r="F15" s="22"/>
      <c r="G15" s="22"/>
      <c r="H15" s="22">
        <f t="shared" si="0"/>
        <v>0</v>
      </c>
      <c r="I15" s="1"/>
    </row>
    <row r="16" spans="2:9">
      <c r="B16" s="5"/>
      <c r="C16" s="22">
        <v>6</v>
      </c>
      <c r="D16" s="22"/>
      <c r="E16" s="22"/>
      <c r="F16" s="22"/>
      <c r="G16" s="22"/>
      <c r="H16" s="22">
        <f t="shared" si="0"/>
        <v>0</v>
      </c>
      <c r="I16" s="1"/>
    </row>
    <row r="17" spans="2:9">
      <c r="B17" s="5"/>
      <c r="C17" s="22">
        <v>7</v>
      </c>
      <c r="D17" s="22"/>
      <c r="E17" s="22"/>
      <c r="F17" s="22"/>
      <c r="G17" s="22"/>
      <c r="H17" s="22">
        <f t="shared" si="0"/>
        <v>0</v>
      </c>
      <c r="I17" s="1"/>
    </row>
    <row r="18" spans="2:9">
      <c r="B18" s="5"/>
      <c r="C18" s="22">
        <v>8</v>
      </c>
      <c r="D18" s="22"/>
      <c r="E18" s="22"/>
      <c r="F18" s="22"/>
      <c r="G18" s="22"/>
      <c r="H18" s="22">
        <f t="shared" si="0"/>
        <v>0</v>
      </c>
      <c r="I18" s="1"/>
    </row>
    <row r="19" spans="2:9">
      <c r="B19" s="5"/>
      <c r="C19" s="101">
        <v>9</v>
      </c>
      <c r="D19" s="22"/>
      <c r="E19" s="22"/>
      <c r="F19" s="22"/>
      <c r="G19" s="22"/>
      <c r="H19" s="22">
        <f t="shared" si="0"/>
        <v>0</v>
      </c>
      <c r="I19" s="1"/>
    </row>
    <row r="20" spans="2:9">
      <c r="B20" s="5"/>
      <c r="C20" s="101">
        <v>10</v>
      </c>
      <c r="D20" s="22"/>
      <c r="E20" s="22"/>
      <c r="F20" s="22"/>
      <c r="G20" s="22"/>
      <c r="H20" s="22">
        <f t="shared" si="0"/>
        <v>0</v>
      </c>
      <c r="I20" s="1"/>
    </row>
    <row r="21" spans="2:9">
      <c r="B21" s="5"/>
      <c r="C21" s="22">
        <v>11</v>
      </c>
      <c r="D21" s="22"/>
      <c r="E21" s="22"/>
      <c r="F21" s="22"/>
      <c r="G21" s="22"/>
      <c r="H21" s="22">
        <f t="shared" si="0"/>
        <v>0</v>
      </c>
      <c r="I21" s="1"/>
    </row>
    <row r="22" spans="2:9">
      <c r="B22" s="5"/>
      <c r="C22" s="22">
        <v>12</v>
      </c>
      <c r="D22" s="22"/>
      <c r="E22" s="22"/>
      <c r="F22" s="22"/>
      <c r="G22" s="22"/>
      <c r="H22" s="22">
        <f t="shared" si="0"/>
        <v>0</v>
      </c>
      <c r="I22" s="1"/>
    </row>
    <row r="23" spans="2:9">
      <c r="B23" s="5"/>
      <c r="C23" s="22">
        <v>13</v>
      </c>
      <c r="D23" s="22"/>
      <c r="E23" s="22"/>
      <c r="F23" s="22"/>
      <c r="G23" s="22"/>
      <c r="H23" s="22">
        <f t="shared" si="0"/>
        <v>0</v>
      </c>
      <c r="I23" s="1"/>
    </row>
    <row r="24" spans="2:9">
      <c r="B24" s="5"/>
      <c r="C24" s="101">
        <v>14</v>
      </c>
      <c r="D24" s="22"/>
      <c r="E24" s="22"/>
      <c r="F24" s="22"/>
      <c r="G24" s="22"/>
      <c r="H24" s="22">
        <f t="shared" si="0"/>
        <v>0</v>
      </c>
      <c r="I24" s="1"/>
    </row>
    <row r="25" spans="2:9">
      <c r="B25" s="5"/>
      <c r="C25" s="101">
        <v>15</v>
      </c>
      <c r="D25" s="22"/>
      <c r="E25" s="22"/>
      <c r="F25" s="22"/>
      <c r="G25" s="22"/>
      <c r="H25" s="22">
        <f t="shared" si="0"/>
        <v>0</v>
      </c>
      <c r="I25" s="1"/>
    </row>
    <row r="26" spans="2:9">
      <c r="B26" s="5"/>
      <c r="C26" s="22">
        <v>16</v>
      </c>
      <c r="D26" s="22"/>
      <c r="E26" s="22"/>
      <c r="F26" s="22"/>
      <c r="G26" s="22"/>
      <c r="H26" s="22">
        <f t="shared" si="0"/>
        <v>0</v>
      </c>
      <c r="I26" s="1"/>
    </row>
    <row r="27" spans="2:9">
      <c r="B27" s="5"/>
      <c r="C27" s="22">
        <v>17</v>
      </c>
      <c r="D27" s="22"/>
      <c r="E27" s="22"/>
      <c r="F27" s="22"/>
      <c r="G27" s="22"/>
      <c r="H27" s="22">
        <f t="shared" si="0"/>
        <v>0</v>
      </c>
      <c r="I27" s="1"/>
    </row>
    <row r="28" spans="2:9">
      <c r="B28" s="5"/>
      <c r="C28" s="22">
        <v>18</v>
      </c>
      <c r="D28" s="22"/>
      <c r="E28" s="22"/>
      <c r="F28" s="22"/>
      <c r="G28" s="22"/>
      <c r="H28" s="22">
        <f t="shared" si="0"/>
        <v>0</v>
      </c>
      <c r="I28" s="1"/>
    </row>
    <row r="29" spans="2:9">
      <c r="B29" s="5"/>
      <c r="C29" s="101">
        <v>19</v>
      </c>
      <c r="D29" s="22"/>
      <c r="E29" s="22"/>
      <c r="F29" s="22"/>
      <c r="G29" s="22"/>
      <c r="H29" s="22">
        <f t="shared" si="0"/>
        <v>0</v>
      </c>
      <c r="I29" s="1"/>
    </row>
    <row r="30" spans="2:9">
      <c r="B30" s="5"/>
      <c r="C30" s="101">
        <v>20</v>
      </c>
      <c r="D30" s="22"/>
      <c r="E30" s="22"/>
      <c r="F30" s="22"/>
      <c r="G30" s="22"/>
      <c r="H30" s="22">
        <f t="shared" si="0"/>
        <v>0</v>
      </c>
      <c r="I30" s="1"/>
    </row>
    <row r="31" spans="2:9">
      <c r="B31" s="5"/>
      <c r="C31" s="22">
        <v>21</v>
      </c>
      <c r="D31" s="22"/>
      <c r="E31" s="22"/>
      <c r="F31" s="22"/>
      <c r="G31" s="22"/>
      <c r="H31" s="22">
        <f t="shared" si="0"/>
        <v>0</v>
      </c>
      <c r="I31" s="1"/>
    </row>
    <row r="32" spans="2:9">
      <c r="B32" s="5"/>
      <c r="C32" s="22">
        <v>22</v>
      </c>
      <c r="D32" s="22"/>
      <c r="E32" s="22"/>
      <c r="F32" s="22"/>
      <c r="G32" s="22"/>
      <c r="H32" s="22">
        <f t="shared" si="0"/>
        <v>0</v>
      </c>
      <c r="I32" s="1"/>
    </row>
    <row r="33" spans="2:9">
      <c r="B33" s="5"/>
      <c r="C33" s="22">
        <v>23</v>
      </c>
      <c r="D33" s="22"/>
      <c r="E33" s="22"/>
      <c r="F33" s="22"/>
      <c r="G33" s="22"/>
      <c r="H33" s="22">
        <f t="shared" si="0"/>
        <v>0</v>
      </c>
      <c r="I33" s="1"/>
    </row>
    <row r="34" spans="2:9">
      <c r="B34" s="5"/>
      <c r="C34" s="101">
        <v>24</v>
      </c>
      <c r="D34" s="22"/>
      <c r="E34" s="22"/>
      <c r="F34" s="22"/>
      <c r="G34" s="22"/>
      <c r="H34" s="22">
        <f t="shared" si="0"/>
        <v>0</v>
      </c>
      <c r="I34" s="1"/>
    </row>
    <row r="35" spans="2:9">
      <c r="B35" s="5"/>
      <c r="C35" s="101">
        <v>25</v>
      </c>
      <c r="D35" s="22"/>
      <c r="E35" s="22"/>
      <c r="F35" s="22"/>
      <c r="G35" s="22"/>
      <c r="H35" s="22">
        <f t="shared" si="0"/>
        <v>0</v>
      </c>
      <c r="I35" s="1"/>
    </row>
    <row r="36" spans="2:9">
      <c r="B36" s="5"/>
      <c r="C36" s="22">
        <v>26</v>
      </c>
      <c r="D36" s="22"/>
      <c r="E36" s="22"/>
      <c r="F36" s="22"/>
      <c r="G36" s="22"/>
      <c r="H36" s="22">
        <f t="shared" si="0"/>
        <v>0</v>
      </c>
      <c r="I36" s="1"/>
    </row>
    <row r="37" spans="2:9">
      <c r="B37" s="5"/>
      <c r="C37" s="22">
        <v>27</v>
      </c>
      <c r="D37" s="22"/>
      <c r="E37" s="22"/>
      <c r="F37" s="22"/>
      <c r="G37" s="22"/>
      <c r="H37" s="22">
        <f t="shared" si="0"/>
        <v>0</v>
      </c>
      <c r="I37" s="1"/>
    </row>
    <row r="38" spans="2:9">
      <c r="B38" s="5"/>
      <c r="C38" s="22">
        <v>28</v>
      </c>
      <c r="D38" s="22"/>
      <c r="E38" s="22"/>
      <c r="F38" s="22"/>
      <c r="G38" s="22"/>
      <c r="H38" s="22">
        <f t="shared" si="0"/>
        <v>0</v>
      </c>
      <c r="I38" s="1"/>
    </row>
    <row r="39" spans="2:9">
      <c r="B39" s="5"/>
      <c r="C39" s="101">
        <v>29</v>
      </c>
      <c r="D39" s="22"/>
      <c r="E39" s="22"/>
      <c r="F39" s="22"/>
      <c r="G39" s="22"/>
      <c r="H39" s="22">
        <f t="shared" si="0"/>
        <v>0</v>
      </c>
      <c r="I39" s="1"/>
    </row>
    <row r="40" spans="2:9">
      <c r="B40" s="5"/>
      <c r="C40" s="101">
        <v>30</v>
      </c>
      <c r="D40" s="22"/>
      <c r="E40" s="22"/>
      <c r="F40" s="22"/>
      <c r="G40" s="22"/>
      <c r="H40" s="22">
        <f t="shared" si="0"/>
        <v>0</v>
      </c>
      <c r="I40" s="1"/>
    </row>
    <row r="41" spans="2:9">
      <c r="B41" s="5"/>
      <c r="C41" s="22">
        <v>31</v>
      </c>
      <c r="D41" s="22"/>
      <c r="E41" s="22"/>
      <c r="F41" s="22"/>
      <c r="G41" s="22"/>
      <c r="H41" s="22">
        <f t="shared" si="0"/>
        <v>0</v>
      </c>
      <c r="I41" s="1"/>
    </row>
    <row r="42" spans="2:9">
      <c r="B42" s="5"/>
      <c r="C42" s="1"/>
      <c r="D42" s="1"/>
      <c r="E42" s="1"/>
      <c r="F42" s="1"/>
      <c r="G42" s="1"/>
      <c r="H42" s="6"/>
      <c r="I42" s="1"/>
    </row>
    <row r="43" spans="2:9" ht="13.5" thickBot="1">
      <c r="B43" s="5"/>
      <c r="C43" s="1"/>
      <c r="D43" s="1"/>
      <c r="E43" s="1"/>
      <c r="F43" s="1"/>
      <c r="G43" s="1"/>
      <c r="H43" s="6"/>
      <c r="I43" s="1"/>
    </row>
    <row r="44" spans="2:9" ht="13.5" thickBot="1">
      <c r="B44" s="5"/>
      <c r="C44" s="1"/>
      <c r="D44" s="1188" t="s">
        <v>164</v>
      </c>
      <c r="E44" s="1188"/>
      <c r="F44" s="1188"/>
      <c r="G44" s="1188"/>
      <c r="H44" s="88">
        <f>SUM(H11:H43)</f>
        <v>0</v>
      </c>
      <c r="I44" s="1"/>
    </row>
    <row r="45" spans="2:9">
      <c r="B45" s="5"/>
      <c r="C45" s="1"/>
      <c r="D45" s="1"/>
      <c r="E45" s="1"/>
      <c r="F45" s="1"/>
      <c r="G45" s="1"/>
      <c r="H45" s="6"/>
      <c r="I45" s="1"/>
    </row>
    <row r="46" spans="2:9">
      <c r="B46" s="5"/>
      <c r="C46" s="1"/>
      <c r="D46" s="1"/>
      <c r="E46" s="1"/>
      <c r="F46" s="1"/>
      <c r="G46" s="1"/>
      <c r="H46" s="6"/>
      <c r="I46" s="1"/>
    </row>
    <row r="47" spans="2:9">
      <c r="B47" s="5"/>
      <c r="C47" s="1"/>
      <c r="D47" s="1"/>
      <c r="E47" s="1"/>
      <c r="F47" s="1"/>
      <c r="G47" s="1"/>
      <c r="H47" s="6"/>
      <c r="I47" s="1"/>
    </row>
    <row r="48" spans="2:9">
      <c r="B48" s="5"/>
      <c r="C48" s="1"/>
      <c r="D48" s="1"/>
      <c r="E48" s="1"/>
      <c r="F48" s="1"/>
      <c r="G48" s="1"/>
      <c r="H48" s="6"/>
      <c r="I48" s="1"/>
    </row>
    <row r="49" spans="2:9">
      <c r="B49" s="5"/>
      <c r="C49" s="1"/>
      <c r="D49" s="1"/>
      <c r="E49" s="1"/>
      <c r="F49" s="1"/>
      <c r="G49" s="1"/>
      <c r="H49" s="6"/>
      <c r="I49" s="1"/>
    </row>
    <row r="50" spans="2:9">
      <c r="B50" s="5"/>
      <c r="C50" s="1"/>
      <c r="D50" s="1"/>
      <c r="E50" s="1"/>
      <c r="F50" s="1"/>
      <c r="G50" s="1"/>
      <c r="H50" s="6"/>
      <c r="I50" s="1"/>
    </row>
    <row r="51" spans="2:9">
      <c r="B51" s="5"/>
      <c r="C51" s="1"/>
      <c r="D51" s="1"/>
      <c r="E51" s="1"/>
      <c r="F51" s="1"/>
      <c r="G51" s="1"/>
      <c r="H51" s="6"/>
      <c r="I51" s="1"/>
    </row>
    <row r="52" spans="2:9">
      <c r="B52" s="5"/>
      <c r="C52" s="1"/>
      <c r="D52" s="1"/>
      <c r="E52" s="1"/>
      <c r="F52" s="1"/>
      <c r="G52" s="1"/>
      <c r="H52" s="6"/>
      <c r="I52" s="1"/>
    </row>
    <row r="53" spans="2:9">
      <c r="B53" s="5"/>
      <c r="C53" s="1"/>
      <c r="D53" s="1"/>
      <c r="E53" s="1"/>
      <c r="F53" s="1"/>
      <c r="G53" s="1"/>
      <c r="H53" s="6"/>
      <c r="I53" s="1"/>
    </row>
    <row r="54" spans="2:9">
      <c r="B54" s="5"/>
      <c r="C54" s="1"/>
      <c r="D54" s="1"/>
      <c r="E54" s="1"/>
      <c r="F54" s="1"/>
      <c r="G54" s="1"/>
      <c r="H54" s="6"/>
      <c r="I54" s="1"/>
    </row>
    <row r="55" spans="2:9">
      <c r="B55" s="5"/>
      <c r="C55" s="1"/>
      <c r="D55" s="1"/>
      <c r="E55" s="1"/>
      <c r="F55" s="1"/>
      <c r="G55" s="1"/>
      <c r="H55" s="6"/>
      <c r="I55" s="1"/>
    </row>
    <row r="56" spans="2:9" ht="13.5" thickBot="1">
      <c r="B56" s="7"/>
      <c r="C56" s="8"/>
      <c r="D56" s="8"/>
      <c r="E56" s="8"/>
      <c r="F56" s="8"/>
      <c r="G56" s="8"/>
      <c r="H56" s="9"/>
      <c r="I56" s="8"/>
    </row>
  </sheetData>
  <mergeCells count="2">
    <mergeCell ref="C6:H6"/>
    <mergeCell ref="D44:G44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3:J54"/>
  <sheetViews>
    <sheetView workbookViewId="0">
      <selection activeCell="G9" sqref="G9"/>
    </sheetView>
  </sheetViews>
  <sheetFormatPr defaultRowHeight="12.75"/>
  <cols>
    <col min="1" max="1" width="3.7109375" customWidth="1"/>
    <col min="2" max="2" width="7" customWidth="1"/>
    <col min="3" max="3" width="4.85546875" customWidth="1"/>
    <col min="4" max="4" width="19.7109375" customWidth="1"/>
    <col min="5" max="5" width="8.85546875" customWidth="1"/>
    <col min="6" max="6" width="10.5703125" customWidth="1"/>
    <col min="7" max="7" width="9.5703125" customWidth="1"/>
    <col min="8" max="8" width="16" customWidth="1"/>
    <col min="9" max="9" width="4.5703125" customWidth="1"/>
    <col min="10" max="10" width="7" customWidth="1"/>
    <col min="11" max="11" width="4.28515625" customWidth="1"/>
  </cols>
  <sheetData>
    <row r="3" spans="2:10">
      <c r="B3" s="2"/>
      <c r="C3" s="51"/>
      <c r="D3" s="51"/>
      <c r="E3" s="51"/>
      <c r="F3" s="51"/>
      <c r="G3" s="2"/>
      <c r="H3" s="2"/>
    </row>
    <row r="4" spans="2:10">
      <c r="B4" s="2" t="s">
        <v>130</v>
      </c>
      <c r="C4" s="2" t="str">
        <f>'Kopertina '!F4</f>
        <v>KLUBI I FUTBOLLIT FLAMURTARI</v>
      </c>
      <c r="D4" s="2"/>
      <c r="E4" s="2"/>
      <c r="F4" s="2"/>
      <c r="G4" s="2"/>
      <c r="H4" s="2"/>
    </row>
    <row r="5" spans="2:10">
      <c r="B5" s="1"/>
      <c r="C5" s="1"/>
      <c r="D5" s="1"/>
      <c r="E5" s="1"/>
      <c r="F5" s="1"/>
      <c r="G5" s="2"/>
      <c r="H5" s="2"/>
      <c r="I5" s="2"/>
      <c r="J5" s="2" t="s">
        <v>275</v>
      </c>
    </row>
    <row r="6" spans="2:10">
      <c r="B6" s="1"/>
      <c r="C6" s="1188" t="s">
        <v>150</v>
      </c>
      <c r="D6" s="1188"/>
      <c r="E6" s="1188"/>
      <c r="F6" s="1188"/>
      <c r="G6" s="1188"/>
      <c r="H6" s="1188"/>
      <c r="I6" s="1188"/>
    </row>
    <row r="7" spans="2:10" ht="13.5" thickBot="1">
      <c r="B7" s="1"/>
      <c r="C7" s="1"/>
      <c r="D7" s="1"/>
      <c r="E7" s="1"/>
      <c r="F7" s="1"/>
      <c r="G7" s="1"/>
      <c r="H7" s="2" t="s">
        <v>131</v>
      </c>
      <c r="I7" s="19"/>
      <c r="J7" s="19">
        <f>'Kopertina '!F29</f>
        <v>2012</v>
      </c>
    </row>
    <row r="8" spans="2:10" ht="13.5" thickBot="1">
      <c r="B8" s="16"/>
      <c r="C8" s="17"/>
      <c r="D8" s="17"/>
      <c r="E8" s="17"/>
      <c r="F8" s="17"/>
      <c r="G8" s="17"/>
      <c r="H8" s="18"/>
    </row>
    <row r="9" spans="2:10" ht="20.25" customHeight="1" thickBot="1">
      <c r="B9" s="5"/>
      <c r="C9" s="346" t="s">
        <v>1</v>
      </c>
      <c r="D9" s="206" t="s">
        <v>391</v>
      </c>
      <c r="E9" s="347" t="s">
        <v>392</v>
      </c>
      <c r="F9" s="347" t="s">
        <v>393</v>
      </c>
      <c r="G9" s="347" t="s">
        <v>269</v>
      </c>
      <c r="H9" s="348" t="s">
        <v>394</v>
      </c>
    </row>
    <row r="10" spans="2:10">
      <c r="B10" s="5"/>
      <c r="C10" s="40">
        <v>1</v>
      </c>
      <c r="D10" s="40" t="s">
        <v>900</v>
      </c>
      <c r="E10" s="40" t="s">
        <v>157</v>
      </c>
      <c r="F10" s="40"/>
      <c r="G10" s="40"/>
      <c r="H10" s="349">
        <f>F10*G10</f>
        <v>0</v>
      </c>
    </row>
    <row r="11" spans="2:10">
      <c r="B11" s="5"/>
      <c r="C11" s="22">
        <v>2</v>
      </c>
      <c r="D11" s="22" t="s">
        <v>901</v>
      </c>
      <c r="E11" s="22"/>
      <c r="F11" s="22"/>
      <c r="G11" s="22"/>
      <c r="H11" s="234">
        <f t="shared" ref="H11:H40" si="0">F11*G11</f>
        <v>0</v>
      </c>
    </row>
    <row r="12" spans="2:10">
      <c r="B12" s="5"/>
      <c r="C12" s="22">
        <v>3</v>
      </c>
      <c r="D12" s="22" t="s">
        <v>902</v>
      </c>
      <c r="E12" s="22"/>
      <c r="F12" s="22"/>
      <c r="G12" s="22"/>
      <c r="H12" s="234">
        <f t="shared" si="0"/>
        <v>0</v>
      </c>
    </row>
    <row r="13" spans="2:10">
      <c r="B13" s="5"/>
      <c r="C13" s="101">
        <v>4</v>
      </c>
      <c r="D13" s="22" t="s">
        <v>902</v>
      </c>
      <c r="E13" s="22"/>
      <c r="F13" s="22"/>
      <c r="G13" s="22"/>
      <c r="H13" s="234">
        <f t="shared" si="0"/>
        <v>0</v>
      </c>
    </row>
    <row r="14" spans="2:10">
      <c r="B14" s="5"/>
      <c r="C14" s="101">
        <v>5</v>
      </c>
      <c r="D14" s="22" t="s">
        <v>903</v>
      </c>
      <c r="E14" s="22"/>
      <c r="F14" s="22"/>
      <c r="G14" s="22"/>
      <c r="H14" s="234">
        <f t="shared" si="0"/>
        <v>0</v>
      </c>
    </row>
    <row r="15" spans="2:10">
      <c r="B15" s="5"/>
      <c r="C15" s="22">
        <v>6</v>
      </c>
      <c r="D15" s="22" t="s">
        <v>904</v>
      </c>
      <c r="E15" s="22"/>
      <c r="F15" s="22"/>
      <c r="G15" s="22"/>
      <c r="H15" s="234">
        <f t="shared" si="0"/>
        <v>0</v>
      </c>
    </row>
    <row r="16" spans="2:10">
      <c r="B16" s="5"/>
      <c r="C16" s="22">
        <v>7</v>
      </c>
      <c r="D16" s="22" t="s">
        <v>905</v>
      </c>
      <c r="E16" s="22"/>
      <c r="F16" s="22"/>
      <c r="G16" s="22"/>
      <c r="H16" s="234">
        <f t="shared" si="0"/>
        <v>0</v>
      </c>
    </row>
    <row r="17" spans="2:8">
      <c r="B17" s="5"/>
      <c r="C17" s="22">
        <v>8</v>
      </c>
      <c r="D17" s="22"/>
      <c r="E17" s="22"/>
      <c r="F17" s="22"/>
      <c r="G17" s="22"/>
      <c r="H17" s="234">
        <f t="shared" si="0"/>
        <v>0</v>
      </c>
    </row>
    <row r="18" spans="2:8">
      <c r="B18" s="5"/>
      <c r="C18" s="101">
        <v>9</v>
      </c>
      <c r="D18" s="22"/>
      <c r="E18" s="22"/>
      <c r="F18" s="22"/>
      <c r="G18" s="22"/>
      <c r="H18" s="234">
        <f t="shared" si="0"/>
        <v>0</v>
      </c>
    </row>
    <row r="19" spans="2:8">
      <c r="B19" s="5"/>
      <c r="C19" s="101">
        <v>10</v>
      </c>
      <c r="D19" s="22"/>
      <c r="E19" s="22"/>
      <c r="F19" s="22"/>
      <c r="G19" s="22"/>
      <c r="H19" s="234">
        <f t="shared" si="0"/>
        <v>0</v>
      </c>
    </row>
    <row r="20" spans="2:8">
      <c r="B20" s="5"/>
      <c r="C20" s="22">
        <v>11</v>
      </c>
      <c r="D20" s="22"/>
      <c r="E20" s="22"/>
      <c r="F20" s="22"/>
      <c r="G20" s="22"/>
      <c r="H20" s="234">
        <f t="shared" si="0"/>
        <v>0</v>
      </c>
    </row>
    <row r="21" spans="2:8">
      <c r="B21" s="5"/>
      <c r="C21" s="22">
        <v>12</v>
      </c>
      <c r="D21" s="22"/>
      <c r="E21" s="22"/>
      <c r="F21" s="22"/>
      <c r="G21" s="22"/>
      <c r="H21" s="234">
        <f t="shared" si="0"/>
        <v>0</v>
      </c>
    </row>
    <row r="22" spans="2:8">
      <c r="B22" s="5"/>
      <c r="C22" s="22">
        <v>13</v>
      </c>
      <c r="D22" s="22"/>
      <c r="E22" s="22"/>
      <c r="F22" s="22"/>
      <c r="G22" s="22"/>
      <c r="H22" s="234">
        <f t="shared" si="0"/>
        <v>0</v>
      </c>
    </row>
    <row r="23" spans="2:8">
      <c r="B23" s="5"/>
      <c r="C23" s="101">
        <v>14</v>
      </c>
      <c r="D23" s="22"/>
      <c r="E23" s="22"/>
      <c r="F23" s="22"/>
      <c r="G23" s="22"/>
      <c r="H23" s="234">
        <f t="shared" si="0"/>
        <v>0</v>
      </c>
    </row>
    <row r="24" spans="2:8">
      <c r="B24" s="5"/>
      <c r="C24" s="101">
        <v>15</v>
      </c>
      <c r="D24" s="22"/>
      <c r="E24" s="22"/>
      <c r="F24" s="22"/>
      <c r="G24" s="22"/>
      <c r="H24" s="234">
        <f t="shared" si="0"/>
        <v>0</v>
      </c>
    </row>
    <row r="25" spans="2:8">
      <c r="B25" s="5"/>
      <c r="C25" s="22">
        <v>16</v>
      </c>
      <c r="D25" s="22"/>
      <c r="E25" s="22"/>
      <c r="F25" s="22"/>
      <c r="G25" s="22"/>
      <c r="H25" s="234">
        <f t="shared" si="0"/>
        <v>0</v>
      </c>
    </row>
    <row r="26" spans="2:8">
      <c r="B26" s="5"/>
      <c r="C26" s="22">
        <v>17</v>
      </c>
      <c r="D26" s="22"/>
      <c r="E26" s="22"/>
      <c r="F26" s="22"/>
      <c r="G26" s="22"/>
      <c r="H26" s="234">
        <f t="shared" si="0"/>
        <v>0</v>
      </c>
    </row>
    <row r="27" spans="2:8">
      <c r="B27" s="5"/>
      <c r="C27" s="22">
        <v>18</v>
      </c>
      <c r="D27" s="22"/>
      <c r="E27" s="22"/>
      <c r="F27" s="22"/>
      <c r="G27" s="22"/>
      <c r="H27" s="234">
        <f t="shared" si="0"/>
        <v>0</v>
      </c>
    </row>
    <row r="28" spans="2:8">
      <c r="B28" s="5"/>
      <c r="C28" s="101">
        <v>19</v>
      </c>
      <c r="D28" s="22"/>
      <c r="E28" s="22"/>
      <c r="F28" s="22"/>
      <c r="G28" s="22"/>
      <c r="H28" s="234">
        <f t="shared" si="0"/>
        <v>0</v>
      </c>
    </row>
    <row r="29" spans="2:8">
      <c r="B29" s="5"/>
      <c r="C29" s="101">
        <v>20</v>
      </c>
      <c r="D29" s="22"/>
      <c r="E29" s="22"/>
      <c r="F29" s="22"/>
      <c r="G29" s="22"/>
      <c r="H29" s="234">
        <f t="shared" si="0"/>
        <v>0</v>
      </c>
    </row>
    <row r="30" spans="2:8">
      <c r="B30" s="5"/>
      <c r="C30" s="22">
        <v>21</v>
      </c>
      <c r="D30" s="22"/>
      <c r="E30" s="22"/>
      <c r="F30" s="22"/>
      <c r="G30" s="22"/>
      <c r="H30" s="234">
        <f t="shared" si="0"/>
        <v>0</v>
      </c>
    </row>
    <row r="31" spans="2:8">
      <c r="B31" s="5"/>
      <c r="C31" s="22">
        <v>22</v>
      </c>
      <c r="D31" s="22"/>
      <c r="E31" s="22"/>
      <c r="F31" s="22"/>
      <c r="G31" s="22"/>
      <c r="H31" s="234">
        <f t="shared" si="0"/>
        <v>0</v>
      </c>
    </row>
    <row r="32" spans="2:8">
      <c r="B32" s="5"/>
      <c r="C32" s="22">
        <v>23</v>
      </c>
      <c r="D32" s="22"/>
      <c r="E32" s="22"/>
      <c r="F32" s="22"/>
      <c r="G32" s="22"/>
      <c r="H32" s="234">
        <f t="shared" si="0"/>
        <v>0</v>
      </c>
    </row>
    <row r="33" spans="2:8">
      <c r="B33" s="5"/>
      <c r="C33" s="101">
        <v>24</v>
      </c>
      <c r="D33" s="22"/>
      <c r="E33" s="22"/>
      <c r="F33" s="22"/>
      <c r="G33" s="22"/>
      <c r="H33" s="234">
        <f t="shared" si="0"/>
        <v>0</v>
      </c>
    </row>
    <row r="34" spans="2:8">
      <c r="B34" s="5"/>
      <c r="C34" s="101">
        <v>25</v>
      </c>
      <c r="D34" s="22"/>
      <c r="E34" s="22"/>
      <c r="F34" s="22"/>
      <c r="G34" s="22"/>
      <c r="H34" s="234">
        <f t="shared" si="0"/>
        <v>0</v>
      </c>
    </row>
    <row r="35" spans="2:8">
      <c r="B35" s="5"/>
      <c r="C35" s="22">
        <v>26</v>
      </c>
      <c r="D35" s="22"/>
      <c r="E35" s="22"/>
      <c r="F35" s="22"/>
      <c r="G35" s="22"/>
      <c r="H35" s="234">
        <f t="shared" si="0"/>
        <v>0</v>
      </c>
    </row>
    <row r="36" spans="2:8">
      <c r="B36" s="5"/>
      <c r="C36" s="22">
        <v>27</v>
      </c>
      <c r="D36" s="22"/>
      <c r="E36" s="22"/>
      <c r="F36" s="22"/>
      <c r="G36" s="22"/>
      <c r="H36" s="234">
        <f t="shared" si="0"/>
        <v>0</v>
      </c>
    </row>
    <row r="37" spans="2:8">
      <c r="B37" s="5"/>
      <c r="C37" s="22">
        <v>28</v>
      </c>
      <c r="D37" s="22"/>
      <c r="E37" s="22"/>
      <c r="F37" s="22"/>
      <c r="G37" s="22"/>
      <c r="H37" s="234">
        <f t="shared" si="0"/>
        <v>0</v>
      </c>
    </row>
    <row r="38" spans="2:8">
      <c r="B38" s="5"/>
      <c r="C38" s="101">
        <v>29</v>
      </c>
      <c r="D38" s="22"/>
      <c r="E38" s="22"/>
      <c r="F38" s="22"/>
      <c r="G38" s="22"/>
      <c r="H38" s="234">
        <f t="shared" si="0"/>
        <v>0</v>
      </c>
    </row>
    <row r="39" spans="2:8">
      <c r="B39" s="5"/>
      <c r="C39" s="101">
        <v>30</v>
      </c>
      <c r="D39" s="22"/>
      <c r="E39" s="22"/>
      <c r="F39" s="22"/>
      <c r="G39" s="22"/>
      <c r="H39" s="234">
        <f t="shared" si="0"/>
        <v>0</v>
      </c>
    </row>
    <row r="40" spans="2:8">
      <c r="B40" s="5"/>
      <c r="C40" s="22">
        <v>31</v>
      </c>
      <c r="D40" s="22"/>
      <c r="E40" s="22"/>
      <c r="F40" s="22"/>
      <c r="G40" s="22"/>
      <c r="H40" s="234">
        <f t="shared" si="0"/>
        <v>0</v>
      </c>
    </row>
    <row r="41" spans="2:8">
      <c r="B41" s="5"/>
      <c r="C41" s="1"/>
      <c r="D41" s="1"/>
      <c r="E41" s="1"/>
      <c r="F41" s="1"/>
      <c r="G41" s="1"/>
      <c r="H41" s="6"/>
    </row>
    <row r="42" spans="2:8" ht="13.5" thickBot="1">
      <c r="B42" s="5"/>
      <c r="C42" s="1"/>
      <c r="D42" s="1"/>
      <c r="E42" s="1"/>
      <c r="F42" s="1"/>
      <c r="G42" s="1"/>
      <c r="H42" s="6"/>
    </row>
    <row r="43" spans="2:8" ht="13.5" thickBot="1">
      <c r="B43" s="5"/>
      <c r="C43" s="1"/>
      <c r="D43" s="1212" t="s">
        <v>164</v>
      </c>
      <c r="E43" s="1212"/>
      <c r="F43" s="1212"/>
      <c r="G43" s="1212"/>
      <c r="H43" s="44">
        <f>SUM(H10:H42)</f>
        <v>0</v>
      </c>
    </row>
    <row r="44" spans="2:8">
      <c r="B44" s="5"/>
      <c r="C44" s="1"/>
      <c r="D44" s="1"/>
      <c r="E44" s="1"/>
      <c r="F44" s="1"/>
      <c r="G44" s="1"/>
      <c r="H44" s="6"/>
    </row>
    <row r="45" spans="2:8">
      <c r="B45" s="5"/>
      <c r="C45" s="1"/>
      <c r="D45" s="1"/>
      <c r="E45" s="1"/>
      <c r="F45" s="1"/>
      <c r="G45" s="1"/>
      <c r="H45" s="6"/>
    </row>
    <row r="46" spans="2:8">
      <c r="B46" s="5"/>
      <c r="C46" s="1"/>
      <c r="D46" s="1"/>
      <c r="E46" s="1"/>
      <c r="F46" s="1"/>
      <c r="G46" s="1"/>
      <c r="H46" s="6"/>
    </row>
    <row r="47" spans="2:8">
      <c r="B47" s="5"/>
      <c r="C47" s="1"/>
      <c r="D47" s="1"/>
      <c r="E47" s="1"/>
      <c r="F47" s="1"/>
      <c r="G47" s="1"/>
      <c r="H47" s="6"/>
    </row>
    <row r="48" spans="2:8">
      <c r="B48" s="5"/>
      <c r="C48" s="1"/>
      <c r="D48" s="1"/>
      <c r="E48" s="1"/>
      <c r="F48" s="1"/>
      <c r="G48" s="1"/>
      <c r="H48" s="6"/>
    </row>
    <row r="49" spans="2:8">
      <c r="B49" s="5"/>
      <c r="C49" s="1"/>
      <c r="D49" s="1"/>
      <c r="E49" s="1"/>
      <c r="F49" s="1"/>
      <c r="G49" s="1"/>
      <c r="H49" s="6"/>
    </row>
    <row r="50" spans="2:8">
      <c r="B50" s="5"/>
      <c r="C50" s="1"/>
      <c r="D50" s="1"/>
      <c r="E50" s="1"/>
      <c r="F50" s="1"/>
      <c r="G50" s="1"/>
      <c r="H50" s="6"/>
    </row>
    <row r="51" spans="2:8">
      <c r="B51" s="5"/>
      <c r="C51" s="1"/>
      <c r="D51" s="1"/>
      <c r="E51" s="1"/>
      <c r="F51" s="1"/>
      <c r="G51" s="1"/>
      <c r="H51" s="6"/>
    </row>
    <row r="52" spans="2:8">
      <c r="B52" s="5"/>
      <c r="C52" s="1"/>
      <c r="D52" s="1"/>
      <c r="E52" s="1"/>
      <c r="F52" s="1"/>
      <c r="G52" s="1"/>
      <c r="H52" s="6"/>
    </row>
    <row r="53" spans="2:8">
      <c r="B53" s="5"/>
      <c r="C53" s="1"/>
      <c r="D53" s="1"/>
      <c r="E53" s="1"/>
      <c r="F53" s="1"/>
      <c r="G53" s="1"/>
      <c r="H53" s="6"/>
    </row>
    <row r="54" spans="2:8" ht="13.5" thickBot="1">
      <c r="B54" s="7"/>
      <c r="C54" s="8"/>
      <c r="D54" s="8"/>
      <c r="E54" s="8"/>
      <c r="F54" s="8"/>
      <c r="G54" s="8"/>
      <c r="H54" s="9"/>
    </row>
  </sheetData>
  <mergeCells count="2">
    <mergeCell ref="C6:I6"/>
    <mergeCell ref="D43:G43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H13" sqref="H13:H23"/>
    </sheetView>
  </sheetViews>
  <sheetFormatPr defaultRowHeight="12.75"/>
  <cols>
    <col min="1" max="1" width="4.140625" customWidth="1"/>
    <col min="2" max="2" width="7.5703125" customWidth="1"/>
    <col min="3" max="3" width="5.42578125" customWidth="1"/>
    <col min="4" max="4" width="22.42578125" customWidth="1"/>
    <col min="5" max="5" width="10" customWidth="1"/>
    <col min="6" max="6" width="12.7109375" customWidth="1"/>
    <col min="7" max="7" width="14" customWidth="1"/>
    <col min="8" max="8" width="15" customWidth="1"/>
    <col min="9" max="9" width="7.7109375" customWidth="1"/>
    <col min="10" max="10" width="4.28515625" customWidth="1"/>
  </cols>
  <sheetData>
    <row r="3" spans="2:9">
      <c r="B3" s="2"/>
      <c r="C3" s="51"/>
      <c r="D3" s="51"/>
      <c r="E3" s="2"/>
      <c r="F3" s="2"/>
    </row>
    <row r="4" spans="2:9">
      <c r="B4" s="2" t="s">
        <v>130</v>
      </c>
      <c r="C4" s="2" t="str">
        <f>'Kopertina '!F4</f>
        <v>KLUBI I FUTBOLLIT FLAMURTARI</v>
      </c>
      <c r="D4" s="2"/>
      <c r="E4" s="2"/>
      <c r="F4" s="2"/>
    </row>
    <row r="5" spans="2:9">
      <c r="B5" s="1"/>
      <c r="C5" s="1"/>
      <c r="D5" s="1"/>
      <c r="E5" s="2"/>
      <c r="F5" s="2"/>
      <c r="G5" s="2"/>
      <c r="H5" s="2"/>
      <c r="I5" s="2" t="s">
        <v>276</v>
      </c>
    </row>
    <row r="6" spans="2:9">
      <c r="B6" s="1"/>
      <c r="C6" s="1188" t="s">
        <v>402</v>
      </c>
      <c r="D6" s="1188"/>
      <c r="E6" s="1188"/>
      <c r="F6" s="1188"/>
      <c r="G6" s="1188"/>
    </row>
    <row r="7" spans="2:9">
      <c r="B7" s="1"/>
      <c r="C7" s="1"/>
      <c r="D7" s="1"/>
      <c r="E7" s="1"/>
      <c r="F7" s="2" t="s">
        <v>131</v>
      </c>
      <c r="G7" s="19"/>
      <c r="H7" s="19">
        <f>'Kopertina '!F29</f>
        <v>2012</v>
      </c>
    </row>
    <row r="8" spans="2:9" ht="13.5" thickBot="1">
      <c r="B8" s="1"/>
      <c r="C8" s="1"/>
      <c r="D8" s="1"/>
      <c r="E8" s="1"/>
      <c r="F8" s="1"/>
    </row>
    <row r="9" spans="2:9">
      <c r="B9" s="16"/>
      <c r="C9" s="17"/>
      <c r="D9" s="17"/>
      <c r="E9" s="17"/>
      <c r="F9" s="17"/>
      <c r="G9" s="17"/>
      <c r="H9" s="17"/>
      <c r="I9" s="18"/>
    </row>
    <row r="10" spans="2:9">
      <c r="B10" s="5"/>
      <c r="C10" s="1"/>
      <c r="D10" s="1"/>
      <c r="E10" s="1"/>
      <c r="F10" s="1"/>
      <c r="G10" s="1"/>
      <c r="H10" s="1"/>
      <c r="I10" s="6"/>
    </row>
    <row r="11" spans="2:9" ht="13.5" thickBot="1">
      <c r="B11" s="5"/>
      <c r="C11" s="1"/>
      <c r="D11" s="1"/>
      <c r="E11" s="1"/>
      <c r="F11" s="1"/>
      <c r="G11" s="1"/>
      <c r="H11" s="1"/>
      <c r="I11" s="6"/>
    </row>
    <row r="12" spans="2:9" ht="19.5" customHeight="1" thickBot="1">
      <c r="B12" s="5"/>
      <c r="C12" s="489" t="s">
        <v>1</v>
      </c>
      <c r="D12" s="490" t="s">
        <v>266</v>
      </c>
      <c r="E12" s="490" t="s">
        <v>267</v>
      </c>
      <c r="F12" s="490" t="s">
        <v>268</v>
      </c>
      <c r="G12" s="490" t="s">
        <v>269</v>
      </c>
      <c r="H12" s="491" t="s">
        <v>270</v>
      </c>
      <c r="I12" s="6"/>
    </row>
    <row r="13" spans="2:9">
      <c r="B13" s="5"/>
      <c r="C13" s="57">
        <v>1</v>
      </c>
      <c r="D13" s="254"/>
      <c r="E13" s="254"/>
      <c r="F13" s="931"/>
      <c r="G13" s="931"/>
      <c r="H13" s="441">
        <v>0</v>
      </c>
      <c r="I13" s="6"/>
    </row>
    <row r="14" spans="2:9">
      <c r="B14" s="5"/>
      <c r="C14" s="31">
        <v>2</v>
      </c>
      <c r="D14" s="22"/>
      <c r="E14" s="22"/>
      <c r="F14" s="930"/>
      <c r="G14" s="930"/>
      <c r="H14" s="203">
        <v>0</v>
      </c>
      <c r="I14" s="6"/>
    </row>
    <row r="15" spans="2:9">
      <c r="B15" s="5"/>
      <c r="C15" s="31">
        <v>3</v>
      </c>
      <c r="D15" s="22"/>
      <c r="E15" s="22"/>
      <c r="F15" s="930"/>
      <c r="G15" s="930"/>
      <c r="H15" s="203">
        <v>0</v>
      </c>
      <c r="I15" s="6"/>
    </row>
    <row r="16" spans="2:9">
      <c r="B16" s="5"/>
      <c r="C16" s="31">
        <v>4</v>
      </c>
      <c r="D16" s="22"/>
      <c r="E16" s="22"/>
      <c r="F16" s="930"/>
      <c r="G16" s="930"/>
      <c r="H16" s="203">
        <v>0</v>
      </c>
      <c r="I16" s="6"/>
    </row>
    <row r="17" spans="2:9">
      <c r="B17" s="5"/>
      <c r="C17" s="31">
        <v>5</v>
      </c>
      <c r="D17" s="22"/>
      <c r="E17" s="22"/>
      <c r="F17" s="930"/>
      <c r="G17" s="930"/>
      <c r="H17" s="203">
        <v>0</v>
      </c>
      <c r="I17" s="6"/>
    </row>
    <row r="18" spans="2:9">
      <c r="B18" s="5"/>
      <c r="C18" s="31">
        <v>6</v>
      </c>
      <c r="D18" s="22"/>
      <c r="E18" s="22"/>
      <c r="F18" s="930"/>
      <c r="G18" s="930"/>
      <c r="H18" s="203">
        <v>0</v>
      </c>
      <c r="I18" s="6"/>
    </row>
    <row r="19" spans="2:9">
      <c r="B19" s="5"/>
      <c r="C19" s="31">
        <v>7</v>
      </c>
      <c r="D19" s="22"/>
      <c r="E19" s="22"/>
      <c r="F19" s="22"/>
      <c r="G19" s="22"/>
      <c r="H19" s="431">
        <f t="shared" ref="H19:H51" si="0">F19*G19</f>
        <v>0</v>
      </c>
      <c r="I19" s="6"/>
    </row>
    <row r="20" spans="2:9">
      <c r="B20" s="5"/>
      <c r="C20" s="31">
        <v>8</v>
      </c>
      <c r="D20" s="22"/>
      <c r="E20" s="22"/>
      <c r="F20" s="22"/>
      <c r="G20" s="22"/>
      <c r="H20" s="431">
        <f t="shared" si="0"/>
        <v>0</v>
      </c>
      <c r="I20" s="6"/>
    </row>
    <row r="21" spans="2:9">
      <c r="B21" s="5"/>
      <c r="C21" s="31">
        <v>9</v>
      </c>
      <c r="D21" s="22"/>
      <c r="E21" s="22"/>
      <c r="F21" s="22"/>
      <c r="G21" s="22"/>
      <c r="H21" s="431">
        <f t="shared" si="0"/>
        <v>0</v>
      </c>
      <c r="I21" s="6"/>
    </row>
    <row r="22" spans="2:9">
      <c r="B22" s="5"/>
      <c r="C22" s="31">
        <v>10</v>
      </c>
      <c r="D22" s="22"/>
      <c r="E22" s="22"/>
      <c r="F22" s="22"/>
      <c r="G22" s="22"/>
      <c r="H22" s="431">
        <f t="shared" si="0"/>
        <v>0</v>
      </c>
      <c r="I22" s="6"/>
    </row>
    <row r="23" spans="2:9">
      <c r="B23" s="5"/>
      <c r="C23" s="31">
        <v>11</v>
      </c>
      <c r="D23" s="22"/>
      <c r="E23" s="22"/>
      <c r="F23" s="22"/>
      <c r="G23" s="22"/>
      <c r="H23" s="431">
        <f t="shared" si="0"/>
        <v>0</v>
      </c>
      <c r="I23" s="6"/>
    </row>
    <row r="24" spans="2:9">
      <c r="B24" s="5"/>
      <c r="C24" s="31">
        <v>12</v>
      </c>
      <c r="D24" s="22"/>
      <c r="E24" s="22"/>
      <c r="F24" s="22"/>
      <c r="G24" s="22"/>
      <c r="H24" s="234">
        <f t="shared" si="0"/>
        <v>0</v>
      </c>
      <c r="I24" s="6"/>
    </row>
    <row r="25" spans="2:9">
      <c r="B25" s="5"/>
      <c r="C25" s="31">
        <v>13</v>
      </c>
      <c r="D25" s="22"/>
      <c r="E25" s="22"/>
      <c r="F25" s="22"/>
      <c r="G25" s="22"/>
      <c r="H25" s="234">
        <f t="shared" si="0"/>
        <v>0</v>
      </c>
      <c r="I25" s="6"/>
    </row>
    <row r="26" spans="2:9">
      <c r="B26" s="5"/>
      <c r="C26" s="31">
        <v>14</v>
      </c>
      <c r="D26" s="22"/>
      <c r="E26" s="22"/>
      <c r="F26" s="22"/>
      <c r="G26" s="22"/>
      <c r="H26" s="234">
        <f t="shared" si="0"/>
        <v>0</v>
      </c>
      <c r="I26" s="6"/>
    </row>
    <row r="27" spans="2:9">
      <c r="B27" s="5"/>
      <c r="C27" s="31">
        <v>15</v>
      </c>
      <c r="D27" s="22"/>
      <c r="E27" s="22"/>
      <c r="F27" s="22"/>
      <c r="G27" s="22"/>
      <c r="H27" s="234">
        <f t="shared" si="0"/>
        <v>0</v>
      </c>
      <c r="I27" s="6"/>
    </row>
    <row r="28" spans="2:9">
      <c r="B28" s="5"/>
      <c r="C28" s="31">
        <v>16</v>
      </c>
      <c r="D28" s="22"/>
      <c r="E28" s="22"/>
      <c r="F28" s="22"/>
      <c r="G28" s="22"/>
      <c r="H28" s="234">
        <f t="shared" si="0"/>
        <v>0</v>
      </c>
      <c r="I28" s="6"/>
    </row>
    <row r="29" spans="2:9">
      <c r="B29" s="5"/>
      <c r="C29" s="31">
        <v>17</v>
      </c>
      <c r="D29" s="22"/>
      <c r="E29" s="22"/>
      <c r="F29" s="22"/>
      <c r="G29" s="22"/>
      <c r="H29" s="234">
        <f t="shared" si="0"/>
        <v>0</v>
      </c>
      <c r="I29" s="6"/>
    </row>
    <row r="30" spans="2:9">
      <c r="B30" s="5"/>
      <c r="C30" s="31">
        <v>18</v>
      </c>
      <c r="D30" s="22"/>
      <c r="E30" s="22"/>
      <c r="F30" s="22"/>
      <c r="G30" s="22"/>
      <c r="H30" s="234">
        <f t="shared" si="0"/>
        <v>0</v>
      </c>
      <c r="I30" s="6"/>
    </row>
    <row r="31" spans="2:9">
      <c r="B31" s="5"/>
      <c r="C31" s="31">
        <v>19</v>
      </c>
      <c r="D31" s="22"/>
      <c r="E31" s="22"/>
      <c r="F31" s="22"/>
      <c r="G31" s="22"/>
      <c r="H31" s="234">
        <f t="shared" si="0"/>
        <v>0</v>
      </c>
      <c r="I31" s="6"/>
    </row>
    <row r="32" spans="2:9">
      <c r="B32" s="5"/>
      <c r="C32" s="31">
        <v>20</v>
      </c>
      <c r="D32" s="22"/>
      <c r="E32" s="22"/>
      <c r="F32" s="22"/>
      <c r="G32" s="22"/>
      <c r="H32" s="234">
        <f t="shared" si="0"/>
        <v>0</v>
      </c>
      <c r="I32" s="6"/>
    </row>
    <row r="33" spans="2:9">
      <c r="B33" s="5"/>
      <c r="C33" s="31">
        <v>21</v>
      </c>
      <c r="D33" s="22"/>
      <c r="E33" s="22"/>
      <c r="F33" s="22"/>
      <c r="G33" s="22"/>
      <c r="H33" s="234">
        <f t="shared" si="0"/>
        <v>0</v>
      </c>
      <c r="I33" s="6"/>
    </row>
    <row r="34" spans="2:9">
      <c r="B34" s="5"/>
      <c r="C34" s="31">
        <v>22</v>
      </c>
      <c r="D34" s="22"/>
      <c r="E34" s="22"/>
      <c r="F34" s="22"/>
      <c r="G34" s="22"/>
      <c r="H34" s="234">
        <f t="shared" si="0"/>
        <v>0</v>
      </c>
      <c r="I34" s="6"/>
    </row>
    <row r="35" spans="2:9">
      <c r="B35" s="5"/>
      <c r="C35" s="31">
        <v>23</v>
      </c>
      <c r="D35" s="22"/>
      <c r="E35" s="22"/>
      <c r="F35" s="22"/>
      <c r="G35" s="22"/>
      <c r="H35" s="234">
        <f t="shared" si="0"/>
        <v>0</v>
      </c>
      <c r="I35" s="6"/>
    </row>
    <row r="36" spans="2:9">
      <c r="B36" s="5"/>
      <c r="C36" s="31">
        <v>24</v>
      </c>
      <c r="D36" s="22"/>
      <c r="E36" s="22"/>
      <c r="F36" s="22"/>
      <c r="G36" s="22"/>
      <c r="H36" s="234">
        <f t="shared" si="0"/>
        <v>0</v>
      </c>
      <c r="I36" s="6"/>
    </row>
    <row r="37" spans="2:9">
      <c r="B37" s="5"/>
      <c r="C37" s="31">
        <v>25</v>
      </c>
      <c r="D37" s="22"/>
      <c r="E37" s="22"/>
      <c r="F37" s="22"/>
      <c r="G37" s="22"/>
      <c r="H37" s="234">
        <f t="shared" si="0"/>
        <v>0</v>
      </c>
      <c r="I37" s="6"/>
    </row>
    <row r="38" spans="2:9">
      <c r="B38" s="5"/>
      <c r="C38" s="31">
        <v>26</v>
      </c>
      <c r="D38" s="22"/>
      <c r="E38" s="22"/>
      <c r="F38" s="22"/>
      <c r="G38" s="22"/>
      <c r="H38" s="234">
        <f t="shared" si="0"/>
        <v>0</v>
      </c>
      <c r="I38" s="6"/>
    </row>
    <row r="39" spans="2:9">
      <c r="B39" s="5"/>
      <c r="C39" s="31">
        <v>27</v>
      </c>
      <c r="D39" s="22"/>
      <c r="E39" s="22"/>
      <c r="F39" s="22"/>
      <c r="G39" s="22"/>
      <c r="H39" s="234">
        <f t="shared" si="0"/>
        <v>0</v>
      </c>
      <c r="I39" s="6"/>
    </row>
    <row r="40" spans="2:9">
      <c r="B40" s="5"/>
      <c r="C40" s="31">
        <v>28</v>
      </c>
      <c r="D40" s="22"/>
      <c r="E40" s="22"/>
      <c r="F40" s="22"/>
      <c r="G40" s="22"/>
      <c r="H40" s="234">
        <f t="shared" si="0"/>
        <v>0</v>
      </c>
      <c r="I40" s="6"/>
    </row>
    <row r="41" spans="2:9">
      <c r="B41" s="5"/>
      <c r="C41" s="31">
        <v>29</v>
      </c>
      <c r="D41" s="22"/>
      <c r="E41" s="22"/>
      <c r="F41" s="22"/>
      <c r="G41" s="22"/>
      <c r="H41" s="234">
        <f t="shared" si="0"/>
        <v>0</v>
      </c>
      <c r="I41" s="6"/>
    </row>
    <row r="42" spans="2:9">
      <c r="B42" s="5"/>
      <c r="C42" s="31">
        <v>30</v>
      </c>
      <c r="D42" s="22"/>
      <c r="E42" s="22"/>
      <c r="F42" s="22"/>
      <c r="G42" s="22"/>
      <c r="H42" s="234">
        <f t="shared" si="0"/>
        <v>0</v>
      </c>
      <c r="I42" s="6"/>
    </row>
    <row r="43" spans="2:9">
      <c r="B43" s="5"/>
      <c r="C43" s="31">
        <v>31</v>
      </c>
      <c r="D43" s="22"/>
      <c r="E43" s="22"/>
      <c r="F43" s="22"/>
      <c r="G43" s="22"/>
      <c r="H43" s="234">
        <f t="shared" si="0"/>
        <v>0</v>
      </c>
      <c r="I43" s="6"/>
    </row>
    <row r="44" spans="2:9">
      <c r="B44" s="5"/>
      <c r="C44" s="31">
        <v>32</v>
      </c>
      <c r="D44" s="22"/>
      <c r="E44" s="22"/>
      <c r="F44" s="22"/>
      <c r="G44" s="22"/>
      <c r="H44" s="234">
        <f t="shared" si="0"/>
        <v>0</v>
      </c>
      <c r="I44" s="6"/>
    </row>
    <row r="45" spans="2:9">
      <c r="B45" s="5"/>
      <c r="C45" s="31">
        <v>33</v>
      </c>
      <c r="D45" s="22"/>
      <c r="E45" s="22"/>
      <c r="F45" s="22"/>
      <c r="G45" s="22"/>
      <c r="H45" s="234">
        <f t="shared" si="0"/>
        <v>0</v>
      </c>
      <c r="I45" s="6"/>
    </row>
    <row r="46" spans="2:9">
      <c r="B46" s="5"/>
      <c r="C46" s="31">
        <v>34</v>
      </c>
      <c r="D46" s="22"/>
      <c r="E46" s="22"/>
      <c r="F46" s="22"/>
      <c r="G46" s="22"/>
      <c r="H46" s="234">
        <f t="shared" si="0"/>
        <v>0</v>
      </c>
      <c r="I46" s="6"/>
    </row>
    <row r="47" spans="2:9">
      <c r="B47" s="5"/>
      <c r="C47" s="31">
        <v>35</v>
      </c>
      <c r="D47" s="22"/>
      <c r="E47" s="22"/>
      <c r="F47" s="22"/>
      <c r="G47" s="22"/>
      <c r="H47" s="234">
        <f t="shared" si="0"/>
        <v>0</v>
      </c>
      <c r="I47" s="6"/>
    </row>
    <row r="48" spans="2:9">
      <c r="B48" s="5"/>
      <c r="C48" s="31">
        <v>36</v>
      </c>
      <c r="D48" s="22"/>
      <c r="E48" s="22"/>
      <c r="F48" s="22"/>
      <c r="G48" s="22"/>
      <c r="H48" s="234">
        <f t="shared" si="0"/>
        <v>0</v>
      </c>
      <c r="I48" s="6"/>
    </row>
    <row r="49" spans="2:9">
      <c r="B49" s="5"/>
      <c r="C49" s="31">
        <v>37</v>
      </c>
      <c r="D49" s="22"/>
      <c r="E49" s="22"/>
      <c r="F49" s="22"/>
      <c r="G49" s="22"/>
      <c r="H49" s="234">
        <f t="shared" si="0"/>
        <v>0</v>
      </c>
      <c r="I49" s="6"/>
    </row>
    <row r="50" spans="2:9">
      <c r="B50" s="5"/>
      <c r="C50" s="31">
        <v>38</v>
      </c>
      <c r="D50" s="22"/>
      <c r="E50" s="22"/>
      <c r="F50" s="22"/>
      <c r="G50" s="22"/>
      <c r="H50" s="234">
        <f t="shared" si="0"/>
        <v>0</v>
      </c>
      <c r="I50" s="6"/>
    </row>
    <row r="51" spans="2:9" ht="13.5" thickBot="1">
      <c r="B51" s="5"/>
      <c r="C51" s="32">
        <v>39</v>
      </c>
      <c r="D51" s="26"/>
      <c r="E51" s="26"/>
      <c r="F51" s="26"/>
      <c r="G51" s="26"/>
      <c r="H51" s="351">
        <f t="shared" si="0"/>
        <v>0</v>
      </c>
      <c r="I51" s="6"/>
    </row>
    <row r="52" spans="2:9" ht="13.5" thickBot="1">
      <c r="B52" s="5"/>
      <c r="C52" s="492" t="s">
        <v>265</v>
      </c>
      <c r="D52" s="493"/>
      <c r="E52" s="493"/>
      <c r="F52" s="493"/>
      <c r="G52" s="494"/>
      <c r="H52" s="364">
        <f>SUM(H13:H51)</f>
        <v>0</v>
      </c>
      <c r="I52" s="6"/>
    </row>
    <row r="53" spans="2:9">
      <c r="B53" s="5"/>
      <c r="C53" s="1"/>
      <c r="D53" s="1"/>
      <c r="E53" s="1"/>
      <c r="F53" s="1"/>
      <c r="G53" s="1"/>
      <c r="H53" s="1"/>
      <c r="I53" s="6"/>
    </row>
    <row r="54" spans="2:9">
      <c r="B54" s="5"/>
      <c r="C54" s="1"/>
      <c r="D54" s="1"/>
      <c r="E54" s="1"/>
      <c r="F54" s="1"/>
      <c r="G54" s="1"/>
      <c r="H54" s="1"/>
      <c r="I54" s="6"/>
    </row>
    <row r="55" spans="2:9">
      <c r="B55" s="5"/>
      <c r="C55" s="1"/>
      <c r="D55" s="1"/>
      <c r="E55" s="1"/>
      <c r="F55" s="1"/>
      <c r="G55" s="1"/>
      <c r="H55" s="1"/>
      <c r="I55" s="6"/>
    </row>
    <row r="56" spans="2:9">
      <c r="B56" s="5"/>
      <c r="C56" s="1"/>
      <c r="D56" s="1"/>
      <c r="E56" s="1"/>
      <c r="F56" s="1"/>
      <c r="G56" s="1"/>
      <c r="H56" s="1"/>
      <c r="I56" s="6"/>
    </row>
    <row r="57" spans="2:9">
      <c r="B57" s="5"/>
      <c r="C57" s="1"/>
      <c r="D57" s="1"/>
      <c r="E57" s="1"/>
      <c r="F57" s="1"/>
      <c r="G57" s="1"/>
      <c r="H57" s="1"/>
      <c r="I57" s="6"/>
    </row>
    <row r="58" spans="2:9">
      <c r="B58" s="5"/>
      <c r="C58" s="1"/>
      <c r="D58" s="1"/>
      <c r="E58" s="1"/>
      <c r="F58" s="1"/>
      <c r="G58" s="1"/>
      <c r="H58" s="1"/>
      <c r="I58" s="6"/>
    </row>
    <row r="59" spans="2:9">
      <c r="B59" s="5"/>
      <c r="C59" s="1"/>
      <c r="D59" s="1"/>
      <c r="E59" s="1"/>
      <c r="F59" s="1"/>
      <c r="G59" s="1"/>
      <c r="H59" s="1"/>
      <c r="I59" s="6"/>
    </row>
    <row r="60" spans="2:9">
      <c r="B60" s="5"/>
      <c r="C60" s="1"/>
      <c r="D60" s="1"/>
      <c r="E60" s="1"/>
      <c r="F60" s="1"/>
      <c r="G60" s="1"/>
      <c r="H60" s="1"/>
      <c r="I60" s="6"/>
    </row>
    <row r="61" spans="2:9">
      <c r="B61" s="5"/>
      <c r="C61" s="1"/>
      <c r="D61" s="1"/>
      <c r="E61" s="1"/>
      <c r="F61" s="1"/>
      <c r="G61" s="1"/>
      <c r="H61" s="1"/>
      <c r="I61" s="6"/>
    </row>
    <row r="62" spans="2:9">
      <c r="B62" s="5"/>
      <c r="C62" s="1"/>
      <c r="D62" s="1"/>
      <c r="E62" s="1"/>
      <c r="F62" s="1"/>
      <c r="G62" s="1"/>
      <c r="H62" s="1"/>
      <c r="I62" s="6"/>
    </row>
    <row r="63" spans="2:9">
      <c r="B63" s="5"/>
      <c r="C63" s="1"/>
      <c r="D63" s="1"/>
      <c r="E63" s="1"/>
      <c r="F63" s="1"/>
      <c r="G63" s="1"/>
      <c r="H63" s="1"/>
      <c r="I63" s="6"/>
    </row>
    <row r="64" spans="2:9" ht="13.5" thickBot="1">
      <c r="B64" s="7"/>
      <c r="C64" s="8"/>
      <c r="D64" s="8"/>
      <c r="E64" s="8"/>
      <c r="F64" s="8"/>
      <c r="G64" s="8"/>
      <c r="H64" s="8"/>
      <c r="I64" s="9"/>
    </row>
  </sheetData>
  <mergeCells count="1">
    <mergeCell ref="C6:G6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3:K41"/>
  <sheetViews>
    <sheetView workbookViewId="0">
      <selection activeCell="I14" sqref="I14"/>
    </sheetView>
  </sheetViews>
  <sheetFormatPr defaultRowHeight="12.75"/>
  <cols>
    <col min="1" max="1" width="4.5703125" customWidth="1"/>
    <col min="2" max="2" width="7.85546875" customWidth="1"/>
    <col min="3" max="3" width="6" customWidth="1"/>
    <col min="4" max="4" width="7.5703125" customWidth="1"/>
    <col min="5" max="5" width="7.140625" customWidth="1"/>
    <col min="6" max="6" width="24.42578125" customWidth="1"/>
    <col min="7" max="7" width="11.28515625" customWidth="1"/>
    <col min="8" max="8" width="8.140625" customWidth="1"/>
    <col min="9" max="9" width="12.5703125" customWidth="1"/>
    <col min="10" max="10" width="23.42578125" customWidth="1"/>
    <col min="12" max="13" width="6.7109375" customWidth="1"/>
    <col min="14" max="14" width="5.140625" customWidth="1"/>
    <col min="15" max="15" width="4.42578125" customWidth="1"/>
  </cols>
  <sheetData>
    <row r="3" spans="2:11">
      <c r="B3" s="2"/>
      <c r="C3" s="51"/>
      <c r="D3" s="51"/>
      <c r="E3" s="51"/>
      <c r="F3" s="51"/>
      <c r="G3" s="2"/>
      <c r="H3" s="2"/>
      <c r="I3" s="2"/>
      <c r="J3" s="2"/>
    </row>
    <row r="4" spans="2:11">
      <c r="B4" s="2" t="s">
        <v>130</v>
      </c>
      <c r="C4" s="2" t="str">
        <f>'Kopertina '!F4</f>
        <v>KLUBI I FUTBOLLIT FLAMURTARI</v>
      </c>
      <c r="D4" s="2"/>
      <c r="E4" s="2"/>
      <c r="F4" s="2"/>
      <c r="G4" s="2"/>
      <c r="H4" s="2"/>
      <c r="I4" s="2"/>
      <c r="J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127</v>
      </c>
    </row>
    <row r="6" spans="2:11">
      <c r="B6" s="1"/>
      <c r="C6" s="1188" t="s">
        <v>152</v>
      </c>
      <c r="D6" s="1188"/>
      <c r="E6" s="1188"/>
      <c r="F6" s="1188"/>
      <c r="G6" s="1188"/>
      <c r="H6" s="1188"/>
      <c r="I6" s="1188"/>
      <c r="J6" s="1188"/>
    </row>
    <row r="7" spans="2:11">
      <c r="B7" s="1"/>
      <c r="C7" s="1"/>
      <c r="D7" s="1"/>
      <c r="E7" s="1"/>
      <c r="F7" s="1"/>
      <c r="G7" s="1"/>
      <c r="H7" s="1"/>
      <c r="I7" s="1"/>
      <c r="J7" s="2">
        <f>'Kopertina '!F29</f>
        <v>2012</v>
      </c>
      <c r="K7" s="19"/>
    </row>
    <row r="8" spans="2:11" ht="13.5" thickBot="1">
      <c r="B8" s="1"/>
      <c r="C8" s="1"/>
      <c r="D8" s="1"/>
      <c r="E8" s="1"/>
      <c r="F8" s="1"/>
      <c r="G8" s="1"/>
      <c r="H8" s="1"/>
      <c r="I8" s="1"/>
      <c r="J8" s="1"/>
    </row>
    <row r="9" spans="2:11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2:11">
      <c r="B10" s="5"/>
      <c r="C10" s="1"/>
      <c r="D10" s="1"/>
      <c r="E10" s="1"/>
      <c r="F10" s="1"/>
      <c r="G10" s="1"/>
      <c r="H10" s="1"/>
      <c r="I10" s="1"/>
      <c r="J10" s="1"/>
      <c r="K10" s="6"/>
    </row>
    <row r="11" spans="2:11" ht="13.5" thickBot="1">
      <c r="B11" s="5"/>
      <c r="C11" s="1"/>
      <c r="D11" s="1"/>
      <c r="E11" s="1"/>
      <c r="F11" s="1"/>
      <c r="G11" s="1"/>
      <c r="H11" s="1"/>
      <c r="I11" s="1"/>
      <c r="J11" s="1"/>
      <c r="K11" s="6"/>
    </row>
    <row r="12" spans="2:11" ht="13.5" thickBot="1">
      <c r="B12" s="5"/>
      <c r="C12" s="561" t="s">
        <v>1</v>
      </c>
      <c r="D12" s="408" t="s">
        <v>358</v>
      </c>
      <c r="E12" s="562"/>
      <c r="F12" s="563" t="s">
        <v>357</v>
      </c>
      <c r="G12" s="564" t="s">
        <v>359</v>
      </c>
      <c r="H12" s="564" t="s">
        <v>362</v>
      </c>
      <c r="I12" s="564" t="s">
        <v>359</v>
      </c>
      <c r="J12" s="564" t="s">
        <v>93</v>
      </c>
      <c r="K12" s="6"/>
    </row>
    <row r="13" spans="2:11" ht="13.5" thickBot="1">
      <c r="B13" s="5"/>
      <c r="C13" s="565"/>
      <c r="D13" s="566" t="s">
        <v>1</v>
      </c>
      <c r="E13" s="566" t="s">
        <v>232</v>
      </c>
      <c r="F13" s="567"/>
      <c r="G13" s="568" t="s">
        <v>361</v>
      </c>
      <c r="H13" s="568" t="s">
        <v>363</v>
      </c>
      <c r="I13" s="568" t="s">
        <v>360</v>
      </c>
      <c r="J13" s="568" t="s">
        <v>489</v>
      </c>
      <c r="K13" s="6"/>
    </row>
    <row r="14" spans="2:11">
      <c r="B14" s="5"/>
      <c r="C14" s="58">
        <v>1</v>
      </c>
      <c r="D14" s="40"/>
      <c r="E14" s="80"/>
      <c r="F14" s="80"/>
      <c r="G14" s="76"/>
      <c r="H14" s="76"/>
      <c r="I14" s="76">
        <f t="shared" ref="I14:I19" si="0">G14*H14</f>
        <v>0</v>
      </c>
      <c r="J14" s="81"/>
      <c r="K14" s="6"/>
    </row>
    <row r="15" spans="2:11">
      <c r="B15" s="5"/>
      <c r="C15" s="31">
        <v>2</v>
      </c>
      <c r="D15" s="22"/>
      <c r="E15" s="82"/>
      <c r="F15" s="82"/>
      <c r="G15" s="77"/>
      <c r="H15" s="77"/>
      <c r="I15" s="76">
        <f t="shared" si="0"/>
        <v>0</v>
      </c>
      <c r="J15" s="83"/>
      <c r="K15" s="6"/>
    </row>
    <row r="16" spans="2:11">
      <c r="B16" s="5"/>
      <c r="C16" s="31">
        <v>3</v>
      </c>
      <c r="D16" s="22"/>
      <c r="E16" s="82"/>
      <c r="F16" s="82"/>
      <c r="G16" s="77"/>
      <c r="H16" s="77"/>
      <c r="I16" s="76">
        <f t="shared" si="0"/>
        <v>0</v>
      </c>
      <c r="J16" s="83"/>
      <c r="K16" s="6"/>
    </row>
    <row r="17" spans="2:11">
      <c r="B17" s="5"/>
      <c r="C17" s="31">
        <v>4</v>
      </c>
      <c r="D17" s="22"/>
      <c r="E17" s="82"/>
      <c r="F17" s="22"/>
      <c r="G17" s="77"/>
      <c r="H17" s="77"/>
      <c r="I17" s="76">
        <f t="shared" si="0"/>
        <v>0</v>
      </c>
      <c r="J17" s="83"/>
      <c r="K17" s="6"/>
    </row>
    <row r="18" spans="2:11">
      <c r="B18" s="5"/>
      <c r="C18" s="31">
        <v>5</v>
      </c>
      <c r="D18" s="22"/>
      <c r="E18" s="82"/>
      <c r="F18" s="22"/>
      <c r="G18" s="77"/>
      <c r="H18" s="77"/>
      <c r="I18" s="76">
        <f t="shared" si="0"/>
        <v>0</v>
      </c>
      <c r="J18" s="75"/>
      <c r="K18" s="6"/>
    </row>
    <row r="19" spans="2:11" ht="13.5" thickBot="1">
      <c r="B19" s="5"/>
      <c r="C19" s="985">
        <v>6</v>
      </c>
      <c r="D19" s="22"/>
      <c r="E19" s="22"/>
      <c r="F19" s="22"/>
      <c r="G19" s="22"/>
      <c r="H19" s="22"/>
      <c r="I19" s="22">
        <f t="shared" si="0"/>
        <v>0</v>
      </c>
      <c r="J19" s="75"/>
      <c r="K19" s="6"/>
    </row>
    <row r="20" spans="2:11" ht="23.25" customHeight="1" thickBot="1">
      <c r="B20" s="5"/>
      <c r="C20" s="44"/>
      <c r="D20" s="1217" t="s">
        <v>885</v>
      </c>
      <c r="E20" s="1217"/>
      <c r="F20" s="1218"/>
      <c r="G20" s="78">
        <f>SUM(G14:G17)</f>
        <v>0</v>
      </c>
      <c r="H20" s="78"/>
      <c r="I20" s="78">
        <f>SUM(I14:I19)</f>
        <v>0</v>
      </c>
      <c r="J20" s="79"/>
      <c r="K20" s="6"/>
    </row>
    <row r="21" spans="2:11">
      <c r="B21" s="5"/>
      <c r="C21" s="1"/>
      <c r="D21" s="1"/>
      <c r="E21" s="1"/>
      <c r="F21" s="1"/>
      <c r="G21" s="1"/>
      <c r="H21" s="1"/>
      <c r="I21" s="1"/>
      <c r="J21" s="1"/>
      <c r="K21" s="6"/>
    </row>
    <row r="22" spans="2:11">
      <c r="B22" s="5"/>
      <c r="C22" s="1"/>
      <c r="D22" s="1"/>
      <c r="E22" s="1"/>
      <c r="F22" s="1"/>
      <c r="G22" s="1"/>
      <c r="H22" s="1"/>
      <c r="I22" s="1"/>
      <c r="J22" s="1"/>
      <c r="K22" s="6"/>
    </row>
    <row r="23" spans="2:11">
      <c r="B23" s="5"/>
      <c r="C23" s="1"/>
      <c r="D23" s="1"/>
      <c r="E23" s="1"/>
      <c r="F23" s="1"/>
      <c r="G23" s="1"/>
      <c r="H23" s="1"/>
      <c r="I23" s="1"/>
      <c r="J23" s="1"/>
      <c r="K23" s="6"/>
    </row>
    <row r="24" spans="2:11">
      <c r="B24" s="5"/>
      <c r="C24" s="1"/>
      <c r="D24" s="1"/>
      <c r="E24" s="1"/>
      <c r="F24" s="1"/>
      <c r="G24" s="1"/>
      <c r="H24" s="1"/>
      <c r="I24" s="1"/>
      <c r="J24" s="1"/>
      <c r="K24" s="6"/>
    </row>
    <row r="25" spans="2:11">
      <c r="B25" s="5"/>
      <c r="C25" s="1"/>
      <c r="D25" s="1"/>
      <c r="E25" s="1"/>
      <c r="F25" s="1"/>
      <c r="G25" s="1"/>
      <c r="H25" s="1"/>
      <c r="I25" s="1"/>
      <c r="J25" s="1"/>
      <c r="K25" s="6"/>
    </row>
    <row r="26" spans="2:11">
      <c r="B26" s="5"/>
      <c r="C26" s="1"/>
      <c r="D26" s="1"/>
      <c r="E26" s="1"/>
      <c r="F26" s="1"/>
      <c r="G26" s="1"/>
      <c r="H26" s="1"/>
      <c r="I26" s="1"/>
      <c r="J26" s="1"/>
      <c r="K26" s="6"/>
    </row>
    <row r="27" spans="2:11">
      <c r="B27" s="5"/>
      <c r="C27" s="1"/>
      <c r="D27" s="1"/>
      <c r="E27" s="1"/>
      <c r="F27" s="1"/>
      <c r="G27" s="1"/>
      <c r="H27" s="1"/>
      <c r="I27" s="1"/>
      <c r="J27" s="1"/>
      <c r="K27" s="6"/>
    </row>
    <row r="28" spans="2:11">
      <c r="B28" s="5"/>
      <c r="C28" s="1"/>
      <c r="D28" s="1"/>
      <c r="E28" s="1"/>
      <c r="F28" s="1"/>
      <c r="G28" s="1"/>
      <c r="H28" s="1"/>
      <c r="I28" s="1"/>
      <c r="J28" s="1"/>
      <c r="K28" s="6"/>
    </row>
    <row r="29" spans="2:11">
      <c r="B29" s="5"/>
      <c r="C29" s="1"/>
      <c r="D29" s="1"/>
      <c r="E29" s="1"/>
      <c r="F29" s="1"/>
      <c r="G29" s="1"/>
      <c r="H29" s="1"/>
      <c r="I29" s="1"/>
      <c r="J29" s="1"/>
      <c r="K29" s="6"/>
    </row>
    <row r="30" spans="2:11">
      <c r="B30" s="5"/>
      <c r="C30" s="1"/>
      <c r="D30" s="1"/>
      <c r="E30" s="1"/>
      <c r="F30" s="1"/>
      <c r="G30" s="1"/>
      <c r="H30" s="1"/>
      <c r="I30" s="1"/>
      <c r="J30" s="1"/>
      <c r="K30" s="6"/>
    </row>
    <row r="31" spans="2:11">
      <c r="B31" s="5"/>
      <c r="C31" s="1"/>
      <c r="D31" s="1"/>
      <c r="E31" s="1"/>
      <c r="F31" s="1"/>
      <c r="G31" s="1"/>
      <c r="H31" s="1"/>
      <c r="I31" s="1"/>
      <c r="J31" s="1"/>
      <c r="K31" s="6"/>
    </row>
    <row r="32" spans="2:11">
      <c r="B32" s="5"/>
      <c r="C32" s="1"/>
      <c r="D32" s="1"/>
      <c r="E32" s="1"/>
      <c r="F32" s="1"/>
      <c r="G32" s="1"/>
      <c r="H32" s="1"/>
      <c r="I32" s="1"/>
      <c r="J32" s="1"/>
      <c r="K32" s="6"/>
    </row>
    <row r="33" spans="2:11">
      <c r="B33" s="5"/>
      <c r="C33" s="1"/>
      <c r="D33" s="1"/>
      <c r="E33" s="1"/>
      <c r="F33" s="1"/>
      <c r="G33" s="1"/>
      <c r="H33" s="1"/>
      <c r="I33" s="1"/>
      <c r="J33" s="1"/>
      <c r="K33" s="6"/>
    </row>
    <row r="34" spans="2:11">
      <c r="B34" s="5"/>
      <c r="C34" s="1"/>
      <c r="D34" s="1"/>
      <c r="E34" s="1"/>
      <c r="F34" s="1"/>
      <c r="G34" s="1"/>
      <c r="H34" s="1"/>
      <c r="I34" s="1"/>
      <c r="J34" s="1"/>
      <c r="K34" s="6"/>
    </row>
    <row r="35" spans="2:11">
      <c r="B35" s="5"/>
      <c r="C35" s="1"/>
      <c r="D35" s="1"/>
      <c r="E35" s="1"/>
      <c r="F35" s="1"/>
      <c r="G35" s="1"/>
      <c r="H35" s="1"/>
      <c r="I35" s="1"/>
      <c r="J35" s="1"/>
      <c r="K35" s="6"/>
    </row>
    <row r="36" spans="2:11">
      <c r="B36" s="5"/>
      <c r="C36" s="1"/>
      <c r="D36" s="1"/>
      <c r="E36" s="1"/>
      <c r="F36" s="1"/>
      <c r="G36" s="1"/>
      <c r="H36" s="1"/>
      <c r="I36" s="1"/>
      <c r="J36" s="1"/>
      <c r="K36" s="6"/>
    </row>
    <row r="37" spans="2:11">
      <c r="B37" s="5"/>
      <c r="C37" s="1"/>
      <c r="D37" s="1"/>
      <c r="E37" s="1"/>
      <c r="F37" s="1"/>
      <c r="G37" s="1"/>
      <c r="H37" s="1"/>
      <c r="I37" s="1"/>
      <c r="J37" s="1"/>
      <c r="K37" s="6"/>
    </row>
    <row r="38" spans="2:11">
      <c r="B38" s="5"/>
      <c r="C38" s="1"/>
      <c r="D38" s="1"/>
      <c r="E38" s="1"/>
      <c r="F38" s="1"/>
      <c r="G38" s="1"/>
      <c r="H38" s="1"/>
      <c r="I38" s="1"/>
      <c r="J38" s="1"/>
      <c r="K38" s="6"/>
    </row>
    <row r="39" spans="2:11">
      <c r="B39" s="5"/>
      <c r="C39" s="1"/>
      <c r="D39" s="1"/>
      <c r="E39" s="1"/>
      <c r="F39" s="1"/>
      <c r="G39" s="1"/>
      <c r="H39" s="1"/>
      <c r="I39" s="1"/>
      <c r="J39" s="1"/>
      <c r="K39" s="6"/>
    </row>
    <row r="40" spans="2:11">
      <c r="B40" s="5"/>
      <c r="C40" s="1"/>
      <c r="D40" s="1"/>
      <c r="E40" s="1"/>
      <c r="F40" s="1"/>
      <c r="G40" s="1"/>
      <c r="H40" s="1"/>
      <c r="I40" s="1"/>
      <c r="J40" s="1"/>
      <c r="K40" s="6"/>
    </row>
    <row r="41" spans="2:11" ht="13.5" thickBot="1">
      <c r="B41" s="7"/>
      <c r="C41" s="8"/>
      <c r="D41" s="8"/>
      <c r="E41" s="8"/>
      <c r="F41" s="8"/>
      <c r="G41" s="8"/>
      <c r="H41" s="8"/>
      <c r="I41" s="8"/>
      <c r="J41" s="8"/>
      <c r="K41" s="9"/>
    </row>
  </sheetData>
  <mergeCells count="2">
    <mergeCell ref="C6:J6"/>
    <mergeCell ref="D20:F20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3:I63"/>
  <sheetViews>
    <sheetView workbookViewId="0">
      <selection activeCell="L30" sqref="K26:L30"/>
    </sheetView>
  </sheetViews>
  <sheetFormatPr defaultRowHeight="12.75"/>
  <cols>
    <col min="1" max="1" width="5.140625" customWidth="1"/>
    <col min="2" max="2" width="4.85546875" customWidth="1"/>
    <col min="3" max="3" width="5" customWidth="1"/>
    <col min="4" max="4" width="22.5703125" customWidth="1"/>
    <col min="6" max="6" width="11" customWidth="1"/>
    <col min="7" max="7" width="10.28515625" customWidth="1"/>
    <col min="8" max="8" width="11.85546875" customWidth="1"/>
    <col min="9" max="9" width="7.140625" customWidth="1"/>
  </cols>
  <sheetData>
    <row r="3" spans="2:9">
      <c r="B3" s="2"/>
      <c r="C3" s="51"/>
      <c r="D3" s="51"/>
      <c r="E3" s="2"/>
      <c r="F3" s="2"/>
    </row>
    <row r="4" spans="2:9">
      <c r="B4" s="2" t="s">
        <v>130</v>
      </c>
      <c r="C4" s="2" t="str">
        <f>'Kopertina '!F4</f>
        <v>KLUBI I FUTBOLLIT FLAMURTARI</v>
      </c>
      <c r="D4" s="2"/>
      <c r="E4" s="2"/>
      <c r="F4" s="2"/>
    </row>
    <row r="5" spans="2:9">
      <c r="B5" s="1"/>
      <c r="C5" s="1"/>
      <c r="D5" s="1"/>
      <c r="E5" s="2"/>
      <c r="F5" s="2"/>
      <c r="G5" s="2"/>
      <c r="H5" s="2"/>
      <c r="I5" s="2" t="s">
        <v>276</v>
      </c>
    </row>
    <row r="6" spans="2:9">
      <c r="B6" s="1"/>
      <c r="C6" s="1188" t="s">
        <v>402</v>
      </c>
      <c r="D6" s="1188"/>
      <c r="E6" s="1188"/>
      <c r="F6" s="1188"/>
      <c r="G6" s="1188"/>
    </row>
    <row r="7" spans="2:9">
      <c r="B7" s="1"/>
      <c r="C7" s="1"/>
      <c r="D7" s="1"/>
      <c r="E7" s="1"/>
      <c r="F7" s="2" t="s">
        <v>131</v>
      </c>
      <c r="G7" s="19"/>
      <c r="H7" s="19">
        <f>'Kopertina '!F29</f>
        <v>2012</v>
      </c>
    </row>
    <row r="8" spans="2:9" ht="13.5" thickBot="1">
      <c r="B8" s="1"/>
      <c r="C8" s="1"/>
      <c r="D8" s="1"/>
      <c r="E8" s="1"/>
      <c r="F8" s="1"/>
    </row>
    <row r="9" spans="2:9">
      <c r="B9" s="16"/>
      <c r="C9" s="17"/>
      <c r="D9" s="17"/>
      <c r="E9" s="17"/>
      <c r="F9" s="17"/>
      <c r="G9" s="17"/>
      <c r="H9" s="17"/>
      <c r="I9" s="18"/>
    </row>
    <row r="10" spans="2:9">
      <c r="B10" s="5"/>
      <c r="C10" s="1"/>
      <c r="D10" s="1"/>
      <c r="E10" s="1"/>
      <c r="F10" s="1"/>
      <c r="G10" s="1"/>
      <c r="H10" s="1"/>
      <c r="I10" s="6"/>
    </row>
    <row r="11" spans="2:9" ht="13.5" thickBot="1">
      <c r="B11" s="5"/>
      <c r="C11" s="1"/>
      <c r="D11" s="1"/>
      <c r="E11" s="1"/>
      <c r="F11" s="1"/>
      <c r="G11" s="1"/>
      <c r="H11" s="1"/>
      <c r="I11" s="6"/>
    </row>
    <row r="12" spans="2:9" ht="13.5" thickBot="1">
      <c r="B12" s="5"/>
      <c r="C12" s="489" t="s">
        <v>1</v>
      </c>
      <c r="D12" s="490" t="s">
        <v>266</v>
      </c>
      <c r="E12" s="490" t="s">
        <v>267</v>
      </c>
      <c r="F12" s="490" t="s">
        <v>268</v>
      </c>
      <c r="G12" s="490" t="s">
        <v>269</v>
      </c>
      <c r="H12" s="491" t="s">
        <v>270</v>
      </c>
      <c r="I12" s="6"/>
    </row>
    <row r="13" spans="2:9">
      <c r="B13" s="5"/>
      <c r="C13" s="57">
        <v>1</v>
      </c>
      <c r="D13" s="254"/>
      <c r="E13" s="254"/>
      <c r="F13" s="931"/>
      <c r="G13" s="931"/>
      <c r="H13" s="931">
        <v>0</v>
      </c>
      <c r="I13" s="6"/>
    </row>
    <row r="14" spans="2:9">
      <c r="B14" s="5"/>
      <c r="C14" s="31">
        <v>2</v>
      </c>
      <c r="D14" s="22"/>
      <c r="E14" s="22"/>
      <c r="F14" s="930"/>
      <c r="G14" s="930"/>
      <c r="H14" s="930">
        <v>0</v>
      </c>
      <c r="I14" s="6"/>
    </row>
    <row r="15" spans="2:9">
      <c r="B15" s="5"/>
      <c r="C15" s="31">
        <v>3</v>
      </c>
      <c r="D15" s="22"/>
      <c r="E15" s="22"/>
      <c r="F15" s="930"/>
      <c r="G15" s="930"/>
      <c r="H15" s="930">
        <v>0</v>
      </c>
      <c r="I15" s="6"/>
    </row>
    <row r="16" spans="2:9">
      <c r="B16" s="5"/>
      <c r="C16" s="31">
        <v>4</v>
      </c>
      <c r="D16" s="22"/>
      <c r="E16" s="22"/>
      <c r="F16" s="930"/>
      <c r="G16" s="930"/>
      <c r="H16" s="930">
        <v>0</v>
      </c>
      <c r="I16" s="6"/>
    </row>
    <row r="17" spans="2:9">
      <c r="B17" s="5"/>
      <c r="C17" s="31">
        <v>5</v>
      </c>
      <c r="D17" s="22"/>
      <c r="E17" s="22"/>
      <c r="F17" s="930"/>
      <c r="G17" s="930"/>
      <c r="H17" s="930">
        <v>0</v>
      </c>
      <c r="I17" s="6"/>
    </row>
    <row r="18" spans="2:9">
      <c r="B18" s="5"/>
      <c r="C18" s="31">
        <v>6</v>
      </c>
      <c r="D18" s="22"/>
      <c r="E18" s="22"/>
      <c r="F18" s="930"/>
      <c r="G18" s="930"/>
      <c r="H18" s="930">
        <v>0</v>
      </c>
      <c r="I18" s="6"/>
    </row>
    <row r="19" spans="2:9">
      <c r="B19" s="5"/>
      <c r="C19" s="31">
        <v>7</v>
      </c>
      <c r="D19" s="22"/>
      <c r="E19" s="22"/>
      <c r="F19" s="22"/>
      <c r="G19" s="22"/>
      <c r="H19" s="234">
        <f t="shared" ref="H19:H51" si="0">F19*G19</f>
        <v>0</v>
      </c>
      <c r="I19" s="6"/>
    </row>
    <row r="20" spans="2:9">
      <c r="B20" s="5"/>
      <c r="C20" s="31">
        <v>8</v>
      </c>
      <c r="D20" s="22"/>
      <c r="E20" s="22"/>
      <c r="F20" s="22"/>
      <c r="G20" s="22"/>
      <c r="H20" s="234">
        <f t="shared" si="0"/>
        <v>0</v>
      </c>
      <c r="I20" s="6"/>
    </row>
    <row r="21" spans="2:9">
      <c r="B21" s="5"/>
      <c r="C21" s="31">
        <v>9</v>
      </c>
      <c r="D21" s="22"/>
      <c r="E21" s="22"/>
      <c r="F21" s="22"/>
      <c r="G21" s="22"/>
      <c r="H21" s="234">
        <f t="shared" si="0"/>
        <v>0</v>
      </c>
      <c r="I21" s="6"/>
    </row>
    <row r="22" spans="2:9">
      <c r="B22" s="5"/>
      <c r="C22" s="31">
        <v>10</v>
      </c>
      <c r="D22" s="22"/>
      <c r="E22" s="22"/>
      <c r="F22" s="22"/>
      <c r="G22" s="22"/>
      <c r="H22" s="234">
        <f t="shared" si="0"/>
        <v>0</v>
      </c>
      <c r="I22" s="6"/>
    </row>
    <row r="23" spans="2:9">
      <c r="B23" s="5"/>
      <c r="C23" s="31">
        <v>11</v>
      </c>
      <c r="D23" s="22"/>
      <c r="E23" s="22"/>
      <c r="F23" s="22"/>
      <c r="G23" s="22"/>
      <c r="H23" s="234">
        <f t="shared" si="0"/>
        <v>0</v>
      </c>
      <c r="I23" s="6"/>
    </row>
    <row r="24" spans="2:9">
      <c r="B24" s="5"/>
      <c r="C24" s="31">
        <v>12</v>
      </c>
      <c r="D24" s="22"/>
      <c r="E24" s="22"/>
      <c r="F24" s="22"/>
      <c r="G24" s="22"/>
      <c r="H24" s="234">
        <f t="shared" si="0"/>
        <v>0</v>
      </c>
      <c r="I24" s="6"/>
    </row>
    <row r="25" spans="2:9">
      <c r="B25" s="5"/>
      <c r="C25" s="31">
        <v>13</v>
      </c>
      <c r="D25" s="22"/>
      <c r="E25" s="22"/>
      <c r="F25" s="22"/>
      <c r="G25" s="22"/>
      <c r="H25" s="234">
        <f t="shared" si="0"/>
        <v>0</v>
      </c>
      <c r="I25" s="6"/>
    </row>
    <row r="26" spans="2:9">
      <c r="B26" s="5"/>
      <c r="C26" s="31">
        <v>14</v>
      </c>
      <c r="D26" s="22"/>
      <c r="E26" s="22"/>
      <c r="F26" s="22"/>
      <c r="G26" s="22"/>
      <c r="H26" s="234">
        <f t="shared" si="0"/>
        <v>0</v>
      </c>
      <c r="I26" s="6"/>
    </row>
    <row r="27" spans="2:9">
      <c r="B27" s="5"/>
      <c r="C27" s="31">
        <v>15</v>
      </c>
      <c r="D27" s="22"/>
      <c r="E27" s="22"/>
      <c r="F27" s="22"/>
      <c r="G27" s="22"/>
      <c r="H27" s="234">
        <f t="shared" si="0"/>
        <v>0</v>
      </c>
      <c r="I27" s="6"/>
    </row>
    <row r="28" spans="2:9">
      <c r="B28" s="5"/>
      <c r="C28" s="31">
        <v>16</v>
      </c>
      <c r="D28" s="22"/>
      <c r="E28" s="22"/>
      <c r="F28" s="22"/>
      <c r="G28" s="22"/>
      <c r="H28" s="234">
        <f t="shared" si="0"/>
        <v>0</v>
      </c>
      <c r="I28" s="6"/>
    </row>
    <row r="29" spans="2:9">
      <c r="B29" s="5"/>
      <c r="C29" s="31">
        <v>17</v>
      </c>
      <c r="D29" s="22"/>
      <c r="E29" s="22"/>
      <c r="F29" s="22"/>
      <c r="G29" s="22"/>
      <c r="H29" s="234">
        <f t="shared" si="0"/>
        <v>0</v>
      </c>
      <c r="I29" s="6"/>
    </row>
    <row r="30" spans="2:9">
      <c r="B30" s="5"/>
      <c r="C30" s="31">
        <v>18</v>
      </c>
      <c r="D30" s="22"/>
      <c r="E30" s="22"/>
      <c r="F30" s="22"/>
      <c r="G30" s="22"/>
      <c r="H30" s="234">
        <f t="shared" si="0"/>
        <v>0</v>
      </c>
      <c r="I30" s="6"/>
    </row>
    <row r="31" spans="2:9">
      <c r="B31" s="5"/>
      <c r="C31" s="31">
        <v>19</v>
      </c>
      <c r="D31" s="22"/>
      <c r="E31" s="22"/>
      <c r="F31" s="22"/>
      <c r="G31" s="22"/>
      <c r="H31" s="234">
        <f t="shared" si="0"/>
        <v>0</v>
      </c>
      <c r="I31" s="6"/>
    </row>
    <row r="32" spans="2:9">
      <c r="B32" s="5"/>
      <c r="C32" s="31">
        <v>20</v>
      </c>
      <c r="D32" s="22"/>
      <c r="E32" s="22"/>
      <c r="F32" s="22"/>
      <c r="G32" s="22"/>
      <c r="H32" s="234">
        <f t="shared" si="0"/>
        <v>0</v>
      </c>
      <c r="I32" s="6"/>
    </row>
    <row r="33" spans="2:9">
      <c r="B33" s="5"/>
      <c r="C33" s="31">
        <v>21</v>
      </c>
      <c r="D33" s="22"/>
      <c r="E33" s="22"/>
      <c r="F33" s="22"/>
      <c r="G33" s="22"/>
      <c r="H33" s="234">
        <f t="shared" si="0"/>
        <v>0</v>
      </c>
      <c r="I33" s="6"/>
    </row>
    <row r="34" spans="2:9">
      <c r="B34" s="5"/>
      <c r="C34" s="31">
        <v>22</v>
      </c>
      <c r="D34" s="22"/>
      <c r="E34" s="22"/>
      <c r="F34" s="22"/>
      <c r="G34" s="22"/>
      <c r="H34" s="234">
        <f t="shared" si="0"/>
        <v>0</v>
      </c>
      <c r="I34" s="6"/>
    </row>
    <row r="35" spans="2:9">
      <c r="B35" s="5"/>
      <c r="C35" s="31">
        <v>23</v>
      </c>
      <c r="D35" s="22"/>
      <c r="E35" s="22"/>
      <c r="F35" s="22"/>
      <c r="G35" s="22"/>
      <c r="H35" s="234">
        <f t="shared" si="0"/>
        <v>0</v>
      </c>
      <c r="I35" s="6"/>
    </row>
    <row r="36" spans="2:9">
      <c r="B36" s="5"/>
      <c r="C36" s="31">
        <v>24</v>
      </c>
      <c r="D36" s="22"/>
      <c r="E36" s="22"/>
      <c r="F36" s="22"/>
      <c r="G36" s="22"/>
      <c r="H36" s="234">
        <f t="shared" si="0"/>
        <v>0</v>
      </c>
      <c r="I36" s="6"/>
    </row>
    <row r="37" spans="2:9">
      <c r="B37" s="5"/>
      <c r="C37" s="31">
        <v>25</v>
      </c>
      <c r="D37" s="22"/>
      <c r="E37" s="22"/>
      <c r="F37" s="22"/>
      <c r="G37" s="22"/>
      <c r="H37" s="234">
        <f t="shared" si="0"/>
        <v>0</v>
      </c>
      <c r="I37" s="6"/>
    </row>
    <row r="38" spans="2:9">
      <c r="B38" s="5"/>
      <c r="C38" s="31">
        <v>26</v>
      </c>
      <c r="D38" s="22"/>
      <c r="E38" s="22"/>
      <c r="F38" s="22"/>
      <c r="G38" s="22"/>
      <c r="H38" s="234">
        <f t="shared" si="0"/>
        <v>0</v>
      </c>
      <c r="I38" s="6"/>
    </row>
    <row r="39" spans="2:9">
      <c r="B39" s="5"/>
      <c r="C39" s="31">
        <v>27</v>
      </c>
      <c r="D39" s="22"/>
      <c r="E39" s="22"/>
      <c r="F39" s="22"/>
      <c r="G39" s="22"/>
      <c r="H39" s="234">
        <f t="shared" si="0"/>
        <v>0</v>
      </c>
      <c r="I39" s="6"/>
    </row>
    <row r="40" spans="2:9">
      <c r="B40" s="5"/>
      <c r="C40" s="31">
        <v>28</v>
      </c>
      <c r="D40" s="22"/>
      <c r="E40" s="22"/>
      <c r="F40" s="22"/>
      <c r="G40" s="22"/>
      <c r="H40" s="234">
        <f t="shared" si="0"/>
        <v>0</v>
      </c>
      <c r="I40" s="6"/>
    </row>
    <row r="41" spans="2:9">
      <c r="B41" s="5"/>
      <c r="C41" s="31">
        <v>29</v>
      </c>
      <c r="D41" s="22"/>
      <c r="E41" s="22"/>
      <c r="F41" s="22"/>
      <c r="G41" s="22"/>
      <c r="H41" s="234">
        <f t="shared" si="0"/>
        <v>0</v>
      </c>
      <c r="I41" s="6"/>
    </row>
    <row r="42" spans="2:9">
      <c r="B42" s="5"/>
      <c r="C42" s="31">
        <v>30</v>
      </c>
      <c r="D42" s="22"/>
      <c r="E42" s="22"/>
      <c r="F42" s="22"/>
      <c r="G42" s="22"/>
      <c r="H42" s="234">
        <f t="shared" si="0"/>
        <v>0</v>
      </c>
      <c r="I42" s="6"/>
    </row>
    <row r="43" spans="2:9">
      <c r="B43" s="5"/>
      <c r="C43" s="31">
        <v>31</v>
      </c>
      <c r="D43" s="22"/>
      <c r="E43" s="22"/>
      <c r="F43" s="22"/>
      <c r="G43" s="22"/>
      <c r="H43" s="234">
        <f t="shared" si="0"/>
        <v>0</v>
      </c>
      <c r="I43" s="6"/>
    </row>
    <row r="44" spans="2:9">
      <c r="B44" s="5"/>
      <c r="C44" s="31">
        <v>32</v>
      </c>
      <c r="D44" s="22"/>
      <c r="E44" s="22"/>
      <c r="F44" s="22"/>
      <c r="G44" s="22"/>
      <c r="H44" s="234">
        <f t="shared" si="0"/>
        <v>0</v>
      </c>
      <c r="I44" s="6"/>
    </row>
    <row r="45" spans="2:9">
      <c r="B45" s="5"/>
      <c r="C45" s="31">
        <v>33</v>
      </c>
      <c r="D45" s="22"/>
      <c r="E45" s="22"/>
      <c r="F45" s="22"/>
      <c r="G45" s="22"/>
      <c r="H45" s="234">
        <f t="shared" si="0"/>
        <v>0</v>
      </c>
      <c r="I45" s="6"/>
    </row>
    <row r="46" spans="2:9">
      <c r="B46" s="5"/>
      <c r="C46" s="31">
        <v>34</v>
      </c>
      <c r="D46" s="22"/>
      <c r="E46" s="22"/>
      <c r="F46" s="22"/>
      <c r="G46" s="22"/>
      <c r="H46" s="234">
        <f t="shared" si="0"/>
        <v>0</v>
      </c>
      <c r="I46" s="6"/>
    </row>
    <row r="47" spans="2:9">
      <c r="B47" s="5"/>
      <c r="C47" s="31">
        <v>35</v>
      </c>
      <c r="D47" s="22"/>
      <c r="E47" s="22"/>
      <c r="F47" s="22"/>
      <c r="G47" s="22"/>
      <c r="H47" s="234">
        <f t="shared" si="0"/>
        <v>0</v>
      </c>
      <c r="I47" s="6"/>
    </row>
    <row r="48" spans="2:9">
      <c r="B48" s="5"/>
      <c r="C48" s="31">
        <v>36</v>
      </c>
      <c r="D48" s="22"/>
      <c r="E48" s="22"/>
      <c r="F48" s="22"/>
      <c r="G48" s="22"/>
      <c r="H48" s="234">
        <f t="shared" si="0"/>
        <v>0</v>
      </c>
      <c r="I48" s="6"/>
    </row>
    <row r="49" spans="2:9">
      <c r="B49" s="5"/>
      <c r="C49" s="31">
        <v>37</v>
      </c>
      <c r="D49" s="22"/>
      <c r="E49" s="22"/>
      <c r="F49" s="22"/>
      <c r="G49" s="22"/>
      <c r="H49" s="234">
        <f t="shared" si="0"/>
        <v>0</v>
      </c>
      <c r="I49" s="6"/>
    </row>
    <row r="50" spans="2:9">
      <c r="B50" s="5"/>
      <c r="C50" s="31">
        <v>38</v>
      </c>
      <c r="D50" s="22"/>
      <c r="E50" s="22"/>
      <c r="F50" s="22"/>
      <c r="G50" s="22"/>
      <c r="H50" s="234">
        <f t="shared" si="0"/>
        <v>0</v>
      </c>
      <c r="I50" s="6"/>
    </row>
    <row r="51" spans="2:9" ht="13.5" thickBot="1">
      <c r="B51" s="5"/>
      <c r="C51" s="32">
        <v>39</v>
      </c>
      <c r="D51" s="26"/>
      <c r="E51" s="26"/>
      <c r="F51" s="26"/>
      <c r="G51" s="26"/>
      <c r="H51" s="351">
        <f t="shared" si="0"/>
        <v>0</v>
      </c>
      <c r="I51" s="6"/>
    </row>
    <row r="52" spans="2:9" ht="13.5" thickBot="1">
      <c r="B52" s="5"/>
      <c r="C52" s="492" t="s">
        <v>959</v>
      </c>
      <c r="D52" s="493"/>
      <c r="E52" s="493"/>
      <c r="F52" s="493"/>
      <c r="G52" s="494"/>
      <c r="H52" s="364">
        <f>SUM(H13:H51)</f>
        <v>0</v>
      </c>
      <c r="I52" s="6"/>
    </row>
    <row r="53" spans="2:9">
      <c r="B53" s="5"/>
      <c r="C53" s="1"/>
      <c r="D53" s="1"/>
      <c r="E53" s="1"/>
      <c r="F53" s="1"/>
      <c r="G53" s="1"/>
      <c r="H53" s="1"/>
      <c r="I53" s="6"/>
    </row>
    <row r="54" spans="2:9">
      <c r="B54" s="5"/>
      <c r="C54" s="1"/>
      <c r="D54" s="1"/>
      <c r="E54" s="1"/>
      <c r="F54" s="1"/>
      <c r="G54" s="1"/>
      <c r="H54" s="1"/>
      <c r="I54" s="6"/>
    </row>
    <row r="55" spans="2:9">
      <c r="B55" s="5"/>
      <c r="C55" s="1"/>
      <c r="D55" s="1"/>
      <c r="E55" s="1"/>
      <c r="F55" s="1"/>
      <c r="G55" s="1"/>
      <c r="H55" s="1"/>
      <c r="I55" s="6"/>
    </row>
    <row r="56" spans="2:9">
      <c r="B56" s="5"/>
      <c r="C56" s="1"/>
      <c r="D56" s="1"/>
      <c r="E56" s="1"/>
      <c r="F56" s="1"/>
      <c r="G56" s="1"/>
      <c r="H56" s="1"/>
      <c r="I56" s="6"/>
    </row>
    <row r="57" spans="2:9">
      <c r="B57" s="5"/>
      <c r="C57" s="1"/>
      <c r="D57" s="1"/>
      <c r="E57" s="1"/>
      <c r="F57" s="1"/>
      <c r="G57" s="1"/>
      <c r="H57" s="1"/>
      <c r="I57" s="6"/>
    </row>
    <row r="58" spans="2:9">
      <c r="B58" s="5"/>
      <c r="C58" s="1"/>
      <c r="D58" s="1"/>
      <c r="E58" s="1"/>
      <c r="F58" s="1"/>
      <c r="G58" s="1"/>
      <c r="H58" s="1"/>
      <c r="I58" s="6"/>
    </row>
    <row r="59" spans="2:9">
      <c r="B59" s="5"/>
      <c r="C59" s="1"/>
      <c r="D59" s="1"/>
      <c r="E59" s="1"/>
      <c r="F59" s="1"/>
      <c r="G59" s="1"/>
      <c r="H59" s="1"/>
      <c r="I59" s="6"/>
    </row>
    <row r="60" spans="2:9">
      <c r="B60" s="5"/>
      <c r="C60" s="1"/>
      <c r="D60" s="1"/>
      <c r="E60" s="1"/>
      <c r="F60" s="1"/>
      <c r="G60" s="1"/>
      <c r="H60" s="1"/>
      <c r="I60" s="6"/>
    </row>
    <row r="61" spans="2:9">
      <c r="B61" s="5"/>
      <c r="C61" s="1"/>
      <c r="D61" s="1"/>
      <c r="E61" s="1"/>
      <c r="F61" s="1"/>
      <c r="G61" s="1"/>
      <c r="H61" s="1"/>
      <c r="I61" s="6"/>
    </row>
    <row r="62" spans="2:9">
      <c r="B62" s="5"/>
      <c r="C62" s="1"/>
      <c r="D62" s="1"/>
      <c r="E62" s="1"/>
      <c r="F62" s="1"/>
      <c r="G62" s="1"/>
      <c r="H62" s="1"/>
      <c r="I62" s="6"/>
    </row>
    <row r="63" spans="2:9">
      <c r="B63" s="5"/>
      <c r="C63" s="1"/>
      <c r="D63" s="1"/>
      <c r="E63" s="1"/>
      <c r="F63" s="1"/>
      <c r="G63" s="1"/>
      <c r="H63" s="1"/>
      <c r="I63" s="6"/>
    </row>
  </sheetData>
  <mergeCells count="1"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opLeftCell="A25" workbookViewId="0">
      <selection activeCell="H31" sqref="H31"/>
    </sheetView>
  </sheetViews>
  <sheetFormatPr defaultRowHeight="12.75"/>
  <cols>
    <col min="1" max="1" width="4.42578125" customWidth="1"/>
    <col min="2" max="2" width="5.42578125" customWidth="1"/>
    <col min="3" max="3" width="45.5703125" customWidth="1"/>
    <col min="4" max="4" width="8.28515625" customWidth="1"/>
    <col min="5" max="5" width="14.42578125" style="89" customWidth="1"/>
    <col min="6" max="6" width="19" style="89" customWidth="1"/>
    <col min="7" max="7" width="4.85546875" customWidth="1"/>
  </cols>
  <sheetData>
    <row r="1" spans="1:6" ht="15">
      <c r="A1" s="10"/>
      <c r="B1" s="10"/>
      <c r="C1" s="10"/>
      <c r="D1" s="10"/>
      <c r="E1" s="1009"/>
      <c r="F1" s="92"/>
    </row>
    <row r="2" spans="1:6" ht="15.75">
      <c r="A2" s="10"/>
      <c r="B2" s="1166" t="s">
        <v>0</v>
      </c>
      <c r="C2" s="1166"/>
      <c r="D2" s="1166"/>
      <c r="E2" s="1166"/>
      <c r="F2" s="93">
        <f>'Kopertina '!F29</f>
        <v>2012</v>
      </c>
    </row>
    <row r="3" spans="1:6" ht="15" thickBot="1">
      <c r="A3" s="10"/>
      <c r="B3" s="10"/>
      <c r="C3" s="10"/>
      <c r="D3" s="10"/>
      <c r="E3" s="92"/>
      <c r="F3" s="92"/>
    </row>
    <row r="4" spans="1:6" ht="18.75" customHeight="1">
      <c r="A4" s="10"/>
      <c r="B4" s="1171" t="s">
        <v>1</v>
      </c>
      <c r="C4" s="1171" t="s">
        <v>2</v>
      </c>
      <c r="D4" s="1167" t="s">
        <v>860</v>
      </c>
      <c r="E4" s="1169" t="s">
        <v>877</v>
      </c>
      <c r="F4" s="1169" t="s">
        <v>859</v>
      </c>
    </row>
    <row r="5" spans="1:6" ht="19.5" customHeight="1" thickBot="1">
      <c r="A5" s="10"/>
      <c r="B5" s="1172"/>
      <c r="C5" s="1172"/>
      <c r="D5" s="1168"/>
      <c r="E5" s="1170"/>
      <c r="F5" s="1170"/>
    </row>
    <row r="6" spans="1:6" ht="18.75" customHeight="1">
      <c r="A6" s="10"/>
      <c r="B6" s="366" t="s">
        <v>4</v>
      </c>
      <c r="C6" s="367" t="s">
        <v>5</v>
      </c>
      <c r="D6" s="377"/>
      <c r="E6" s="379">
        <f>E7+E10+E11+E21+E30+E32+E31</f>
        <v>3351258</v>
      </c>
      <c r="F6" s="1141">
        <f>F7+F10+F11+F21+F30+F32+F31</f>
        <v>3351258</v>
      </c>
    </row>
    <row r="7" spans="1:6" ht="15">
      <c r="A7" s="10"/>
      <c r="B7" s="12"/>
      <c r="C7" s="1075" t="s">
        <v>8</v>
      </c>
      <c r="D7" s="1076"/>
      <c r="E7" s="1077">
        <f>E8+E9</f>
        <v>0</v>
      </c>
      <c r="F7" s="1080">
        <f>F8+F9</f>
        <v>0</v>
      </c>
    </row>
    <row r="8" spans="1:6" ht="15">
      <c r="A8" s="10"/>
      <c r="B8" s="12"/>
      <c r="C8" s="11" t="s">
        <v>7</v>
      </c>
      <c r="D8" s="372" t="s">
        <v>115</v>
      </c>
      <c r="E8" s="380">
        <v>0</v>
      </c>
      <c r="F8" s="381"/>
    </row>
    <row r="9" spans="1:6" ht="15">
      <c r="A9" s="10"/>
      <c r="B9" s="12"/>
      <c r="C9" s="11" t="s">
        <v>6</v>
      </c>
      <c r="D9" s="372" t="s">
        <v>116</v>
      </c>
      <c r="E9" s="380">
        <v>0</v>
      </c>
      <c r="F9" s="381"/>
    </row>
    <row r="10" spans="1:6" ht="14.25">
      <c r="A10" s="10"/>
      <c r="B10" s="12"/>
      <c r="C10" s="1078" t="s">
        <v>9</v>
      </c>
      <c r="D10" s="1079"/>
      <c r="E10" s="1077"/>
      <c r="F10" s="1080"/>
    </row>
    <row r="11" spans="1:6" ht="14.25">
      <c r="A11" s="10"/>
      <c r="B11" s="12"/>
      <c r="C11" s="1078" t="s">
        <v>13</v>
      </c>
      <c r="D11" s="1079"/>
      <c r="E11" s="1077">
        <f>E12+E13+E14+E15+E16+E17+E18+E19</f>
        <v>164483</v>
      </c>
      <c r="F11" s="1080">
        <f>F12+F13+F14+F15+F16+F17+F18+F19</f>
        <v>164483</v>
      </c>
    </row>
    <row r="12" spans="1:6" ht="15">
      <c r="A12" s="10"/>
      <c r="B12" s="12"/>
      <c r="C12" s="11" t="s">
        <v>271</v>
      </c>
      <c r="D12" s="372" t="s">
        <v>117</v>
      </c>
      <c r="E12" s="380">
        <v>164483</v>
      </c>
      <c r="F12" s="381">
        <v>164483</v>
      </c>
    </row>
    <row r="13" spans="1:6" ht="15">
      <c r="A13" s="10"/>
      <c r="B13" s="12"/>
      <c r="C13" s="11" t="s">
        <v>272</v>
      </c>
      <c r="D13" s="372" t="s">
        <v>118</v>
      </c>
      <c r="E13" s="380">
        <f>'C2'!G22</f>
        <v>0</v>
      </c>
      <c r="F13" s="381"/>
    </row>
    <row r="14" spans="1:6" ht="15">
      <c r="A14" s="10"/>
      <c r="B14" s="12"/>
      <c r="C14" s="11" t="s">
        <v>12</v>
      </c>
      <c r="D14" s="372" t="s">
        <v>119</v>
      </c>
      <c r="E14" s="380"/>
      <c r="F14" s="381"/>
    </row>
    <row r="15" spans="1:6" ht="15">
      <c r="A15" s="10"/>
      <c r="B15" s="12"/>
      <c r="C15" s="11" t="s">
        <v>11</v>
      </c>
      <c r="D15" s="373" t="s">
        <v>129</v>
      </c>
      <c r="E15" s="380">
        <f>+IF('P -Ardh Analiz '!N25&gt;0,0,-'P -Ardh Analiz '!N25)</f>
        <v>0</v>
      </c>
      <c r="F15" s="381">
        <v>0</v>
      </c>
    </row>
    <row r="16" spans="1:6" ht="14.25">
      <c r="A16" s="10"/>
      <c r="B16" s="12"/>
      <c r="C16" s="11" t="s">
        <v>10</v>
      </c>
      <c r="D16" s="374" t="s">
        <v>474</v>
      </c>
      <c r="E16" s="380">
        <v>0</v>
      </c>
      <c r="F16" s="381"/>
    </row>
    <row r="17" spans="1:12" ht="14.25">
      <c r="A17" s="10"/>
      <c r="B17" s="12"/>
      <c r="C17" s="11" t="s">
        <v>273</v>
      </c>
      <c r="D17" s="374" t="s">
        <v>474</v>
      </c>
      <c r="E17" s="380"/>
      <c r="F17" s="1143">
        <v>0</v>
      </c>
    </row>
    <row r="18" spans="1:12" ht="14.25">
      <c r="A18" s="10"/>
      <c r="B18" s="12"/>
      <c r="C18" s="11" t="s">
        <v>274</v>
      </c>
      <c r="D18" s="374" t="s">
        <v>474</v>
      </c>
      <c r="E18" s="380"/>
      <c r="F18" s="381"/>
    </row>
    <row r="19" spans="1:12" ht="15">
      <c r="A19" s="10"/>
      <c r="B19" s="12"/>
      <c r="C19" s="11"/>
      <c r="D19" s="372"/>
      <c r="E19" s="380"/>
      <c r="F19" s="381"/>
    </row>
    <row r="20" spans="1:12" ht="15">
      <c r="A20" s="10"/>
      <c r="B20" s="12"/>
      <c r="C20" s="11"/>
      <c r="D20" s="372"/>
      <c r="E20" s="380"/>
      <c r="F20" s="381"/>
    </row>
    <row r="21" spans="1:12" ht="15">
      <c r="A21" s="10"/>
      <c r="B21" s="12"/>
      <c r="C21" s="1075" t="s">
        <v>14</v>
      </c>
      <c r="D21" s="1076"/>
      <c r="E21" s="1081">
        <f>E22+E23+E24+E25+E26+E27+E28+E29</f>
        <v>1452001</v>
      </c>
      <c r="F21" s="1082">
        <f>F22+F23+F24+F25+F26+F27+F28+F29</f>
        <v>1452001</v>
      </c>
    </row>
    <row r="22" spans="1:12" ht="15">
      <c r="A22" s="10"/>
      <c r="B22" s="12"/>
      <c r="C22" s="11" t="s">
        <v>15</v>
      </c>
      <c r="D22" s="373" t="s">
        <v>961</v>
      </c>
      <c r="E22" s="380">
        <f>+F22</f>
        <v>1281501</v>
      </c>
      <c r="F22" s="381">
        <v>1281501</v>
      </c>
    </row>
    <row r="23" spans="1:12" ht="15">
      <c r="A23" s="10"/>
      <c r="B23" s="12"/>
      <c r="C23" s="11" t="s">
        <v>302</v>
      </c>
      <c r="D23" s="373" t="s">
        <v>962</v>
      </c>
      <c r="E23" s="380">
        <f>'D2'!H44</f>
        <v>0</v>
      </c>
      <c r="F23" s="381">
        <v>0</v>
      </c>
    </row>
    <row r="24" spans="1:12" ht="15">
      <c r="A24" s="10"/>
      <c r="B24" s="12"/>
      <c r="C24" s="11" t="s">
        <v>16</v>
      </c>
      <c r="D24" s="373" t="s">
        <v>963</v>
      </c>
      <c r="E24" s="380">
        <f>'D3'!H43</f>
        <v>0</v>
      </c>
      <c r="F24" s="381"/>
    </row>
    <row r="25" spans="1:12" ht="15">
      <c r="A25" s="10"/>
      <c r="B25" s="12"/>
      <c r="C25" s="11" t="s">
        <v>17</v>
      </c>
      <c r="D25" s="373" t="s">
        <v>964</v>
      </c>
      <c r="E25" s="380">
        <f>'D4'!H52</f>
        <v>0</v>
      </c>
      <c r="F25" s="381"/>
      <c r="H25" s="1069"/>
      <c r="I25" s="1069"/>
      <c r="J25" s="1069"/>
      <c r="K25" s="1069"/>
      <c r="L25" s="1069"/>
    </row>
    <row r="26" spans="1:12" ht="15">
      <c r="A26" s="10"/>
      <c r="B26" s="12"/>
      <c r="C26" s="11" t="s">
        <v>299</v>
      </c>
      <c r="D26" s="373" t="s">
        <v>965</v>
      </c>
      <c r="E26" s="380">
        <f>'D5-'!I20</f>
        <v>0</v>
      </c>
      <c r="F26" s="381"/>
    </row>
    <row r="27" spans="1:12" ht="15">
      <c r="A27" s="10"/>
      <c r="B27" s="12"/>
      <c r="C27" s="365" t="s">
        <v>913</v>
      </c>
      <c r="D27" s="373" t="s">
        <v>960</v>
      </c>
      <c r="E27" s="380">
        <f>+F27</f>
        <v>170500</v>
      </c>
      <c r="F27" s="381">
        <v>170500</v>
      </c>
    </row>
    <row r="28" spans="1:12" ht="15">
      <c r="A28" s="10"/>
      <c r="B28" s="12"/>
      <c r="C28" s="11" t="s">
        <v>895</v>
      </c>
      <c r="D28" s="372"/>
      <c r="E28" s="380">
        <f>E23*0.2</f>
        <v>0</v>
      </c>
      <c r="F28" s="381">
        <f>F23*0.2</f>
        <v>0</v>
      </c>
    </row>
    <row r="29" spans="1:12" ht="15">
      <c r="A29" s="10"/>
      <c r="B29" s="12"/>
      <c r="C29" s="11"/>
      <c r="D29" s="372"/>
      <c r="E29" s="380"/>
      <c r="F29" s="381"/>
    </row>
    <row r="30" spans="1:12" ht="15">
      <c r="A30" s="10"/>
      <c r="B30" s="12"/>
      <c r="C30" s="1075" t="s">
        <v>277</v>
      </c>
      <c r="D30" s="1076"/>
      <c r="E30" s="1081">
        <v>0</v>
      </c>
      <c r="F30" s="1082">
        <v>0</v>
      </c>
    </row>
    <row r="31" spans="1:12" ht="15">
      <c r="A31" s="10"/>
      <c r="B31" s="12"/>
      <c r="C31" s="1083" t="s">
        <v>18</v>
      </c>
      <c r="D31" s="1076" t="s">
        <v>123</v>
      </c>
      <c r="E31" s="1077"/>
      <c r="F31" s="1080"/>
    </row>
    <row r="32" spans="1:12" ht="15">
      <c r="A32" s="10"/>
      <c r="B32" s="12"/>
      <c r="C32" s="1083" t="s">
        <v>19</v>
      </c>
      <c r="D32" s="1076" t="s">
        <v>124</v>
      </c>
      <c r="E32" s="1077">
        <f>+F32</f>
        <v>1734774</v>
      </c>
      <c r="F32" s="1080">
        <v>1734774</v>
      </c>
    </row>
    <row r="33" spans="1:6" ht="18.75" customHeight="1">
      <c r="A33" s="10"/>
      <c r="B33" s="368" t="s">
        <v>20</v>
      </c>
      <c r="C33" s="369" t="s">
        <v>21</v>
      </c>
      <c r="D33" s="375"/>
      <c r="E33" s="382">
        <f>E34+E38+E45+E50+E51+E46</f>
        <v>57975756</v>
      </c>
      <c r="F33" s="383">
        <f>F34+F38+F45+F50+F51</f>
        <v>57975756</v>
      </c>
    </row>
    <row r="34" spans="1:6" ht="15">
      <c r="A34" s="10"/>
      <c r="B34" s="12"/>
      <c r="C34" s="1075" t="s">
        <v>278</v>
      </c>
      <c r="D34" s="1076"/>
      <c r="E34" s="1077">
        <f>E35+E36+E37</f>
        <v>0</v>
      </c>
      <c r="F34" s="1080">
        <f>F35+F36+F37</f>
        <v>0</v>
      </c>
    </row>
    <row r="35" spans="1:6" ht="14.25">
      <c r="A35" s="10"/>
      <c r="B35" s="12"/>
      <c r="C35" s="15" t="s">
        <v>279</v>
      </c>
      <c r="D35" s="374" t="s">
        <v>474</v>
      </c>
      <c r="E35" s="380"/>
      <c r="F35" s="381"/>
    </row>
    <row r="36" spans="1:6" ht="14.25">
      <c r="A36" s="10"/>
      <c r="B36" s="12"/>
      <c r="C36" s="15" t="s">
        <v>280</v>
      </c>
      <c r="D36" s="374" t="s">
        <v>474</v>
      </c>
      <c r="E36" s="380"/>
      <c r="F36" s="381"/>
    </row>
    <row r="37" spans="1:6" ht="14.25">
      <c r="A37" s="10"/>
      <c r="B37" s="12"/>
      <c r="C37" s="15" t="s">
        <v>281</v>
      </c>
      <c r="D37" s="374" t="s">
        <v>474</v>
      </c>
      <c r="E37" s="380"/>
      <c r="F37" s="381"/>
    </row>
    <row r="38" spans="1:6" ht="15">
      <c r="A38" s="10"/>
      <c r="B38" s="12"/>
      <c r="C38" s="976" t="s">
        <v>22</v>
      </c>
      <c r="D38" s="977"/>
      <c r="E38" s="978">
        <f>E39+E40+E41+E42+E43+E44</f>
        <v>57975756</v>
      </c>
      <c r="F38" s="978">
        <f>F39+F40+F41+F42+F43+F44</f>
        <v>57975756</v>
      </c>
    </row>
    <row r="39" spans="1:6" ht="15">
      <c r="A39" s="10"/>
      <c r="B39" s="12"/>
      <c r="C39" s="11" t="s">
        <v>1002</v>
      </c>
      <c r="D39" s="372" t="s">
        <v>158</v>
      </c>
      <c r="E39" s="380">
        <f>+F39</f>
        <v>39880863</v>
      </c>
      <c r="F39" s="381">
        <v>39880863</v>
      </c>
    </row>
    <row r="40" spans="1:6" ht="15">
      <c r="A40" s="10"/>
      <c r="B40" s="12"/>
      <c r="C40" s="11" t="s">
        <v>23</v>
      </c>
      <c r="D40" s="372" t="s">
        <v>158</v>
      </c>
      <c r="E40" s="380">
        <f t="shared" ref="E40:E42" si="0">+F40</f>
        <v>11295260</v>
      </c>
      <c r="F40" s="381">
        <v>11295260</v>
      </c>
    </row>
    <row r="41" spans="1:6" ht="15">
      <c r="A41" s="10"/>
      <c r="B41" s="12"/>
      <c r="C41" s="11" t="s">
        <v>24</v>
      </c>
      <c r="D41" s="372" t="s">
        <v>158</v>
      </c>
      <c r="E41" s="380">
        <f t="shared" si="0"/>
        <v>2445081</v>
      </c>
      <c r="F41" s="381">
        <v>2445081</v>
      </c>
    </row>
    <row r="42" spans="1:6" ht="15">
      <c r="A42" s="10"/>
      <c r="B42" s="12"/>
      <c r="C42" s="11" t="s">
        <v>968</v>
      </c>
      <c r="D42" s="372" t="s">
        <v>158</v>
      </c>
      <c r="E42" s="380">
        <f t="shared" si="0"/>
        <v>4354552</v>
      </c>
      <c r="F42" s="381">
        <v>4354552</v>
      </c>
    </row>
    <row r="43" spans="1:6" ht="15">
      <c r="A43" s="10"/>
      <c r="B43" s="12"/>
      <c r="C43" s="11" t="s">
        <v>969</v>
      </c>
      <c r="D43" s="372" t="s">
        <v>158</v>
      </c>
      <c r="E43" s="380">
        <f>U!O41</f>
        <v>0</v>
      </c>
      <c r="F43" s="381">
        <f>U!K41</f>
        <v>0</v>
      </c>
    </row>
    <row r="44" spans="1:6" ht="15">
      <c r="A44" s="10"/>
      <c r="B44" s="12"/>
      <c r="C44" s="11" t="s">
        <v>914</v>
      </c>
      <c r="D44" s="372" t="s">
        <v>158</v>
      </c>
      <c r="E44" s="380">
        <f>U!O42</f>
        <v>0</v>
      </c>
      <c r="F44" s="381">
        <f>U!K42</f>
        <v>0</v>
      </c>
    </row>
    <row r="45" spans="1:6" ht="15">
      <c r="A45" s="10"/>
      <c r="B45" s="12"/>
      <c r="C45" s="1075" t="s">
        <v>25</v>
      </c>
      <c r="D45" s="1084" t="s">
        <v>474</v>
      </c>
      <c r="E45" s="1077"/>
      <c r="F45" s="1080"/>
    </row>
    <row r="46" spans="1:6" ht="15">
      <c r="A46" s="10"/>
      <c r="B46" s="12"/>
      <c r="C46" s="1075" t="s">
        <v>26</v>
      </c>
      <c r="D46" s="1084" t="s">
        <v>474</v>
      </c>
      <c r="E46" s="1077">
        <f>E47+E48+E49</f>
        <v>0</v>
      </c>
      <c r="F46" s="1080">
        <f>F47+F48+F49</f>
        <v>0</v>
      </c>
    </row>
    <row r="47" spans="1:6" ht="14.25">
      <c r="A47" s="10"/>
      <c r="B47" s="12"/>
      <c r="C47" s="15" t="s">
        <v>282</v>
      </c>
      <c r="D47" s="374" t="s">
        <v>474</v>
      </c>
      <c r="E47" s="380"/>
      <c r="F47" s="381"/>
    </row>
    <row r="48" spans="1:6" ht="14.25">
      <c r="A48" s="10"/>
      <c r="B48" s="12"/>
      <c r="C48" s="15" t="s">
        <v>283</v>
      </c>
      <c r="D48" s="374" t="s">
        <v>474</v>
      </c>
      <c r="E48" s="380"/>
      <c r="F48" s="381"/>
    </row>
    <row r="49" spans="1:6" ht="14.25">
      <c r="A49" s="10"/>
      <c r="B49" s="12"/>
      <c r="C49" s="15" t="s">
        <v>284</v>
      </c>
      <c r="D49" s="374" t="s">
        <v>474</v>
      </c>
      <c r="E49" s="380"/>
      <c r="F49" s="381"/>
    </row>
    <row r="50" spans="1:6" ht="15">
      <c r="A50" s="10"/>
      <c r="B50" s="12"/>
      <c r="C50" s="1075" t="s">
        <v>27</v>
      </c>
      <c r="D50" s="1084" t="s">
        <v>474</v>
      </c>
      <c r="E50" s="1077"/>
      <c r="F50" s="1080"/>
    </row>
    <row r="51" spans="1:6" ht="15">
      <c r="A51" s="10"/>
      <c r="B51" s="12"/>
      <c r="C51" s="1075" t="s">
        <v>28</v>
      </c>
      <c r="D51" s="1084" t="s">
        <v>474</v>
      </c>
      <c r="E51" s="1077"/>
      <c r="F51" s="1080"/>
    </row>
    <row r="52" spans="1:6" ht="14.25">
      <c r="A52" s="10"/>
      <c r="B52" s="12"/>
      <c r="C52" s="11"/>
      <c r="D52" s="376"/>
      <c r="E52" s="380"/>
      <c r="F52" s="381"/>
    </row>
    <row r="53" spans="1:6" ht="21.75" customHeight="1">
      <c r="A53" s="10"/>
      <c r="B53" s="370"/>
      <c r="C53" s="369" t="s">
        <v>94</v>
      </c>
      <c r="D53" s="371"/>
      <c r="E53" s="382">
        <f>E6+E33</f>
        <v>61327014</v>
      </c>
      <c r="F53" s="383">
        <f>F6+F33</f>
        <v>61327014</v>
      </c>
    </row>
    <row r="54" spans="1:6" ht="15" thickBot="1">
      <c r="A54" s="10"/>
      <c r="B54" s="13"/>
      <c r="C54" s="14"/>
      <c r="D54" s="378"/>
      <c r="E54" s="384"/>
      <c r="F54" s="385"/>
    </row>
  </sheetData>
  <mergeCells count="6">
    <mergeCell ref="B2:E2"/>
    <mergeCell ref="D4:D5"/>
    <mergeCell ref="E4:E5"/>
    <mergeCell ref="F4:F5"/>
    <mergeCell ref="C4:C5"/>
    <mergeCell ref="B4:B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1:J33"/>
  <sheetViews>
    <sheetView workbookViewId="0">
      <selection activeCell="N12" sqref="N12"/>
    </sheetView>
  </sheetViews>
  <sheetFormatPr defaultRowHeight="12.75"/>
  <cols>
    <col min="1" max="2" width="5.42578125" customWidth="1"/>
    <col min="7" max="7" width="16.42578125" customWidth="1"/>
  </cols>
  <sheetData>
    <row r="1" spans="2:10" ht="13.5" thickBot="1"/>
    <row r="2" spans="2:10">
      <c r="B2" s="959"/>
      <c r="C2" s="960"/>
      <c r="D2" s="960"/>
      <c r="E2" s="960"/>
      <c r="F2" s="960"/>
      <c r="G2" s="960"/>
      <c r="H2" s="960"/>
      <c r="I2" s="961"/>
      <c r="J2" s="1"/>
    </row>
    <row r="3" spans="2:10">
      <c r="B3" s="944"/>
      <c r="C3" s="945"/>
      <c r="D3" s="945"/>
      <c r="E3" s="945"/>
      <c r="F3" s="945"/>
      <c r="G3" s="945"/>
      <c r="H3" s="945"/>
      <c r="I3" s="951"/>
      <c r="J3" s="1"/>
    </row>
    <row r="4" spans="2:10">
      <c r="B4" s="944"/>
      <c r="C4" s="945"/>
      <c r="D4" s="945"/>
      <c r="E4" s="945"/>
      <c r="F4" s="945"/>
      <c r="G4" s="945"/>
      <c r="H4" s="945"/>
      <c r="I4" s="951"/>
      <c r="J4" s="1"/>
    </row>
    <row r="5" spans="2:10">
      <c r="B5" s="944"/>
      <c r="C5" s="1219" t="s">
        <v>837</v>
      </c>
      <c r="D5" s="1219"/>
      <c r="E5" s="1219"/>
      <c r="F5" s="1219"/>
      <c r="G5" s="1219"/>
      <c r="H5" s="1219"/>
      <c r="I5" s="951"/>
      <c r="J5" s="1"/>
    </row>
    <row r="6" spans="2:10">
      <c r="B6" s="944"/>
      <c r="C6" s="945"/>
      <c r="D6" s="945"/>
      <c r="E6" s="945"/>
      <c r="F6" s="945"/>
      <c r="G6" s="945"/>
      <c r="H6" s="945"/>
      <c r="I6" s="951"/>
      <c r="J6" s="1"/>
    </row>
    <row r="7" spans="2:10">
      <c r="B7" s="944"/>
      <c r="C7" s="945"/>
      <c r="D7" s="945"/>
      <c r="E7" s="945"/>
      <c r="F7" s="945"/>
      <c r="G7" s="945"/>
      <c r="H7" s="945"/>
      <c r="I7" s="951"/>
      <c r="J7" s="1"/>
    </row>
    <row r="8" spans="2:10">
      <c r="B8" s="944"/>
      <c r="C8" s="962" t="s">
        <v>838</v>
      </c>
      <c r="D8" s="945"/>
      <c r="E8" s="945"/>
      <c r="F8" s="945"/>
      <c r="G8" s="945">
        <v>0</v>
      </c>
      <c r="H8" s="945"/>
      <c r="I8" s="951"/>
      <c r="J8" s="1"/>
    </row>
    <row r="9" spans="2:10">
      <c r="B9" s="944"/>
      <c r="C9" s="945"/>
      <c r="D9" s="945"/>
      <c r="E9" s="945"/>
      <c r="F9" s="945"/>
      <c r="G9" s="945"/>
      <c r="H9" s="945"/>
      <c r="I9" s="951"/>
      <c r="J9" s="1"/>
    </row>
    <row r="10" spans="2:10">
      <c r="B10" s="944"/>
      <c r="C10" s="962" t="s">
        <v>839</v>
      </c>
      <c r="D10" s="945"/>
      <c r="E10" s="945"/>
      <c r="F10" s="945"/>
      <c r="G10" s="945">
        <v>0</v>
      </c>
      <c r="H10" s="945"/>
      <c r="I10" s="951"/>
      <c r="J10" s="1"/>
    </row>
    <row r="11" spans="2:10">
      <c r="B11" s="944"/>
      <c r="C11" s="945"/>
      <c r="D11" s="945"/>
      <c r="E11" s="945"/>
      <c r="F11" s="945"/>
      <c r="G11" s="945"/>
      <c r="H11" s="945"/>
      <c r="I11" s="951"/>
      <c r="J11" s="1"/>
    </row>
    <row r="12" spans="2:10">
      <c r="B12" s="944"/>
      <c r="C12" s="962" t="s">
        <v>840</v>
      </c>
      <c r="D12" s="945"/>
      <c r="E12" s="945"/>
      <c r="F12" s="945"/>
      <c r="G12" s="945">
        <v>0</v>
      </c>
      <c r="H12" s="945"/>
      <c r="I12" s="951"/>
      <c r="J12" s="1"/>
    </row>
    <row r="13" spans="2:10">
      <c r="B13" s="944"/>
      <c r="C13" s="945"/>
      <c r="D13" s="945"/>
      <c r="E13" s="945"/>
      <c r="F13" s="945"/>
      <c r="G13" s="945"/>
      <c r="H13" s="945"/>
      <c r="I13" s="951"/>
      <c r="J13" s="1"/>
    </row>
    <row r="14" spans="2:10">
      <c r="B14" s="944"/>
      <c r="C14" s="936" t="s">
        <v>841</v>
      </c>
      <c r="D14" s="936"/>
      <c r="E14" s="936"/>
      <c r="F14" s="936"/>
      <c r="G14" s="936">
        <f>G8+G10-G12</f>
        <v>0</v>
      </c>
      <c r="H14" s="945"/>
      <c r="I14" s="951"/>
      <c r="J14" s="1"/>
    </row>
    <row r="15" spans="2:10">
      <c r="B15" s="944"/>
      <c r="C15" s="945"/>
      <c r="D15" s="945"/>
      <c r="E15" s="945"/>
      <c r="F15" s="945"/>
      <c r="G15" s="945"/>
      <c r="H15" s="945"/>
      <c r="I15" s="951"/>
      <c r="J15" s="1"/>
    </row>
    <row r="16" spans="2:10">
      <c r="B16" s="944"/>
      <c r="C16" s="945"/>
      <c r="D16" s="945"/>
      <c r="E16" s="945"/>
      <c r="F16" s="945"/>
      <c r="G16" s="945"/>
      <c r="H16" s="945"/>
      <c r="I16" s="951"/>
      <c r="J16" s="1"/>
    </row>
    <row r="17" spans="2:10">
      <c r="B17" s="944"/>
      <c r="C17" s="945"/>
      <c r="D17" s="945"/>
      <c r="E17" s="945"/>
      <c r="F17" s="945"/>
      <c r="G17" s="945"/>
      <c r="H17" s="945"/>
      <c r="I17" s="951"/>
      <c r="J17" s="1"/>
    </row>
    <row r="18" spans="2:10">
      <c r="B18" s="944"/>
      <c r="C18" s="945"/>
      <c r="D18" s="945"/>
      <c r="E18" s="945"/>
      <c r="F18" s="945"/>
      <c r="G18" s="945"/>
      <c r="H18" s="945"/>
      <c r="I18" s="951"/>
      <c r="J18" s="1"/>
    </row>
    <row r="19" spans="2:10">
      <c r="B19" s="944"/>
      <c r="C19" s="945"/>
      <c r="D19" s="945"/>
      <c r="E19" s="945"/>
      <c r="F19" s="945"/>
      <c r="G19" s="945"/>
      <c r="H19" s="945"/>
      <c r="I19" s="951"/>
      <c r="J19" s="1"/>
    </row>
    <row r="20" spans="2:10">
      <c r="B20" s="944"/>
      <c r="C20" s="945"/>
      <c r="D20" s="945"/>
      <c r="E20" s="945"/>
      <c r="F20" s="945"/>
      <c r="G20" s="945"/>
      <c r="H20" s="945"/>
      <c r="I20" s="951"/>
      <c r="J20" s="1"/>
    </row>
    <row r="21" spans="2:10">
      <c r="B21" s="944"/>
      <c r="C21" s="945"/>
      <c r="D21" s="945"/>
      <c r="E21" s="945"/>
      <c r="F21" s="945"/>
      <c r="G21" s="945"/>
      <c r="H21" s="945"/>
      <c r="I21" s="951"/>
      <c r="J21" s="1"/>
    </row>
    <row r="22" spans="2:10">
      <c r="B22" s="944"/>
      <c r="C22" s="945"/>
      <c r="D22" s="945"/>
      <c r="E22" s="945"/>
      <c r="F22" s="945"/>
      <c r="G22" s="945"/>
      <c r="H22" s="945"/>
      <c r="I22" s="951"/>
      <c r="J22" s="1"/>
    </row>
    <row r="23" spans="2:10">
      <c r="B23" s="944"/>
      <c r="C23" s="945"/>
      <c r="D23" s="945"/>
      <c r="E23" s="945"/>
      <c r="F23" s="945"/>
      <c r="G23" s="945"/>
      <c r="H23" s="945"/>
      <c r="I23" s="951"/>
      <c r="J23" s="1"/>
    </row>
    <row r="24" spans="2:10">
      <c r="B24" s="944"/>
      <c r="C24" s="945"/>
      <c r="D24" s="945"/>
      <c r="E24" s="945"/>
      <c r="F24" s="945"/>
      <c r="G24" s="945"/>
      <c r="H24" s="945"/>
      <c r="I24" s="951"/>
      <c r="J24" s="1"/>
    </row>
    <row r="25" spans="2:10">
      <c r="B25" s="944"/>
      <c r="C25" s="945"/>
      <c r="D25" s="945"/>
      <c r="E25" s="945"/>
      <c r="F25" s="945"/>
      <c r="G25" s="945"/>
      <c r="H25" s="945"/>
      <c r="I25" s="951"/>
      <c r="J25" s="1"/>
    </row>
    <row r="26" spans="2:10">
      <c r="B26" s="944"/>
      <c r="C26" s="945"/>
      <c r="D26" s="945"/>
      <c r="E26" s="945"/>
      <c r="F26" s="945"/>
      <c r="G26" s="945"/>
      <c r="H26" s="945"/>
      <c r="I26" s="951"/>
      <c r="J26" s="1"/>
    </row>
    <row r="27" spans="2:10">
      <c r="B27" s="944"/>
      <c r="C27" s="945"/>
      <c r="D27" s="945"/>
      <c r="E27" s="945"/>
      <c r="F27" s="945"/>
      <c r="G27" s="945"/>
      <c r="H27" s="945"/>
      <c r="I27" s="951"/>
      <c r="J27" s="1"/>
    </row>
    <row r="28" spans="2:10">
      <c r="B28" s="944"/>
      <c r="C28" s="945"/>
      <c r="D28" s="945"/>
      <c r="E28" s="945"/>
      <c r="F28" s="945"/>
      <c r="G28" s="945"/>
      <c r="H28" s="945"/>
      <c r="I28" s="951"/>
      <c r="J28" s="1"/>
    </row>
    <row r="29" spans="2:10">
      <c r="B29" s="944"/>
      <c r="C29" s="945"/>
      <c r="D29" s="945"/>
      <c r="E29" s="945"/>
      <c r="F29" s="945"/>
      <c r="G29" s="945"/>
      <c r="H29" s="945"/>
      <c r="I29" s="951"/>
      <c r="J29" s="1"/>
    </row>
    <row r="30" spans="2:10">
      <c r="B30" s="944"/>
      <c r="C30" s="945"/>
      <c r="D30" s="945"/>
      <c r="E30" s="945"/>
      <c r="F30" s="945"/>
      <c r="G30" s="945"/>
      <c r="H30" s="945"/>
      <c r="I30" s="951"/>
      <c r="J30" s="1"/>
    </row>
    <row r="31" spans="2:10">
      <c r="B31" s="944"/>
      <c r="C31" s="945"/>
      <c r="D31" s="945"/>
      <c r="E31" s="945"/>
      <c r="F31" s="945"/>
      <c r="G31" s="945"/>
      <c r="H31" s="945"/>
      <c r="I31" s="951"/>
      <c r="J31" s="1"/>
    </row>
    <row r="32" spans="2:10" ht="13.5" thickBot="1">
      <c r="B32" s="956"/>
      <c r="C32" s="957"/>
      <c r="D32" s="957"/>
      <c r="E32" s="957"/>
      <c r="F32" s="957"/>
      <c r="G32" s="957"/>
      <c r="H32" s="957"/>
      <c r="I32" s="958"/>
      <c r="J32" s="1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</sheetData>
  <mergeCells count="1">
    <mergeCell ref="C5:H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H36"/>
  <sheetViews>
    <sheetView workbookViewId="0">
      <selection activeCell="B20" sqref="B20"/>
    </sheetView>
  </sheetViews>
  <sheetFormatPr defaultRowHeight="12.75"/>
  <cols>
    <col min="6" max="6" width="16.5703125" customWidth="1"/>
  </cols>
  <sheetData>
    <row r="2" spans="2:8">
      <c r="B2" s="963"/>
      <c r="C2" s="963"/>
      <c r="D2" s="963"/>
      <c r="E2" s="963"/>
      <c r="F2" s="963"/>
      <c r="G2" s="963"/>
      <c r="H2" s="963"/>
    </row>
    <row r="3" spans="2:8">
      <c r="B3" s="963"/>
      <c r="C3" s="963"/>
      <c r="D3" s="963"/>
      <c r="E3" s="963"/>
      <c r="F3" s="963"/>
      <c r="G3" s="963"/>
      <c r="H3" s="963"/>
    </row>
    <row r="4" spans="2:8">
      <c r="B4" s="963"/>
      <c r="C4" s="963"/>
      <c r="D4" s="963"/>
      <c r="E4" s="963"/>
      <c r="F4" s="963"/>
      <c r="G4" s="963"/>
      <c r="H4" s="963"/>
    </row>
    <row r="5" spans="2:8">
      <c r="B5" s="1220" t="s">
        <v>861</v>
      </c>
      <c r="C5" s="1220"/>
      <c r="D5" s="1220"/>
      <c r="E5" s="1220"/>
      <c r="F5" s="1220"/>
      <c r="G5" s="1220"/>
      <c r="H5" s="963"/>
    </row>
    <row r="6" spans="2:8">
      <c r="B6" s="963"/>
      <c r="C6" s="963"/>
      <c r="D6" s="963"/>
      <c r="E6" s="963"/>
      <c r="F6" s="963"/>
      <c r="G6" s="963"/>
      <c r="H6" s="963"/>
    </row>
    <row r="7" spans="2:8">
      <c r="B7" s="963"/>
      <c r="C7" s="963"/>
      <c r="D7" s="963"/>
      <c r="E7" s="963"/>
      <c r="F7" s="963"/>
      <c r="G7" s="963"/>
      <c r="H7" s="963"/>
    </row>
    <row r="8" spans="2:8">
      <c r="B8" s="963"/>
      <c r="C8" s="963"/>
      <c r="D8" s="963"/>
      <c r="E8" s="963"/>
      <c r="F8" s="963"/>
      <c r="G8" s="963"/>
      <c r="H8" s="963"/>
    </row>
    <row r="9" spans="2:8">
      <c r="B9" s="963"/>
      <c r="C9" s="963"/>
      <c r="D9" s="963"/>
      <c r="E9" s="963"/>
      <c r="F9" s="963"/>
      <c r="G9" s="963"/>
      <c r="H9" s="963"/>
    </row>
    <row r="10" spans="2:8">
      <c r="B10" s="963"/>
      <c r="C10" s="963"/>
      <c r="D10" s="963"/>
      <c r="E10" s="963"/>
      <c r="F10" s="963"/>
      <c r="G10" s="963"/>
      <c r="H10" s="963"/>
    </row>
    <row r="11" spans="2:8">
      <c r="B11" s="963"/>
      <c r="C11" s="963"/>
      <c r="D11" s="963"/>
      <c r="E11" s="963"/>
      <c r="F11" s="963"/>
      <c r="G11" s="963"/>
      <c r="H11" s="963"/>
    </row>
    <row r="12" spans="2:8">
      <c r="B12" s="964" t="s">
        <v>926</v>
      </c>
      <c r="C12" s="965"/>
      <c r="D12" s="965"/>
      <c r="E12" s="963"/>
      <c r="F12" s="963">
        <v>0</v>
      </c>
      <c r="G12" s="963"/>
      <c r="H12" s="963"/>
    </row>
    <row r="13" spans="2:8">
      <c r="B13" s="965"/>
      <c r="C13" s="965"/>
      <c r="D13" s="965"/>
      <c r="E13" s="963"/>
      <c r="F13" s="963"/>
      <c r="G13" s="963"/>
      <c r="H13" s="963"/>
    </row>
    <row r="14" spans="2:8">
      <c r="B14" s="964" t="s">
        <v>839</v>
      </c>
      <c r="C14" s="965"/>
      <c r="D14" s="965"/>
      <c r="E14" s="963"/>
      <c r="F14" s="963">
        <v>0</v>
      </c>
      <c r="G14" s="963"/>
      <c r="H14" s="963"/>
    </row>
    <row r="15" spans="2:8">
      <c r="B15" s="965"/>
      <c r="C15" s="965"/>
      <c r="D15" s="965"/>
      <c r="E15" s="963"/>
      <c r="F15" s="963"/>
      <c r="G15" s="963"/>
      <c r="H15" s="963"/>
    </row>
    <row r="16" spans="2:8">
      <c r="B16" s="964" t="s">
        <v>840</v>
      </c>
      <c r="C16" s="965"/>
      <c r="D16" s="965"/>
      <c r="E16" s="963"/>
      <c r="F16" s="963">
        <v>0</v>
      </c>
      <c r="G16" s="963"/>
      <c r="H16" s="963"/>
    </row>
    <row r="17" spans="2:8">
      <c r="B17" s="963"/>
      <c r="C17" s="963"/>
      <c r="D17" s="963"/>
      <c r="E17" s="963"/>
      <c r="F17" s="963"/>
      <c r="G17" s="963"/>
      <c r="H17" s="963"/>
    </row>
    <row r="18" spans="2:8">
      <c r="B18" s="963"/>
      <c r="C18" s="963"/>
      <c r="D18" s="963"/>
      <c r="E18" s="963"/>
      <c r="F18" s="963"/>
      <c r="G18" s="963"/>
      <c r="H18" s="963"/>
    </row>
    <row r="19" spans="2:8">
      <c r="B19" s="963"/>
      <c r="C19" s="963"/>
      <c r="D19" s="963"/>
      <c r="E19" s="963"/>
      <c r="F19" s="963"/>
      <c r="G19" s="963"/>
      <c r="H19" s="963"/>
    </row>
    <row r="20" spans="2:8">
      <c r="B20" s="963"/>
      <c r="C20" s="963"/>
      <c r="D20" s="963"/>
      <c r="E20" s="963"/>
      <c r="F20" s="963"/>
      <c r="G20" s="963"/>
      <c r="H20" s="963"/>
    </row>
    <row r="21" spans="2:8">
      <c r="B21" s="963"/>
      <c r="C21" s="963"/>
      <c r="D21" s="963"/>
      <c r="E21" s="963"/>
      <c r="F21" s="963"/>
      <c r="G21" s="963"/>
      <c r="H21" s="963"/>
    </row>
    <row r="22" spans="2:8">
      <c r="B22" s="963"/>
      <c r="C22" s="963"/>
      <c r="D22" s="963"/>
      <c r="E22" s="963"/>
      <c r="F22" s="963"/>
      <c r="G22" s="963"/>
      <c r="H22" s="963"/>
    </row>
    <row r="23" spans="2:8">
      <c r="B23" s="963"/>
      <c r="C23" s="963"/>
      <c r="D23" s="963"/>
      <c r="E23" s="963"/>
      <c r="F23" s="963"/>
      <c r="G23" s="963"/>
      <c r="H23" s="963"/>
    </row>
    <row r="24" spans="2:8">
      <c r="B24" s="963"/>
      <c r="C24" s="963"/>
      <c r="D24" s="963"/>
      <c r="E24" s="963"/>
      <c r="F24" s="963"/>
      <c r="G24" s="963"/>
      <c r="H24" s="963"/>
    </row>
    <row r="25" spans="2:8">
      <c r="B25" s="963"/>
      <c r="C25" s="963"/>
      <c r="D25" s="963"/>
      <c r="E25" s="963"/>
      <c r="F25" s="963"/>
      <c r="G25" s="963"/>
      <c r="H25" s="963"/>
    </row>
    <row r="26" spans="2:8">
      <c r="B26" s="963"/>
      <c r="C26" s="963"/>
      <c r="D26" s="963"/>
      <c r="E26" s="963"/>
      <c r="F26" s="963"/>
      <c r="G26" s="963"/>
      <c r="H26" s="963"/>
    </row>
    <row r="27" spans="2:8">
      <c r="B27" s="963"/>
      <c r="C27" s="963"/>
      <c r="D27" s="963"/>
      <c r="E27" s="963"/>
      <c r="F27" s="963"/>
      <c r="G27" s="963"/>
      <c r="H27" s="963"/>
    </row>
    <row r="28" spans="2:8">
      <c r="B28" s="963"/>
      <c r="C28" s="963"/>
      <c r="D28" s="963"/>
      <c r="E28" s="963"/>
      <c r="F28" s="963"/>
      <c r="G28" s="963"/>
      <c r="H28" s="963"/>
    </row>
    <row r="29" spans="2:8">
      <c r="B29" s="1220" t="s">
        <v>668</v>
      </c>
      <c r="C29" s="1220"/>
      <c r="D29" s="1220"/>
      <c r="E29" s="963"/>
      <c r="F29" s="966">
        <f>F12+F14-F16</f>
        <v>0</v>
      </c>
      <c r="G29" s="963"/>
      <c r="H29" s="963"/>
    </row>
    <row r="30" spans="2:8">
      <c r="B30" s="963"/>
      <c r="C30" s="963"/>
      <c r="D30" s="963"/>
      <c r="E30" s="963"/>
      <c r="F30" s="963"/>
      <c r="G30" s="963"/>
      <c r="H30" s="963"/>
    </row>
    <row r="31" spans="2:8">
      <c r="B31" s="963"/>
      <c r="C31" s="963"/>
      <c r="D31" s="963"/>
      <c r="E31" s="963"/>
      <c r="F31" s="963"/>
      <c r="G31" s="963"/>
      <c r="H31" s="963"/>
    </row>
    <row r="32" spans="2:8">
      <c r="B32" s="963"/>
      <c r="C32" s="963"/>
      <c r="D32" s="963"/>
      <c r="E32" s="963"/>
      <c r="F32" s="963"/>
      <c r="G32" s="963"/>
      <c r="H32" s="963"/>
    </row>
    <row r="33" spans="2:8">
      <c r="B33" s="963"/>
      <c r="C33" s="963"/>
      <c r="D33" s="963"/>
      <c r="E33" s="963"/>
      <c r="F33" s="963"/>
      <c r="G33" s="963"/>
      <c r="H33" s="963"/>
    </row>
    <row r="34" spans="2:8">
      <c r="B34" s="963"/>
      <c r="C34" s="963"/>
      <c r="D34" s="963"/>
      <c r="E34" s="963"/>
      <c r="F34" s="963"/>
      <c r="G34" s="963"/>
      <c r="H34" s="963"/>
    </row>
    <row r="35" spans="2:8">
      <c r="B35" s="963"/>
      <c r="C35" s="963"/>
      <c r="D35" s="963"/>
      <c r="E35" s="963"/>
      <c r="F35" s="963"/>
      <c r="G35" s="963"/>
      <c r="H35" s="963"/>
    </row>
    <row r="36" spans="2:8">
      <c r="B36" s="963"/>
      <c r="C36" s="963"/>
      <c r="D36" s="963"/>
      <c r="E36" s="963"/>
      <c r="F36" s="963"/>
      <c r="G36" s="963"/>
      <c r="H36" s="963"/>
    </row>
  </sheetData>
  <mergeCells count="2">
    <mergeCell ref="B5:G5"/>
    <mergeCell ref="B29:D2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3:K54"/>
  <sheetViews>
    <sheetView topLeftCell="A16" workbookViewId="0">
      <selection activeCell="I25" sqref="I25"/>
    </sheetView>
  </sheetViews>
  <sheetFormatPr defaultRowHeight="12.75"/>
  <cols>
    <col min="1" max="1" width="4.5703125" customWidth="1"/>
    <col min="2" max="2" width="7.42578125" customWidth="1"/>
    <col min="5" max="5" width="7.42578125" customWidth="1"/>
    <col min="6" max="6" width="11" customWidth="1"/>
    <col min="7" max="7" width="10.85546875" customWidth="1"/>
    <col min="8" max="9" width="7.5703125" customWidth="1"/>
    <col min="10" max="10" width="5.42578125" customWidth="1"/>
    <col min="11" max="11" width="4.28515625" customWidth="1"/>
    <col min="12" max="12" width="5.140625" customWidth="1"/>
    <col min="13" max="13" width="4.140625" customWidth="1"/>
  </cols>
  <sheetData>
    <row r="3" spans="2:11">
      <c r="B3" s="2"/>
      <c r="C3" s="51"/>
      <c r="D3" s="51"/>
      <c r="E3" s="51"/>
      <c r="F3" s="51"/>
      <c r="G3" s="2"/>
      <c r="H3" s="2"/>
    </row>
    <row r="4" spans="2:11">
      <c r="B4" s="2" t="s">
        <v>130</v>
      </c>
      <c r="C4" s="2" t="str">
        <f>'Kopertina '!F4</f>
        <v>KLUBI I FUTBOLLIT FLAMURTARI</v>
      </c>
      <c r="D4" s="2"/>
      <c r="E4" s="2"/>
      <c r="F4" s="2"/>
      <c r="G4" s="2"/>
      <c r="H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137</v>
      </c>
    </row>
    <row r="6" spans="2:11">
      <c r="B6" s="1"/>
      <c r="C6" s="1188" t="s">
        <v>153</v>
      </c>
      <c r="D6" s="1188"/>
      <c r="E6" s="1188"/>
      <c r="F6" s="1188"/>
      <c r="G6" s="1188"/>
      <c r="H6" s="1188"/>
      <c r="I6" s="1188"/>
    </row>
    <row r="7" spans="2:11">
      <c r="B7" s="1"/>
      <c r="C7" s="1"/>
      <c r="D7" s="1"/>
      <c r="E7" s="1"/>
      <c r="F7" s="1"/>
      <c r="G7" s="1"/>
      <c r="H7" s="2" t="s">
        <v>131</v>
      </c>
      <c r="I7" s="19"/>
      <c r="J7" s="19">
        <f>'Kopertina '!F29</f>
        <v>2012</v>
      </c>
    </row>
    <row r="8" spans="2:11" ht="13.5" thickBot="1">
      <c r="B8" s="1"/>
      <c r="C8" s="1"/>
      <c r="D8" s="1"/>
      <c r="E8" s="1"/>
      <c r="F8" s="1"/>
      <c r="G8" s="1"/>
      <c r="H8" s="1"/>
    </row>
    <row r="9" spans="2:11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2:11">
      <c r="B10" s="5"/>
      <c r="C10" s="1"/>
      <c r="D10" s="1"/>
      <c r="E10" s="1"/>
      <c r="F10" s="1"/>
      <c r="G10" s="1"/>
      <c r="H10" s="1"/>
      <c r="I10" s="1"/>
      <c r="J10" s="1"/>
      <c r="K10" s="6"/>
    </row>
    <row r="11" spans="2:11">
      <c r="B11" s="5"/>
      <c r="C11" s="1222" t="s">
        <v>943</v>
      </c>
      <c r="D11" s="1222"/>
      <c r="E11" s="1222"/>
      <c r="F11" s="1222"/>
      <c r="G11" s="1073">
        <f>G14+G15+G16+G17+G18</f>
        <v>0</v>
      </c>
      <c r="H11" s="1"/>
      <c r="I11" s="1"/>
      <c r="J11" s="1"/>
      <c r="K11" s="6"/>
    </row>
    <row r="12" spans="2:11">
      <c r="B12" s="5"/>
      <c r="C12" s="1"/>
      <c r="D12" s="1" t="s">
        <v>490</v>
      </c>
      <c r="E12" s="1"/>
      <c r="F12" s="1"/>
      <c r="G12" s="96"/>
      <c r="H12" s="1"/>
      <c r="I12" s="1"/>
      <c r="J12" s="1"/>
      <c r="K12" s="6"/>
    </row>
    <row r="13" spans="2:11">
      <c r="B13" s="5"/>
      <c r="C13" s="1"/>
      <c r="D13" s="1"/>
      <c r="E13" s="1"/>
      <c r="F13" s="1"/>
      <c r="G13" s="96"/>
      <c r="H13" s="1"/>
      <c r="I13" s="1"/>
      <c r="J13" s="1"/>
      <c r="K13" s="6"/>
    </row>
    <row r="14" spans="2:11">
      <c r="B14" s="5"/>
      <c r="C14" s="1" t="s">
        <v>491</v>
      </c>
      <c r="D14" s="1"/>
      <c r="E14" s="1"/>
      <c r="F14" s="1"/>
      <c r="G14" s="98"/>
      <c r="H14" s="1"/>
      <c r="I14" s="1"/>
      <c r="J14" s="1"/>
      <c r="K14" s="6"/>
    </row>
    <row r="15" spans="2:11">
      <c r="B15" s="5"/>
      <c r="C15" s="1" t="s">
        <v>247</v>
      </c>
      <c r="D15" s="1"/>
      <c r="E15" s="1"/>
      <c r="F15" s="1"/>
      <c r="G15" s="98">
        <v>0</v>
      </c>
      <c r="H15" s="1"/>
      <c r="I15" s="1"/>
      <c r="J15" s="1"/>
      <c r="K15" s="6"/>
    </row>
    <row r="16" spans="2:11">
      <c r="B16" s="5"/>
      <c r="C16" s="61" t="s">
        <v>492</v>
      </c>
      <c r="D16" s="1"/>
      <c r="E16" s="1"/>
      <c r="F16" s="1"/>
      <c r="G16" s="98">
        <v>0</v>
      </c>
      <c r="H16" s="1"/>
      <c r="I16" s="1"/>
      <c r="J16" s="1"/>
      <c r="K16" s="6"/>
    </row>
    <row r="17" spans="2:11">
      <c r="B17" s="5"/>
      <c r="C17" s="61" t="s">
        <v>492</v>
      </c>
      <c r="D17" s="1"/>
      <c r="E17" s="1"/>
      <c r="F17" s="1"/>
      <c r="G17" s="96">
        <v>0</v>
      </c>
      <c r="H17" s="1"/>
      <c r="I17" s="1"/>
      <c r="J17" s="1"/>
      <c r="K17" s="6"/>
    </row>
    <row r="18" spans="2:11">
      <c r="B18" s="5"/>
      <c r="C18" s="61" t="s">
        <v>492</v>
      </c>
      <c r="D18" s="1"/>
      <c r="E18" s="1"/>
      <c r="F18" s="1"/>
      <c r="G18" s="98">
        <v>0</v>
      </c>
      <c r="H18" s="1"/>
      <c r="I18" s="1"/>
      <c r="J18" s="1"/>
      <c r="K18" s="6"/>
    </row>
    <row r="19" spans="2:11">
      <c r="B19" s="5"/>
      <c r="C19" s="1"/>
      <c r="D19" s="2" t="s">
        <v>944</v>
      </c>
      <c r="E19" s="1"/>
      <c r="F19" s="1"/>
      <c r="G19" s="1"/>
      <c r="H19" s="1"/>
      <c r="I19" s="1"/>
      <c r="J19" s="1"/>
      <c r="K19" s="6"/>
    </row>
    <row r="20" spans="2:11">
      <c r="B20" s="5"/>
      <c r="C20" s="1070" t="s">
        <v>949</v>
      </c>
      <c r="D20" s="1070"/>
      <c r="E20" s="1070"/>
      <c r="F20" s="1070"/>
      <c r="G20" s="1">
        <f>G22+G23+G24+G25+G26+G27</f>
        <v>0</v>
      </c>
      <c r="H20" s="1"/>
      <c r="I20" s="1"/>
      <c r="J20" s="1"/>
      <c r="K20" s="6"/>
    </row>
    <row r="21" spans="2:11">
      <c r="B21" s="5"/>
      <c r="C21" s="1"/>
      <c r="D21" s="1"/>
      <c r="E21" s="1"/>
      <c r="F21" s="1"/>
      <c r="G21" s="1"/>
      <c r="H21" s="1"/>
      <c r="I21" s="1"/>
      <c r="J21" s="1"/>
      <c r="K21" s="6"/>
    </row>
    <row r="22" spans="2:11">
      <c r="B22" s="5"/>
      <c r="C22" s="1" t="s">
        <v>491</v>
      </c>
      <c r="D22" s="1"/>
      <c r="E22" s="1"/>
      <c r="F22" s="1"/>
      <c r="G22" s="1">
        <v>0</v>
      </c>
      <c r="H22" s="1"/>
      <c r="I22" s="1"/>
      <c r="J22" s="1"/>
      <c r="K22" s="6"/>
    </row>
    <row r="23" spans="2:11">
      <c r="B23" s="5"/>
      <c r="C23" s="28" t="s">
        <v>948</v>
      </c>
      <c r="D23" s="1"/>
      <c r="E23" s="1"/>
      <c r="F23" s="1"/>
      <c r="G23" s="1">
        <v>0</v>
      </c>
      <c r="H23" s="1"/>
      <c r="I23" s="1"/>
      <c r="J23" s="1"/>
      <c r="K23" s="6"/>
    </row>
    <row r="24" spans="2:11">
      <c r="B24" s="5"/>
      <c r="C24" s="28" t="s">
        <v>948</v>
      </c>
      <c r="D24" s="1"/>
      <c r="E24" s="1"/>
      <c r="F24" s="1"/>
      <c r="G24" s="1">
        <v>0</v>
      </c>
      <c r="H24" s="1"/>
      <c r="I24" s="1"/>
      <c r="J24" s="1"/>
      <c r="K24" s="6"/>
    </row>
    <row r="25" spans="2:11">
      <c r="B25" s="5"/>
      <c r="C25" s="28" t="s">
        <v>948</v>
      </c>
      <c r="D25" s="1"/>
      <c r="E25" s="1"/>
      <c r="F25" s="1"/>
      <c r="G25" s="61">
        <v>0</v>
      </c>
      <c r="H25" s="1"/>
      <c r="I25" s="1"/>
      <c r="J25" s="1"/>
      <c r="K25" s="6"/>
    </row>
    <row r="26" spans="2:11">
      <c r="B26" s="5"/>
      <c r="C26" s="28" t="s">
        <v>948</v>
      </c>
      <c r="D26" s="1"/>
      <c r="E26" s="1"/>
      <c r="F26" s="1"/>
      <c r="G26" s="61">
        <v>0</v>
      </c>
      <c r="H26" s="1"/>
      <c r="I26" s="1"/>
      <c r="J26" s="1"/>
      <c r="K26" s="6"/>
    </row>
    <row r="27" spans="2:11">
      <c r="B27" s="5"/>
      <c r="C27" s="1"/>
      <c r="D27" s="1"/>
      <c r="E27" s="1"/>
      <c r="F27" s="1"/>
      <c r="G27" s="61">
        <v>0</v>
      </c>
      <c r="H27" s="1"/>
      <c r="I27" s="1"/>
      <c r="J27" s="1"/>
      <c r="K27" s="6"/>
    </row>
    <row r="28" spans="2:11">
      <c r="B28" s="5"/>
      <c r="C28" s="1"/>
      <c r="D28" s="1188" t="s">
        <v>493</v>
      </c>
      <c r="E28" s="1188"/>
      <c r="F28" s="1"/>
      <c r="G28" s="1073">
        <f>G11+G20</f>
        <v>0</v>
      </c>
      <c r="H28" s="1"/>
      <c r="I28" s="1"/>
      <c r="J28" s="1"/>
      <c r="K28" s="6"/>
    </row>
    <row r="29" spans="2:11">
      <c r="B29" s="5"/>
      <c r="C29" s="1"/>
      <c r="D29" s="1"/>
      <c r="E29" s="1"/>
      <c r="F29" s="1"/>
      <c r="G29" s="1"/>
      <c r="H29" s="1"/>
      <c r="I29" s="1"/>
      <c r="J29" s="1"/>
      <c r="K29" s="6"/>
    </row>
    <row r="30" spans="2:11">
      <c r="B30" s="5"/>
      <c r="C30" s="1"/>
      <c r="D30" s="1"/>
      <c r="E30" s="1"/>
      <c r="F30" s="1"/>
      <c r="G30" s="1"/>
      <c r="H30" s="1"/>
      <c r="I30" s="1"/>
      <c r="J30" s="1"/>
      <c r="K30" s="6"/>
    </row>
    <row r="31" spans="2:11">
      <c r="B31" s="5"/>
      <c r="C31" s="1"/>
      <c r="D31" s="1070" t="s">
        <v>945</v>
      </c>
      <c r="E31" s="1070"/>
      <c r="F31" s="1070"/>
      <c r="G31" s="1070"/>
      <c r="H31" s="1"/>
      <c r="I31" s="1"/>
      <c r="J31" s="1"/>
      <c r="K31" s="6"/>
    </row>
    <row r="32" spans="2:11">
      <c r="B32" s="5"/>
      <c r="C32" s="1"/>
      <c r="D32" s="1"/>
      <c r="E32" s="1"/>
      <c r="F32" s="1"/>
      <c r="G32" s="1"/>
      <c r="H32" s="1"/>
      <c r="I32" s="1"/>
      <c r="J32" s="1"/>
      <c r="K32" s="6"/>
    </row>
    <row r="33" spans="2:11">
      <c r="B33" s="5"/>
      <c r="C33" s="1" t="s">
        <v>491</v>
      </c>
      <c r="D33" s="1"/>
      <c r="E33" s="1"/>
      <c r="F33" s="1"/>
      <c r="G33" s="1">
        <v>0</v>
      </c>
      <c r="H33" s="1"/>
      <c r="I33" s="1"/>
      <c r="J33" s="1"/>
      <c r="K33" s="6"/>
    </row>
    <row r="34" spans="2:11">
      <c r="B34" s="5"/>
      <c r="C34" s="1" t="s">
        <v>494</v>
      </c>
      <c r="D34" s="1"/>
      <c r="E34" s="1"/>
      <c r="F34" s="1"/>
      <c r="G34" s="1">
        <v>0</v>
      </c>
      <c r="H34" s="1"/>
      <c r="I34" s="1"/>
      <c r="J34" s="1"/>
      <c r="K34" s="6"/>
    </row>
    <row r="35" spans="2:11">
      <c r="B35" s="5"/>
      <c r="C35" s="61" t="s">
        <v>492</v>
      </c>
      <c r="D35" s="1"/>
      <c r="E35" s="1"/>
      <c r="F35" s="1"/>
      <c r="G35" s="1">
        <v>0</v>
      </c>
      <c r="H35" s="1"/>
      <c r="I35" s="1"/>
      <c r="J35" s="1"/>
      <c r="K35" s="6"/>
    </row>
    <row r="36" spans="2:11">
      <c r="B36" s="5"/>
      <c r="C36" s="61" t="s">
        <v>492</v>
      </c>
      <c r="D36" s="1"/>
      <c r="E36" s="1"/>
      <c r="F36" s="1"/>
      <c r="G36" s="61">
        <v>0</v>
      </c>
      <c r="H36" s="1"/>
      <c r="I36" s="1"/>
      <c r="J36" s="1"/>
      <c r="K36" s="6"/>
    </row>
    <row r="37" spans="2:11">
      <c r="B37" s="5"/>
      <c r="C37" s="61" t="s">
        <v>492</v>
      </c>
      <c r="D37" s="1"/>
      <c r="E37" s="1"/>
      <c r="F37" s="1"/>
      <c r="G37" s="61">
        <v>0</v>
      </c>
      <c r="H37" s="1"/>
      <c r="I37" s="1"/>
      <c r="J37" s="1"/>
      <c r="K37" s="6"/>
    </row>
    <row r="38" spans="2:11">
      <c r="B38" s="5"/>
      <c r="C38" s="61" t="s">
        <v>492</v>
      </c>
      <c r="D38" s="1"/>
      <c r="E38" s="1"/>
      <c r="F38" s="1"/>
      <c r="G38" s="61">
        <v>0</v>
      </c>
      <c r="H38" s="1"/>
      <c r="I38" s="1"/>
      <c r="J38" s="1"/>
      <c r="K38" s="6"/>
    </row>
    <row r="39" spans="2:11">
      <c r="B39" s="5"/>
      <c r="C39" s="1"/>
      <c r="D39" s="1"/>
      <c r="E39" s="1"/>
      <c r="F39" s="1"/>
      <c r="G39" s="1"/>
      <c r="H39" s="1"/>
      <c r="I39" s="1"/>
      <c r="J39" s="1"/>
      <c r="K39" s="6"/>
    </row>
    <row r="40" spans="2:11">
      <c r="B40" s="5"/>
      <c r="C40" s="1070" t="s">
        <v>946</v>
      </c>
      <c r="D40" s="1070"/>
      <c r="E40" s="1070"/>
      <c r="F40" s="1070"/>
      <c r="G40" s="1074">
        <f>G33+G34+G35+G36+G37+G38</f>
        <v>0</v>
      </c>
      <c r="H40" s="1"/>
      <c r="I40" s="1"/>
      <c r="J40" s="1"/>
      <c r="K40" s="6"/>
    </row>
    <row r="41" spans="2:11">
      <c r="B41" s="5"/>
      <c r="C41" s="1"/>
      <c r="D41" s="1"/>
      <c r="E41" s="1"/>
      <c r="F41" s="1"/>
      <c r="G41" s="1"/>
      <c r="H41" s="1"/>
      <c r="I41" s="1"/>
      <c r="J41" s="1"/>
      <c r="K41" s="6"/>
    </row>
    <row r="42" spans="2:11">
      <c r="B42" s="5"/>
      <c r="C42" s="1"/>
      <c r="D42" s="1"/>
      <c r="E42" s="1"/>
      <c r="F42" s="1"/>
      <c r="G42" s="1"/>
      <c r="H42" s="1"/>
      <c r="I42" s="1"/>
      <c r="J42" s="1"/>
      <c r="K42" s="6"/>
    </row>
    <row r="43" spans="2:11">
      <c r="B43" s="1221" t="s">
        <v>947</v>
      </c>
      <c r="C43" s="1221"/>
      <c r="D43" s="1221"/>
      <c r="E43" s="1221"/>
      <c r="F43" s="1221"/>
      <c r="G43" s="1072">
        <f>G28-G40</f>
        <v>0</v>
      </c>
      <c r="H43" s="1"/>
      <c r="I43" s="1"/>
      <c r="J43" s="1"/>
      <c r="K43" s="6"/>
    </row>
    <row r="44" spans="2:11">
      <c r="B44" s="5"/>
      <c r="C44" s="1"/>
      <c r="D44" s="1"/>
      <c r="E44" s="1"/>
      <c r="F44" s="1"/>
      <c r="G44" s="1"/>
      <c r="H44" s="1"/>
      <c r="I44" s="1"/>
      <c r="J44" s="1"/>
      <c r="K44" s="6"/>
    </row>
    <row r="45" spans="2:11">
      <c r="B45" s="5"/>
      <c r="C45" s="1" t="s">
        <v>491</v>
      </c>
      <c r="D45" s="1"/>
      <c r="E45" s="1"/>
      <c r="F45" s="1"/>
      <c r="G45" s="1">
        <v>0</v>
      </c>
      <c r="H45" s="1"/>
      <c r="I45" s="1"/>
      <c r="J45" s="1"/>
      <c r="K45" s="6"/>
    </row>
    <row r="46" spans="2:11">
      <c r="B46" s="5"/>
      <c r="C46" s="1" t="s">
        <v>494</v>
      </c>
      <c r="D46" s="1"/>
      <c r="E46" s="1"/>
      <c r="F46" s="1"/>
      <c r="G46" s="1">
        <v>0</v>
      </c>
      <c r="H46" s="1"/>
      <c r="I46" s="1"/>
      <c r="J46" s="1"/>
      <c r="K46" s="6"/>
    </row>
    <row r="47" spans="2:11">
      <c r="B47" s="5"/>
      <c r="C47" s="61" t="s">
        <v>492</v>
      </c>
      <c r="D47" s="1"/>
      <c r="E47" s="1"/>
      <c r="F47" s="1"/>
      <c r="G47" s="1">
        <v>0</v>
      </c>
      <c r="H47" s="1"/>
      <c r="I47" s="1"/>
      <c r="J47" s="1"/>
      <c r="K47" s="6"/>
    </row>
    <row r="48" spans="2:11">
      <c r="B48" s="5"/>
      <c r="C48" s="61" t="s">
        <v>492</v>
      </c>
      <c r="D48" s="1"/>
      <c r="E48" s="1"/>
      <c r="F48" s="1"/>
      <c r="G48" s="61">
        <v>0</v>
      </c>
      <c r="H48" s="1"/>
      <c r="I48" s="1"/>
      <c r="J48" s="1"/>
      <c r="K48" s="6"/>
    </row>
    <row r="49" spans="2:11">
      <c r="B49" s="5"/>
      <c r="C49" s="61" t="s">
        <v>492</v>
      </c>
      <c r="D49" s="1"/>
      <c r="E49" s="1"/>
      <c r="F49" s="1"/>
      <c r="G49" s="61">
        <v>0</v>
      </c>
      <c r="H49" s="1"/>
      <c r="I49" s="1"/>
      <c r="J49" s="1"/>
      <c r="K49" s="6"/>
    </row>
    <row r="50" spans="2:11">
      <c r="B50" s="5"/>
      <c r="C50" s="1"/>
      <c r="D50" s="1"/>
      <c r="E50" s="1071" t="s">
        <v>906</v>
      </c>
      <c r="F50" s="1"/>
      <c r="G50" s="2">
        <f>SUM(G45:G49)</f>
        <v>0</v>
      </c>
      <c r="H50" s="1"/>
      <c r="I50" s="1"/>
      <c r="J50" s="1"/>
      <c r="K50" s="6"/>
    </row>
    <row r="51" spans="2:11">
      <c r="B51" s="5"/>
      <c r="C51" s="1"/>
      <c r="D51" s="1"/>
      <c r="E51" s="1"/>
      <c r="F51" s="1"/>
      <c r="G51" s="1"/>
      <c r="H51" s="1"/>
      <c r="I51" s="1"/>
      <c r="J51" s="1"/>
      <c r="K51" s="6"/>
    </row>
    <row r="52" spans="2:11">
      <c r="B52" s="5"/>
      <c r="C52" s="1"/>
      <c r="D52" s="1"/>
      <c r="E52" s="1"/>
      <c r="F52" s="1"/>
      <c r="G52" s="1"/>
      <c r="H52" s="1"/>
      <c r="I52" s="1"/>
      <c r="J52" s="1"/>
      <c r="K52" s="6"/>
    </row>
    <row r="53" spans="2:11">
      <c r="B53" s="5"/>
      <c r="C53" s="1"/>
      <c r="D53" s="1"/>
      <c r="E53" s="1"/>
      <c r="F53" s="1"/>
      <c r="G53" s="1"/>
      <c r="H53" s="1"/>
      <c r="I53" s="1"/>
      <c r="J53" s="1"/>
      <c r="K53" s="6"/>
    </row>
    <row r="54" spans="2:11" ht="13.5" thickBot="1">
      <c r="B54" s="7"/>
      <c r="C54" s="8"/>
      <c r="D54" s="8"/>
      <c r="E54" s="8"/>
      <c r="F54" s="8"/>
      <c r="G54" s="8"/>
      <c r="H54" s="8"/>
      <c r="I54" s="8"/>
      <c r="J54" s="8"/>
      <c r="K54" s="9"/>
    </row>
  </sheetData>
  <mergeCells count="4">
    <mergeCell ref="C6:I6"/>
    <mergeCell ref="D28:E28"/>
    <mergeCell ref="B43:F43"/>
    <mergeCell ref="C11:F1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3:H54"/>
  <sheetViews>
    <sheetView workbookViewId="0">
      <selection activeCell="I45" sqref="I45"/>
    </sheetView>
  </sheetViews>
  <sheetFormatPr defaultRowHeight="12.75"/>
  <cols>
    <col min="1" max="1" width="1.5703125" style="102" customWidth="1"/>
    <col min="2" max="2" width="1.7109375" style="102" customWidth="1"/>
    <col min="3" max="3" width="5.28515625" style="102" customWidth="1"/>
    <col min="4" max="4" width="24.5703125" style="102" customWidth="1"/>
    <col min="5" max="5" width="14.28515625" style="102" customWidth="1"/>
    <col min="6" max="6" width="12.5703125" style="102" customWidth="1"/>
    <col min="7" max="7" width="14" style="102" customWidth="1"/>
    <col min="8" max="8" width="13.85546875" style="102" customWidth="1"/>
    <col min="9" max="16384" width="9.140625" style="102"/>
  </cols>
  <sheetData>
    <row r="3" spans="2:8">
      <c r="B3" s="3"/>
      <c r="C3" s="157"/>
      <c r="D3" s="157"/>
      <c r="E3" s="157"/>
      <c r="F3" s="157"/>
      <c r="G3" s="3"/>
      <c r="H3" s="3"/>
    </row>
    <row r="4" spans="2:8">
      <c r="B4" s="3"/>
      <c r="C4" s="3" t="str">
        <f>'Kopertina '!F4</f>
        <v>KLUBI I FUTBOLLIT FLAMURTARI</v>
      </c>
      <c r="D4" s="3"/>
      <c r="E4" s="3"/>
      <c r="F4" s="3"/>
      <c r="G4" s="3"/>
      <c r="H4" s="3" t="s">
        <v>138</v>
      </c>
    </row>
    <row r="5" spans="2:8">
      <c r="B5" s="61"/>
      <c r="C5" s="61"/>
      <c r="D5" s="61"/>
      <c r="E5" s="61"/>
      <c r="F5" s="61"/>
      <c r="G5" s="3"/>
      <c r="H5" s="3"/>
    </row>
    <row r="6" spans="2:8">
      <c r="B6" s="61"/>
      <c r="C6" s="1205" t="s">
        <v>155</v>
      </c>
      <c r="D6" s="1205"/>
      <c r="E6" s="1205"/>
      <c r="F6" s="1205"/>
      <c r="G6" s="1205"/>
      <c r="H6" s="1205"/>
    </row>
    <row r="7" spans="2:8">
      <c r="B7" s="61"/>
      <c r="C7" s="61"/>
      <c r="D7" s="61"/>
      <c r="E7" s="61"/>
      <c r="F7" s="61"/>
      <c r="G7" s="61"/>
      <c r="H7" s="158">
        <f>'Kopertina '!F29</f>
        <v>2012</v>
      </c>
    </row>
    <row r="8" spans="2:8">
      <c r="B8" s="61"/>
      <c r="C8" s="61"/>
      <c r="D8" s="61"/>
      <c r="E8" s="61"/>
      <c r="F8" s="61"/>
      <c r="G8" s="61"/>
      <c r="H8" s="61"/>
    </row>
    <row r="9" spans="2:8" ht="13.5" thickBot="1"/>
    <row r="10" spans="2:8">
      <c r="C10" s="1213" t="s">
        <v>199</v>
      </c>
      <c r="D10" s="1213" t="s">
        <v>386</v>
      </c>
      <c r="E10" s="1213" t="s">
        <v>862</v>
      </c>
      <c r="F10" s="1213" t="s">
        <v>863</v>
      </c>
      <c r="G10" s="1215" t="s">
        <v>864</v>
      </c>
      <c r="H10" s="1213" t="s">
        <v>865</v>
      </c>
    </row>
    <row r="11" spans="2:8" ht="13.5" thickBot="1">
      <c r="C11" s="1223"/>
      <c r="D11" s="1223"/>
      <c r="E11" s="1223"/>
      <c r="F11" s="1223"/>
      <c r="G11" s="1224"/>
      <c r="H11" s="1223"/>
    </row>
    <row r="12" spans="2:8">
      <c r="C12" s="212">
        <v>1</v>
      </c>
      <c r="D12" s="233"/>
      <c r="E12" s="341"/>
      <c r="F12" s="341"/>
      <c r="G12" s="341"/>
      <c r="H12" s="340">
        <f t="shared" ref="H12:H53" si="0">+E12+F12-G12</f>
        <v>0</v>
      </c>
    </row>
    <row r="13" spans="2:8">
      <c r="C13" s="210">
        <v>2</v>
      </c>
      <c r="D13" s="233"/>
      <c r="E13" s="141"/>
      <c r="F13" s="141"/>
      <c r="G13" s="141"/>
      <c r="H13" s="340">
        <f t="shared" si="0"/>
        <v>0</v>
      </c>
    </row>
    <row r="14" spans="2:8">
      <c r="C14" s="210">
        <v>3</v>
      </c>
      <c r="D14" s="233"/>
      <c r="E14" s="141"/>
      <c r="F14" s="141"/>
      <c r="G14" s="141"/>
      <c r="H14" s="340">
        <f t="shared" si="0"/>
        <v>0</v>
      </c>
    </row>
    <row r="15" spans="2:8">
      <c r="C15" s="210">
        <v>4</v>
      </c>
      <c r="D15" s="233"/>
      <c r="E15" s="141"/>
      <c r="F15" s="141"/>
      <c r="G15" s="141"/>
      <c r="H15" s="340">
        <f t="shared" si="0"/>
        <v>0</v>
      </c>
    </row>
    <row r="16" spans="2:8">
      <c r="C16" s="210">
        <v>5</v>
      </c>
      <c r="D16" s="233"/>
      <c r="E16" s="141"/>
      <c r="F16" s="141"/>
      <c r="G16" s="141"/>
      <c r="H16" s="340">
        <f t="shared" si="0"/>
        <v>0</v>
      </c>
    </row>
    <row r="17" spans="3:8">
      <c r="C17" s="210">
        <v>6</v>
      </c>
      <c r="D17" s="233"/>
      <c r="E17" s="141"/>
      <c r="F17" s="141"/>
      <c r="G17" s="141"/>
      <c r="H17" s="340">
        <f t="shared" si="0"/>
        <v>0</v>
      </c>
    </row>
    <row r="18" spans="3:8">
      <c r="C18" s="210">
        <v>7</v>
      </c>
      <c r="D18" s="233"/>
      <c r="E18" s="141"/>
      <c r="F18" s="141"/>
      <c r="G18" s="141"/>
      <c r="H18" s="340">
        <f t="shared" si="0"/>
        <v>0</v>
      </c>
    </row>
    <row r="19" spans="3:8">
      <c r="C19" s="210">
        <v>8</v>
      </c>
      <c r="D19" s="233"/>
      <c r="E19" s="141"/>
      <c r="F19" s="141"/>
      <c r="G19" s="141"/>
      <c r="H19" s="340">
        <f t="shared" si="0"/>
        <v>0</v>
      </c>
    </row>
    <row r="20" spans="3:8">
      <c r="C20" s="210">
        <v>9</v>
      </c>
      <c r="D20" s="233"/>
      <c r="E20" s="141"/>
      <c r="F20" s="141"/>
      <c r="G20" s="141"/>
      <c r="H20" s="340">
        <f t="shared" si="0"/>
        <v>0</v>
      </c>
    </row>
    <row r="21" spans="3:8">
      <c r="C21" s="210">
        <v>10</v>
      </c>
      <c r="D21" s="233"/>
      <c r="E21" s="141"/>
      <c r="F21" s="141"/>
      <c r="G21" s="141"/>
      <c r="H21" s="340">
        <f t="shared" si="0"/>
        <v>0</v>
      </c>
    </row>
    <row r="22" spans="3:8">
      <c r="C22" s="210">
        <v>11</v>
      </c>
      <c r="D22" s="233"/>
      <c r="E22" s="141"/>
      <c r="F22" s="141"/>
      <c r="G22" s="141"/>
      <c r="H22" s="340">
        <f t="shared" si="0"/>
        <v>0</v>
      </c>
    </row>
    <row r="23" spans="3:8">
      <c r="C23" s="210">
        <v>12</v>
      </c>
      <c r="D23" s="233"/>
      <c r="E23" s="141"/>
      <c r="F23" s="141"/>
      <c r="G23" s="141"/>
      <c r="H23" s="340">
        <f t="shared" si="0"/>
        <v>0</v>
      </c>
    </row>
    <row r="24" spans="3:8">
      <c r="C24" s="210">
        <v>13</v>
      </c>
      <c r="D24" s="233"/>
      <c r="E24" s="141"/>
      <c r="F24" s="141"/>
      <c r="G24" s="141"/>
      <c r="H24" s="340">
        <f t="shared" si="0"/>
        <v>0</v>
      </c>
    </row>
    <row r="25" spans="3:8">
      <c r="C25" s="210">
        <v>14</v>
      </c>
      <c r="D25" s="233"/>
      <c r="E25" s="141"/>
      <c r="F25" s="141"/>
      <c r="G25" s="141"/>
      <c r="H25" s="340">
        <f t="shared" si="0"/>
        <v>0</v>
      </c>
    </row>
    <row r="26" spans="3:8">
      <c r="C26" s="210">
        <v>15</v>
      </c>
      <c r="D26" s="233"/>
      <c r="E26" s="141"/>
      <c r="F26" s="141"/>
      <c r="G26" s="141"/>
      <c r="H26" s="340">
        <f t="shared" si="0"/>
        <v>0</v>
      </c>
    </row>
    <row r="27" spans="3:8">
      <c r="C27" s="210">
        <v>16</v>
      </c>
      <c r="D27" s="233"/>
      <c r="E27" s="141"/>
      <c r="F27" s="141"/>
      <c r="G27" s="141"/>
      <c r="H27" s="340">
        <f t="shared" si="0"/>
        <v>0</v>
      </c>
    </row>
    <row r="28" spans="3:8">
      <c r="C28" s="210">
        <v>17</v>
      </c>
      <c r="D28" s="233"/>
      <c r="E28" s="141"/>
      <c r="F28" s="141"/>
      <c r="G28" s="141"/>
      <c r="H28" s="340">
        <f t="shared" si="0"/>
        <v>0</v>
      </c>
    </row>
    <row r="29" spans="3:8">
      <c r="C29" s="210">
        <v>18</v>
      </c>
      <c r="D29" s="233"/>
      <c r="E29" s="141"/>
      <c r="F29" s="141"/>
      <c r="G29" s="141"/>
      <c r="H29" s="340">
        <f t="shared" si="0"/>
        <v>0</v>
      </c>
    </row>
    <row r="30" spans="3:8">
      <c r="C30" s="210">
        <v>19</v>
      </c>
      <c r="D30" s="233"/>
      <c r="E30" s="141"/>
      <c r="F30" s="141"/>
      <c r="G30" s="141"/>
      <c r="H30" s="340">
        <f t="shared" si="0"/>
        <v>0</v>
      </c>
    </row>
    <row r="31" spans="3:8">
      <c r="C31" s="210">
        <v>20</v>
      </c>
      <c r="D31" s="233"/>
      <c r="E31" s="342"/>
      <c r="F31" s="342"/>
      <c r="G31" s="342"/>
      <c r="H31" s="340">
        <f t="shared" si="0"/>
        <v>0</v>
      </c>
    </row>
    <row r="32" spans="3:8">
      <c r="C32" s="210">
        <v>21</v>
      </c>
      <c r="D32" s="233"/>
      <c r="E32" s="141"/>
      <c r="F32" s="141"/>
      <c r="G32" s="141"/>
      <c r="H32" s="340">
        <f t="shared" si="0"/>
        <v>0</v>
      </c>
    </row>
    <row r="33" spans="3:8">
      <c r="C33" s="210">
        <v>22</v>
      </c>
      <c r="D33" s="233"/>
      <c r="E33" s="141"/>
      <c r="F33" s="141"/>
      <c r="G33" s="141"/>
      <c r="H33" s="340">
        <f t="shared" si="0"/>
        <v>0</v>
      </c>
    </row>
    <row r="34" spans="3:8">
      <c r="C34" s="210">
        <v>23</v>
      </c>
      <c r="D34" s="233"/>
      <c r="E34" s="141"/>
      <c r="F34" s="141"/>
      <c r="G34" s="141"/>
      <c r="H34" s="340">
        <f t="shared" si="0"/>
        <v>0</v>
      </c>
    </row>
    <row r="35" spans="3:8">
      <c r="C35" s="210">
        <v>24</v>
      </c>
      <c r="D35" s="233"/>
      <c r="E35" s="141"/>
      <c r="F35" s="141"/>
      <c r="G35" s="141"/>
      <c r="H35" s="340">
        <f t="shared" si="0"/>
        <v>0</v>
      </c>
    </row>
    <row r="36" spans="3:8">
      <c r="C36" s="210">
        <v>25</v>
      </c>
      <c r="D36" s="233"/>
      <c r="E36" s="141"/>
      <c r="F36" s="141"/>
      <c r="G36" s="141"/>
      <c r="H36" s="340">
        <f t="shared" si="0"/>
        <v>0</v>
      </c>
    </row>
    <row r="37" spans="3:8">
      <c r="C37" s="210">
        <v>26</v>
      </c>
      <c r="D37" s="233"/>
      <c r="E37" s="141"/>
      <c r="F37" s="141"/>
      <c r="G37" s="141"/>
      <c r="H37" s="340">
        <f t="shared" si="0"/>
        <v>0</v>
      </c>
    </row>
    <row r="38" spans="3:8">
      <c r="C38" s="210">
        <v>27</v>
      </c>
      <c r="D38" s="233"/>
      <c r="E38" s="141"/>
      <c r="F38" s="141"/>
      <c r="G38" s="141"/>
      <c r="H38" s="340">
        <f t="shared" si="0"/>
        <v>0</v>
      </c>
    </row>
    <row r="39" spans="3:8">
      <c r="C39" s="210">
        <v>28</v>
      </c>
      <c r="D39" s="233"/>
      <c r="E39" s="141"/>
      <c r="F39" s="141"/>
      <c r="G39" s="141"/>
      <c r="H39" s="340">
        <f t="shared" si="0"/>
        <v>0</v>
      </c>
    </row>
    <row r="40" spans="3:8">
      <c r="C40" s="210">
        <v>29</v>
      </c>
      <c r="D40" s="233"/>
      <c r="E40" s="141"/>
      <c r="F40" s="141"/>
      <c r="G40" s="141"/>
      <c r="H40" s="340">
        <f t="shared" si="0"/>
        <v>0</v>
      </c>
    </row>
    <row r="41" spans="3:8">
      <c r="C41" s="210">
        <v>30</v>
      </c>
      <c r="D41" s="233"/>
      <c r="E41" s="141"/>
      <c r="F41" s="141"/>
      <c r="G41" s="141"/>
      <c r="H41" s="340">
        <f t="shared" si="0"/>
        <v>0</v>
      </c>
    </row>
    <row r="42" spans="3:8">
      <c r="C42" s="210">
        <v>31</v>
      </c>
      <c r="D42" s="233"/>
      <c r="E42" s="141"/>
      <c r="F42" s="141"/>
      <c r="G42" s="141"/>
      <c r="H42" s="340">
        <f t="shared" si="0"/>
        <v>0</v>
      </c>
    </row>
    <row r="43" spans="3:8">
      <c r="C43" s="210">
        <v>32</v>
      </c>
      <c r="D43" s="233"/>
      <c r="E43" s="141"/>
      <c r="F43" s="141"/>
      <c r="G43" s="141"/>
      <c r="H43" s="340">
        <f t="shared" si="0"/>
        <v>0</v>
      </c>
    </row>
    <row r="44" spans="3:8">
      <c r="C44" s="210">
        <v>33</v>
      </c>
      <c r="D44" s="233"/>
      <c r="E44" s="141"/>
      <c r="F44" s="141"/>
      <c r="G44" s="141"/>
      <c r="H44" s="340">
        <f t="shared" si="0"/>
        <v>0</v>
      </c>
    </row>
    <row r="45" spans="3:8">
      <c r="C45" s="210">
        <v>34</v>
      </c>
      <c r="D45" s="233"/>
      <c r="E45" s="141"/>
      <c r="F45" s="141"/>
      <c r="G45" s="141"/>
      <c r="H45" s="340">
        <f t="shared" si="0"/>
        <v>0</v>
      </c>
    </row>
    <row r="46" spans="3:8">
      <c r="C46" s="210">
        <v>35</v>
      </c>
      <c r="D46" s="233"/>
      <c r="E46" s="141"/>
      <c r="F46" s="141"/>
      <c r="G46" s="141"/>
      <c r="H46" s="340">
        <f t="shared" si="0"/>
        <v>0</v>
      </c>
    </row>
    <row r="47" spans="3:8">
      <c r="C47" s="210">
        <v>36</v>
      </c>
      <c r="D47" s="233"/>
      <c r="E47" s="141"/>
      <c r="F47" s="141"/>
      <c r="G47" s="141"/>
      <c r="H47" s="340">
        <f t="shared" si="0"/>
        <v>0</v>
      </c>
    </row>
    <row r="48" spans="3:8">
      <c r="C48" s="210">
        <v>37</v>
      </c>
      <c r="D48" s="233"/>
      <c r="E48" s="342"/>
      <c r="F48" s="342"/>
      <c r="G48" s="342"/>
      <c r="H48" s="340">
        <f t="shared" si="0"/>
        <v>0</v>
      </c>
    </row>
    <row r="49" spans="3:8">
      <c r="C49" s="210">
        <v>38</v>
      </c>
      <c r="D49" s="233"/>
      <c r="E49" s="141"/>
      <c r="F49" s="141"/>
      <c r="G49" s="141"/>
      <c r="H49" s="340">
        <f t="shared" si="0"/>
        <v>0</v>
      </c>
    </row>
    <row r="50" spans="3:8">
      <c r="C50" s="210">
        <v>39</v>
      </c>
      <c r="D50" s="233"/>
      <c r="E50" s="141"/>
      <c r="F50" s="141"/>
      <c r="G50" s="141"/>
      <c r="H50" s="340">
        <f t="shared" si="0"/>
        <v>0</v>
      </c>
    </row>
    <row r="51" spans="3:8">
      <c r="C51" s="210">
        <v>40</v>
      </c>
      <c r="D51" s="233"/>
      <c r="E51" s="141"/>
      <c r="F51" s="141"/>
      <c r="G51" s="141"/>
      <c r="H51" s="340">
        <f t="shared" si="0"/>
        <v>0</v>
      </c>
    </row>
    <row r="52" spans="3:8">
      <c r="C52" s="210">
        <v>41</v>
      </c>
      <c r="D52" s="233"/>
      <c r="E52" s="84"/>
      <c r="F52" s="84"/>
      <c r="G52" s="84"/>
      <c r="H52" s="340">
        <f t="shared" si="0"/>
        <v>0</v>
      </c>
    </row>
    <row r="53" spans="3:8" ht="13.5" thickBot="1">
      <c r="C53" s="210">
        <v>42</v>
      </c>
      <c r="D53" s="233"/>
      <c r="E53" s="85"/>
      <c r="F53" s="85"/>
      <c r="G53" s="85"/>
      <c r="H53" s="340">
        <f t="shared" si="0"/>
        <v>0</v>
      </c>
    </row>
    <row r="54" spans="3:8" ht="13.5" thickBot="1">
      <c r="C54" s="211">
        <v>43</v>
      </c>
      <c r="D54" s="213"/>
      <c r="E54" s="495">
        <f>SUM(E12:E53)</f>
        <v>0</v>
      </c>
      <c r="F54" s="496">
        <f>SUM(F12:F53)</f>
        <v>0</v>
      </c>
      <c r="G54" s="496">
        <f>SUM(G12:G53)</f>
        <v>0</v>
      </c>
      <c r="H54" s="497">
        <f>SUM(H13:H30,H32:H47,H49:H51)</f>
        <v>0</v>
      </c>
    </row>
  </sheetData>
  <mergeCells count="7">
    <mergeCell ref="C6:H6"/>
    <mergeCell ref="C10:C11"/>
    <mergeCell ref="D10:D11"/>
    <mergeCell ref="E10:E11"/>
    <mergeCell ref="F10:F11"/>
    <mergeCell ref="G10:G11"/>
    <mergeCell ref="H10:H11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O82"/>
  <sheetViews>
    <sheetView topLeftCell="Q51" workbookViewId="0">
      <selection activeCell="AA61" sqref="AA61"/>
    </sheetView>
  </sheetViews>
  <sheetFormatPr defaultRowHeight="12.75"/>
  <cols>
    <col min="2" max="2" width="10.7109375" customWidth="1"/>
    <col min="3" max="3" width="10.140625" customWidth="1"/>
    <col min="4" max="4" width="12.28515625" customWidth="1"/>
    <col min="5" max="5" width="10.42578125" customWidth="1"/>
    <col min="6" max="6" width="11.28515625" customWidth="1"/>
    <col min="7" max="7" width="10.5703125" customWidth="1"/>
    <col min="8" max="8" width="10.28515625" customWidth="1"/>
    <col min="13" max="13" width="12.85546875" customWidth="1"/>
    <col min="14" max="14" width="6" customWidth="1"/>
    <col min="19" max="19" width="10.7109375" customWidth="1"/>
    <col min="24" max="24" width="8.140625" customWidth="1"/>
    <col min="25" max="25" width="8" customWidth="1"/>
    <col min="27" max="27" width="8.5703125" customWidth="1"/>
    <col min="29" max="29" width="11.140625" customWidth="1"/>
    <col min="32" max="32" width="10.85546875" customWidth="1"/>
    <col min="33" max="33" width="11.140625" customWidth="1"/>
    <col min="34" max="34" width="10.7109375" customWidth="1"/>
    <col min="37" max="37" width="11.42578125" customWidth="1"/>
    <col min="38" max="38" width="11.28515625" customWidth="1"/>
    <col min="39" max="39" width="12.7109375" customWidth="1"/>
    <col min="41" max="41" width="10.85546875" customWidth="1"/>
  </cols>
  <sheetData>
    <row r="1" spans="1:41" ht="19.5">
      <c r="A1" s="784" t="s">
        <v>759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4" t="s">
        <v>760</v>
      </c>
      <c r="O1" s="785"/>
      <c r="P1" s="785"/>
      <c r="Q1" s="785"/>
      <c r="R1" s="785"/>
      <c r="S1" s="785"/>
      <c r="T1" s="785"/>
      <c r="U1" s="785"/>
      <c r="V1" s="785"/>
      <c r="W1" s="785"/>
      <c r="X1" s="785"/>
      <c r="Y1" s="785"/>
      <c r="Z1" s="785"/>
      <c r="AA1" s="785"/>
      <c r="AD1" s="762"/>
      <c r="AE1" s="762"/>
      <c r="AF1" s="762"/>
      <c r="AG1" s="762"/>
      <c r="AH1" s="786"/>
      <c r="AI1" s="786"/>
      <c r="AJ1" s="786"/>
      <c r="AK1" s="786"/>
      <c r="AL1" s="786"/>
    </row>
    <row r="2" spans="1:41" ht="18.75">
      <c r="A2" s="787" t="s">
        <v>761</v>
      </c>
      <c r="B2" s="787"/>
      <c r="C2" s="788" t="s">
        <v>762</v>
      </c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7" t="s">
        <v>761</v>
      </c>
      <c r="O2" s="787"/>
      <c r="P2" s="788" t="s">
        <v>846</v>
      </c>
      <c r="Q2" s="785"/>
      <c r="R2" s="785"/>
      <c r="S2" s="785"/>
      <c r="T2" s="785"/>
      <c r="U2" s="785"/>
      <c r="V2" s="785"/>
      <c r="W2" s="785"/>
      <c r="X2" s="785"/>
      <c r="Y2" s="785"/>
      <c r="Z2" s="785"/>
      <c r="AA2" s="785"/>
      <c r="AD2" s="789"/>
      <c r="AE2" s="790"/>
      <c r="AF2" s="926"/>
      <c r="AG2" s="926"/>
      <c r="AH2" s="926"/>
      <c r="AI2" s="926"/>
      <c r="AJ2" s="786"/>
      <c r="AK2" s="786"/>
      <c r="AL2" s="786"/>
      <c r="AM2" s="786"/>
    </row>
    <row r="3" spans="1:41" ht="18.75">
      <c r="A3" s="787" t="s">
        <v>411</v>
      </c>
      <c r="B3" s="787"/>
      <c r="C3" s="788" t="s">
        <v>763</v>
      </c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7" t="s">
        <v>411</v>
      </c>
      <c r="O3" s="787"/>
      <c r="P3" s="788" t="s">
        <v>763</v>
      </c>
      <c r="Q3" s="785"/>
      <c r="R3" s="785"/>
      <c r="S3" s="785"/>
      <c r="T3" s="785"/>
      <c r="U3" s="785"/>
      <c r="V3" s="785"/>
      <c r="W3" s="785"/>
      <c r="X3" s="785"/>
      <c r="Y3" s="785"/>
      <c r="Z3" s="785"/>
      <c r="AA3" s="785"/>
      <c r="AD3" s="789"/>
      <c r="AE3" s="790"/>
      <c r="AF3" s="926"/>
      <c r="AG3" s="926"/>
      <c r="AH3" s="926"/>
      <c r="AI3" s="926"/>
      <c r="AJ3" s="786"/>
      <c r="AK3" s="786"/>
      <c r="AL3" s="786"/>
      <c r="AM3" s="786"/>
    </row>
    <row r="4" spans="1:41" ht="18">
      <c r="A4" s="787" t="s">
        <v>764</v>
      </c>
      <c r="B4" s="787"/>
      <c r="C4" s="788" t="s">
        <v>765</v>
      </c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7" t="s">
        <v>764</v>
      </c>
      <c r="O4" s="787"/>
      <c r="P4" s="788" t="s">
        <v>765</v>
      </c>
      <c r="Q4" s="785"/>
      <c r="R4" s="785"/>
      <c r="S4" s="785"/>
      <c r="T4" s="785"/>
      <c r="U4" s="785"/>
      <c r="V4" s="785"/>
      <c r="W4" s="785"/>
      <c r="X4" s="785"/>
      <c r="Y4" s="785"/>
      <c r="Z4" s="785"/>
      <c r="AA4" s="785"/>
      <c r="AD4" s="786"/>
      <c r="AE4" s="786"/>
      <c r="AF4" s="786"/>
      <c r="AG4" s="786"/>
      <c r="AH4" s="786"/>
      <c r="AI4" s="786"/>
      <c r="AJ4" s="786"/>
      <c r="AK4" s="786"/>
      <c r="AL4" s="786"/>
      <c r="AM4" s="786"/>
    </row>
    <row r="5" spans="1:41" ht="18">
      <c r="A5" s="787" t="s">
        <v>166</v>
      </c>
      <c r="B5" s="787"/>
      <c r="C5" s="788" t="s">
        <v>766</v>
      </c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7" t="s">
        <v>166</v>
      </c>
      <c r="O5" s="787"/>
      <c r="P5" s="788" t="s">
        <v>766</v>
      </c>
      <c r="Q5" s="785"/>
      <c r="R5" s="785"/>
      <c r="S5" s="785"/>
      <c r="T5" s="785"/>
      <c r="U5" s="785"/>
      <c r="V5" s="785"/>
      <c r="W5" s="785"/>
      <c r="X5" s="785"/>
      <c r="Y5" s="785"/>
      <c r="Z5" s="785"/>
      <c r="AA5" s="785"/>
      <c r="AD5" s="762" t="s">
        <v>950</v>
      </c>
      <c r="AE5" s="762"/>
      <c r="AF5" s="762"/>
      <c r="AG5" s="762"/>
      <c r="AH5" s="762"/>
      <c r="AI5" s="762"/>
      <c r="AJ5" s="762"/>
      <c r="AK5" s="762"/>
      <c r="AL5" s="762"/>
      <c r="AM5" s="762"/>
    </row>
    <row r="6" spans="1:41" ht="16.5" thickBot="1">
      <c r="A6" s="787"/>
      <c r="B6" s="787"/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7"/>
      <c r="O6" s="787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</row>
    <row r="7" spans="1:41" ht="16.5" customHeight="1" thickBot="1">
      <c r="A7" s="785" t="s">
        <v>767</v>
      </c>
      <c r="B7" s="791"/>
      <c r="C7" s="785" t="s">
        <v>768</v>
      </c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 t="s">
        <v>767</v>
      </c>
      <c r="O7" s="791"/>
      <c r="P7" s="785" t="s">
        <v>768</v>
      </c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C7" s="1243" t="s">
        <v>166</v>
      </c>
      <c r="AD7" s="792" t="s">
        <v>167</v>
      </c>
      <c r="AE7" s="793"/>
      <c r="AF7" s="793"/>
      <c r="AG7" s="794"/>
      <c r="AH7" s="795" t="s">
        <v>168</v>
      </c>
      <c r="AI7" s="795"/>
      <c r="AJ7" s="795"/>
      <c r="AK7" s="795"/>
      <c r="AL7" s="795"/>
      <c r="AM7" s="796"/>
      <c r="AN7" s="1246" t="s">
        <v>169</v>
      </c>
      <c r="AO7" s="1249" t="s">
        <v>170</v>
      </c>
    </row>
    <row r="8" spans="1:41" ht="16.5" customHeight="1" thickBot="1">
      <c r="A8" s="785"/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7"/>
      <c r="M8" s="787"/>
      <c r="N8" s="785"/>
      <c r="O8" s="785"/>
      <c r="P8" s="787"/>
      <c r="Q8" s="785"/>
      <c r="R8" s="785"/>
      <c r="S8" s="785"/>
      <c r="T8" s="785"/>
      <c r="U8" s="785"/>
      <c r="V8" s="785"/>
      <c r="W8" s="785"/>
      <c r="X8" s="785"/>
      <c r="Y8" s="785"/>
      <c r="Z8" s="785"/>
      <c r="AA8" s="785"/>
      <c r="AC8" s="1244"/>
      <c r="AD8" s="1246" t="s">
        <v>171</v>
      </c>
      <c r="AE8" s="1246" t="s">
        <v>172</v>
      </c>
      <c r="AF8" s="797" t="s">
        <v>173</v>
      </c>
      <c r="AG8" s="798"/>
      <c r="AH8" s="1257" t="s">
        <v>174</v>
      </c>
      <c r="AI8" s="1252" t="s">
        <v>175</v>
      </c>
      <c r="AJ8" s="1253"/>
      <c r="AK8" s="1253"/>
      <c r="AL8" s="1253"/>
      <c r="AM8" s="1254"/>
      <c r="AN8" s="1247"/>
      <c r="AO8" s="1250"/>
    </row>
    <row r="9" spans="1:41" ht="16.5" customHeight="1" thickBot="1">
      <c r="A9" s="1234" t="s">
        <v>769</v>
      </c>
      <c r="B9" s="1235"/>
      <c r="C9" s="1236"/>
      <c r="D9" s="1234" t="s">
        <v>770</v>
      </c>
      <c r="E9" s="1235"/>
      <c r="F9" s="1236"/>
      <c r="G9" s="1231" t="s">
        <v>771</v>
      </c>
      <c r="H9" s="1231" t="s">
        <v>772</v>
      </c>
      <c r="I9" s="1231" t="s">
        <v>773</v>
      </c>
      <c r="J9" s="1234" t="s">
        <v>774</v>
      </c>
      <c r="K9" s="1236"/>
      <c r="L9" s="799"/>
      <c r="M9" s="799"/>
      <c r="N9" s="1240" t="s">
        <v>769</v>
      </c>
      <c r="O9" s="1241"/>
      <c r="P9" s="1242"/>
      <c r="Q9" s="1240" t="s">
        <v>775</v>
      </c>
      <c r="R9" s="1241"/>
      <c r="S9" s="1242"/>
      <c r="T9" s="1231" t="s">
        <v>776</v>
      </c>
      <c r="U9" s="1240" t="s">
        <v>777</v>
      </c>
      <c r="V9" s="1241"/>
      <c r="W9" s="1241"/>
      <c r="X9" s="1241"/>
      <c r="Y9" s="1241"/>
      <c r="Z9" s="1241"/>
      <c r="AA9" s="1242"/>
      <c r="AC9" s="1244"/>
      <c r="AD9" s="1247"/>
      <c r="AE9" s="1247"/>
      <c r="AF9" s="1257" t="s">
        <v>176</v>
      </c>
      <c r="AG9" s="1257" t="s">
        <v>177</v>
      </c>
      <c r="AH9" s="1247"/>
      <c r="AI9" s="1255" t="s">
        <v>178</v>
      </c>
      <c r="AJ9" s="1256"/>
      <c r="AK9" s="1255" t="s">
        <v>179</v>
      </c>
      <c r="AL9" s="1256"/>
      <c r="AM9" s="1257" t="s">
        <v>180</v>
      </c>
      <c r="AN9" s="1247"/>
      <c r="AO9" s="1250"/>
    </row>
    <row r="10" spans="1:41" ht="16.5" customHeight="1" thickBot="1">
      <c r="A10" s="1237"/>
      <c r="B10" s="1238"/>
      <c r="C10" s="1239"/>
      <c r="D10" s="1237"/>
      <c r="E10" s="1238"/>
      <c r="F10" s="1239"/>
      <c r="G10" s="1232"/>
      <c r="H10" s="1232"/>
      <c r="I10" s="1232"/>
      <c r="J10" s="1237"/>
      <c r="K10" s="1239"/>
      <c r="L10" s="799"/>
      <c r="M10" s="799"/>
      <c r="N10" s="1231" t="s">
        <v>778</v>
      </c>
      <c r="O10" s="1231" t="s">
        <v>779</v>
      </c>
      <c r="P10" s="1231" t="s">
        <v>780</v>
      </c>
      <c r="Q10" s="1231" t="s">
        <v>781</v>
      </c>
      <c r="R10" s="1231" t="s">
        <v>782</v>
      </c>
      <c r="S10" s="1231" t="s">
        <v>783</v>
      </c>
      <c r="T10" s="1232"/>
      <c r="U10" s="1231" t="s">
        <v>784</v>
      </c>
      <c r="V10" s="1240" t="s">
        <v>178</v>
      </c>
      <c r="W10" s="1242"/>
      <c r="X10" s="1240" t="s">
        <v>785</v>
      </c>
      <c r="Y10" s="1242"/>
      <c r="Z10" s="1240" t="s">
        <v>786</v>
      </c>
      <c r="AA10" s="1242"/>
      <c r="AC10" s="1245"/>
      <c r="AD10" s="1248"/>
      <c r="AE10" s="1248"/>
      <c r="AF10" s="1248"/>
      <c r="AG10" s="1248"/>
      <c r="AH10" s="1248"/>
      <c r="AI10" s="804" t="s">
        <v>181</v>
      </c>
      <c r="AJ10" s="804" t="s">
        <v>182</v>
      </c>
      <c r="AK10" s="804" t="s">
        <v>181</v>
      </c>
      <c r="AL10" s="804" t="s">
        <v>182</v>
      </c>
      <c r="AM10" s="1248"/>
      <c r="AN10" s="1248"/>
      <c r="AO10" s="1251"/>
    </row>
    <row r="11" spans="1:41" ht="48" thickBot="1">
      <c r="A11" s="805" t="s">
        <v>778</v>
      </c>
      <c r="B11" s="806" t="s">
        <v>779</v>
      </c>
      <c r="C11" s="807" t="s">
        <v>780</v>
      </c>
      <c r="D11" s="800" t="s">
        <v>787</v>
      </c>
      <c r="E11" s="803" t="s">
        <v>782</v>
      </c>
      <c r="F11" s="808" t="s">
        <v>404</v>
      </c>
      <c r="G11" s="1233"/>
      <c r="H11" s="1233"/>
      <c r="I11" s="1233"/>
      <c r="J11" s="810" t="s">
        <v>788</v>
      </c>
      <c r="K11" s="811" t="s">
        <v>789</v>
      </c>
      <c r="L11" s="812"/>
      <c r="M11" s="812"/>
      <c r="N11" s="1233"/>
      <c r="O11" s="1233"/>
      <c r="P11" s="1233"/>
      <c r="Q11" s="1233"/>
      <c r="R11" s="1233"/>
      <c r="S11" s="1233"/>
      <c r="T11" s="1233"/>
      <c r="U11" s="1233"/>
      <c r="V11" s="802" t="s">
        <v>788</v>
      </c>
      <c r="W11" s="809" t="s">
        <v>789</v>
      </c>
      <c r="X11" s="801" t="s">
        <v>790</v>
      </c>
      <c r="Y11" s="801" t="s">
        <v>791</v>
      </c>
      <c r="Z11" s="801" t="s">
        <v>790</v>
      </c>
      <c r="AA11" s="801" t="s">
        <v>791</v>
      </c>
      <c r="AC11" s="292" t="s">
        <v>183</v>
      </c>
      <c r="AD11" s="202">
        <f>+H18</f>
        <v>0</v>
      </c>
      <c r="AE11" s="202">
        <f>+I18</f>
        <v>0</v>
      </c>
      <c r="AF11" s="202">
        <f>+J18</f>
        <v>0</v>
      </c>
      <c r="AG11" s="202">
        <f>+K18</f>
        <v>0</v>
      </c>
      <c r="AH11" s="202">
        <f>+U19</f>
        <v>0</v>
      </c>
      <c r="AI11" s="202">
        <f>+V19</f>
        <v>0</v>
      </c>
      <c r="AJ11" s="202">
        <f>+W19</f>
        <v>0</v>
      </c>
      <c r="AK11" s="202">
        <f>+X19</f>
        <v>0</v>
      </c>
      <c r="AL11" s="202">
        <f>+Y19</f>
        <v>0</v>
      </c>
      <c r="AM11" s="202">
        <f>AJ11+AL11</f>
        <v>0</v>
      </c>
      <c r="AN11" s="202"/>
      <c r="AO11" s="813">
        <f>AG11-(AM11+AN11)</f>
        <v>0</v>
      </c>
    </row>
    <row r="12" spans="1:41" ht="16.5" thickBot="1">
      <c r="A12" s="814" t="s">
        <v>509</v>
      </c>
      <c r="B12" s="815" t="s">
        <v>510</v>
      </c>
      <c r="C12" s="815" t="s">
        <v>544</v>
      </c>
      <c r="D12" s="815" t="s">
        <v>566</v>
      </c>
      <c r="E12" s="815" t="s">
        <v>568</v>
      </c>
      <c r="F12" s="815" t="s">
        <v>580</v>
      </c>
      <c r="G12" s="815" t="s">
        <v>792</v>
      </c>
      <c r="H12" s="815" t="s">
        <v>584</v>
      </c>
      <c r="I12" s="816" t="s">
        <v>586</v>
      </c>
      <c r="J12" s="814" t="s">
        <v>588</v>
      </c>
      <c r="K12" s="817" t="s">
        <v>590</v>
      </c>
      <c r="L12" s="818"/>
      <c r="M12" s="818"/>
      <c r="N12" s="814" t="s">
        <v>509</v>
      </c>
      <c r="O12" s="815" t="s">
        <v>510</v>
      </c>
      <c r="P12" s="815" t="s">
        <v>544</v>
      </c>
      <c r="Q12" s="815" t="s">
        <v>566</v>
      </c>
      <c r="R12" s="815" t="s">
        <v>568</v>
      </c>
      <c r="S12" s="815" t="s">
        <v>580</v>
      </c>
      <c r="T12" s="817" t="s">
        <v>793</v>
      </c>
      <c r="U12" s="819" t="s">
        <v>584</v>
      </c>
      <c r="V12" s="815" t="s">
        <v>586</v>
      </c>
      <c r="W12" s="815" t="s">
        <v>588</v>
      </c>
      <c r="X12" s="815" t="s">
        <v>590</v>
      </c>
      <c r="Y12" s="815" t="s">
        <v>592</v>
      </c>
      <c r="Z12" s="815" t="s">
        <v>596</v>
      </c>
      <c r="AA12" s="817" t="s">
        <v>794</v>
      </c>
      <c r="AC12" s="293" t="s">
        <v>184</v>
      </c>
      <c r="AD12" s="202"/>
      <c r="AE12" s="202"/>
      <c r="AF12" s="475"/>
      <c r="AG12" s="475"/>
      <c r="AH12" s="202"/>
      <c r="AI12" s="202"/>
      <c r="AJ12" s="202"/>
      <c r="AK12" s="202"/>
      <c r="AL12" s="202"/>
      <c r="AM12" s="202">
        <f t="shared" ref="AM12:AM22" si="0">AJ12+AL12</f>
        <v>0</v>
      </c>
      <c r="AN12" s="203"/>
      <c r="AO12" s="813">
        <f>AG12-(AM12+AN12)</f>
        <v>0</v>
      </c>
    </row>
    <row r="13" spans="1:41" ht="15.75">
      <c r="A13" s="820"/>
      <c r="B13" s="821"/>
      <c r="C13" s="821"/>
      <c r="D13" s="821"/>
      <c r="E13" s="821"/>
      <c r="F13" s="821"/>
      <c r="G13" s="822">
        <f>+H13+I13+J13+K13</f>
        <v>0</v>
      </c>
      <c r="H13" s="822"/>
      <c r="I13" s="823"/>
      <c r="J13" s="824"/>
      <c r="K13" s="825">
        <f>+J13*0.2</f>
        <v>0</v>
      </c>
      <c r="L13" s="826"/>
      <c r="M13" s="826"/>
      <c r="N13" s="827"/>
      <c r="O13" s="828"/>
      <c r="P13" s="829"/>
      <c r="Q13" s="828"/>
      <c r="R13" s="828"/>
      <c r="S13" s="828"/>
      <c r="T13" s="830">
        <f t="shared" ref="T13:T18" si="1">+U13+X13+Y13</f>
        <v>0</v>
      </c>
      <c r="U13" s="831"/>
      <c r="V13" s="832"/>
      <c r="W13" s="832"/>
      <c r="X13" s="832"/>
      <c r="Y13" s="832"/>
      <c r="Z13" s="832"/>
      <c r="AA13" s="830"/>
      <c r="AC13" s="293" t="s">
        <v>185</v>
      </c>
      <c r="AD13" s="202"/>
      <c r="AE13" s="202"/>
      <c r="AF13" s="475">
        <f>+J81</f>
        <v>0</v>
      </c>
      <c r="AG13" s="475">
        <f>+K81</f>
        <v>0</v>
      </c>
      <c r="AH13" s="202"/>
      <c r="AI13" s="202"/>
      <c r="AJ13" s="202"/>
      <c r="AK13" s="202">
        <f>+Z78</f>
        <v>0</v>
      </c>
      <c r="AL13" s="202">
        <f>+AA78</f>
        <v>0</v>
      </c>
      <c r="AM13" s="202">
        <f t="shared" si="0"/>
        <v>0</v>
      </c>
      <c r="AN13" s="203">
        <f>-AO11</f>
        <v>0</v>
      </c>
      <c r="AO13" s="584">
        <f t="shared" ref="AO13:AO23" si="2">AG13-(AM13+AN13)</f>
        <v>0</v>
      </c>
    </row>
    <row r="14" spans="1:41" ht="15.75">
      <c r="A14" s="820"/>
      <c r="B14" s="821"/>
      <c r="C14" s="821"/>
      <c r="D14" s="821"/>
      <c r="E14" s="821"/>
      <c r="F14" s="821"/>
      <c r="G14" s="822">
        <f>+H14+I14+J14+K14</f>
        <v>0</v>
      </c>
      <c r="H14" s="822"/>
      <c r="I14" s="823"/>
      <c r="J14" s="824"/>
      <c r="K14" s="825">
        <f>+J14*0.2</f>
        <v>0</v>
      </c>
      <c r="L14" s="826"/>
      <c r="M14" s="826"/>
      <c r="N14" s="827"/>
      <c r="O14" s="828"/>
      <c r="P14" s="829"/>
      <c r="Q14" s="828"/>
      <c r="R14" s="828"/>
      <c r="S14" s="828"/>
      <c r="T14" s="830">
        <f t="shared" si="1"/>
        <v>0</v>
      </c>
      <c r="U14" s="831"/>
      <c r="V14" s="832"/>
      <c r="W14" s="832"/>
      <c r="X14" s="832"/>
      <c r="Y14" s="832">
        <f>+X14*0.2</f>
        <v>0</v>
      </c>
      <c r="Z14" s="832"/>
      <c r="AA14" s="830"/>
      <c r="AC14" s="293" t="s">
        <v>186</v>
      </c>
      <c r="AD14" s="202"/>
      <c r="AE14" s="202"/>
      <c r="AF14" s="202"/>
      <c r="AG14" s="202"/>
      <c r="AH14" s="202"/>
      <c r="AI14" s="202"/>
      <c r="AJ14" s="202"/>
      <c r="AK14" s="202"/>
      <c r="AL14" s="202"/>
      <c r="AM14" s="202">
        <f t="shared" si="0"/>
        <v>0</v>
      </c>
      <c r="AN14" s="203"/>
      <c r="AO14" s="584">
        <f t="shared" si="2"/>
        <v>0</v>
      </c>
    </row>
    <row r="15" spans="1:41" ht="15.75">
      <c r="A15" s="820"/>
      <c r="B15" s="821"/>
      <c r="C15" s="821"/>
      <c r="D15" s="821"/>
      <c r="E15" s="821"/>
      <c r="F15" s="821"/>
      <c r="G15" s="822">
        <f>+H15+I15+J15+K15</f>
        <v>0</v>
      </c>
      <c r="H15" s="822"/>
      <c r="I15" s="823"/>
      <c r="J15" s="824"/>
      <c r="K15" s="825">
        <f>+J15*0.2</f>
        <v>0</v>
      </c>
      <c r="L15" s="826"/>
      <c r="M15" s="826"/>
      <c r="N15" s="827"/>
      <c r="O15" s="828"/>
      <c r="P15" s="829"/>
      <c r="Q15" s="828"/>
      <c r="R15" s="828"/>
      <c r="S15" s="828"/>
      <c r="T15" s="830">
        <f t="shared" si="1"/>
        <v>0</v>
      </c>
      <c r="U15" s="831"/>
      <c r="V15" s="832"/>
      <c r="W15" s="832"/>
      <c r="X15" s="832"/>
      <c r="Y15" s="832">
        <f>+X15*0.2</f>
        <v>0</v>
      </c>
      <c r="Z15" s="832"/>
      <c r="AA15" s="830"/>
      <c r="AC15" s="293" t="s">
        <v>187</v>
      </c>
      <c r="AD15" s="202"/>
      <c r="AE15" s="202"/>
      <c r="AF15" s="202"/>
      <c r="AG15" s="202"/>
      <c r="AH15" s="202"/>
      <c r="AI15" s="202"/>
      <c r="AJ15" s="202"/>
      <c r="AK15" s="202"/>
      <c r="AL15" s="202"/>
      <c r="AM15" s="202">
        <f t="shared" si="0"/>
        <v>0</v>
      </c>
      <c r="AN15" s="203"/>
      <c r="AO15" s="584">
        <f t="shared" si="2"/>
        <v>0</v>
      </c>
    </row>
    <row r="16" spans="1:41" ht="15.75">
      <c r="A16" s="820"/>
      <c r="B16" s="821"/>
      <c r="C16" s="821"/>
      <c r="D16" s="821"/>
      <c r="E16" s="821"/>
      <c r="F16" s="821"/>
      <c r="G16" s="822">
        <f>+H16+I16+J16+K16</f>
        <v>0</v>
      </c>
      <c r="H16" s="822"/>
      <c r="I16" s="823"/>
      <c r="J16" s="824"/>
      <c r="K16" s="825">
        <f>+J16*0.2</f>
        <v>0</v>
      </c>
      <c r="L16" s="826"/>
      <c r="M16" s="826"/>
      <c r="N16" s="827"/>
      <c r="O16" s="828"/>
      <c r="P16" s="829"/>
      <c r="Q16" s="828"/>
      <c r="R16" s="828"/>
      <c r="S16" s="828"/>
      <c r="T16" s="830">
        <f t="shared" si="1"/>
        <v>0</v>
      </c>
      <c r="U16" s="831"/>
      <c r="V16" s="832"/>
      <c r="W16" s="832"/>
      <c r="X16" s="832"/>
      <c r="Y16" s="832">
        <f>+X16*0.2</f>
        <v>0</v>
      </c>
      <c r="Z16" s="832"/>
      <c r="AA16" s="830"/>
      <c r="AC16" s="293" t="s">
        <v>188</v>
      </c>
      <c r="AD16" s="202"/>
      <c r="AE16" s="202"/>
      <c r="AF16" s="202"/>
      <c r="AG16" s="202"/>
      <c r="AH16" s="202"/>
      <c r="AI16" s="202"/>
      <c r="AJ16" s="202"/>
      <c r="AK16" s="202"/>
      <c r="AL16" s="202"/>
      <c r="AM16" s="202">
        <f t="shared" si="0"/>
        <v>0</v>
      </c>
      <c r="AN16" s="203"/>
      <c r="AO16" s="584">
        <f t="shared" si="2"/>
        <v>0</v>
      </c>
    </row>
    <row r="17" spans="1:41" ht="16.5" thickBot="1">
      <c r="A17" s="833"/>
      <c r="B17" s="834"/>
      <c r="C17" s="834"/>
      <c r="D17" s="834"/>
      <c r="E17" s="834"/>
      <c r="F17" s="834"/>
      <c r="G17" s="822">
        <f>+H17+I17+J17+K17</f>
        <v>0</v>
      </c>
      <c r="H17" s="835"/>
      <c r="I17" s="836"/>
      <c r="J17" s="837"/>
      <c r="K17" s="825">
        <f>+J17*0.2</f>
        <v>0</v>
      </c>
      <c r="L17" s="826"/>
      <c r="M17" s="826"/>
      <c r="N17" s="827"/>
      <c r="O17" s="828"/>
      <c r="P17" s="829"/>
      <c r="Q17" s="828"/>
      <c r="R17" s="828"/>
      <c r="S17" s="828"/>
      <c r="T17" s="830">
        <f t="shared" si="1"/>
        <v>0</v>
      </c>
      <c r="U17" s="831"/>
      <c r="V17" s="832"/>
      <c r="W17" s="832"/>
      <c r="X17" s="832"/>
      <c r="Y17" s="832">
        <f>+X17*0.2</f>
        <v>0</v>
      </c>
      <c r="Z17" s="832"/>
      <c r="AA17" s="830"/>
      <c r="AC17" s="293" t="s">
        <v>189</v>
      </c>
      <c r="AD17" s="838"/>
      <c r="AE17" s="838"/>
      <c r="AF17" s="838"/>
      <c r="AG17" s="838"/>
      <c r="AH17" s="202"/>
      <c r="AI17" s="202"/>
      <c r="AJ17" s="202"/>
      <c r="AK17" s="202"/>
      <c r="AL17" s="202"/>
      <c r="AM17" s="202">
        <f t="shared" si="0"/>
        <v>0</v>
      </c>
      <c r="AN17" s="203">
        <f t="shared" ref="AN17:AN22" si="3">-AO16</f>
        <v>0</v>
      </c>
      <c r="AO17" s="584">
        <f t="shared" si="2"/>
        <v>0</v>
      </c>
    </row>
    <row r="18" spans="1:41" ht="16.5" thickBot="1">
      <c r="A18" s="1228" t="s">
        <v>795</v>
      </c>
      <c r="B18" s="1229"/>
      <c r="C18" s="1229"/>
      <c r="D18" s="1229"/>
      <c r="E18" s="1229"/>
      <c r="F18" s="1230"/>
      <c r="G18" s="839">
        <f>SUM(G13:G17)</f>
        <v>0</v>
      </c>
      <c r="H18" s="839">
        <f>SUM(H13:H17)</f>
        <v>0</v>
      </c>
      <c r="I18" s="840">
        <f>SUM(I13:I17)</f>
        <v>0</v>
      </c>
      <c r="J18" s="839">
        <f>SUM(J13:J17)</f>
        <v>0</v>
      </c>
      <c r="K18" s="839">
        <f>SUM(K13:K17)</f>
        <v>0</v>
      </c>
      <c r="L18" s="841"/>
      <c r="M18" s="841"/>
      <c r="N18" s="842"/>
      <c r="O18" s="843"/>
      <c r="P18" s="844"/>
      <c r="Q18" s="828"/>
      <c r="R18" s="828"/>
      <c r="S18" s="828"/>
      <c r="T18" s="830">
        <f t="shared" si="1"/>
        <v>0</v>
      </c>
      <c r="U18" s="831"/>
      <c r="V18" s="832"/>
      <c r="W18" s="832"/>
      <c r="X18" s="832"/>
      <c r="Y18" s="832">
        <f>+X18*0.2</f>
        <v>0</v>
      </c>
      <c r="Z18" s="845"/>
      <c r="AA18" s="846"/>
      <c r="AC18" s="293" t="s">
        <v>190</v>
      </c>
      <c r="AD18" s="838"/>
      <c r="AE18" s="838"/>
      <c r="AF18" s="838"/>
      <c r="AG18" s="838"/>
      <c r="AH18" s="202"/>
      <c r="AI18" s="202"/>
      <c r="AJ18" s="202"/>
      <c r="AK18" s="202"/>
      <c r="AL18" s="202"/>
      <c r="AM18" s="202">
        <f>AJ18+AL18</f>
        <v>0</v>
      </c>
      <c r="AN18" s="203">
        <f t="shared" si="3"/>
        <v>0</v>
      </c>
      <c r="AO18" s="584">
        <f t="shared" si="2"/>
        <v>0</v>
      </c>
    </row>
    <row r="19" spans="1:41" ht="16.5" thickBot="1">
      <c r="A19" s="1225" t="s">
        <v>796</v>
      </c>
      <c r="B19" s="1226"/>
      <c r="C19" s="1226"/>
      <c r="D19" s="1226"/>
      <c r="E19" s="1226"/>
      <c r="F19" s="1226"/>
      <c r="G19" s="1227"/>
      <c r="H19" s="848" t="s">
        <v>797</v>
      </c>
      <c r="I19" s="849" t="s">
        <v>798</v>
      </c>
      <c r="J19" s="848" t="s">
        <v>799</v>
      </c>
      <c r="K19" s="850" t="s">
        <v>800</v>
      </c>
      <c r="L19" s="851"/>
      <c r="M19" s="851"/>
      <c r="N19" s="1228" t="s">
        <v>795</v>
      </c>
      <c r="O19" s="1229"/>
      <c r="P19" s="1229"/>
      <c r="Q19" s="1229"/>
      <c r="R19" s="1229"/>
      <c r="S19" s="1230"/>
      <c r="T19" s="852">
        <f>SUM(T13:T18)</f>
        <v>0</v>
      </c>
      <c r="U19" s="853">
        <f t="shared" ref="U19:AA19" si="4">SUM(U13:U18)</f>
        <v>0</v>
      </c>
      <c r="V19" s="852">
        <f t="shared" si="4"/>
        <v>0</v>
      </c>
      <c r="W19" s="852">
        <f t="shared" si="4"/>
        <v>0</v>
      </c>
      <c r="X19" s="852">
        <f t="shared" si="4"/>
        <v>0</v>
      </c>
      <c r="Y19" s="852">
        <f t="shared" si="4"/>
        <v>0</v>
      </c>
      <c r="Z19" s="852">
        <f t="shared" si="4"/>
        <v>0</v>
      </c>
      <c r="AA19" s="852">
        <f t="shared" si="4"/>
        <v>0</v>
      </c>
      <c r="AC19" s="293" t="s">
        <v>191</v>
      </c>
      <c r="AD19" s="838"/>
      <c r="AE19" s="838"/>
      <c r="AF19" s="838"/>
      <c r="AG19" s="838"/>
      <c r="AH19" s="202"/>
      <c r="AI19" s="202"/>
      <c r="AJ19" s="202"/>
      <c r="AK19" s="202"/>
      <c r="AL19" s="202"/>
      <c r="AM19" s="202">
        <f>AJ19+AL19</f>
        <v>0</v>
      </c>
      <c r="AN19" s="203">
        <f t="shared" si="3"/>
        <v>0</v>
      </c>
      <c r="AO19" s="584">
        <f t="shared" si="2"/>
        <v>0</v>
      </c>
    </row>
    <row r="20" spans="1:41" ht="16.5" thickBot="1">
      <c r="L20" s="1"/>
      <c r="M20" s="1"/>
      <c r="N20" s="1225" t="s">
        <v>796</v>
      </c>
      <c r="O20" s="1226"/>
      <c r="P20" s="1226"/>
      <c r="Q20" s="1226"/>
      <c r="R20" s="1226"/>
      <c r="S20" s="1226"/>
      <c r="T20" s="1227"/>
      <c r="U20" s="850" t="s">
        <v>801</v>
      </c>
      <c r="V20" s="848" t="s">
        <v>802</v>
      </c>
      <c r="W20" s="848" t="s">
        <v>803</v>
      </c>
      <c r="X20" s="848" t="s">
        <v>804</v>
      </c>
      <c r="Y20" s="848" t="s">
        <v>805</v>
      </c>
      <c r="Z20" s="848" t="s">
        <v>806</v>
      </c>
      <c r="AA20" s="850" t="s">
        <v>807</v>
      </c>
      <c r="AC20" s="293" t="s">
        <v>192</v>
      </c>
      <c r="AD20" s="838"/>
      <c r="AE20" s="838"/>
      <c r="AF20" s="838"/>
      <c r="AG20" s="838"/>
      <c r="AH20" s="202"/>
      <c r="AI20" s="202"/>
      <c r="AJ20" s="202"/>
      <c r="AK20" s="202"/>
      <c r="AL20" s="202"/>
      <c r="AM20" s="202">
        <f>AJ20+AL20</f>
        <v>0</v>
      </c>
      <c r="AN20" s="203">
        <f t="shared" si="3"/>
        <v>0</v>
      </c>
      <c r="AO20" s="584">
        <f t="shared" si="2"/>
        <v>0</v>
      </c>
    </row>
    <row r="21" spans="1:41" ht="15.75">
      <c r="AC21" s="293" t="s">
        <v>193</v>
      </c>
      <c r="AD21" s="838"/>
      <c r="AE21" s="855"/>
      <c r="AF21" s="855"/>
      <c r="AG21" s="855"/>
      <c r="AH21" s="202"/>
      <c r="AI21" s="202"/>
      <c r="AJ21" s="202"/>
      <c r="AK21" s="202"/>
      <c r="AL21" s="202"/>
      <c r="AM21" s="855">
        <f t="shared" si="0"/>
        <v>0</v>
      </c>
      <c r="AN21" s="203">
        <f t="shared" si="3"/>
        <v>0</v>
      </c>
      <c r="AO21" s="856">
        <f t="shared" si="2"/>
        <v>0</v>
      </c>
    </row>
    <row r="22" spans="1:41" ht="15.75">
      <c r="AC22" s="293" t="s">
        <v>194</v>
      </c>
      <c r="AD22" s="838"/>
      <c r="AE22" s="838"/>
      <c r="AF22" s="838"/>
      <c r="AG22" s="838"/>
      <c r="AH22" s="202"/>
      <c r="AI22" s="202"/>
      <c r="AJ22" s="202"/>
      <c r="AK22" s="202"/>
      <c r="AL22" s="202"/>
      <c r="AM22" s="855">
        <f t="shared" si="0"/>
        <v>0</v>
      </c>
      <c r="AN22" s="203">
        <f t="shared" si="3"/>
        <v>0</v>
      </c>
      <c r="AO22" s="856">
        <f t="shared" si="2"/>
        <v>0</v>
      </c>
    </row>
    <row r="23" spans="1:41" ht="15.75">
      <c r="AC23" s="293" t="s">
        <v>195</v>
      </c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856">
        <f t="shared" si="2"/>
        <v>0</v>
      </c>
    </row>
    <row r="24" spans="1:41" ht="15.75">
      <c r="AC24" s="293" t="s">
        <v>195</v>
      </c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431"/>
    </row>
    <row r="25" spans="1:41" ht="16.5" thickBot="1">
      <c r="AC25" s="857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203"/>
      <c r="AO25" s="858"/>
    </row>
    <row r="26" spans="1:41" ht="16.5" thickBot="1">
      <c r="AC26" s="859" t="s">
        <v>196</v>
      </c>
      <c r="AD26" s="860">
        <f>SUM(AD11:AD25)</f>
        <v>0</v>
      </c>
      <c r="AE26" s="860">
        <f t="shared" ref="AE26:AO26" si="5">SUM(AE11:AE25)</f>
        <v>0</v>
      </c>
      <c r="AF26" s="861">
        <f t="shared" si="5"/>
        <v>0</v>
      </c>
      <c r="AG26" s="860">
        <f t="shared" si="5"/>
        <v>0</v>
      </c>
      <c r="AH26" s="860">
        <f t="shared" si="5"/>
        <v>0</v>
      </c>
      <c r="AI26" s="860">
        <f t="shared" si="5"/>
        <v>0</v>
      </c>
      <c r="AJ26" s="860">
        <f t="shared" si="5"/>
        <v>0</v>
      </c>
      <c r="AK26" s="860">
        <f t="shared" si="5"/>
        <v>0</v>
      </c>
      <c r="AL26" s="860">
        <f t="shared" si="5"/>
        <v>0</v>
      </c>
      <c r="AM26" s="860">
        <f t="shared" si="5"/>
        <v>0</v>
      </c>
      <c r="AN26" s="860">
        <f t="shared" si="5"/>
        <v>0</v>
      </c>
      <c r="AO26" s="860">
        <f t="shared" si="5"/>
        <v>0</v>
      </c>
    </row>
    <row r="27" spans="1:41" ht="19.5">
      <c r="A27" s="784" t="s">
        <v>759</v>
      </c>
      <c r="B27" s="785"/>
      <c r="C27" s="785"/>
      <c r="D27" s="785"/>
      <c r="E27" s="785"/>
      <c r="F27" s="785"/>
      <c r="G27" s="785"/>
      <c r="H27" s="785"/>
      <c r="I27" s="785"/>
      <c r="J27" s="785"/>
      <c r="K27" s="785"/>
      <c r="L27" s="785"/>
      <c r="M27" s="785"/>
      <c r="N27" s="784" t="s">
        <v>760</v>
      </c>
      <c r="O27" s="785"/>
      <c r="P27" s="785"/>
      <c r="Q27" s="785"/>
      <c r="R27" s="785"/>
      <c r="S27" s="785"/>
      <c r="T27" s="785"/>
      <c r="U27" s="785"/>
      <c r="V27" s="785"/>
      <c r="W27" s="785"/>
      <c r="X27" s="785"/>
      <c r="Y27" s="785"/>
      <c r="Z27" s="785"/>
      <c r="AA27" s="785"/>
      <c r="AC27" s="785"/>
      <c r="AD27" s="785"/>
      <c r="AE27" s="785"/>
      <c r="AF27" s="785"/>
      <c r="AM27" s="862"/>
      <c r="AN27" s="863"/>
      <c r="AO27" s="864"/>
    </row>
    <row r="28" spans="1:41" ht="15.75">
      <c r="A28" s="787" t="s">
        <v>761</v>
      </c>
      <c r="B28" s="787"/>
      <c r="C28" s="788" t="s">
        <v>762</v>
      </c>
      <c r="D28" s="785"/>
      <c r="E28" s="785"/>
      <c r="F28" s="785"/>
      <c r="G28" s="785"/>
      <c r="H28" s="785"/>
      <c r="I28" s="785"/>
      <c r="J28" s="785"/>
      <c r="K28" s="785"/>
      <c r="L28" s="785"/>
      <c r="M28" s="785"/>
      <c r="N28" s="787" t="s">
        <v>761</v>
      </c>
      <c r="O28" s="787"/>
      <c r="P28" s="788" t="s">
        <v>762</v>
      </c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5"/>
      <c r="AE28" s="785"/>
      <c r="AM28" s="863"/>
      <c r="AN28" s="864"/>
    </row>
    <row r="29" spans="1:41" ht="15.75">
      <c r="A29" s="787" t="s">
        <v>411</v>
      </c>
      <c r="B29" s="787"/>
      <c r="C29" s="788" t="s">
        <v>763</v>
      </c>
      <c r="D29" s="785"/>
      <c r="E29" s="785"/>
      <c r="F29" s="785"/>
      <c r="G29" s="785"/>
      <c r="H29" s="785"/>
      <c r="I29" s="785"/>
      <c r="J29" s="785"/>
      <c r="K29" s="785"/>
      <c r="L29" s="785"/>
      <c r="M29" s="785"/>
      <c r="N29" s="787" t="s">
        <v>411</v>
      </c>
      <c r="O29" s="787"/>
      <c r="P29" s="788" t="s">
        <v>763</v>
      </c>
      <c r="Q29" s="785"/>
      <c r="R29" s="785"/>
      <c r="S29" s="785"/>
      <c r="T29" s="785"/>
      <c r="U29" s="785"/>
      <c r="V29" s="785"/>
      <c r="W29" s="785"/>
      <c r="X29" s="785"/>
      <c r="Y29" s="785"/>
      <c r="Z29" s="785"/>
      <c r="AA29" s="785"/>
      <c r="AB29" s="785"/>
      <c r="AC29" s="785"/>
      <c r="AD29" s="785"/>
      <c r="AE29" s="785"/>
      <c r="AM29" s="863"/>
      <c r="AN29" s="864"/>
    </row>
    <row r="30" spans="1:41" ht="15.75">
      <c r="A30" s="787" t="s">
        <v>764</v>
      </c>
      <c r="B30" s="787"/>
      <c r="C30" s="788" t="s">
        <v>765</v>
      </c>
      <c r="D30" s="785"/>
      <c r="E30" s="785"/>
      <c r="F30" s="785"/>
      <c r="G30" s="785"/>
      <c r="H30" s="785"/>
      <c r="I30" s="785"/>
      <c r="J30" s="785"/>
      <c r="K30" s="785"/>
      <c r="L30" s="785"/>
      <c r="M30" s="785"/>
      <c r="N30" s="787" t="s">
        <v>764</v>
      </c>
      <c r="O30" s="787"/>
      <c r="P30" s="788" t="s">
        <v>765</v>
      </c>
      <c r="Q30" s="785"/>
      <c r="R30" s="785"/>
      <c r="S30" s="785"/>
      <c r="T30" s="785"/>
      <c r="U30" s="785"/>
      <c r="V30" s="785"/>
      <c r="W30" s="785"/>
      <c r="X30" s="785"/>
      <c r="Y30" s="785"/>
      <c r="Z30" s="785"/>
      <c r="AA30" s="785"/>
      <c r="AB30" s="785"/>
      <c r="AC30" s="785"/>
      <c r="AD30" s="785"/>
      <c r="AE30" s="785"/>
      <c r="AM30" s="863"/>
      <c r="AN30" s="864"/>
    </row>
    <row r="31" spans="1:41" ht="18">
      <c r="A31" s="787" t="s">
        <v>166</v>
      </c>
      <c r="B31" s="787"/>
      <c r="C31" s="788" t="s">
        <v>808</v>
      </c>
      <c r="D31" s="785"/>
      <c r="E31" s="785"/>
      <c r="F31" s="785"/>
      <c r="G31" s="785"/>
      <c r="H31" s="785"/>
      <c r="I31" s="785"/>
      <c r="J31" s="785"/>
      <c r="K31" s="785"/>
      <c r="L31" s="785"/>
      <c r="M31" s="785"/>
      <c r="N31" s="787" t="s">
        <v>166</v>
      </c>
      <c r="O31" s="787"/>
      <c r="P31" s="788" t="s">
        <v>808</v>
      </c>
      <c r="Q31" s="785"/>
      <c r="R31" s="785"/>
      <c r="S31" s="785"/>
      <c r="T31" s="785"/>
      <c r="U31" s="785"/>
      <c r="V31" s="785"/>
      <c r="W31" s="785"/>
      <c r="X31" s="785"/>
      <c r="Y31" s="785"/>
      <c r="Z31" s="785"/>
      <c r="AA31" s="785"/>
      <c r="AB31" s="785"/>
      <c r="AC31" s="785"/>
      <c r="AD31" s="785"/>
      <c r="AE31" s="785"/>
      <c r="AF31" s="865"/>
      <c r="AG31" s="865"/>
      <c r="AH31" s="866"/>
      <c r="AI31" s="866"/>
      <c r="AJ31" s="866"/>
      <c r="AK31" s="866"/>
      <c r="AL31" s="866"/>
      <c r="AM31" s="1"/>
      <c r="AN31" s="864"/>
    </row>
    <row r="32" spans="1:41" ht="18.75" thickBot="1">
      <c r="A32" s="787"/>
      <c r="B32" s="787"/>
      <c r="C32" s="785"/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7"/>
      <c r="O32" s="787"/>
      <c r="P32" s="785"/>
      <c r="Q32" s="785"/>
      <c r="R32" s="785"/>
      <c r="S32" s="785"/>
      <c r="T32" s="785"/>
      <c r="U32" s="785"/>
      <c r="V32" s="785"/>
      <c r="W32" s="785"/>
      <c r="X32" s="785"/>
      <c r="Y32" s="785"/>
      <c r="Z32" s="785"/>
      <c r="AA32" s="785"/>
      <c r="AB32" s="785"/>
      <c r="AC32" s="785"/>
      <c r="AD32" s="785"/>
      <c r="AE32" s="785"/>
      <c r="AF32" s="865"/>
      <c r="AG32" s="865"/>
      <c r="AH32" s="866"/>
      <c r="AI32" s="866"/>
      <c r="AJ32" s="866"/>
      <c r="AK32" s="866"/>
      <c r="AL32" s="866"/>
      <c r="AM32" s="1"/>
      <c r="AN32" s="864"/>
    </row>
    <row r="33" spans="1:40" ht="18.75" thickBot="1">
      <c r="A33" s="785" t="s">
        <v>767</v>
      </c>
      <c r="B33" s="791"/>
      <c r="C33" s="785" t="s">
        <v>809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 t="s">
        <v>767</v>
      </c>
      <c r="O33" s="791"/>
      <c r="P33" s="785" t="s">
        <v>768</v>
      </c>
      <c r="Q33" s="785"/>
      <c r="R33" s="785"/>
      <c r="S33" s="785"/>
      <c r="T33" s="785"/>
      <c r="U33" s="785"/>
      <c r="V33" s="785"/>
      <c r="W33" s="785"/>
      <c r="X33" s="785"/>
      <c r="Y33" s="785"/>
      <c r="Z33" s="785"/>
      <c r="AA33" s="785"/>
      <c r="AB33" s="785"/>
      <c r="AC33" s="785"/>
      <c r="AD33" s="785"/>
      <c r="AE33" s="785"/>
      <c r="AF33" s="865"/>
      <c r="AG33" s="865"/>
      <c r="AH33" s="866"/>
      <c r="AI33" s="866"/>
      <c r="AJ33" s="866"/>
      <c r="AK33" s="866"/>
      <c r="AL33" s="866"/>
      <c r="AM33" s="1"/>
      <c r="AN33" s="1"/>
    </row>
    <row r="34" spans="1:40" ht="18.75" thickBot="1">
      <c r="A34" s="785"/>
      <c r="B34" s="785"/>
      <c r="C34" s="785"/>
      <c r="D34" s="785"/>
      <c r="E34" s="785"/>
      <c r="F34" s="785"/>
      <c r="G34" s="785"/>
      <c r="H34" s="785"/>
      <c r="I34" s="785"/>
      <c r="J34" s="785"/>
      <c r="K34" s="785"/>
      <c r="L34" s="785"/>
      <c r="M34" s="785"/>
      <c r="N34" s="785"/>
      <c r="O34" s="785"/>
      <c r="P34" s="787"/>
      <c r="Q34" s="785"/>
      <c r="R34" s="785"/>
      <c r="S34" s="785"/>
      <c r="T34" s="785"/>
      <c r="U34" s="785"/>
      <c r="V34" s="785"/>
      <c r="W34" s="785"/>
      <c r="X34" s="785"/>
      <c r="Y34" s="785"/>
      <c r="Z34" s="785"/>
      <c r="AA34" s="785"/>
      <c r="AB34" s="785"/>
      <c r="AC34" s="785"/>
      <c r="AD34" s="785"/>
      <c r="AE34" s="785"/>
      <c r="AF34" s="866"/>
      <c r="AG34" s="866"/>
      <c r="AH34" s="866"/>
      <c r="AI34" s="866"/>
      <c r="AJ34" s="866"/>
      <c r="AK34" s="866"/>
      <c r="AL34" s="866"/>
      <c r="AM34" s="1"/>
      <c r="AN34" s="867"/>
    </row>
    <row r="35" spans="1:40" ht="16.5" customHeight="1" thickBot="1">
      <c r="A35" s="1234" t="s">
        <v>769</v>
      </c>
      <c r="B35" s="1235"/>
      <c r="C35" s="1236"/>
      <c r="D35" s="1234" t="s">
        <v>770</v>
      </c>
      <c r="E35" s="1235"/>
      <c r="F35" s="1236"/>
      <c r="G35" s="1231" t="s">
        <v>771</v>
      </c>
      <c r="H35" s="1231" t="s">
        <v>772</v>
      </c>
      <c r="I35" s="1231" t="s">
        <v>773</v>
      </c>
      <c r="J35" s="1234" t="s">
        <v>810</v>
      </c>
      <c r="K35" s="1236"/>
      <c r="L35" s="1234" t="s">
        <v>811</v>
      </c>
      <c r="M35" s="1236"/>
      <c r="N35" s="1240" t="s">
        <v>769</v>
      </c>
      <c r="O35" s="1241"/>
      <c r="P35" s="1242"/>
      <c r="Q35" s="1240" t="s">
        <v>775</v>
      </c>
      <c r="R35" s="1241"/>
      <c r="S35" s="1242"/>
      <c r="T35" s="1231" t="s">
        <v>776</v>
      </c>
      <c r="U35" s="1240" t="s">
        <v>777</v>
      </c>
      <c r="V35" s="1241"/>
      <c r="W35" s="1241"/>
      <c r="X35" s="1241"/>
      <c r="Y35" s="1241"/>
      <c r="Z35" s="1241"/>
      <c r="AA35" s="1241"/>
      <c r="AB35" s="1241"/>
      <c r="AC35" s="1241"/>
      <c r="AD35" s="1241"/>
      <c r="AE35" s="1242"/>
    </row>
    <row r="36" spans="1:40" ht="16.5" customHeight="1" thickBot="1">
      <c r="A36" s="1237"/>
      <c r="B36" s="1238"/>
      <c r="C36" s="1239"/>
      <c r="D36" s="1237"/>
      <c r="E36" s="1238"/>
      <c r="F36" s="1239"/>
      <c r="G36" s="1232"/>
      <c r="H36" s="1232"/>
      <c r="I36" s="1232"/>
      <c r="J36" s="1237"/>
      <c r="K36" s="1239"/>
      <c r="L36" s="1237"/>
      <c r="M36" s="1239"/>
      <c r="N36" s="1231" t="s">
        <v>778</v>
      </c>
      <c r="O36" s="1231" t="s">
        <v>779</v>
      </c>
      <c r="P36" s="1231" t="s">
        <v>780</v>
      </c>
      <c r="Q36" s="1231" t="s">
        <v>781</v>
      </c>
      <c r="R36" s="1231" t="s">
        <v>782</v>
      </c>
      <c r="S36" s="1231" t="s">
        <v>783</v>
      </c>
      <c r="T36" s="1232"/>
      <c r="U36" s="1231" t="s">
        <v>784</v>
      </c>
      <c r="V36" s="1240" t="s">
        <v>812</v>
      </c>
      <c r="W36" s="1242"/>
      <c r="X36" s="1240" t="s">
        <v>813</v>
      </c>
      <c r="Y36" s="1242"/>
      <c r="Z36" s="1240" t="s">
        <v>814</v>
      </c>
      <c r="AA36" s="1242"/>
      <c r="AB36" s="1240" t="s">
        <v>815</v>
      </c>
      <c r="AC36" s="1242"/>
      <c r="AD36" s="1240" t="s">
        <v>786</v>
      </c>
      <c r="AE36" s="1242"/>
    </row>
    <row r="37" spans="1:40" ht="48" thickBot="1">
      <c r="A37" s="805" t="s">
        <v>778</v>
      </c>
      <c r="B37" s="806" t="s">
        <v>779</v>
      </c>
      <c r="C37" s="807" t="s">
        <v>780</v>
      </c>
      <c r="D37" s="800" t="s">
        <v>787</v>
      </c>
      <c r="E37" s="803" t="s">
        <v>782</v>
      </c>
      <c r="F37" s="808" t="s">
        <v>404</v>
      </c>
      <c r="G37" s="1233"/>
      <c r="H37" s="1233"/>
      <c r="I37" s="1233"/>
      <c r="J37" s="808" t="s">
        <v>788</v>
      </c>
      <c r="K37" s="801" t="s">
        <v>789</v>
      </c>
      <c r="L37" s="808" t="s">
        <v>788</v>
      </c>
      <c r="M37" s="801" t="s">
        <v>789</v>
      </c>
      <c r="N37" s="1233"/>
      <c r="O37" s="1233"/>
      <c r="P37" s="1233"/>
      <c r="Q37" s="1233"/>
      <c r="R37" s="1233"/>
      <c r="S37" s="1233"/>
      <c r="T37" s="1233"/>
      <c r="U37" s="1233"/>
      <c r="V37" s="802" t="s">
        <v>788</v>
      </c>
      <c r="W37" s="809" t="s">
        <v>789</v>
      </c>
      <c r="X37" s="802" t="s">
        <v>788</v>
      </c>
      <c r="Y37" s="809" t="s">
        <v>789</v>
      </c>
      <c r="Z37" s="801" t="s">
        <v>790</v>
      </c>
      <c r="AA37" s="801" t="s">
        <v>791</v>
      </c>
      <c r="AB37" s="801" t="s">
        <v>790</v>
      </c>
      <c r="AC37" s="801" t="s">
        <v>791</v>
      </c>
      <c r="AD37" s="801" t="s">
        <v>790</v>
      </c>
      <c r="AE37" s="801" t="s">
        <v>791</v>
      </c>
    </row>
    <row r="38" spans="1:40" ht="29.25" thickBot="1">
      <c r="A38" s="814" t="s">
        <v>509</v>
      </c>
      <c r="B38" s="815" t="s">
        <v>510</v>
      </c>
      <c r="C38" s="815" t="s">
        <v>544</v>
      </c>
      <c r="D38" s="815" t="s">
        <v>566</v>
      </c>
      <c r="E38" s="815" t="s">
        <v>568</v>
      </c>
      <c r="F38" s="815" t="s">
        <v>580</v>
      </c>
      <c r="G38" s="815" t="s">
        <v>816</v>
      </c>
      <c r="H38" s="815" t="s">
        <v>584</v>
      </c>
      <c r="I38" s="816" t="s">
        <v>586</v>
      </c>
      <c r="J38" s="815" t="s">
        <v>588</v>
      </c>
      <c r="K38" s="817" t="s">
        <v>590</v>
      </c>
      <c r="L38" s="868" t="s">
        <v>592</v>
      </c>
      <c r="M38" s="869" t="s">
        <v>596</v>
      </c>
      <c r="N38" s="870" t="s">
        <v>509</v>
      </c>
      <c r="O38" s="871" t="s">
        <v>510</v>
      </c>
      <c r="P38" s="871" t="s">
        <v>544</v>
      </c>
      <c r="Q38" s="871" t="s">
        <v>566</v>
      </c>
      <c r="R38" s="871" t="s">
        <v>568</v>
      </c>
      <c r="S38" s="871" t="s">
        <v>580</v>
      </c>
      <c r="T38" s="872" t="s">
        <v>817</v>
      </c>
      <c r="U38" s="871" t="s">
        <v>584</v>
      </c>
      <c r="V38" s="871" t="s">
        <v>586</v>
      </c>
      <c r="W38" s="871" t="s">
        <v>588</v>
      </c>
      <c r="X38" s="871" t="s">
        <v>590</v>
      </c>
      <c r="Y38" s="871" t="s">
        <v>592</v>
      </c>
      <c r="Z38" s="871" t="s">
        <v>596</v>
      </c>
      <c r="AA38" s="871" t="s">
        <v>794</v>
      </c>
      <c r="AB38" s="871" t="s">
        <v>818</v>
      </c>
      <c r="AC38" s="871" t="s">
        <v>819</v>
      </c>
      <c r="AD38" s="871" t="s">
        <v>820</v>
      </c>
      <c r="AE38" s="873" t="s">
        <v>821</v>
      </c>
    </row>
    <row r="39" spans="1:40" ht="15.75">
      <c r="A39" s="874"/>
      <c r="B39" s="875"/>
      <c r="C39" s="876"/>
      <c r="D39" s="877"/>
      <c r="E39" s="875"/>
      <c r="F39" s="875"/>
      <c r="G39" s="875">
        <f>+K39+J39</f>
        <v>0</v>
      </c>
      <c r="H39" s="875"/>
      <c r="I39" s="875"/>
      <c r="J39" s="875"/>
      <c r="K39" s="875">
        <f>+J39*0.2</f>
        <v>0</v>
      </c>
      <c r="L39" s="878"/>
      <c r="M39" s="879"/>
      <c r="N39" s="820"/>
      <c r="O39" s="821"/>
      <c r="P39" s="821"/>
      <c r="Q39" s="821"/>
      <c r="R39" s="821"/>
      <c r="S39" s="821"/>
      <c r="T39" s="880">
        <f t="shared" ref="T39:T44" si="6">+U39+AA39+Z39</f>
        <v>0</v>
      </c>
      <c r="U39" s="880"/>
      <c r="V39" s="880"/>
      <c r="W39" s="880"/>
      <c r="X39" s="880"/>
      <c r="Y39" s="880"/>
      <c r="Z39" s="880"/>
      <c r="AA39" s="880">
        <f t="shared" ref="AA39:AA44" si="7">+Z39*0.2</f>
        <v>0</v>
      </c>
      <c r="AB39" s="880"/>
      <c r="AC39" s="880"/>
      <c r="AD39" s="880"/>
      <c r="AE39" s="881"/>
    </row>
    <row r="40" spans="1:40" ht="15.75">
      <c r="A40" s="882"/>
      <c r="B40" s="883"/>
      <c r="C40" s="884"/>
      <c r="D40" s="885"/>
      <c r="E40" s="883"/>
      <c r="F40" s="883"/>
      <c r="G40" s="883">
        <f>+K40+J40</f>
        <v>0</v>
      </c>
      <c r="H40" s="883"/>
      <c r="I40" s="883"/>
      <c r="J40" s="883"/>
      <c r="K40" s="883">
        <f>+J40*0.2</f>
        <v>0</v>
      </c>
      <c r="L40" s="886"/>
      <c r="M40" s="887"/>
      <c r="N40" s="820"/>
      <c r="O40" s="821"/>
      <c r="P40" s="821"/>
      <c r="Q40" s="821"/>
      <c r="R40" s="821"/>
      <c r="S40" s="821"/>
      <c r="T40" s="880">
        <f t="shared" si="6"/>
        <v>0</v>
      </c>
      <c r="U40" s="880"/>
      <c r="V40" s="880"/>
      <c r="W40" s="880"/>
      <c r="X40" s="880"/>
      <c r="Y40" s="880"/>
      <c r="Z40" s="880"/>
      <c r="AA40" s="880">
        <f t="shared" si="7"/>
        <v>0</v>
      </c>
      <c r="AB40" s="880"/>
      <c r="AC40" s="880"/>
      <c r="AD40" s="880"/>
      <c r="AE40" s="881"/>
    </row>
    <row r="41" spans="1:40" ht="15.75">
      <c r="A41" s="882"/>
      <c r="B41" s="883"/>
      <c r="C41" s="888"/>
      <c r="D41" s="889"/>
      <c r="E41" s="890"/>
      <c r="F41" s="890"/>
      <c r="G41" s="891">
        <f>+K41+J41</f>
        <v>0</v>
      </c>
      <c r="H41" s="890"/>
      <c r="I41" s="890"/>
      <c r="J41" s="890"/>
      <c r="K41" s="891">
        <f>+J41*0.2</f>
        <v>0</v>
      </c>
      <c r="L41" s="890"/>
      <c r="M41" s="892"/>
      <c r="N41" s="820"/>
      <c r="O41" s="821"/>
      <c r="P41" s="821"/>
      <c r="Q41" s="821"/>
      <c r="R41" s="821"/>
      <c r="S41" s="821"/>
      <c r="T41" s="880">
        <f t="shared" si="6"/>
        <v>0</v>
      </c>
      <c r="U41" s="880"/>
      <c r="V41" s="880">
        <v>0</v>
      </c>
      <c r="W41" s="880">
        <v>0</v>
      </c>
      <c r="X41" s="880">
        <v>0</v>
      </c>
      <c r="Y41" s="880">
        <v>0</v>
      </c>
      <c r="Z41" s="880"/>
      <c r="AA41" s="880">
        <f t="shared" si="7"/>
        <v>0</v>
      </c>
      <c r="AB41" s="880">
        <v>0</v>
      </c>
      <c r="AC41" s="880">
        <v>0</v>
      </c>
      <c r="AD41" s="880">
        <v>0</v>
      </c>
      <c r="AE41" s="881">
        <v>0</v>
      </c>
    </row>
    <row r="42" spans="1:40" ht="15.75">
      <c r="A42" s="882"/>
      <c r="B42" s="883"/>
      <c r="C42" s="893"/>
      <c r="D42" s="894"/>
      <c r="E42" s="895"/>
      <c r="F42" s="895"/>
      <c r="G42" s="883">
        <f>+K42+J42</f>
        <v>0</v>
      </c>
      <c r="H42" s="895"/>
      <c r="I42" s="895"/>
      <c r="J42" s="895"/>
      <c r="K42" s="883">
        <f>+J42*0.2</f>
        <v>0</v>
      </c>
      <c r="L42" s="886"/>
      <c r="M42" s="887"/>
      <c r="N42" s="820"/>
      <c r="O42" s="821"/>
      <c r="P42" s="821"/>
      <c r="Q42" s="821"/>
      <c r="R42" s="821"/>
      <c r="S42" s="821"/>
      <c r="T42" s="880">
        <f t="shared" si="6"/>
        <v>0</v>
      </c>
      <c r="U42" s="880"/>
      <c r="V42" s="880"/>
      <c r="W42" s="880"/>
      <c r="X42" s="880"/>
      <c r="Y42" s="880"/>
      <c r="Z42" s="880"/>
      <c r="AA42" s="880">
        <f t="shared" si="7"/>
        <v>0</v>
      </c>
      <c r="AB42" s="880"/>
      <c r="AC42" s="880"/>
      <c r="AD42" s="880"/>
      <c r="AE42" s="881"/>
    </row>
    <row r="43" spans="1:40" ht="16.5" thickBot="1">
      <c r="A43" s="882"/>
      <c r="B43" s="883"/>
      <c r="C43" s="893"/>
      <c r="D43" s="894"/>
      <c r="E43" s="895"/>
      <c r="F43" s="895"/>
      <c r="G43" s="883">
        <f>+K43+J43</f>
        <v>0</v>
      </c>
      <c r="H43" s="895"/>
      <c r="I43" s="895"/>
      <c r="J43" s="895"/>
      <c r="K43" s="883">
        <f>+J43*0.2</f>
        <v>0</v>
      </c>
      <c r="L43" s="886"/>
      <c r="M43" s="887"/>
      <c r="N43" s="820"/>
      <c r="O43" s="821"/>
      <c r="P43" s="821"/>
      <c r="Q43" s="821"/>
      <c r="R43" s="821"/>
      <c r="S43" s="821"/>
      <c r="T43" s="880">
        <f t="shared" si="6"/>
        <v>0</v>
      </c>
      <c r="U43" s="880"/>
      <c r="V43" s="880">
        <v>0</v>
      </c>
      <c r="W43" s="880">
        <v>0</v>
      </c>
      <c r="X43" s="880">
        <v>0</v>
      </c>
      <c r="Y43" s="880">
        <v>0</v>
      </c>
      <c r="Z43" s="880"/>
      <c r="AA43" s="880">
        <f t="shared" si="7"/>
        <v>0</v>
      </c>
      <c r="AB43" s="880">
        <v>0</v>
      </c>
      <c r="AC43" s="880">
        <v>0</v>
      </c>
      <c r="AD43" s="880">
        <v>0</v>
      </c>
      <c r="AE43" s="881">
        <v>0</v>
      </c>
    </row>
    <row r="44" spans="1:40" ht="16.5" thickBot="1">
      <c r="A44" s="1228" t="s">
        <v>795</v>
      </c>
      <c r="B44" s="1229"/>
      <c r="C44" s="1229"/>
      <c r="D44" s="1229"/>
      <c r="E44" s="1229"/>
      <c r="F44" s="1230"/>
      <c r="G44" s="896">
        <f t="shared" ref="G44:M44" si="8">SUM(G39:G43)</f>
        <v>0</v>
      </c>
      <c r="H44" s="896">
        <f t="shared" si="8"/>
        <v>0</v>
      </c>
      <c r="I44" s="896">
        <f t="shared" si="8"/>
        <v>0</v>
      </c>
      <c r="J44" s="896">
        <f t="shared" si="8"/>
        <v>0</v>
      </c>
      <c r="K44" s="896">
        <f t="shared" si="8"/>
        <v>0</v>
      </c>
      <c r="L44" s="896">
        <f t="shared" si="8"/>
        <v>0</v>
      </c>
      <c r="M44" s="897">
        <f t="shared" si="8"/>
        <v>0</v>
      </c>
      <c r="N44" s="820"/>
      <c r="O44" s="821"/>
      <c r="P44" s="821"/>
      <c r="Q44" s="821"/>
      <c r="R44" s="821"/>
      <c r="S44" s="821"/>
      <c r="T44" s="880">
        <f t="shared" si="6"/>
        <v>0</v>
      </c>
      <c r="U44" s="880"/>
      <c r="V44" s="880"/>
      <c r="W44" s="880"/>
      <c r="X44" s="880"/>
      <c r="Y44" s="880"/>
      <c r="Z44" s="880"/>
      <c r="AA44" s="880">
        <f t="shared" si="7"/>
        <v>0</v>
      </c>
      <c r="AB44" s="880"/>
      <c r="AC44" s="880"/>
      <c r="AD44" s="880"/>
      <c r="AE44" s="881"/>
    </row>
    <row r="45" spans="1:40" ht="16.5" thickBot="1">
      <c r="A45" s="1225" t="s">
        <v>796</v>
      </c>
      <c r="B45" s="1226"/>
      <c r="C45" s="1226"/>
      <c r="D45" s="1226"/>
      <c r="E45" s="1226"/>
      <c r="F45" s="1226"/>
      <c r="G45" s="1227"/>
      <c r="H45" s="898" t="s">
        <v>797</v>
      </c>
      <c r="I45" s="847" t="s">
        <v>798</v>
      </c>
      <c r="J45" s="898" t="s">
        <v>799</v>
      </c>
      <c r="K45" s="854" t="s">
        <v>800</v>
      </c>
      <c r="L45" s="898" t="s">
        <v>801</v>
      </c>
      <c r="M45" s="854" t="s">
        <v>802</v>
      </c>
      <c r="N45" s="1228" t="s">
        <v>795</v>
      </c>
      <c r="O45" s="1229"/>
      <c r="P45" s="1229"/>
      <c r="Q45" s="1229"/>
      <c r="R45" s="1229"/>
      <c r="S45" s="1230"/>
      <c r="T45" s="899">
        <f t="shared" ref="T45:AE45" si="9">SUM(T39:T44)</f>
        <v>0</v>
      </c>
      <c r="U45" s="899">
        <f t="shared" si="9"/>
        <v>0</v>
      </c>
      <c r="V45" s="899">
        <f t="shared" si="9"/>
        <v>0</v>
      </c>
      <c r="W45" s="899">
        <f t="shared" si="9"/>
        <v>0</v>
      </c>
      <c r="X45" s="899">
        <f t="shared" si="9"/>
        <v>0</v>
      </c>
      <c r="Y45" s="899">
        <f t="shared" si="9"/>
        <v>0</v>
      </c>
      <c r="Z45" s="899">
        <f t="shared" si="9"/>
        <v>0</v>
      </c>
      <c r="AA45" s="899">
        <f t="shared" si="9"/>
        <v>0</v>
      </c>
      <c r="AB45" s="899">
        <f t="shared" si="9"/>
        <v>0</v>
      </c>
      <c r="AC45" s="899">
        <f t="shared" si="9"/>
        <v>0</v>
      </c>
      <c r="AD45" s="899">
        <f t="shared" si="9"/>
        <v>0</v>
      </c>
      <c r="AE45" s="899">
        <f t="shared" si="9"/>
        <v>0</v>
      </c>
    </row>
    <row r="46" spans="1:40" ht="16.5" thickBot="1">
      <c r="A46" s="785" t="s">
        <v>822</v>
      </c>
      <c r="B46" s="785"/>
      <c r="C46" s="785"/>
      <c r="D46" s="785"/>
      <c r="E46" s="785"/>
      <c r="F46" s="785"/>
      <c r="G46" s="785"/>
      <c r="H46" s="785"/>
      <c r="I46" s="785"/>
      <c r="J46" s="785"/>
      <c r="K46" s="785"/>
      <c r="L46" s="785"/>
      <c r="M46" s="785"/>
      <c r="N46" s="1225" t="s">
        <v>796</v>
      </c>
      <c r="O46" s="1226"/>
      <c r="P46" s="1226"/>
      <c r="Q46" s="1226"/>
      <c r="R46" s="1226"/>
      <c r="S46" s="1226"/>
      <c r="T46" s="1227"/>
      <c r="U46" s="898" t="s">
        <v>803</v>
      </c>
      <c r="V46" s="898" t="s">
        <v>804</v>
      </c>
      <c r="W46" s="898" t="s">
        <v>805</v>
      </c>
      <c r="X46" s="898" t="s">
        <v>806</v>
      </c>
      <c r="Y46" s="898" t="s">
        <v>807</v>
      </c>
      <c r="Z46" s="898" t="s">
        <v>823</v>
      </c>
      <c r="AA46" s="898" t="s">
        <v>824</v>
      </c>
      <c r="AB46" s="898" t="s">
        <v>825</v>
      </c>
      <c r="AC46" s="898" t="s">
        <v>826</v>
      </c>
      <c r="AD46" s="898" t="s">
        <v>827</v>
      </c>
      <c r="AE46" s="854" t="s">
        <v>828</v>
      </c>
    </row>
    <row r="47" spans="1:40" ht="15.75">
      <c r="A47" s="785" t="s">
        <v>829</v>
      </c>
      <c r="K47" s="785"/>
      <c r="L47" s="785"/>
      <c r="M47" s="785"/>
      <c r="N47" s="785"/>
      <c r="O47" s="785"/>
      <c r="P47" s="785"/>
      <c r="Q47" s="785"/>
      <c r="R47" s="785"/>
      <c r="S47" s="785"/>
      <c r="T47" s="785"/>
      <c r="U47" s="785"/>
      <c r="V47" s="785"/>
      <c r="W47" s="785"/>
      <c r="X47" s="785"/>
      <c r="Y47" s="785"/>
      <c r="Z47" s="785"/>
      <c r="AA47" s="785"/>
      <c r="AB47" s="785"/>
      <c r="AC47" s="785"/>
      <c r="AD47" s="900"/>
      <c r="AE47" s="785"/>
    </row>
    <row r="48" spans="1:40" ht="15.75">
      <c r="A48" s="785"/>
      <c r="B48" s="785"/>
      <c r="C48" s="785"/>
      <c r="D48" s="785"/>
      <c r="E48" s="785"/>
      <c r="F48" s="785"/>
      <c r="G48" s="785"/>
      <c r="H48" s="785"/>
      <c r="I48" s="785"/>
      <c r="J48" s="785"/>
      <c r="K48" s="785"/>
      <c r="L48" s="785"/>
      <c r="M48" s="785"/>
      <c r="N48" s="785" t="s">
        <v>830</v>
      </c>
      <c r="O48" s="785"/>
      <c r="P48" s="785"/>
      <c r="Q48" s="785"/>
      <c r="R48" s="785"/>
      <c r="S48" s="785"/>
      <c r="T48" s="785"/>
      <c r="U48" s="785"/>
      <c r="V48" s="785"/>
      <c r="W48" s="785"/>
      <c r="X48" s="785"/>
      <c r="Y48" s="785"/>
      <c r="Z48" s="785"/>
      <c r="AA48" s="785"/>
      <c r="AB48" s="785"/>
      <c r="AC48" s="785"/>
      <c r="AD48" s="785"/>
      <c r="AE48" s="785"/>
    </row>
    <row r="49" spans="1:31" ht="15.75">
      <c r="N49" s="785" t="s">
        <v>822</v>
      </c>
      <c r="O49" s="785"/>
      <c r="P49" s="785"/>
      <c r="Q49" s="785"/>
      <c r="R49" s="785"/>
      <c r="S49" s="785"/>
      <c r="T49" s="785"/>
      <c r="U49" s="785"/>
      <c r="V49" s="785"/>
      <c r="W49" s="785"/>
      <c r="X49" s="785"/>
      <c r="Y49" s="785"/>
      <c r="Z49" s="785"/>
      <c r="AA49" s="785"/>
      <c r="AB49" s="785"/>
      <c r="AC49" s="785"/>
      <c r="AD49" s="785"/>
      <c r="AE49" s="785"/>
    </row>
    <row r="50" spans="1:31" ht="15.75">
      <c r="N50" s="785" t="s">
        <v>829</v>
      </c>
    </row>
    <row r="59" spans="1:31" ht="19.5">
      <c r="A59" s="784" t="s">
        <v>759</v>
      </c>
      <c r="B59" s="785"/>
      <c r="C59" s="785"/>
      <c r="D59" s="785"/>
      <c r="E59" s="785"/>
      <c r="F59" s="785"/>
      <c r="G59" s="785"/>
      <c r="H59" s="785"/>
      <c r="I59" s="785"/>
      <c r="J59" s="785"/>
      <c r="K59" s="785"/>
      <c r="L59" s="785"/>
      <c r="M59" s="785"/>
      <c r="N59" s="784" t="s">
        <v>760</v>
      </c>
      <c r="O59" s="785"/>
      <c r="P59" s="785"/>
      <c r="Q59" s="785"/>
      <c r="R59" s="785"/>
      <c r="S59" s="785"/>
      <c r="T59" s="785"/>
      <c r="U59" s="785"/>
      <c r="V59" s="785"/>
      <c r="W59" s="785"/>
      <c r="X59" s="785"/>
      <c r="Y59" s="785"/>
      <c r="Z59" s="785"/>
      <c r="AA59" s="785"/>
      <c r="AB59" s="785"/>
      <c r="AC59" s="785"/>
      <c r="AD59" s="785"/>
      <c r="AE59" s="785"/>
    </row>
    <row r="60" spans="1:31" ht="15.75">
      <c r="A60" s="787" t="s">
        <v>761</v>
      </c>
      <c r="B60" s="787"/>
      <c r="C60" s="788" t="s">
        <v>762</v>
      </c>
      <c r="D60" s="785"/>
      <c r="E60" s="785"/>
      <c r="F60" s="785"/>
      <c r="G60" s="785"/>
      <c r="H60" s="785"/>
      <c r="I60" s="785"/>
      <c r="J60" s="785"/>
      <c r="K60" s="785"/>
      <c r="L60" s="785"/>
      <c r="M60" s="785"/>
      <c r="N60" s="787" t="s">
        <v>761</v>
      </c>
      <c r="O60" s="787"/>
      <c r="P60" s="788" t="s">
        <v>762</v>
      </c>
      <c r="Q60" s="785"/>
      <c r="R60" s="785"/>
      <c r="S60" s="785"/>
      <c r="T60" s="785"/>
      <c r="U60" s="785"/>
      <c r="V60" s="785"/>
      <c r="W60" s="785"/>
      <c r="X60" s="785"/>
      <c r="Y60" s="785"/>
      <c r="Z60" s="785"/>
      <c r="AA60" s="785"/>
      <c r="AB60" s="785"/>
      <c r="AC60" s="785"/>
      <c r="AD60" s="785"/>
      <c r="AE60" s="785"/>
    </row>
    <row r="61" spans="1:31" ht="15.75">
      <c r="A61" s="787" t="s">
        <v>411</v>
      </c>
      <c r="B61" s="787"/>
      <c r="C61" s="788" t="s">
        <v>763</v>
      </c>
      <c r="D61" s="785"/>
      <c r="E61" s="785"/>
      <c r="F61" s="785"/>
      <c r="G61" s="785"/>
      <c r="H61" s="785"/>
      <c r="I61" s="785"/>
      <c r="J61" s="785"/>
      <c r="K61" s="785"/>
      <c r="L61" s="785"/>
      <c r="M61" s="785"/>
      <c r="N61" s="787" t="s">
        <v>411</v>
      </c>
      <c r="O61" s="787"/>
      <c r="P61" s="788" t="s">
        <v>763</v>
      </c>
      <c r="Q61" s="785"/>
      <c r="R61" s="785"/>
      <c r="S61" s="785"/>
      <c r="T61" s="785"/>
      <c r="U61" s="785"/>
      <c r="V61" s="785"/>
      <c r="W61" s="785"/>
      <c r="X61" s="785"/>
      <c r="Y61" s="785"/>
      <c r="Z61" s="785"/>
      <c r="AA61" s="785"/>
      <c r="AB61" s="785"/>
      <c r="AC61" s="785"/>
      <c r="AD61" s="785"/>
      <c r="AE61" s="785"/>
    </row>
    <row r="62" spans="1:31" ht="15.75">
      <c r="A62" s="787" t="s">
        <v>764</v>
      </c>
      <c r="B62" s="787"/>
      <c r="C62" s="788" t="s">
        <v>765</v>
      </c>
      <c r="D62" s="785"/>
      <c r="E62" s="785"/>
      <c r="F62" s="785"/>
      <c r="G62" s="785"/>
      <c r="H62" s="785"/>
      <c r="I62" s="785"/>
      <c r="J62" s="785"/>
      <c r="K62" s="785"/>
      <c r="L62" s="785"/>
      <c r="M62" s="785"/>
      <c r="N62" s="787" t="s">
        <v>764</v>
      </c>
      <c r="O62" s="787"/>
      <c r="P62" s="788" t="s">
        <v>765</v>
      </c>
      <c r="Q62" s="785"/>
      <c r="R62" s="785"/>
      <c r="S62" s="785"/>
      <c r="T62" s="785"/>
      <c r="U62" s="785"/>
      <c r="V62" s="785"/>
      <c r="W62" s="785"/>
      <c r="X62" s="785"/>
      <c r="Y62" s="785"/>
      <c r="Z62" s="785"/>
      <c r="AA62" s="785"/>
      <c r="AB62" s="785"/>
      <c r="AC62" s="785"/>
      <c r="AD62" s="785"/>
      <c r="AE62" s="785"/>
    </row>
    <row r="63" spans="1:31" ht="15.75">
      <c r="A63" s="787" t="s">
        <v>166</v>
      </c>
      <c r="B63" s="787"/>
      <c r="C63" s="788" t="s">
        <v>831</v>
      </c>
      <c r="D63" s="785"/>
      <c r="E63" s="785"/>
      <c r="F63" s="785"/>
      <c r="G63" s="785"/>
      <c r="H63" s="785"/>
      <c r="I63" s="785"/>
      <c r="J63" s="785"/>
      <c r="K63" s="785"/>
      <c r="L63" s="785"/>
      <c r="M63" s="785"/>
      <c r="N63" s="787" t="s">
        <v>166</v>
      </c>
      <c r="O63" s="787"/>
      <c r="P63" s="788" t="s">
        <v>831</v>
      </c>
      <c r="Q63" s="785"/>
      <c r="R63" s="785"/>
      <c r="S63" s="785"/>
      <c r="T63" s="785"/>
      <c r="U63" s="785"/>
      <c r="V63" s="785"/>
      <c r="W63" s="785"/>
      <c r="X63" s="785"/>
      <c r="Y63" s="785"/>
      <c r="Z63" s="785"/>
      <c r="AA63" s="785"/>
      <c r="AB63" s="785"/>
      <c r="AC63" s="785"/>
      <c r="AD63" s="785"/>
      <c r="AE63" s="785"/>
    </row>
    <row r="64" spans="1:31" ht="16.5" thickBot="1">
      <c r="A64" s="787"/>
      <c r="B64" s="787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N64" s="787"/>
      <c r="O64" s="787"/>
      <c r="P64" s="785"/>
      <c r="Q64" s="785"/>
      <c r="R64" s="785"/>
      <c r="S64" s="785"/>
      <c r="T64" s="785"/>
      <c r="U64" s="785"/>
      <c r="V64" s="785"/>
      <c r="W64" s="785"/>
      <c r="X64" s="785"/>
      <c r="Y64" s="785"/>
      <c r="Z64" s="785"/>
      <c r="AA64" s="785"/>
      <c r="AB64" s="785"/>
      <c r="AC64" s="785"/>
      <c r="AD64" s="785"/>
      <c r="AE64" s="785"/>
    </row>
    <row r="65" spans="1:31" ht="16.5" thickBot="1">
      <c r="A65" s="785" t="s">
        <v>767</v>
      </c>
      <c r="B65" s="791"/>
      <c r="C65" s="785" t="s">
        <v>809</v>
      </c>
      <c r="D65" s="785"/>
      <c r="E65" s="785"/>
      <c r="F65" s="785"/>
      <c r="G65" s="785"/>
      <c r="H65" s="785"/>
      <c r="I65" s="785"/>
      <c r="J65" s="785"/>
      <c r="K65" s="785"/>
      <c r="L65" s="785"/>
      <c r="M65" s="785"/>
      <c r="N65" s="785" t="s">
        <v>767</v>
      </c>
      <c r="O65" s="791"/>
      <c r="P65" s="785" t="s">
        <v>809</v>
      </c>
      <c r="Q65" s="785"/>
      <c r="R65" s="785"/>
      <c r="S65" s="785"/>
      <c r="T65" s="785"/>
      <c r="U65" s="785"/>
      <c r="V65" s="785"/>
      <c r="W65" s="785"/>
      <c r="X65" s="785"/>
      <c r="Y65" s="785"/>
      <c r="Z65" s="785"/>
      <c r="AA65" s="785"/>
      <c r="AB65" s="785"/>
      <c r="AC65" s="785"/>
      <c r="AD65" s="785"/>
      <c r="AE65" s="785"/>
    </row>
    <row r="66" spans="1:31" ht="16.5" thickBot="1">
      <c r="A66" s="785"/>
      <c r="B66" s="785"/>
      <c r="C66" s="785"/>
      <c r="D66" s="785"/>
      <c r="E66" s="785"/>
      <c r="F66" s="785"/>
      <c r="G66" s="785"/>
      <c r="H66" s="785"/>
      <c r="I66" s="785"/>
      <c r="J66" s="785"/>
      <c r="K66" s="785"/>
      <c r="L66" s="785"/>
      <c r="M66" s="785"/>
      <c r="N66" s="785"/>
      <c r="O66" s="785"/>
      <c r="P66" s="787"/>
      <c r="Q66" s="785"/>
      <c r="R66" s="785"/>
      <c r="S66" s="785"/>
      <c r="T66" s="785"/>
      <c r="U66" s="785"/>
      <c r="V66" s="785"/>
      <c r="W66" s="785"/>
      <c r="X66" s="785"/>
      <c r="Y66" s="785"/>
      <c r="Z66" s="785"/>
      <c r="AA66" s="785"/>
      <c r="AB66" s="785"/>
      <c r="AC66" s="785"/>
      <c r="AD66" s="785"/>
      <c r="AE66" s="785"/>
    </row>
    <row r="67" spans="1:31" ht="16.5" customHeight="1" thickBot="1">
      <c r="A67" s="1234" t="s">
        <v>769</v>
      </c>
      <c r="B67" s="1235"/>
      <c r="C67" s="1236"/>
      <c r="D67" s="1234" t="s">
        <v>770</v>
      </c>
      <c r="E67" s="1235"/>
      <c r="F67" s="1236"/>
      <c r="G67" s="1231" t="s">
        <v>771</v>
      </c>
      <c r="H67" s="1231" t="s">
        <v>772</v>
      </c>
      <c r="I67" s="1231" t="s">
        <v>773</v>
      </c>
      <c r="J67" s="1234" t="s">
        <v>810</v>
      </c>
      <c r="K67" s="1236"/>
      <c r="L67" s="1234" t="s">
        <v>811</v>
      </c>
      <c r="M67" s="1236"/>
      <c r="N67" s="1240" t="s">
        <v>769</v>
      </c>
      <c r="O67" s="1241"/>
      <c r="P67" s="1242"/>
      <c r="Q67" s="1240" t="s">
        <v>775</v>
      </c>
      <c r="R67" s="1241"/>
      <c r="S67" s="1242"/>
      <c r="T67" s="1231" t="s">
        <v>776</v>
      </c>
      <c r="U67" s="1240" t="s">
        <v>777</v>
      </c>
      <c r="V67" s="1241"/>
      <c r="W67" s="1241"/>
      <c r="X67" s="1241"/>
      <c r="Y67" s="1241"/>
      <c r="Z67" s="1241"/>
      <c r="AA67" s="1241"/>
      <c r="AB67" s="1241"/>
      <c r="AC67" s="1241"/>
      <c r="AD67" s="1241"/>
      <c r="AE67" s="1242"/>
    </row>
    <row r="68" spans="1:31" ht="16.5" customHeight="1" thickBot="1">
      <c r="A68" s="1237"/>
      <c r="B68" s="1238"/>
      <c r="C68" s="1239"/>
      <c r="D68" s="1237"/>
      <c r="E68" s="1238"/>
      <c r="F68" s="1239"/>
      <c r="G68" s="1232"/>
      <c r="H68" s="1232"/>
      <c r="I68" s="1232"/>
      <c r="J68" s="1237"/>
      <c r="K68" s="1239"/>
      <c r="L68" s="1237"/>
      <c r="M68" s="1239"/>
      <c r="N68" s="1231" t="s">
        <v>778</v>
      </c>
      <c r="O68" s="1231" t="s">
        <v>779</v>
      </c>
      <c r="P68" s="1231" t="s">
        <v>780</v>
      </c>
      <c r="Q68" s="1231" t="s">
        <v>781</v>
      </c>
      <c r="R68" s="1231" t="s">
        <v>782</v>
      </c>
      <c r="S68" s="1231" t="s">
        <v>783</v>
      </c>
      <c r="T68" s="1232"/>
      <c r="U68" s="1231" t="s">
        <v>784</v>
      </c>
      <c r="V68" s="1240" t="s">
        <v>812</v>
      </c>
      <c r="W68" s="1242"/>
      <c r="X68" s="1240" t="s">
        <v>813</v>
      </c>
      <c r="Y68" s="1242"/>
      <c r="Z68" s="1240" t="s">
        <v>814</v>
      </c>
      <c r="AA68" s="1242"/>
      <c r="AB68" s="1240" t="s">
        <v>815</v>
      </c>
      <c r="AC68" s="1242"/>
      <c r="AD68" s="1240" t="s">
        <v>786</v>
      </c>
      <c r="AE68" s="1242"/>
    </row>
    <row r="69" spans="1:31" ht="48" thickBot="1">
      <c r="A69" s="805" t="s">
        <v>778</v>
      </c>
      <c r="B69" s="806" t="s">
        <v>779</v>
      </c>
      <c r="C69" s="807" t="s">
        <v>780</v>
      </c>
      <c r="D69" s="800" t="s">
        <v>787</v>
      </c>
      <c r="E69" s="803" t="s">
        <v>782</v>
      </c>
      <c r="F69" s="808" t="s">
        <v>404</v>
      </c>
      <c r="G69" s="1233"/>
      <c r="H69" s="1233"/>
      <c r="I69" s="1233"/>
      <c r="J69" s="808" t="s">
        <v>788</v>
      </c>
      <c r="K69" s="801" t="s">
        <v>789</v>
      </c>
      <c r="L69" s="808" t="s">
        <v>788</v>
      </c>
      <c r="M69" s="801" t="s">
        <v>789</v>
      </c>
      <c r="N69" s="1233"/>
      <c r="O69" s="1233"/>
      <c r="P69" s="1233"/>
      <c r="Q69" s="1233"/>
      <c r="R69" s="1233"/>
      <c r="S69" s="1233"/>
      <c r="T69" s="1233"/>
      <c r="U69" s="1233"/>
      <c r="V69" s="802" t="s">
        <v>788</v>
      </c>
      <c r="W69" s="809" t="s">
        <v>789</v>
      </c>
      <c r="X69" s="802" t="s">
        <v>788</v>
      </c>
      <c r="Y69" s="809" t="s">
        <v>789</v>
      </c>
      <c r="Z69" s="801" t="s">
        <v>790</v>
      </c>
      <c r="AA69" s="801" t="s">
        <v>791</v>
      </c>
      <c r="AB69" s="801" t="s">
        <v>790</v>
      </c>
      <c r="AC69" s="801" t="s">
        <v>791</v>
      </c>
      <c r="AD69" s="801" t="s">
        <v>790</v>
      </c>
      <c r="AE69" s="801" t="s">
        <v>791</v>
      </c>
    </row>
    <row r="70" spans="1:31" ht="29.25" thickBot="1">
      <c r="A70" s="814" t="s">
        <v>509</v>
      </c>
      <c r="B70" s="815" t="s">
        <v>510</v>
      </c>
      <c r="C70" s="815" t="s">
        <v>544</v>
      </c>
      <c r="D70" s="815" t="s">
        <v>566</v>
      </c>
      <c r="E70" s="815" t="s">
        <v>568</v>
      </c>
      <c r="F70" s="815" t="s">
        <v>580</v>
      </c>
      <c r="G70" s="815" t="s">
        <v>816</v>
      </c>
      <c r="H70" s="815" t="s">
        <v>584</v>
      </c>
      <c r="I70" s="816" t="s">
        <v>586</v>
      </c>
      <c r="J70" s="815" t="s">
        <v>588</v>
      </c>
      <c r="K70" s="817" t="s">
        <v>590</v>
      </c>
      <c r="L70" s="815" t="s">
        <v>592</v>
      </c>
      <c r="M70" s="817" t="s">
        <v>596</v>
      </c>
      <c r="N70" s="870" t="s">
        <v>509</v>
      </c>
      <c r="O70" s="871" t="s">
        <v>510</v>
      </c>
      <c r="P70" s="871" t="s">
        <v>544</v>
      </c>
      <c r="Q70" s="871" t="s">
        <v>566</v>
      </c>
      <c r="R70" s="871" t="s">
        <v>568</v>
      </c>
      <c r="S70" s="871" t="s">
        <v>580</v>
      </c>
      <c r="T70" s="872" t="s">
        <v>817</v>
      </c>
      <c r="U70" s="871" t="s">
        <v>584</v>
      </c>
      <c r="V70" s="871" t="s">
        <v>586</v>
      </c>
      <c r="W70" s="871" t="s">
        <v>588</v>
      </c>
      <c r="X70" s="871" t="s">
        <v>590</v>
      </c>
      <c r="Y70" s="871" t="s">
        <v>592</v>
      </c>
      <c r="Z70" s="871" t="s">
        <v>596</v>
      </c>
      <c r="AA70" s="871" t="s">
        <v>794</v>
      </c>
      <c r="AB70" s="871" t="s">
        <v>818</v>
      </c>
      <c r="AC70" s="871" t="s">
        <v>819</v>
      </c>
      <c r="AD70" s="871" t="s">
        <v>820</v>
      </c>
      <c r="AE70" s="873" t="s">
        <v>821</v>
      </c>
    </row>
    <row r="71" spans="1:31" ht="15.75">
      <c r="A71" s="827"/>
      <c r="B71" s="828"/>
      <c r="C71" s="829"/>
      <c r="D71" s="828"/>
      <c r="E71" s="828"/>
      <c r="F71" s="828"/>
      <c r="G71" s="822">
        <f>+K71+J71</f>
        <v>0</v>
      </c>
      <c r="H71" s="822"/>
      <c r="I71" s="822"/>
      <c r="J71" s="822"/>
      <c r="K71" s="825">
        <f>+J71*0.2</f>
        <v>0</v>
      </c>
      <c r="L71" s="828"/>
      <c r="M71" s="901"/>
      <c r="N71" s="902"/>
      <c r="O71" s="903"/>
      <c r="P71" s="903"/>
      <c r="Q71" s="903"/>
      <c r="R71" s="903"/>
      <c r="S71" s="903"/>
      <c r="T71" s="880">
        <f t="shared" ref="T71:T76" si="10">+U71+AA71+Z71</f>
        <v>0</v>
      </c>
      <c r="U71" s="880"/>
      <c r="V71" s="880"/>
      <c r="W71" s="880"/>
      <c r="X71" s="880"/>
      <c r="Y71" s="880"/>
      <c r="Z71" s="880"/>
      <c r="AA71" s="880">
        <f t="shared" ref="AA71:AA76" si="11">+Z71*0.2</f>
        <v>0</v>
      </c>
      <c r="AB71" s="904"/>
      <c r="AC71" s="904"/>
      <c r="AD71" s="904"/>
      <c r="AE71" s="905"/>
    </row>
    <row r="72" spans="1:31" ht="15.75">
      <c r="A72" s="827"/>
      <c r="B72" s="828"/>
      <c r="C72" s="828"/>
      <c r="D72" s="828"/>
      <c r="E72" s="828"/>
      <c r="F72" s="828"/>
      <c r="G72" s="822">
        <f t="shared" ref="G72:G80" si="12">+K72+J72</f>
        <v>0</v>
      </c>
      <c r="H72" s="828"/>
      <c r="I72" s="828"/>
      <c r="J72" s="828"/>
      <c r="K72" s="825">
        <f t="shared" ref="K72:K80" si="13">+J72*0.2</f>
        <v>0</v>
      </c>
      <c r="L72" s="828"/>
      <c r="M72" s="901"/>
      <c r="N72" s="902"/>
      <c r="O72" s="903"/>
      <c r="P72" s="903"/>
      <c r="Q72" s="903"/>
      <c r="R72" s="903"/>
      <c r="S72" s="903"/>
      <c r="T72" s="880">
        <f t="shared" si="10"/>
        <v>0</v>
      </c>
      <c r="U72" s="880"/>
      <c r="V72" s="880"/>
      <c r="W72" s="880"/>
      <c r="X72" s="880"/>
      <c r="Y72" s="880"/>
      <c r="Z72" s="880"/>
      <c r="AA72" s="880">
        <f t="shared" si="11"/>
        <v>0</v>
      </c>
      <c r="AB72" s="904"/>
      <c r="AC72" s="904"/>
      <c r="AD72" s="904"/>
      <c r="AE72" s="905"/>
    </row>
    <row r="73" spans="1:31" ht="15.75">
      <c r="A73" s="827"/>
      <c r="B73" s="828"/>
      <c r="C73" s="828"/>
      <c r="D73" s="828"/>
      <c r="E73" s="828"/>
      <c r="F73" s="828"/>
      <c r="G73" s="822">
        <f t="shared" si="12"/>
        <v>0</v>
      </c>
      <c r="H73" s="828"/>
      <c r="I73" s="828"/>
      <c r="J73" s="828"/>
      <c r="K73" s="825">
        <f t="shared" si="13"/>
        <v>0</v>
      </c>
      <c r="L73" s="828"/>
      <c r="M73" s="901"/>
      <c r="N73" s="902"/>
      <c r="O73" s="903"/>
      <c r="P73" s="903"/>
      <c r="Q73" s="903"/>
      <c r="R73" s="903"/>
      <c r="S73" s="903"/>
      <c r="T73" s="880">
        <f t="shared" si="10"/>
        <v>0</v>
      </c>
      <c r="U73" s="880"/>
      <c r="V73" s="880"/>
      <c r="W73" s="880"/>
      <c r="X73" s="880"/>
      <c r="Y73" s="880"/>
      <c r="Z73" s="880"/>
      <c r="AA73" s="880">
        <f t="shared" si="11"/>
        <v>0</v>
      </c>
      <c r="AB73" s="906"/>
      <c r="AC73" s="906"/>
      <c r="AD73" s="906"/>
      <c r="AE73" s="907"/>
    </row>
    <row r="74" spans="1:31" ht="15.75">
      <c r="A74" s="827"/>
      <c r="B74" s="828"/>
      <c r="C74" s="828"/>
      <c r="D74" s="828"/>
      <c r="E74" s="828"/>
      <c r="F74" s="828"/>
      <c r="G74" s="822">
        <f t="shared" si="12"/>
        <v>0</v>
      </c>
      <c r="H74" s="828"/>
      <c r="I74" s="828"/>
      <c r="J74" s="828"/>
      <c r="K74" s="825">
        <f t="shared" si="13"/>
        <v>0</v>
      </c>
      <c r="L74" s="828"/>
      <c r="M74" s="901"/>
      <c r="N74" s="908"/>
      <c r="O74" s="909"/>
      <c r="P74" s="910"/>
      <c r="Q74" s="909"/>
      <c r="R74" s="909"/>
      <c r="S74" s="909"/>
      <c r="T74" s="911">
        <f t="shared" si="10"/>
        <v>0</v>
      </c>
      <c r="U74" s="912"/>
      <c r="V74" s="912"/>
      <c r="W74" s="912"/>
      <c r="X74" s="912"/>
      <c r="Y74" s="912"/>
      <c r="Z74" s="912"/>
      <c r="AA74" s="911">
        <f t="shared" si="11"/>
        <v>0</v>
      </c>
      <c r="AB74" s="913"/>
      <c r="AC74" s="913"/>
      <c r="AD74" s="913"/>
      <c r="AE74" s="914"/>
    </row>
    <row r="75" spans="1:31" ht="15.75">
      <c r="A75" s="827"/>
      <c r="B75" s="828"/>
      <c r="C75" s="828"/>
      <c r="D75" s="828"/>
      <c r="E75" s="828"/>
      <c r="F75" s="828"/>
      <c r="G75" s="822">
        <f t="shared" si="12"/>
        <v>0</v>
      </c>
      <c r="H75" s="828"/>
      <c r="I75" s="828"/>
      <c r="J75" s="828"/>
      <c r="K75" s="825">
        <f t="shared" si="13"/>
        <v>0</v>
      </c>
      <c r="L75" s="828"/>
      <c r="M75" s="901"/>
      <c r="N75" s="908"/>
      <c r="O75" s="909"/>
      <c r="P75" s="910"/>
      <c r="Q75" s="903"/>
      <c r="R75" s="903"/>
      <c r="S75" s="903"/>
      <c r="T75" s="880">
        <f t="shared" si="10"/>
        <v>0</v>
      </c>
      <c r="U75" s="915"/>
      <c r="V75" s="915"/>
      <c r="W75" s="915"/>
      <c r="X75" s="915"/>
      <c r="Y75" s="915"/>
      <c r="Z75" s="915"/>
      <c r="AA75" s="880">
        <f t="shared" si="11"/>
        <v>0</v>
      </c>
      <c r="AB75" s="906"/>
      <c r="AC75" s="906"/>
      <c r="AD75" s="906"/>
      <c r="AE75" s="907"/>
    </row>
    <row r="76" spans="1:31" ht="15.75">
      <c r="A76" s="827"/>
      <c r="B76" s="828"/>
      <c r="C76" s="828"/>
      <c r="D76" s="828"/>
      <c r="E76" s="828"/>
      <c r="F76" s="828"/>
      <c r="G76" s="822">
        <f t="shared" si="12"/>
        <v>0</v>
      </c>
      <c r="H76" s="828"/>
      <c r="I76" s="828"/>
      <c r="J76" s="828"/>
      <c r="K76" s="825">
        <f t="shared" si="13"/>
        <v>0</v>
      </c>
      <c r="L76" s="828"/>
      <c r="M76" s="901"/>
      <c r="N76" s="908"/>
      <c r="O76" s="909"/>
      <c r="P76" s="910"/>
      <c r="Q76" s="903"/>
      <c r="R76" s="903"/>
      <c r="S76" s="903"/>
      <c r="T76" s="916">
        <f t="shared" si="10"/>
        <v>0</v>
      </c>
      <c r="U76" s="917"/>
      <c r="V76" s="917"/>
      <c r="W76" s="917"/>
      <c r="X76" s="917"/>
      <c r="Y76" s="917"/>
      <c r="Z76" s="917"/>
      <c r="AA76" s="916">
        <f t="shared" si="11"/>
        <v>0</v>
      </c>
      <c r="AB76" s="906"/>
      <c r="AC76" s="906"/>
      <c r="AD76" s="906"/>
      <c r="AE76" s="907"/>
    </row>
    <row r="77" spans="1:31" ht="16.5" thickBot="1">
      <c r="A77" s="827"/>
      <c r="B77" s="828"/>
      <c r="C77" s="828"/>
      <c r="D77" s="828"/>
      <c r="E77" s="828"/>
      <c r="F77" s="828"/>
      <c r="G77" s="822">
        <f t="shared" si="12"/>
        <v>0</v>
      </c>
      <c r="H77" s="828"/>
      <c r="I77" s="828"/>
      <c r="J77" s="828"/>
      <c r="K77" s="825">
        <f t="shared" si="13"/>
        <v>0</v>
      </c>
      <c r="L77" s="828"/>
      <c r="M77" s="901"/>
      <c r="N77" s="918"/>
      <c r="O77" s="919"/>
      <c r="P77" s="910"/>
      <c r="Q77" s="920"/>
      <c r="R77" s="920"/>
      <c r="S77" s="920"/>
      <c r="T77" s="917">
        <f>+U77+AA77+Z77</f>
        <v>0</v>
      </c>
      <c r="U77" s="917"/>
      <c r="V77" s="917"/>
      <c r="W77" s="917"/>
      <c r="X77" s="917"/>
      <c r="Y77" s="917"/>
      <c r="Z77" s="917"/>
      <c r="AA77" s="917">
        <f>+Z77*0.2</f>
        <v>0</v>
      </c>
      <c r="AB77" s="906"/>
      <c r="AC77" s="906"/>
      <c r="AD77" s="906"/>
      <c r="AE77" s="907"/>
    </row>
    <row r="78" spans="1:31" ht="16.5" thickBot="1">
      <c r="A78" s="842"/>
      <c r="B78" s="843"/>
      <c r="C78" s="843"/>
      <c r="D78" s="843"/>
      <c r="E78" s="843"/>
      <c r="F78" s="843"/>
      <c r="G78" s="822">
        <f t="shared" si="12"/>
        <v>0</v>
      </c>
      <c r="H78" s="843"/>
      <c r="I78" s="843"/>
      <c r="J78" s="843"/>
      <c r="K78" s="825">
        <f t="shared" si="13"/>
        <v>0</v>
      </c>
      <c r="L78" s="843"/>
      <c r="M78" s="921"/>
      <c r="N78" s="1228" t="s">
        <v>795</v>
      </c>
      <c r="O78" s="1229"/>
      <c r="P78" s="1229"/>
      <c r="Q78" s="1229"/>
      <c r="R78" s="1229"/>
      <c r="S78" s="1230"/>
      <c r="T78" s="922">
        <f t="shared" ref="T78:AE78" si="14">SUM(T71:T77)</f>
        <v>0</v>
      </c>
      <c r="U78" s="922">
        <f t="shared" si="14"/>
        <v>0</v>
      </c>
      <c r="V78" s="922">
        <f t="shared" si="14"/>
        <v>0</v>
      </c>
      <c r="W78" s="922">
        <f t="shared" si="14"/>
        <v>0</v>
      </c>
      <c r="X78" s="922">
        <f t="shared" si="14"/>
        <v>0</v>
      </c>
      <c r="Y78" s="922">
        <f t="shared" si="14"/>
        <v>0</v>
      </c>
      <c r="Z78" s="922">
        <f t="shared" si="14"/>
        <v>0</v>
      </c>
      <c r="AA78" s="922">
        <f t="shared" si="14"/>
        <v>0</v>
      </c>
      <c r="AB78" s="922">
        <f t="shared" si="14"/>
        <v>0</v>
      </c>
      <c r="AC78" s="922">
        <f t="shared" si="14"/>
        <v>0</v>
      </c>
      <c r="AD78" s="922">
        <f t="shared" si="14"/>
        <v>0</v>
      </c>
      <c r="AE78" s="922">
        <f t="shared" si="14"/>
        <v>0</v>
      </c>
    </row>
    <row r="79" spans="1:31" ht="16.5" thickBot="1">
      <c r="A79" s="842"/>
      <c r="B79" s="843"/>
      <c r="C79" s="843"/>
      <c r="D79" s="843"/>
      <c r="E79" s="843"/>
      <c r="F79" s="843"/>
      <c r="G79" s="822">
        <f t="shared" si="12"/>
        <v>0</v>
      </c>
      <c r="H79" s="843"/>
      <c r="I79" s="843"/>
      <c r="J79" s="843"/>
      <c r="K79" s="825">
        <f t="shared" si="13"/>
        <v>0</v>
      </c>
      <c r="L79" s="843"/>
      <c r="M79" s="921"/>
      <c r="N79" s="1225" t="s">
        <v>796</v>
      </c>
      <c r="O79" s="1226"/>
      <c r="P79" s="1226"/>
      <c r="Q79" s="1226"/>
      <c r="R79" s="1226"/>
      <c r="S79" s="1226"/>
      <c r="T79" s="1227"/>
      <c r="U79" s="898" t="s">
        <v>803</v>
      </c>
      <c r="V79" s="898" t="s">
        <v>804</v>
      </c>
      <c r="W79" s="898" t="s">
        <v>805</v>
      </c>
      <c r="X79" s="898" t="s">
        <v>806</v>
      </c>
      <c r="Y79" s="898" t="s">
        <v>807</v>
      </c>
      <c r="Z79" s="898" t="s">
        <v>823</v>
      </c>
      <c r="AA79" s="898" t="s">
        <v>824</v>
      </c>
      <c r="AB79" s="898" t="s">
        <v>825</v>
      </c>
      <c r="AC79" s="898" t="s">
        <v>826</v>
      </c>
      <c r="AD79" s="898" t="s">
        <v>827</v>
      </c>
      <c r="AE79" s="854" t="s">
        <v>828</v>
      </c>
    </row>
    <row r="80" spans="1:31" ht="16.5" thickBot="1">
      <c r="A80" s="923"/>
      <c r="B80" s="924"/>
      <c r="C80" s="924"/>
      <c r="D80" s="924"/>
      <c r="E80" s="924"/>
      <c r="F80" s="924"/>
      <c r="G80" s="822">
        <f t="shared" si="12"/>
        <v>0</v>
      </c>
      <c r="H80" s="924"/>
      <c r="I80" s="924"/>
      <c r="J80" s="924"/>
      <c r="K80" s="825">
        <f t="shared" si="13"/>
        <v>0</v>
      </c>
      <c r="L80" s="924"/>
      <c r="M80" s="925"/>
    </row>
    <row r="81" spans="1:13" ht="16.5" thickBot="1">
      <c r="A81" s="1228" t="s">
        <v>795</v>
      </c>
      <c r="B81" s="1229"/>
      <c r="C81" s="1229"/>
      <c r="D81" s="1229"/>
      <c r="E81" s="1229"/>
      <c r="F81" s="1230"/>
      <c r="G81" s="896">
        <f>SUM(G71:G80)</f>
        <v>0</v>
      </c>
      <c r="H81" s="896">
        <f t="shared" ref="H81:M81" si="15">SUM(H71:H80)</f>
        <v>0</v>
      </c>
      <c r="I81" s="896">
        <f t="shared" si="15"/>
        <v>0</v>
      </c>
      <c r="J81" s="896">
        <f t="shared" si="15"/>
        <v>0</v>
      </c>
      <c r="K81" s="896">
        <f t="shared" si="15"/>
        <v>0</v>
      </c>
      <c r="L81" s="896">
        <f t="shared" si="15"/>
        <v>0</v>
      </c>
      <c r="M81" s="896">
        <f t="shared" si="15"/>
        <v>0</v>
      </c>
    </row>
    <row r="82" spans="1:13" ht="16.5" thickBot="1">
      <c r="A82" s="1225" t="s">
        <v>796</v>
      </c>
      <c r="B82" s="1226"/>
      <c r="C82" s="1226"/>
      <c r="D82" s="1226"/>
      <c r="E82" s="1226"/>
      <c r="F82" s="1226"/>
      <c r="G82" s="1227"/>
      <c r="H82" s="898" t="s">
        <v>797</v>
      </c>
      <c r="I82" s="847" t="s">
        <v>798</v>
      </c>
      <c r="J82" s="898" t="s">
        <v>799</v>
      </c>
      <c r="K82" s="854" t="s">
        <v>800</v>
      </c>
      <c r="L82" s="898" t="s">
        <v>801</v>
      </c>
      <c r="M82" s="854" t="s">
        <v>802</v>
      </c>
    </row>
  </sheetData>
  <mergeCells count="90">
    <mergeCell ref="J9:K10"/>
    <mergeCell ref="N9:P9"/>
    <mergeCell ref="Q9:S9"/>
    <mergeCell ref="N10:N11"/>
    <mergeCell ref="O10:O11"/>
    <mergeCell ref="P10:P11"/>
    <mergeCell ref="N20:T20"/>
    <mergeCell ref="Z10:AA10"/>
    <mergeCell ref="AI8:AM8"/>
    <mergeCell ref="AI9:AJ9"/>
    <mergeCell ref="AK9:AL9"/>
    <mergeCell ref="AM9:AM10"/>
    <mergeCell ref="AF9:AF10"/>
    <mergeCell ref="AG9:AG10"/>
    <mergeCell ref="T9:T11"/>
    <mergeCell ref="AE8:AE10"/>
    <mergeCell ref="AD8:AD10"/>
    <mergeCell ref="AH8:AH10"/>
    <mergeCell ref="U9:AA9"/>
    <mergeCell ref="U10:U11"/>
    <mergeCell ref="V10:W10"/>
    <mergeCell ref="X10:Y10"/>
    <mergeCell ref="V36:W36"/>
    <mergeCell ref="X36:Y36"/>
    <mergeCell ref="Z36:AA36"/>
    <mergeCell ref="AB36:AC36"/>
    <mergeCell ref="L35:M36"/>
    <mergeCell ref="N35:P35"/>
    <mergeCell ref="Q35:S35"/>
    <mergeCell ref="T35:T37"/>
    <mergeCell ref="U35:AE35"/>
    <mergeCell ref="N36:N37"/>
    <mergeCell ref="S36:S37"/>
    <mergeCell ref="U36:U37"/>
    <mergeCell ref="O36:O37"/>
    <mergeCell ref="P36:P37"/>
    <mergeCell ref="Q36:Q37"/>
    <mergeCell ref="R36:R37"/>
    <mergeCell ref="AN7:AN10"/>
    <mergeCell ref="AO7:AO10"/>
    <mergeCell ref="A81:F81"/>
    <mergeCell ref="A82:G82"/>
    <mergeCell ref="R68:R69"/>
    <mergeCell ref="S68:S69"/>
    <mergeCell ref="U68:U69"/>
    <mergeCell ref="V68:W68"/>
    <mergeCell ref="J67:K68"/>
    <mergeCell ref="L67:M68"/>
    <mergeCell ref="N79:T79"/>
    <mergeCell ref="N78:S78"/>
    <mergeCell ref="AD68:AE68"/>
    <mergeCell ref="AB68:AC68"/>
    <mergeCell ref="Z68:AA68"/>
    <mergeCell ref="X68:Y68"/>
    <mergeCell ref="U67:AE67"/>
    <mergeCell ref="T67:T69"/>
    <mergeCell ref="AC7:AC10"/>
    <mergeCell ref="N19:S19"/>
    <mergeCell ref="S10:S11"/>
    <mergeCell ref="R10:R11"/>
    <mergeCell ref="Q10:Q11"/>
    <mergeCell ref="N67:P67"/>
    <mergeCell ref="Q67:S67"/>
    <mergeCell ref="AD36:AE36"/>
    <mergeCell ref="N45:S45"/>
    <mergeCell ref="N46:T46"/>
    <mergeCell ref="N68:N69"/>
    <mergeCell ref="O68:O69"/>
    <mergeCell ref="P68:P69"/>
    <mergeCell ref="Q68:Q69"/>
    <mergeCell ref="A67:C68"/>
    <mergeCell ref="A45:G45"/>
    <mergeCell ref="A44:F44"/>
    <mergeCell ref="J35:K36"/>
    <mergeCell ref="I35:I37"/>
    <mergeCell ref="H35:H37"/>
    <mergeCell ref="G35:G37"/>
    <mergeCell ref="D35:F36"/>
    <mergeCell ref="A35:C36"/>
    <mergeCell ref="D67:F68"/>
    <mergeCell ref="G67:G69"/>
    <mergeCell ref="H67:H69"/>
    <mergeCell ref="I67:I69"/>
    <mergeCell ref="A19:G19"/>
    <mergeCell ref="A18:F18"/>
    <mergeCell ref="I9:I11"/>
    <mergeCell ref="G9:G11"/>
    <mergeCell ref="D9:F10"/>
    <mergeCell ref="A9:C10"/>
    <mergeCell ref="H9:H11"/>
  </mergeCells>
  <pageMargins left="0" right="0" top="0" bottom="0" header="0" footer="0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3:Z34"/>
  <sheetViews>
    <sheetView workbookViewId="0">
      <selection activeCell="F29" sqref="F29"/>
    </sheetView>
  </sheetViews>
  <sheetFormatPr defaultRowHeight="12"/>
  <cols>
    <col min="1" max="1" width="2" style="110" customWidth="1"/>
    <col min="2" max="2" width="9" style="117" customWidth="1"/>
    <col min="3" max="3" width="9.42578125" style="110" customWidth="1"/>
    <col min="4" max="4" width="8.85546875" style="110" customWidth="1"/>
    <col min="5" max="5" width="11.28515625" style="110" customWidth="1"/>
    <col min="6" max="6" width="10.7109375" style="110" customWidth="1"/>
    <col min="7" max="7" width="9.42578125" style="110" customWidth="1"/>
    <col min="8" max="8" width="10" style="110" customWidth="1"/>
    <col min="9" max="9" width="9.28515625" style="110" customWidth="1"/>
    <col min="10" max="10" width="11.42578125" style="110" customWidth="1"/>
    <col min="11" max="11" width="11.5703125" style="110" customWidth="1"/>
    <col min="12" max="12" width="9.42578125" style="110" customWidth="1"/>
    <col min="13" max="13" width="8.7109375" style="110" customWidth="1"/>
    <col min="14" max="14" width="10.85546875" style="110" customWidth="1"/>
    <col min="15" max="15" width="7.28515625" style="110" customWidth="1"/>
    <col min="16" max="16" width="3.28515625" style="110" customWidth="1"/>
    <col min="17" max="17" width="8.28515625" style="110" customWidth="1"/>
    <col min="18" max="18" width="9.140625" style="110"/>
    <col min="19" max="19" width="11" style="110" customWidth="1"/>
    <col min="20" max="20" width="12.7109375" style="110" customWidth="1"/>
    <col min="21" max="22" width="12.140625" style="110" customWidth="1"/>
    <col min="23" max="23" width="12.42578125" style="110" customWidth="1"/>
    <col min="24" max="24" width="11.28515625" style="110" customWidth="1"/>
    <col min="25" max="25" width="12.140625" style="110" customWidth="1"/>
    <col min="26" max="26" width="12.28515625" style="110" customWidth="1"/>
    <col min="27" max="16384" width="9.140625" style="110"/>
  </cols>
  <sheetData>
    <row r="3" spans="2:26">
      <c r="B3" s="115"/>
      <c r="C3" s="109"/>
      <c r="D3" s="109"/>
      <c r="E3" s="109"/>
      <c r="F3" s="109"/>
      <c r="G3" s="108"/>
      <c r="H3" s="108"/>
    </row>
    <row r="4" spans="2:26">
      <c r="B4" s="115" t="s">
        <v>130</v>
      </c>
      <c r="C4" s="108" t="str">
        <f>'Kopertina '!F4</f>
        <v>KLUBI I FUTBOLLIT FLAMURTARI</v>
      </c>
      <c r="D4" s="108"/>
      <c r="E4" s="108"/>
      <c r="F4" s="108"/>
      <c r="G4" s="108"/>
      <c r="H4" s="108"/>
      <c r="Q4" s="115" t="s">
        <v>130</v>
      </c>
      <c r="R4" s="108" t="str">
        <f>C4</f>
        <v>KLUBI I FUTBOLLIT FLAMURTARI</v>
      </c>
    </row>
    <row r="5" spans="2:26">
      <c r="B5" s="116"/>
      <c r="C5" s="111"/>
      <c r="D5" s="111"/>
      <c r="E5" s="111"/>
      <c r="F5" s="111"/>
      <c r="G5" s="108"/>
      <c r="H5" s="108"/>
      <c r="I5" s="108"/>
      <c r="J5" s="108"/>
      <c r="K5" s="108" t="s">
        <v>160</v>
      </c>
    </row>
    <row r="6" spans="2:26">
      <c r="B6" s="116"/>
      <c r="C6" s="1258" t="s">
        <v>161</v>
      </c>
      <c r="D6" s="1258"/>
      <c r="E6" s="1258"/>
      <c r="F6" s="1258"/>
      <c r="G6" s="1258"/>
      <c r="H6" s="1258"/>
      <c r="I6" s="1258"/>
      <c r="R6" s="1262" t="s">
        <v>951</v>
      </c>
      <c r="S6" s="1262"/>
      <c r="T6" s="1262"/>
      <c r="U6" s="1262"/>
      <c r="V6" s="1262"/>
      <c r="W6" s="1262"/>
      <c r="X6" s="1262"/>
    </row>
    <row r="7" spans="2:26">
      <c r="B7" s="116"/>
      <c r="C7" s="111"/>
      <c r="D7" s="111"/>
      <c r="E7" s="111"/>
      <c r="F7" s="111"/>
      <c r="G7" s="111"/>
      <c r="H7" s="108" t="s">
        <v>131</v>
      </c>
      <c r="I7" s="112"/>
      <c r="J7" s="112">
        <f>'Kopertina '!F29</f>
        <v>2012</v>
      </c>
    </row>
    <row r="9" spans="2:26" ht="12.75" thickBot="1"/>
    <row r="10" spans="2:26" ht="13.5" customHeight="1" thickBot="1">
      <c r="B10" s="1275" t="s">
        <v>166</v>
      </c>
      <c r="C10" s="1269" t="s">
        <v>167</v>
      </c>
      <c r="D10" s="1270"/>
      <c r="E10" s="1270"/>
      <c r="F10" s="1271"/>
      <c r="G10" s="1272" t="s">
        <v>168</v>
      </c>
      <c r="H10" s="1273"/>
      <c r="I10" s="1273"/>
      <c r="J10" s="1273"/>
      <c r="K10" s="1273"/>
      <c r="L10" s="1274"/>
      <c r="M10" s="1278" t="s">
        <v>169</v>
      </c>
      <c r="N10" s="1280" t="s">
        <v>170</v>
      </c>
      <c r="Q10" s="1265" t="s">
        <v>1</v>
      </c>
      <c r="R10" s="1265" t="s">
        <v>896</v>
      </c>
      <c r="S10" s="1266" t="s">
        <v>898</v>
      </c>
      <c r="T10" s="1263" t="s">
        <v>897</v>
      </c>
      <c r="U10" s="1264"/>
      <c r="V10" s="1264"/>
      <c r="W10" s="1264"/>
      <c r="X10" s="1264"/>
      <c r="Y10" s="1264"/>
      <c r="Z10" s="1264"/>
    </row>
    <row r="11" spans="2:26">
      <c r="B11" s="1276"/>
      <c r="C11" s="1283" t="s">
        <v>171</v>
      </c>
      <c r="D11" s="498" t="s">
        <v>172</v>
      </c>
      <c r="E11" s="499" t="s">
        <v>173</v>
      </c>
      <c r="F11" s="500"/>
      <c r="G11" s="1260" t="s">
        <v>174</v>
      </c>
      <c r="H11" s="501" t="s">
        <v>175</v>
      </c>
      <c r="I11" s="502"/>
      <c r="J11" s="502"/>
      <c r="K11" s="502"/>
      <c r="L11" s="503"/>
      <c r="M11" s="1279"/>
      <c r="N11" s="1281"/>
      <c r="Q11" s="1265"/>
      <c r="R11" s="1265"/>
      <c r="S11" s="1267"/>
      <c r="T11" s="1259" t="s">
        <v>935</v>
      </c>
      <c r="U11" s="1259" t="s">
        <v>936</v>
      </c>
      <c r="V11" s="1259" t="s">
        <v>939</v>
      </c>
      <c r="W11" s="1259" t="s">
        <v>937</v>
      </c>
      <c r="X11" s="1259" t="s">
        <v>938</v>
      </c>
      <c r="Y11" s="1259" t="s">
        <v>940</v>
      </c>
      <c r="Z11" s="1259"/>
    </row>
    <row r="12" spans="2:26">
      <c r="B12" s="1276"/>
      <c r="C12" s="1284"/>
      <c r="D12" s="498"/>
      <c r="E12" s="1260" t="s">
        <v>176</v>
      </c>
      <c r="F12" s="1260" t="s">
        <v>177</v>
      </c>
      <c r="G12" s="1279"/>
      <c r="H12" s="501" t="s">
        <v>178</v>
      </c>
      <c r="I12" s="503"/>
      <c r="J12" s="501" t="s">
        <v>179</v>
      </c>
      <c r="K12" s="503"/>
      <c r="L12" s="1260" t="s">
        <v>180</v>
      </c>
      <c r="M12" s="1279"/>
      <c r="N12" s="1281"/>
      <c r="Q12" s="1265"/>
      <c r="R12" s="1265"/>
      <c r="S12" s="1267"/>
      <c r="T12" s="1259"/>
      <c r="U12" s="1259"/>
      <c r="V12" s="1259"/>
      <c r="W12" s="1259"/>
      <c r="X12" s="1259"/>
      <c r="Y12" s="1259"/>
      <c r="Z12" s="1259"/>
    </row>
    <row r="13" spans="2:26" ht="12.75" thickBot="1">
      <c r="B13" s="1277"/>
      <c r="C13" s="1285"/>
      <c r="D13" s="504"/>
      <c r="E13" s="1261"/>
      <c r="F13" s="1261"/>
      <c r="G13" s="1261"/>
      <c r="H13" s="505" t="s">
        <v>181</v>
      </c>
      <c r="I13" s="505" t="s">
        <v>182</v>
      </c>
      <c r="J13" s="505" t="s">
        <v>181</v>
      </c>
      <c r="K13" s="505" t="s">
        <v>182</v>
      </c>
      <c r="L13" s="1261"/>
      <c r="M13" s="1261"/>
      <c r="N13" s="1282"/>
      <c r="Q13" s="1265"/>
      <c r="R13" s="1265"/>
      <c r="S13" s="1268"/>
      <c r="T13" s="1259"/>
      <c r="U13" s="1259"/>
      <c r="V13" s="1259"/>
      <c r="W13" s="1259"/>
      <c r="X13" s="1259"/>
      <c r="Y13" s="1259"/>
      <c r="Z13" s="1259"/>
    </row>
    <row r="14" spans="2:26" ht="12.75" thickBot="1">
      <c r="B14" s="118" t="s">
        <v>183</v>
      </c>
      <c r="C14" s="113">
        <f>'Liber Shit- Blerje '!AD11</f>
        <v>0</v>
      </c>
      <c r="D14" s="113">
        <f>'Liber Shit- Blerje '!AE11</f>
        <v>0</v>
      </c>
      <c r="E14" s="113">
        <f>'Liber Shit- Blerje '!AF11</f>
        <v>0</v>
      </c>
      <c r="F14" s="113">
        <f>'Liber Shit- Blerje '!AG11</f>
        <v>0</v>
      </c>
      <c r="G14" s="113">
        <f>'Liber Shit- Blerje '!AH11</f>
        <v>0</v>
      </c>
      <c r="H14" s="113">
        <f>'Liber Shit- Blerje '!AI11</f>
        <v>0</v>
      </c>
      <c r="I14" s="113">
        <f>'Liber Shit- Blerje '!AJ11</f>
        <v>0</v>
      </c>
      <c r="J14" s="113">
        <f>'Liber Shit- Blerje '!AK11</f>
        <v>0</v>
      </c>
      <c r="K14" s="113">
        <f>'Liber Shit- Blerje '!AL11</f>
        <v>0</v>
      </c>
      <c r="L14" s="113">
        <f>'Liber Shit- Blerje '!AM11</f>
        <v>0</v>
      </c>
      <c r="M14" s="113">
        <f>'Liber Shit- Blerje '!AN11</f>
        <v>0</v>
      </c>
      <c r="N14" s="113">
        <f>'Liber Shit- Blerje '!AO11</f>
        <v>0</v>
      </c>
      <c r="Q14" s="1035">
        <v>1</v>
      </c>
      <c r="R14" s="1034" t="str">
        <f>B14</f>
        <v xml:space="preserve">Janar </v>
      </c>
      <c r="S14" s="1032">
        <f>C14+D14+E14</f>
        <v>0</v>
      </c>
      <c r="T14" s="1030"/>
      <c r="U14" s="1030"/>
      <c r="V14" s="1030"/>
      <c r="W14" s="1030"/>
      <c r="X14" s="1030"/>
      <c r="Y14" s="1030"/>
      <c r="Z14" s="1030"/>
    </row>
    <row r="15" spans="2:26" ht="12.75" thickBot="1">
      <c r="B15" s="119" t="s">
        <v>184</v>
      </c>
      <c r="C15" s="113">
        <f>'Liber Shit- Blerje '!AD12</f>
        <v>0</v>
      </c>
      <c r="D15" s="113">
        <f>'Liber Shit- Blerje '!AE12</f>
        <v>0</v>
      </c>
      <c r="E15" s="113">
        <f>'Liber Shit- Blerje '!AF12</f>
        <v>0</v>
      </c>
      <c r="F15" s="113">
        <f>'Liber Shit- Blerje '!AG12</f>
        <v>0</v>
      </c>
      <c r="G15" s="113">
        <f>'Liber Shit- Blerje '!AH12</f>
        <v>0</v>
      </c>
      <c r="H15" s="113">
        <f>'Liber Shit- Blerje '!AI12</f>
        <v>0</v>
      </c>
      <c r="I15" s="113">
        <f>'Liber Shit- Blerje '!AJ12</f>
        <v>0</v>
      </c>
      <c r="J15" s="113">
        <f>'Liber Shit- Blerje '!AK12</f>
        <v>0</v>
      </c>
      <c r="K15" s="113">
        <f>'Liber Shit- Blerje '!AL12</f>
        <v>0</v>
      </c>
      <c r="L15" s="113">
        <f>'Liber Shit- Blerje '!AM12</f>
        <v>0</v>
      </c>
      <c r="M15" s="113">
        <f>'Liber Shit- Blerje '!AN12</f>
        <v>0</v>
      </c>
      <c r="N15" s="113">
        <f>'Liber Shit- Blerje '!AO12</f>
        <v>0</v>
      </c>
      <c r="Q15" s="1035">
        <v>2</v>
      </c>
      <c r="R15" s="1034" t="str">
        <f t="shared" ref="R15:R28" si="0">B15</f>
        <v>Shkurt</v>
      </c>
      <c r="S15" s="1032">
        <f t="shared" ref="S15:S28" si="1">C15+D15+E15</f>
        <v>0</v>
      </c>
      <c r="T15" s="1030"/>
      <c r="U15" s="1030"/>
      <c r="V15" s="1030"/>
      <c r="W15" s="1030"/>
      <c r="X15" s="1030"/>
      <c r="Y15" s="1030"/>
      <c r="Z15" s="1030"/>
    </row>
    <row r="16" spans="2:26" ht="12.75" thickBot="1">
      <c r="B16" s="119" t="s">
        <v>185</v>
      </c>
      <c r="C16" s="113">
        <f>'Liber Shit- Blerje '!AD13</f>
        <v>0</v>
      </c>
      <c r="D16" s="113">
        <f>'Liber Shit- Blerje '!AE13</f>
        <v>0</v>
      </c>
      <c r="E16" s="113">
        <f>'Liber Shit- Blerje '!AF13</f>
        <v>0</v>
      </c>
      <c r="F16" s="113">
        <f>'Liber Shit- Blerje '!AG13</f>
        <v>0</v>
      </c>
      <c r="G16" s="113">
        <f>'Liber Shit- Blerje '!AH13</f>
        <v>0</v>
      </c>
      <c r="H16" s="113">
        <f>'Liber Shit- Blerje '!AI13</f>
        <v>0</v>
      </c>
      <c r="I16" s="113">
        <f>'Liber Shit- Blerje '!AJ13</f>
        <v>0</v>
      </c>
      <c r="J16" s="113">
        <f>'Liber Shit- Blerje '!AK13</f>
        <v>0</v>
      </c>
      <c r="K16" s="113">
        <f>'Liber Shit- Blerje '!AL13</f>
        <v>0</v>
      </c>
      <c r="L16" s="113">
        <f>'Liber Shit- Blerje '!AM13</f>
        <v>0</v>
      </c>
      <c r="M16" s="113">
        <f>'Liber Shit- Blerje '!AN13</f>
        <v>0</v>
      </c>
      <c r="N16" s="113">
        <f>'Liber Shit- Blerje '!AO13</f>
        <v>0</v>
      </c>
      <c r="Q16" s="1035">
        <v>3</v>
      </c>
      <c r="R16" s="1034" t="str">
        <f t="shared" si="0"/>
        <v>Mars</v>
      </c>
      <c r="S16" s="1032">
        <f t="shared" si="1"/>
        <v>0</v>
      </c>
      <c r="T16" s="1030"/>
      <c r="U16" s="1030"/>
      <c r="V16" s="1030"/>
      <c r="W16" s="1030"/>
      <c r="X16" s="1030"/>
      <c r="Y16" s="1030"/>
      <c r="Z16" s="1030"/>
    </row>
    <row r="17" spans="2:26" ht="12.75" thickBot="1">
      <c r="B17" s="119" t="s">
        <v>186</v>
      </c>
      <c r="C17" s="113">
        <f>'Liber Shit- Blerje '!AD14</f>
        <v>0</v>
      </c>
      <c r="D17" s="113">
        <f>'Liber Shit- Blerje '!AE14</f>
        <v>0</v>
      </c>
      <c r="E17" s="113">
        <f>'Liber Shit- Blerje '!AF14</f>
        <v>0</v>
      </c>
      <c r="F17" s="113">
        <f>'Liber Shit- Blerje '!AG14</f>
        <v>0</v>
      </c>
      <c r="G17" s="113">
        <f>'Liber Shit- Blerje '!AH14</f>
        <v>0</v>
      </c>
      <c r="H17" s="113">
        <f>'Liber Shit- Blerje '!AI14</f>
        <v>0</v>
      </c>
      <c r="I17" s="113">
        <f>'Liber Shit- Blerje '!AJ14</f>
        <v>0</v>
      </c>
      <c r="J17" s="113">
        <f>'Liber Shit- Blerje '!AK14</f>
        <v>0</v>
      </c>
      <c r="K17" s="113">
        <f>'Liber Shit- Blerje '!AL14</f>
        <v>0</v>
      </c>
      <c r="L17" s="113">
        <f>'Liber Shit- Blerje '!AM14</f>
        <v>0</v>
      </c>
      <c r="M17" s="113">
        <f>'Liber Shit- Blerje '!AN14</f>
        <v>0</v>
      </c>
      <c r="N17" s="113">
        <f>'Liber Shit- Blerje '!AO14</f>
        <v>0</v>
      </c>
      <c r="Q17" s="1035">
        <v>4</v>
      </c>
      <c r="R17" s="1034" t="str">
        <f t="shared" si="0"/>
        <v>Prill</v>
      </c>
      <c r="S17" s="1032">
        <f t="shared" si="1"/>
        <v>0</v>
      </c>
      <c r="T17" s="1030"/>
      <c r="U17" s="1030"/>
      <c r="V17" s="1030"/>
      <c r="W17" s="1030"/>
      <c r="X17" s="1030"/>
      <c r="Y17" s="1030"/>
      <c r="Z17" s="1030"/>
    </row>
    <row r="18" spans="2:26" ht="12.75" thickBot="1">
      <c r="B18" s="119" t="s">
        <v>187</v>
      </c>
      <c r="C18" s="113">
        <f>'Liber Shit- Blerje '!AD15</f>
        <v>0</v>
      </c>
      <c r="D18" s="113">
        <f>'Liber Shit- Blerje '!AE15</f>
        <v>0</v>
      </c>
      <c r="E18" s="113">
        <f>'Liber Shit- Blerje '!AF15</f>
        <v>0</v>
      </c>
      <c r="F18" s="113">
        <f>'Liber Shit- Blerje '!AG15</f>
        <v>0</v>
      </c>
      <c r="G18" s="113">
        <f>'Liber Shit- Blerje '!AH15</f>
        <v>0</v>
      </c>
      <c r="H18" s="113">
        <f>'Liber Shit- Blerje '!AI15</f>
        <v>0</v>
      </c>
      <c r="I18" s="113">
        <f>'Liber Shit- Blerje '!AJ15</f>
        <v>0</v>
      </c>
      <c r="J18" s="113">
        <f>'Liber Shit- Blerje '!AK15</f>
        <v>0</v>
      </c>
      <c r="K18" s="113">
        <f>'Liber Shit- Blerje '!AL15</f>
        <v>0</v>
      </c>
      <c r="L18" s="113">
        <f>'Liber Shit- Blerje '!AM15</f>
        <v>0</v>
      </c>
      <c r="M18" s="113">
        <f>'Liber Shit- Blerje '!AN15</f>
        <v>0</v>
      </c>
      <c r="N18" s="113">
        <f>'Liber Shit- Blerje '!AO15</f>
        <v>0</v>
      </c>
      <c r="Q18" s="1035">
        <v>5</v>
      </c>
      <c r="R18" s="1034" t="str">
        <f t="shared" si="0"/>
        <v>Maj</v>
      </c>
      <c r="S18" s="1032">
        <f t="shared" si="1"/>
        <v>0</v>
      </c>
      <c r="T18" s="1030"/>
      <c r="U18" s="1030"/>
      <c r="V18" s="1030"/>
      <c r="W18" s="1030"/>
      <c r="X18" s="1030"/>
      <c r="Y18" s="1030"/>
      <c r="Z18" s="1030"/>
    </row>
    <row r="19" spans="2:26" ht="12.75" thickBot="1">
      <c r="B19" s="119" t="s">
        <v>188</v>
      </c>
      <c r="C19" s="113">
        <f>'Liber Shit- Blerje '!AD16</f>
        <v>0</v>
      </c>
      <c r="D19" s="113">
        <f>'Liber Shit- Blerje '!AE16</f>
        <v>0</v>
      </c>
      <c r="E19" s="113">
        <f>'Liber Shit- Blerje '!AF16</f>
        <v>0</v>
      </c>
      <c r="F19" s="113">
        <f>'Liber Shit- Blerje '!AG16</f>
        <v>0</v>
      </c>
      <c r="G19" s="113">
        <f>'Liber Shit- Blerje '!AH16</f>
        <v>0</v>
      </c>
      <c r="H19" s="113">
        <f>'Liber Shit- Blerje '!AI16</f>
        <v>0</v>
      </c>
      <c r="I19" s="113">
        <f>'Liber Shit- Blerje '!AJ16</f>
        <v>0</v>
      </c>
      <c r="J19" s="113">
        <f>'Liber Shit- Blerje '!AK16</f>
        <v>0</v>
      </c>
      <c r="K19" s="113">
        <f>'Liber Shit- Blerje '!AL16</f>
        <v>0</v>
      </c>
      <c r="L19" s="113">
        <f>'Liber Shit- Blerje '!AM16</f>
        <v>0</v>
      </c>
      <c r="M19" s="113">
        <f>'Liber Shit- Blerje '!AN16</f>
        <v>0</v>
      </c>
      <c r="N19" s="113">
        <f>'Liber Shit- Blerje '!AO16</f>
        <v>0</v>
      </c>
      <c r="Q19" s="1035">
        <v>6</v>
      </c>
      <c r="R19" s="1034" t="str">
        <f t="shared" si="0"/>
        <v>Qershor</v>
      </c>
      <c r="S19" s="1032">
        <f t="shared" si="1"/>
        <v>0</v>
      </c>
      <c r="T19" s="1030"/>
      <c r="U19" s="1030"/>
      <c r="V19" s="1030"/>
      <c r="W19" s="1030"/>
      <c r="X19" s="1030"/>
      <c r="Y19" s="1030"/>
      <c r="Z19" s="1030"/>
    </row>
    <row r="20" spans="2:26" ht="12.75" thickBot="1">
      <c r="B20" s="119" t="s">
        <v>189</v>
      </c>
      <c r="C20" s="113">
        <f>'Liber Shit- Blerje '!AD17</f>
        <v>0</v>
      </c>
      <c r="D20" s="113">
        <f>'Liber Shit- Blerje '!AE17</f>
        <v>0</v>
      </c>
      <c r="E20" s="113">
        <f>'Liber Shit- Blerje '!AF17</f>
        <v>0</v>
      </c>
      <c r="F20" s="113">
        <f>'Liber Shit- Blerje '!AG17</f>
        <v>0</v>
      </c>
      <c r="G20" s="113">
        <f>'Liber Shit- Blerje '!AH17</f>
        <v>0</v>
      </c>
      <c r="H20" s="113">
        <f>'Liber Shit- Blerje '!AI17</f>
        <v>0</v>
      </c>
      <c r="I20" s="113">
        <f>'Liber Shit- Blerje '!AJ17</f>
        <v>0</v>
      </c>
      <c r="J20" s="113">
        <f>'Liber Shit- Blerje '!AK17</f>
        <v>0</v>
      </c>
      <c r="K20" s="113">
        <f>'Liber Shit- Blerje '!AL17</f>
        <v>0</v>
      </c>
      <c r="L20" s="113">
        <f>'Liber Shit- Blerje '!AM17</f>
        <v>0</v>
      </c>
      <c r="M20" s="113">
        <f>'Liber Shit- Blerje '!AN17</f>
        <v>0</v>
      </c>
      <c r="N20" s="113">
        <f>'Liber Shit- Blerje '!AO17</f>
        <v>0</v>
      </c>
      <c r="Q20" s="1035">
        <v>7</v>
      </c>
      <c r="R20" s="1034" t="str">
        <f t="shared" si="0"/>
        <v>Korrik</v>
      </c>
      <c r="S20" s="1032">
        <f t="shared" si="1"/>
        <v>0</v>
      </c>
      <c r="T20" s="1030"/>
      <c r="U20" s="1030"/>
      <c r="V20" s="1030"/>
      <c r="W20" s="1030"/>
      <c r="X20" s="1030"/>
      <c r="Y20" s="1030"/>
      <c r="Z20" s="1030"/>
    </row>
    <row r="21" spans="2:26" ht="12.75" thickBot="1">
      <c r="B21" s="119" t="s">
        <v>190</v>
      </c>
      <c r="C21" s="113">
        <f>'Liber Shit- Blerje '!AD18</f>
        <v>0</v>
      </c>
      <c r="D21" s="113">
        <f>'Liber Shit- Blerje '!AE18</f>
        <v>0</v>
      </c>
      <c r="E21" s="113">
        <f>'Liber Shit- Blerje '!AF18</f>
        <v>0</v>
      </c>
      <c r="F21" s="113">
        <f>'Liber Shit- Blerje '!AG18</f>
        <v>0</v>
      </c>
      <c r="G21" s="113">
        <f>'Liber Shit- Blerje '!AH18</f>
        <v>0</v>
      </c>
      <c r="H21" s="113">
        <f>'Liber Shit- Blerje '!AI18</f>
        <v>0</v>
      </c>
      <c r="I21" s="113">
        <f>'Liber Shit- Blerje '!AJ18</f>
        <v>0</v>
      </c>
      <c r="J21" s="113">
        <f>'Liber Shit- Blerje '!AK18</f>
        <v>0</v>
      </c>
      <c r="K21" s="113">
        <f>'Liber Shit- Blerje '!AL18</f>
        <v>0</v>
      </c>
      <c r="L21" s="113">
        <f>'Liber Shit- Blerje '!AM18</f>
        <v>0</v>
      </c>
      <c r="M21" s="113">
        <f>'Liber Shit- Blerje '!AN18</f>
        <v>0</v>
      </c>
      <c r="N21" s="113">
        <f>'Liber Shit- Blerje '!AO18</f>
        <v>0</v>
      </c>
      <c r="Q21" s="1035">
        <v>8</v>
      </c>
      <c r="R21" s="1034" t="str">
        <f t="shared" si="0"/>
        <v>Gusht</v>
      </c>
      <c r="S21" s="1032">
        <f t="shared" si="1"/>
        <v>0</v>
      </c>
      <c r="T21" s="1030"/>
      <c r="U21" s="1030"/>
      <c r="V21" s="1030"/>
      <c r="W21" s="1030"/>
      <c r="X21" s="1030"/>
      <c r="Y21" s="1030"/>
      <c r="Z21" s="1030"/>
    </row>
    <row r="22" spans="2:26" ht="12.75" thickBot="1">
      <c r="B22" s="119" t="s">
        <v>191</v>
      </c>
      <c r="C22" s="113">
        <f>'Liber Shit- Blerje '!AD19</f>
        <v>0</v>
      </c>
      <c r="D22" s="113">
        <f>'Liber Shit- Blerje '!AE19</f>
        <v>0</v>
      </c>
      <c r="E22" s="113">
        <f>'Liber Shit- Blerje '!AF19</f>
        <v>0</v>
      </c>
      <c r="F22" s="113">
        <f>'Liber Shit- Blerje '!AG19</f>
        <v>0</v>
      </c>
      <c r="G22" s="113">
        <f>'Liber Shit- Blerje '!AH19</f>
        <v>0</v>
      </c>
      <c r="H22" s="113">
        <f>'Liber Shit- Blerje '!AI19</f>
        <v>0</v>
      </c>
      <c r="I22" s="113">
        <f>'Liber Shit- Blerje '!AJ19</f>
        <v>0</v>
      </c>
      <c r="J22" s="113">
        <f>'Liber Shit- Blerje '!AK19</f>
        <v>0</v>
      </c>
      <c r="K22" s="113">
        <f>'Liber Shit- Blerje '!AL19</f>
        <v>0</v>
      </c>
      <c r="L22" s="113">
        <f>'Liber Shit- Blerje '!AM19</f>
        <v>0</v>
      </c>
      <c r="M22" s="113">
        <f>'Liber Shit- Blerje '!AN19</f>
        <v>0</v>
      </c>
      <c r="N22" s="113">
        <f>'Liber Shit- Blerje '!AO19</f>
        <v>0</v>
      </c>
      <c r="Q22" s="1035">
        <v>9</v>
      </c>
      <c r="R22" s="1034" t="str">
        <f t="shared" si="0"/>
        <v>Shtator</v>
      </c>
      <c r="S22" s="1032">
        <f t="shared" si="1"/>
        <v>0</v>
      </c>
      <c r="T22" s="1030"/>
      <c r="U22" s="1030"/>
      <c r="V22" s="1030"/>
      <c r="W22" s="1030"/>
      <c r="X22" s="1030"/>
      <c r="Y22" s="1030"/>
      <c r="Z22" s="1030"/>
    </row>
    <row r="23" spans="2:26" ht="12.75" thickBot="1">
      <c r="B23" s="119" t="s">
        <v>192</v>
      </c>
      <c r="C23" s="113">
        <f>'Liber Shit- Blerje '!AD20</f>
        <v>0</v>
      </c>
      <c r="D23" s="113">
        <f>'Liber Shit- Blerje '!AE20</f>
        <v>0</v>
      </c>
      <c r="E23" s="113">
        <f>'Liber Shit- Blerje '!AF20</f>
        <v>0</v>
      </c>
      <c r="F23" s="113">
        <f>'Liber Shit- Blerje '!AG20</f>
        <v>0</v>
      </c>
      <c r="G23" s="113">
        <f>'Liber Shit- Blerje '!AH20</f>
        <v>0</v>
      </c>
      <c r="H23" s="113">
        <f>'Liber Shit- Blerje '!AI20</f>
        <v>0</v>
      </c>
      <c r="I23" s="113">
        <f>'Liber Shit- Blerje '!AJ20</f>
        <v>0</v>
      </c>
      <c r="J23" s="113">
        <f>'Liber Shit- Blerje '!AK20</f>
        <v>0</v>
      </c>
      <c r="K23" s="113">
        <f>'Liber Shit- Blerje '!AL20</f>
        <v>0</v>
      </c>
      <c r="L23" s="113">
        <f>'Liber Shit- Blerje '!AM20</f>
        <v>0</v>
      </c>
      <c r="M23" s="113">
        <f>'Liber Shit- Blerje '!AN20</f>
        <v>0</v>
      </c>
      <c r="N23" s="113">
        <f>'Liber Shit- Blerje '!AO20</f>
        <v>0</v>
      </c>
      <c r="Q23" s="1035">
        <v>10</v>
      </c>
      <c r="R23" s="1034" t="str">
        <f t="shared" si="0"/>
        <v>Tetor</v>
      </c>
      <c r="S23" s="1032">
        <f t="shared" si="1"/>
        <v>0</v>
      </c>
      <c r="T23" s="1030"/>
      <c r="U23" s="1030"/>
      <c r="V23" s="1030"/>
      <c r="W23" s="1030"/>
      <c r="X23" s="1030"/>
      <c r="Y23" s="1030"/>
      <c r="Z23" s="1030"/>
    </row>
    <row r="24" spans="2:26" ht="12.75" thickBot="1">
      <c r="B24" s="119" t="s">
        <v>193</v>
      </c>
      <c r="C24" s="113">
        <f>'Liber Shit- Blerje '!AD21</f>
        <v>0</v>
      </c>
      <c r="D24" s="113">
        <f>'Liber Shit- Blerje '!AE21</f>
        <v>0</v>
      </c>
      <c r="E24" s="113">
        <f>'Liber Shit- Blerje '!AF21</f>
        <v>0</v>
      </c>
      <c r="F24" s="113">
        <f>'Liber Shit- Blerje '!AG21</f>
        <v>0</v>
      </c>
      <c r="G24" s="113">
        <f>'Liber Shit- Blerje '!AH21</f>
        <v>0</v>
      </c>
      <c r="H24" s="113">
        <f>'Liber Shit- Blerje '!AI21</f>
        <v>0</v>
      </c>
      <c r="I24" s="113">
        <f>'Liber Shit- Blerje '!AJ21</f>
        <v>0</v>
      </c>
      <c r="J24" s="113">
        <f>'Liber Shit- Blerje '!AK21</f>
        <v>0</v>
      </c>
      <c r="K24" s="113">
        <f>'Liber Shit- Blerje '!AL21</f>
        <v>0</v>
      </c>
      <c r="L24" s="113">
        <f>'Liber Shit- Blerje '!AM21</f>
        <v>0</v>
      </c>
      <c r="M24" s="113">
        <f>'Liber Shit- Blerje '!AN21</f>
        <v>0</v>
      </c>
      <c r="N24" s="113">
        <f>'Liber Shit- Blerje '!AO21</f>
        <v>0</v>
      </c>
      <c r="Q24" s="1035">
        <v>11</v>
      </c>
      <c r="R24" s="1034" t="str">
        <f t="shared" si="0"/>
        <v>Nentor</v>
      </c>
      <c r="S24" s="1032">
        <f t="shared" si="1"/>
        <v>0</v>
      </c>
      <c r="T24" s="1030"/>
      <c r="U24" s="1030"/>
      <c r="V24" s="1030"/>
      <c r="W24" s="1030"/>
      <c r="X24" s="1030"/>
      <c r="Y24" s="1030"/>
      <c r="Z24" s="1030"/>
    </row>
    <row r="25" spans="2:26" ht="12.75" thickBot="1">
      <c r="B25" s="119" t="s">
        <v>194</v>
      </c>
      <c r="C25" s="113">
        <f>'Liber Shit- Blerje '!AD22</f>
        <v>0</v>
      </c>
      <c r="D25" s="113">
        <f>'Liber Shit- Blerje '!AE22</f>
        <v>0</v>
      </c>
      <c r="E25" s="113">
        <f>'Liber Shit- Blerje '!AF22</f>
        <v>0</v>
      </c>
      <c r="F25" s="113">
        <f>'Liber Shit- Blerje '!AG22</f>
        <v>0</v>
      </c>
      <c r="G25" s="113">
        <f>'Liber Shit- Blerje '!AH22</f>
        <v>0</v>
      </c>
      <c r="H25" s="113">
        <f>'Liber Shit- Blerje '!AI22</f>
        <v>0</v>
      </c>
      <c r="I25" s="113">
        <f>'Liber Shit- Blerje '!AJ22</f>
        <v>0</v>
      </c>
      <c r="J25" s="113">
        <f>'Liber Shit- Blerje '!AK22</f>
        <v>0</v>
      </c>
      <c r="K25" s="113">
        <f>'Liber Shit- Blerje '!AL22</f>
        <v>0</v>
      </c>
      <c r="L25" s="113">
        <f>'Liber Shit- Blerje '!AM22</f>
        <v>0</v>
      </c>
      <c r="M25" s="113">
        <f>'Liber Shit- Blerje '!AN22</f>
        <v>0</v>
      </c>
      <c r="N25" s="113">
        <f>'Liber Shit- Blerje '!AO22</f>
        <v>0</v>
      </c>
      <c r="Q25" s="1035">
        <v>12</v>
      </c>
      <c r="R25" s="1034" t="str">
        <f t="shared" si="0"/>
        <v>Dhjetor</v>
      </c>
      <c r="S25" s="1032">
        <f t="shared" si="1"/>
        <v>0</v>
      </c>
      <c r="T25" s="1030"/>
      <c r="U25" s="1030"/>
      <c r="V25" s="1030"/>
      <c r="W25" s="1030"/>
      <c r="X25" s="1030"/>
      <c r="Y25" s="1030"/>
      <c r="Z25" s="1030"/>
    </row>
    <row r="26" spans="2:26" ht="12.75" thickBot="1">
      <c r="B26" s="119" t="s">
        <v>195</v>
      </c>
      <c r="C26" s="113">
        <f>'Liber Shit- Blerje '!AD23</f>
        <v>0</v>
      </c>
      <c r="D26" s="113">
        <f>'Liber Shit- Blerje '!AE23</f>
        <v>0</v>
      </c>
      <c r="E26" s="113">
        <f>'Liber Shit- Blerje '!AF23</f>
        <v>0</v>
      </c>
      <c r="F26" s="113">
        <f>'Liber Shit- Blerje '!AG23</f>
        <v>0</v>
      </c>
      <c r="G26" s="113">
        <f>'Liber Shit- Blerje '!AH23</f>
        <v>0</v>
      </c>
      <c r="H26" s="113">
        <f>'Liber Shit- Blerje '!AI23</f>
        <v>0</v>
      </c>
      <c r="I26" s="113">
        <f>'Liber Shit- Blerje '!AJ23</f>
        <v>0</v>
      </c>
      <c r="J26" s="113">
        <f>'Liber Shit- Blerje '!AK23</f>
        <v>0</v>
      </c>
      <c r="K26" s="113">
        <f>'Liber Shit- Blerje '!AL23</f>
        <v>0</v>
      </c>
      <c r="L26" s="113">
        <f>'Liber Shit- Blerje '!AM23</f>
        <v>0</v>
      </c>
      <c r="M26" s="113">
        <f>'Liber Shit- Blerje '!AN23</f>
        <v>0</v>
      </c>
      <c r="N26" s="113">
        <f>'Liber Shit- Blerje '!AO23</f>
        <v>0</v>
      </c>
      <c r="Q26" s="1035">
        <v>13</v>
      </c>
      <c r="R26" s="1034" t="str">
        <f t="shared" si="0"/>
        <v>Nj vlersim</v>
      </c>
      <c r="S26" s="1032">
        <f t="shared" si="1"/>
        <v>0</v>
      </c>
      <c r="T26" s="1030"/>
      <c r="U26" s="1030"/>
      <c r="V26" s="1030"/>
      <c r="W26" s="1030"/>
      <c r="X26" s="1030"/>
      <c r="Y26" s="1030"/>
      <c r="Z26" s="1030"/>
    </row>
    <row r="27" spans="2:26" ht="12.75" thickBot="1">
      <c r="B27" s="119" t="s">
        <v>195</v>
      </c>
      <c r="C27" s="113">
        <f>'Liber Shit- Blerje '!AD24</f>
        <v>0</v>
      </c>
      <c r="D27" s="113">
        <f>'Liber Shit- Blerje '!AE24</f>
        <v>0</v>
      </c>
      <c r="E27" s="113">
        <f>'Liber Shit- Blerje '!AF24</f>
        <v>0</v>
      </c>
      <c r="F27" s="113">
        <f>'Liber Shit- Blerje '!AG24</f>
        <v>0</v>
      </c>
      <c r="G27" s="113">
        <f>'Liber Shit- Blerje '!AH24</f>
        <v>0</v>
      </c>
      <c r="H27" s="113">
        <f>'Liber Shit- Blerje '!AI24</f>
        <v>0</v>
      </c>
      <c r="I27" s="113">
        <f>'Liber Shit- Blerje '!AJ24</f>
        <v>0</v>
      </c>
      <c r="J27" s="113">
        <f>'Liber Shit- Blerje '!AK24</f>
        <v>0</v>
      </c>
      <c r="K27" s="113">
        <f>'Liber Shit- Blerje '!AL24</f>
        <v>0</v>
      </c>
      <c r="L27" s="113">
        <f>'Liber Shit- Blerje '!AM24</f>
        <v>0</v>
      </c>
      <c r="M27" s="113">
        <f>'Liber Shit- Blerje '!AN24</f>
        <v>0</v>
      </c>
      <c r="N27" s="113">
        <f>'Liber Shit- Blerje '!AO24</f>
        <v>0</v>
      </c>
      <c r="Q27" s="1035">
        <v>14</v>
      </c>
      <c r="R27" s="1034" t="str">
        <f t="shared" si="0"/>
        <v>Nj vlersim</v>
      </c>
      <c r="S27" s="1032">
        <f t="shared" si="1"/>
        <v>0</v>
      </c>
      <c r="T27" s="1030">
        <v>0</v>
      </c>
      <c r="U27" s="1030">
        <v>0</v>
      </c>
      <c r="V27" s="1030"/>
      <c r="W27" s="1030">
        <v>0</v>
      </c>
      <c r="X27" s="1030"/>
      <c r="Y27" s="1030"/>
      <c r="Z27" s="1030"/>
    </row>
    <row r="28" spans="2:26" ht="12.75" thickBot="1">
      <c r="B28" s="121"/>
      <c r="C28" s="113">
        <f>'Liber Shit- Blerje '!AD25</f>
        <v>0</v>
      </c>
      <c r="D28" s="113">
        <f>'Liber Shit- Blerje '!AE25</f>
        <v>0</v>
      </c>
      <c r="E28" s="113">
        <f>'Liber Shit- Blerje '!AF25</f>
        <v>0</v>
      </c>
      <c r="F28" s="113">
        <f>'Liber Shit- Blerje '!AG25</f>
        <v>0</v>
      </c>
      <c r="G28" s="113">
        <f>'Liber Shit- Blerje '!AH25</f>
        <v>0</v>
      </c>
      <c r="H28" s="113">
        <f>'Liber Shit- Blerje '!AI25</f>
        <v>0</v>
      </c>
      <c r="I28" s="113">
        <f>'Liber Shit- Blerje '!AJ25</f>
        <v>0</v>
      </c>
      <c r="J28" s="113">
        <f>'Liber Shit- Blerje '!AK25</f>
        <v>0</v>
      </c>
      <c r="K28" s="113">
        <f>'Liber Shit- Blerje '!AL25</f>
        <v>0</v>
      </c>
      <c r="L28" s="113">
        <f>'Liber Shit- Blerje '!AM25</f>
        <v>0</v>
      </c>
      <c r="M28" s="113">
        <f>'Liber Shit- Blerje '!AN25</f>
        <v>0</v>
      </c>
      <c r="N28" s="113">
        <f>'Liber Shit- Blerje '!AO25</f>
        <v>0</v>
      </c>
      <c r="Q28" s="1035">
        <v>15</v>
      </c>
      <c r="R28" s="1034">
        <f t="shared" si="0"/>
        <v>0</v>
      </c>
      <c r="S28" s="1032">
        <f t="shared" si="1"/>
        <v>0</v>
      </c>
      <c r="T28" s="1030"/>
      <c r="U28" s="1030"/>
      <c r="V28" s="1030"/>
      <c r="W28" s="1030"/>
      <c r="X28" s="1030"/>
      <c r="Y28" s="1030"/>
      <c r="Z28" s="1030"/>
    </row>
    <row r="29" spans="2:26" s="122" customFormat="1" ht="22.5" customHeight="1" thickBot="1">
      <c r="B29" s="506" t="s">
        <v>196</v>
      </c>
      <c r="C29" s="507">
        <f>SUM(C14:C28)</f>
        <v>0</v>
      </c>
      <c r="D29" s="507">
        <f t="shared" ref="D29:O29" si="2">SUM(D14:D28)</f>
        <v>0</v>
      </c>
      <c r="E29" s="507">
        <f t="shared" si="2"/>
        <v>0</v>
      </c>
      <c r="F29" s="507">
        <f t="shared" si="2"/>
        <v>0</v>
      </c>
      <c r="G29" s="507">
        <f t="shared" si="2"/>
        <v>0</v>
      </c>
      <c r="H29" s="507">
        <f t="shared" si="2"/>
        <v>0</v>
      </c>
      <c r="I29" s="507">
        <f t="shared" si="2"/>
        <v>0</v>
      </c>
      <c r="J29" s="507">
        <f t="shared" si="2"/>
        <v>0</v>
      </c>
      <c r="K29" s="507">
        <f t="shared" si="2"/>
        <v>0</v>
      </c>
      <c r="L29" s="507">
        <f t="shared" si="2"/>
        <v>0</v>
      </c>
      <c r="M29" s="507">
        <f t="shared" si="2"/>
        <v>0</v>
      </c>
      <c r="N29" s="508">
        <f>+N14+N15+N17+N18+N19+N20+N21+N22+N23+N25</f>
        <v>0</v>
      </c>
      <c r="O29" s="509">
        <f t="shared" si="2"/>
        <v>0</v>
      </c>
      <c r="Q29" s="1031"/>
      <c r="R29" s="1031"/>
      <c r="S29" s="1033">
        <f>SUM(S14:S28)</f>
        <v>0</v>
      </c>
      <c r="T29" s="1033">
        <f t="shared" ref="T29:Z29" si="3">SUM(T14:T28)</f>
        <v>0</v>
      </c>
      <c r="U29" s="1033">
        <f t="shared" si="3"/>
        <v>0</v>
      </c>
      <c r="V29" s="1033">
        <f t="shared" si="3"/>
        <v>0</v>
      </c>
      <c r="W29" s="1033">
        <f t="shared" si="3"/>
        <v>0</v>
      </c>
      <c r="X29" s="1033">
        <f t="shared" si="3"/>
        <v>0</v>
      </c>
      <c r="Y29" s="1033">
        <f t="shared" si="3"/>
        <v>0</v>
      </c>
      <c r="Z29" s="1033">
        <f t="shared" si="3"/>
        <v>0</v>
      </c>
    </row>
    <row r="30" spans="2:26" s="126" customFormat="1">
      <c r="B30" s="362" t="s">
        <v>395</v>
      </c>
      <c r="C30" s="362"/>
      <c r="D30" s="362"/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0</v>
      </c>
    </row>
    <row r="31" spans="2:26">
      <c r="C31" s="363">
        <f>+C29-C30</f>
        <v>0</v>
      </c>
      <c r="D31" s="363">
        <f t="shared" ref="D31:L31" si="4">+D29-D30</f>
        <v>0</v>
      </c>
      <c r="E31" s="363">
        <f t="shared" si="4"/>
        <v>0</v>
      </c>
      <c r="F31" s="363">
        <f t="shared" si="4"/>
        <v>0</v>
      </c>
      <c r="G31" s="363">
        <f t="shared" si="4"/>
        <v>0</v>
      </c>
      <c r="H31" s="363">
        <f t="shared" si="4"/>
        <v>0</v>
      </c>
      <c r="I31" s="363">
        <f t="shared" si="4"/>
        <v>0</v>
      </c>
      <c r="J31" s="363">
        <f t="shared" si="4"/>
        <v>0</v>
      </c>
      <c r="K31" s="363">
        <f t="shared" si="4"/>
        <v>0</v>
      </c>
      <c r="L31" s="363">
        <f t="shared" si="4"/>
        <v>0</v>
      </c>
    </row>
    <row r="32" spans="2:26">
      <c r="C32" s="112" t="s">
        <v>197</v>
      </c>
      <c r="D32" s="112"/>
      <c r="E32" s="112"/>
      <c r="F32" s="112"/>
    </row>
    <row r="33" spans="3:10">
      <c r="C33" s="112"/>
      <c r="D33" s="112"/>
      <c r="E33" s="112"/>
      <c r="F33" s="112"/>
    </row>
    <row r="34" spans="3:10">
      <c r="C34" s="112" t="s">
        <v>390</v>
      </c>
      <c r="D34" s="112"/>
      <c r="E34" s="112"/>
      <c r="F34" s="112"/>
      <c r="J34" s="110" t="s">
        <v>198</v>
      </c>
    </row>
  </sheetData>
  <mergeCells count="23">
    <mergeCell ref="B10:B13"/>
    <mergeCell ref="M10:M13"/>
    <mergeCell ref="N10:N13"/>
    <mergeCell ref="C11:C13"/>
    <mergeCell ref="G11:G13"/>
    <mergeCell ref="E12:E13"/>
    <mergeCell ref="F12:F13"/>
    <mergeCell ref="C6:I6"/>
    <mergeCell ref="X11:X13"/>
    <mergeCell ref="Y11:Y13"/>
    <mergeCell ref="Z11:Z13"/>
    <mergeCell ref="L12:L13"/>
    <mergeCell ref="R6:X6"/>
    <mergeCell ref="T10:Z10"/>
    <mergeCell ref="Q10:Q13"/>
    <mergeCell ref="R10:R13"/>
    <mergeCell ref="S10:S13"/>
    <mergeCell ref="T11:T13"/>
    <mergeCell ref="U11:U13"/>
    <mergeCell ref="V11:V13"/>
    <mergeCell ref="W11:W13"/>
    <mergeCell ref="C10:F10"/>
    <mergeCell ref="G10:L10"/>
  </mergeCells>
  <phoneticPr fontId="4" type="noConversion"/>
  <pageMargins left="0" right="0" top="0" bottom="0" header="0" footer="0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G231"/>
  <sheetViews>
    <sheetView topLeftCell="B1" workbookViewId="0">
      <selection activeCell="X40" sqref="X40"/>
    </sheetView>
  </sheetViews>
  <sheetFormatPr defaultRowHeight="12.75"/>
  <cols>
    <col min="1" max="1" width="1.140625" style="102" hidden="1" customWidth="1"/>
    <col min="2" max="2" width="4" style="102" customWidth="1"/>
    <col min="3" max="3" width="6.140625" style="102" customWidth="1"/>
    <col min="4" max="4" width="8.5703125" style="102" customWidth="1"/>
    <col min="5" max="5" width="11.140625" style="102" customWidth="1"/>
    <col min="6" max="6" width="12.5703125" style="102" customWidth="1"/>
    <col min="7" max="7" width="5.5703125" style="102" customWidth="1"/>
    <col min="8" max="8" width="7.85546875" style="102" customWidth="1"/>
    <col min="9" max="9" width="8.140625" style="102" customWidth="1"/>
    <col min="10" max="10" width="10.85546875" style="102" customWidth="1"/>
    <col min="11" max="11" width="15.42578125" style="102" customWidth="1"/>
    <col min="12" max="12" width="10.28515625" style="102" bestFit="1" customWidth="1"/>
    <col min="13" max="13" width="6.140625" style="102" customWidth="1"/>
    <col min="14" max="14" width="7.7109375" style="102" customWidth="1"/>
    <col min="15" max="15" width="9.85546875" style="102" bestFit="1" customWidth="1"/>
    <col min="16" max="16" width="11" style="102" bestFit="1" customWidth="1"/>
    <col min="17" max="17" width="10" style="102" customWidth="1"/>
    <col min="18" max="18" width="6.85546875" style="102" customWidth="1"/>
    <col min="19" max="19" width="6.7109375" style="102" customWidth="1"/>
    <col min="20" max="20" width="10.28515625" style="102" customWidth="1"/>
    <col min="21" max="21" width="9.28515625" style="102" bestFit="1" customWidth="1"/>
    <col min="22" max="23" width="9.85546875" style="102" bestFit="1" customWidth="1"/>
    <col min="24" max="33" width="9.140625" style="102"/>
  </cols>
  <sheetData>
    <row r="1" spans="1:23">
      <c r="G1" s="156"/>
    </row>
    <row r="2" spans="1:23">
      <c r="M2" s="59"/>
      <c r="N2" s="166" t="s">
        <v>133</v>
      </c>
      <c r="O2" s="166" t="str">
        <f>+'Kopertina '!F4</f>
        <v>KLUBI I FUTBOLLIT FLAMURTARI</v>
      </c>
      <c r="P2" s="166"/>
      <c r="Q2" s="166"/>
      <c r="R2" s="166"/>
      <c r="S2" s="166"/>
      <c r="T2" s="166"/>
      <c r="U2" s="166"/>
      <c r="V2" s="59"/>
      <c r="W2" s="59"/>
    </row>
    <row r="3" spans="1:23">
      <c r="B3" s="3"/>
      <c r="C3" s="157"/>
      <c r="D3" s="157"/>
      <c r="E3" s="157"/>
      <c r="F3" s="157"/>
      <c r="G3" s="3"/>
      <c r="H3" s="3"/>
      <c r="M3" s="59"/>
      <c r="N3" s="166" t="s">
        <v>133</v>
      </c>
      <c r="O3" s="166"/>
      <c r="P3" s="166"/>
      <c r="Q3" s="166"/>
      <c r="R3" s="166"/>
      <c r="S3" s="166"/>
      <c r="T3" s="166"/>
      <c r="U3" s="166"/>
      <c r="V3" s="59">
        <f>'Kopertina '!F29</f>
        <v>2012</v>
      </c>
      <c r="W3" s="59"/>
    </row>
    <row r="4" spans="1:23">
      <c r="A4" s="1205"/>
      <c r="B4" s="1205"/>
      <c r="C4" s="3" t="str">
        <f>+'Kopertina '!F4</f>
        <v>KLUBI I FUTBOLLIT FLAMURTARI</v>
      </c>
      <c r="D4" s="3"/>
      <c r="E4" s="3"/>
      <c r="F4" s="3"/>
      <c r="G4" s="3"/>
      <c r="H4" s="3"/>
      <c r="M4" s="59"/>
      <c r="N4" s="166" t="s">
        <v>241</v>
      </c>
      <c r="O4" s="166"/>
      <c r="P4" s="166"/>
      <c r="Q4" s="166"/>
      <c r="R4" s="166"/>
      <c r="S4" s="166"/>
      <c r="T4" s="166"/>
      <c r="U4" s="166"/>
      <c r="V4" s="59"/>
      <c r="W4" s="59"/>
    </row>
    <row r="5" spans="1:23" ht="13.5" thickBot="1">
      <c r="B5" s="61"/>
      <c r="C5" s="61"/>
      <c r="D5" s="61"/>
      <c r="E5" s="61"/>
      <c r="F5" s="61"/>
      <c r="G5" s="3"/>
      <c r="H5" s="3"/>
      <c r="I5" s="3"/>
      <c r="J5" s="3"/>
      <c r="K5" s="3" t="s">
        <v>162</v>
      </c>
      <c r="M5" s="59"/>
      <c r="N5" s="166"/>
      <c r="O5" s="166" t="s">
        <v>952</v>
      </c>
      <c r="P5" s="166"/>
      <c r="Q5" s="166"/>
      <c r="R5" s="166"/>
      <c r="S5" s="166"/>
      <c r="T5" s="166"/>
      <c r="U5" s="166"/>
      <c r="V5" s="59"/>
      <c r="W5" s="59"/>
    </row>
    <row r="6" spans="1:23">
      <c r="B6" s="1205"/>
      <c r="C6" s="1205"/>
      <c r="D6" s="1205"/>
      <c r="E6" s="1205"/>
      <c r="F6" s="1205"/>
      <c r="G6" s="1205"/>
      <c r="H6" s="1205"/>
      <c r="I6" s="1205"/>
      <c r="J6" s="1205"/>
      <c r="M6" s="1299" t="s">
        <v>1</v>
      </c>
      <c r="N6" s="1299" t="s">
        <v>204</v>
      </c>
      <c r="O6" s="519" t="s">
        <v>225</v>
      </c>
      <c r="P6" s="519" t="s">
        <v>163</v>
      </c>
      <c r="Q6" s="519" t="s">
        <v>226</v>
      </c>
      <c r="R6" s="519" t="s">
        <v>227</v>
      </c>
      <c r="S6" s="1299" t="s">
        <v>228</v>
      </c>
      <c r="T6" s="520" t="s">
        <v>229</v>
      </c>
      <c r="U6" s="1299" t="s">
        <v>231</v>
      </c>
      <c r="V6" s="1299" t="s">
        <v>242</v>
      </c>
      <c r="W6" s="1299" t="s">
        <v>243</v>
      </c>
    </row>
    <row r="7" spans="1:23" ht="13.5" thickBot="1">
      <c r="B7" s="61"/>
      <c r="C7" s="61"/>
      <c r="D7" s="61"/>
      <c r="E7" s="61"/>
      <c r="F7" s="61"/>
      <c r="G7" s="61"/>
      <c r="H7" s="3" t="s">
        <v>131</v>
      </c>
      <c r="I7" s="158"/>
      <c r="J7" s="158">
        <f>'Kopertina '!F29</f>
        <v>2012</v>
      </c>
      <c r="M7" s="1300"/>
      <c r="N7" s="1300"/>
      <c r="O7" s="526" t="s">
        <v>233</v>
      </c>
      <c r="P7" s="526" t="s">
        <v>234</v>
      </c>
      <c r="Q7" s="526" t="s">
        <v>235</v>
      </c>
      <c r="R7" s="526" t="s">
        <v>221</v>
      </c>
      <c r="S7" s="1300"/>
      <c r="T7" s="527" t="s">
        <v>236</v>
      </c>
      <c r="U7" s="1300"/>
      <c r="V7" s="1300"/>
      <c r="W7" s="1300"/>
    </row>
    <row r="8" spans="1:23">
      <c r="M8" s="529">
        <v>1</v>
      </c>
      <c r="N8" s="530" t="s">
        <v>209</v>
      </c>
      <c r="O8" s="531">
        <f>+E30</f>
        <v>0</v>
      </c>
      <c r="P8" s="531">
        <f t="shared" ref="P8:U8" si="0">+F30</f>
        <v>0</v>
      </c>
      <c r="Q8" s="531">
        <f t="shared" si="0"/>
        <v>0</v>
      </c>
      <c r="R8" s="531">
        <f t="shared" si="0"/>
        <v>0</v>
      </c>
      <c r="S8" s="531">
        <f t="shared" si="0"/>
        <v>0</v>
      </c>
      <c r="T8" s="531">
        <f t="shared" si="0"/>
        <v>0</v>
      </c>
      <c r="U8" s="531">
        <f t="shared" si="0"/>
        <v>0</v>
      </c>
      <c r="V8" s="531">
        <f>'P -Ardh Analiz '!G14+'P -Ardh Analiz '!H14+'P -Ardh Analiz '!J14</f>
        <v>0</v>
      </c>
      <c r="W8" s="532">
        <f t="shared" ref="W8:W19" si="1">O8-V8</f>
        <v>0</v>
      </c>
    </row>
    <row r="9" spans="1:23" ht="15">
      <c r="B9" s="159"/>
      <c r="C9" s="159" t="s">
        <v>223</v>
      </c>
      <c r="D9" s="159"/>
      <c r="E9" s="160"/>
      <c r="F9" s="160"/>
      <c r="G9" s="160"/>
      <c r="H9" s="160"/>
      <c r="I9" s="160"/>
      <c r="J9" s="160"/>
      <c r="L9" s="161"/>
      <c r="M9" s="167">
        <v>2</v>
      </c>
      <c r="N9" s="168" t="s">
        <v>244</v>
      </c>
      <c r="O9" s="154">
        <f>+E46</f>
        <v>0</v>
      </c>
      <c r="P9" s="154">
        <f t="shared" ref="P9:U9" si="2">+F46</f>
        <v>0</v>
      </c>
      <c r="Q9" s="154">
        <f t="shared" si="2"/>
        <v>0</v>
      </c>
      <c r="R9" s="154">
        <f t="shared" si="2"/>
        <v>0</v>
      </c>
      <c r="S9" s="154">
        <f t="shared" si="2"/>
        <v>0</v>
      </c>
      <c r="T9" s="154">
        <f t="shared" si="2"/>
        <v>0</v>
      </c>
      <c r="U9" s="154">
        <f t="shared" si="2"/>
        <v>0</v>
      </c>
      <c r="V9" s="154">
        <f>'P -Ardh Analiz '!G15+'P -Ardh Analiz '!H15+'P -Ardh Analiz '!J15</f>
        <v>0</v>
      </c>
      <c r="W9" s="169">
        <f t="shared" si="1"/>
        <v>0</v>
      </c>
    </row>
    <row r="10" spans="1:23" ht="15">
      <c r="B10" s="159"/>
      <c r="C10" s="159"/>
      <c r="D10" s="560" t="s">
        <v>952</v>
      </c>
      <c r="E10" s="160"/>
      <c r="F10" s="160"/>
      <c r="G10" s="160"/>
      <c r="H10" s="160"/>
      <c r="I10" s="160"/>
      <c r="J10" s="160"/>
      <c r="L10" s="161"/>
      <c r="M10" s="167">
        <v>3</v>
      </c>
      <c r="N10" s="168" t="s">
        <v>210</v>
      </c>
      <c r="O10" s="154">
        <f>+E60</f>
        <v>0</v>
      </c>
      <c r="P10" s="154">
        <f t="shared" ref="P10:U10" si="3">+F60</f>
        <v>0</v>
      </c>
      <c r="Q10" s="154">
        <f t="shared" si="3"/>
        <v>0</v>
      </c>
      <c r="R10" s="154">
        <f t="shared" si="3"/>
        <v>0</v>
      </c>
      <c r="S10" s="154">
        <f t="shared" si="3"/>
        <v>0</v>
      </c>
      <c r="T10" s="154">
        <f t="shared" si="3"/>
        <v>0</v>
      </c>
      <c r="U10" s="154">
        <f t="shared" si="3"/>
        <v>0</v>
      </c>
      <c r="V10" s="154">
        <f>'P -Ardh Analiz '!G16+'P -Ardh Analiz '!H16+'P -Ardh Analiz '!J16</f>
        <v>0</v>
      </c>
      <c r="W10" s="169">
        <f>O10-V10</f>
        <v>0</v>
      </c>
    </row>
    <row r="11" spans="1:23" ht="13.5" thickBot="1">
      <c r="E11" s="161"/>
      <c r="F11" s="161"/>
      <c r="G11" s="161"/>
      <c r="H11" s="161"/>
      <c r="I11" s="161"/>
      <c r="J11" s="161"/>
      <c r="L11" s="161"/>
      <c r="M11" s="167">
        <v>4</v>
      </c>
      <c r="N11" s="168" t="s">
        <v>211</v>
      </c>
      <c r="O11" s="154">
        <f>+E82</f>
        <v>0</v>
      </c>
      <c r="P11" s="154">
        <f t="shared" ref="P11:U11" si="4">+F82</f>
        <v>0</v>
      </c>
      <c r="Q11" s="154">
        <f t="shared" si="4"/>
        <v>0</v>
      </c>
      <c r="R11" s="154">
        <f t="shared" si="4"/>
        <v>0</v>
      </c>
      <c r="S11" s="154">
        <f t="shared" si="4"/>
        <v>0</v>
      </c>
      <c r="T11" s="154">
        <f t="shared" si="4"/>
        <v>0</v>
      </c>
      <c r="U11" s="154">
        <f t="shared" si="4"/>
        <v>0</v>
      </c>
      <c r="V11" s="154">
        <f>'P -Ardh Analiz '!G17+'P -Ardh Analiz '!H17+'P -Ardh Analiz '!J17</f>
        <v>0</v>
      </c>
      <c r="W11" s="169">
        <f t="shared" si="1"/>
        <v>0</v>
      </c>
    </row>
    <row r="12" spans="1:23" ht="13.5" thickBot="1">
      <c r="B12" s="1303" t="s">
        <v>1</v>
      </c>
      <c r="C12" s="510" t="s">
        <v>224</v>
      </c>
      <c r="D12" s="511"/>
      <c r="E12" s="512" t="s">
        <v>225</v>
      </c>
      <c r="F12" s="512" t="s">
        <v>163</v>
      </c>
      <c r="G12" s="512" t="s">
        <v>226</v>
      </c>
      <c r="H12" s="512" t="s">
        <v>227</v>
      </c>
      <c r="I12" s="512" t="s">
        <v>228</v>
      </c>
      <c r="J12" s="513" t="s">
        <v>229</v>
      </c>
      <c r="K12" s="514" t="s">
        <v>230</v>
      </c>
      <c r="L12" s="522" t="s">
        <v>231</v>
      </c>
      <c r="M12" s="167">
        <v>5</v>
      </c>
      <c r="N12" s="168" t="s">
        <v>212</v>
      </c>
      <c r="O12" s="154">
        <f>+E95</f>
        <v>0</v>
      </c>
      <c r="P12" s="154">
        <f t="shared" ref="P12:U12" si="5">+F95</f>
        <v>0</v>
      </c>
      <c r="Q12" s="154">
        <f t="shared" si="5"/>
        <v>0</v>
      </c>
      <c r="R12" s="154">
        <f t="shared" si="5"/>
        <v>0</v>
      </c>
      <c r="S12" s="154">
        <f t="shared" si="5"/>
        <v>0</v>
      </c>
      <c r="T12" s="154">
        <f t="shared" si="5"/>
        <v>0</v>
      </c>
      <c r="U12" s="154">
        <f t="shared" si="5"/>
        <v>0</v>
      </c>
      <c r="V12" s="154">
        <f>'P -Ardh Analiz '!G18+'P -Ardh Analiz '!H18+'P -Ardh Analiz '!J18</f>
        <v>0</v>
      </c>
      <c r="W12" s="169">
        <f t="shared" si="1"/>
        <v>0</v>
      </c>
    </row>
    <row r="13" spans="1:23" ht="13.5" thickBot="1">
      <c r="B13" s="1304"/>
      <c r="C13" s="515" t="s">
        <v>1</v>
      </c>
      <c r="D13" s="515" t="s">
        <v>232</v>
      </c>
      <c r="E13" s="516" t="s">
        <v>233</v>
      </c>
      <c r="F13" s="516" t="s">
        <v>234</v>
      </c>
      <c r="G13" s="516" t="s">
        <v>235</v>
      </c>
      <c r="H13" s="516" t="s">
        <v>221</v>
      </c>
      <c r="I13" s="516"/>
      <c r="J13" s="517" t="s">
        <v>236</v>
      </c>
      <c r="K13" s="518" t="s">
        <v>237</v>
      </c>
      <c r="L13" s="523"/>
      <c r="M13" s="167">
        <v>6</v>
      </c>
      <c r="N13" s="168" t="s">
        <v>213</v>
      </c>
      <c r="O13" s="154">
        <f>+E113</f>
        <v>0</v>
      </c>
      <c r="P13" s="154">
        <f t="shared" ref="P13:U13" si="6">+F113</f>
        <v>0</v>
      </c>
      <c r="Q13" s="154">
        <f t="shared" si="6"/>
        <v>0</v>
      </c>
      <c r="R13" s="154">
        <f t="shared" si="6"/>
        <v>0</v>
      </c>
      <c r="S13" s="154">
        <f t="shared" si="6"/>
        <v>0</v>
      </c>
      <c r="T13" s="154">
        <f t="shared" si="6"/>
        <v>0</v>
      </c>
      <c r="U13" s="154">
        <f t="shared" si="6"/>
        <v>0</v>
      </c>
      <c r="V13" s="154">
        <f>'P -Ardh Analiz '!G19+'P -Ardh Analiz '!H19+'P -Ardh Analiz '!J19</f>
        <v>0</v>
      </c>
      <c r="W13" s="169">
        <f t="shared" si="1"/>
        <v>0</v>
      </c>
    </row>
    <row r="14" spans="1:23">
      <c r="B14" s="162">
        <v>1</v>
      </c>
      <c r="C14" s="127"/>
      <c r="D14" s="128"/>
      <c r="E14" s="129"/>
      <c r="F14" s="129"/>
      <c r="G14" s="129"/>
      <c r="H14" s="129"/>
      <c r="I14" s="129"/>
      <c r="J14" s="129">
        <f t="shared" ref="J14:J22" si="7">E14*0.2</f>
        <v>0</v>
      </c>
      <c r="K14" s="128"/>
      <c r="L14" s="524">
        <f t="shared" ref="L14:L22" si="8">E14-(F14+G14+H14+I14)</f>
        <v>0</v>
      </c>
      <c r="M14" s="167">
        <v>7</v>
      </c>
      <c r="N14" s="168" t="s">
        <v>214</v>
      </c>
      <c r="O14" s="154">
        <f>+E129</f>
        <v>0</v>
      </c>
      <c r="P14" s="154">
        <f t="shared" ref="P14:U14" si="9">+F129</f>
        <v>0</v>
      </c>
      <c r="Q14" s="154">
        <f t="shared" si="9"/>
        <v>0</v>
      </c>
      <c r="R14" s="154">
        <f t="shared" si="9"/>
        <v>0</v>
      </c>
      <c r="S14" s="154">
        <f t="shared" si="9"/>
        <v>0</v>
      </c>
      <c r="T14" s="154">
        <f t="shared" si="9"/>
        <v>0</v>
      </c>
      <c r="U14" s="154">
        <f t="shared" si="9"/>
        <v>0</v>
      </c>
      <c r="V14" s="154">
        <f>'P -Ardh Analiz '!G20+'P -Ardh Analiz '!H20+'P -Ardh Analiz '!J20</f>
        <v>0</v>
      </c>
      <c r="W14" s="169">
        <f t="shared" si="1"/>
        <v>0</v>
      </c>
    </row>
    <row r="15" spans="1:23">
      <c r="B15" s="163">
        <v>2</v>
      </c>
      <c r="C15" s="130"/>
      <c r="D15" s="130"/>
      <c r="E15" s="123"/>
      <c r="F15" s="123"/>
      <c r="G15" s="123"/>
      <c r="H15" s="123"/>
      <c r="I15" s="123"/>
      <c r="J15" s="123">
        <f t="shared" si="7"/>
        <v>0</v>
      </c>
      <c r="K15" s="130"/>
      <c r="L15" s="525">
        <f t="shared" si="8"/>
        <v>0</v>
      </c>
      <c r="M15" s="167">
        <v>8</v>
      </c>
      <c r="N15" s="168" t="s">
        <v>215</v>
      </c>
      <c r="O15" s="154">
        <f>+E142</f>
        <v>0</v>
      </c>
      <c r="P15" s="154">
        <f t="shared" ref="P15:U15" si="10">+F142</f>
        <v>0</v>
      </c>
      <c r="Q15" s="154">
        <f t="shared" si="10"/>
        <v>0</v>
      </c>
      <c r="R15" s="154">
        <f t="shared" si="10"/>
        <v>0</v>
      </c>
      <c r="S15" s="154">
        <f t="shared" si="10"/>
        <v>0</v>
      </c>
      <c r="T15" s="154">
        <f t="shared" si="10"/>
        <v>0</v>
      </c>
      <c r="U15" s="154">
        <f t="shared" si="10"/>
        <v>0</v>
      </c>
      <c r="V15" s="154">
        <f>'P -Ardh Analiz '!G21+'P -Ardh Analiz '!H21+'P -Ardh Analiz '!J21</f>
        <v>0</v>
      </c>
      <c r="W15" s="169">
        <f t="shared" si="1"/>
        <v>0</v>
      </c>
    </row>
    <row r="16" spans="1:23">
      <c r="B16" s="163">
        <v>3</v>
      </c>
      <c r="C16" s="130"/>
      <c r="D16" s="130"/>
      <c r="E16" s="123"/>
      <c r="F16" s="123"/>
      <c r="G16" s="123"/>
      <c r="H16" s="123"/>
      <c r="I16" s="123"/>
      <c r="J16" s="123">
        <f t="shared" si="7"/>
        <v>0</v>
      </c>
      <c r="K16" s="130"/>
      <c r="L16" s="525">
        <f t="shared" si="8"/>
        <v>0</v>
      </c>
      <c r="M16" s="167">
        <v>9</v>
      </c>
      <c r="N16" s="168" t="s">
        <v>216</v>
      </c>
      <c r="O16" s="154">
        <f>+E164</f>
        <v>0</v>
      </c>
      <c r="P16" s="154">
        <f t="shared" ref="P16:U16" si="11">+F164</f>
        <v>0</v>
      </c>
      <c r="Q16" s="154">
        <f t="shared" si="11"/>
        <v>0</v>
      </c>
      <c r="R16" s="154">
        <f t="shared" si="11"/>
        <v>0</v>
      </c>
      <c r="S16" s="154">
        <f t="shared" si="11"/>
        <v>0</v>
      </c>
      <c r="T16" s="154">
        <f t="shared" si="11"/>
        <v>0</v>
      </c>
      <c r="U16" s="154">
        <f t="shared" si="11"/>
        <v>0</v>
      </c>
      <c r="V16" s="154">
        <f>'P -Ardh Analiz '!G22+'P -Ardh Analiz '!H22+'P -Ardh Analiz '!J22</f>
        <v>0</v>
      </c>
      <c r="W16" s="169">
        <f t="shared" si="1"/>
        <v>0</v>
      </c>
    </row>
    <row r="17" spans="2:23">
      <c r="B17" s="163">
        <v>4</v>
      </c>
      <c r="C17" s="130"/>
      <c r="D17" s="130"/>
      <c r="E17" s="123"/>
      <c r="F17" s="123"/>
      <c r="G17" s="123"/>
      <c r="H17" s="123"/>
      <c r="I17" s="123"/>
      <c r="J17" s="123">
        <f t="shared" si="7"/>
        <v>0</v>
      </c>
      <c r="K17" s="130"/>
      <c r="L17" s="525">
        <f t="shared" si="8"/>
        <v>0</v>
      </c>
      <c r="M17" s="167">
        <v>10</v>
      </c>
      <c r="N17" s="168" t="s">
        <v>217</v>
      </c>
      <c r="O17" s="154">
        <f>+E181</f>
        <v>0</v>
      </c>
      <c r="P17" s="154">
        <f t="shared" ref="P17:U17" si="12">+F181</f>
        <v>0</v>
      </c>
      <c r="Q17" s="154">
        <f t="shared" si="12"/>
        <v>0</v>
      </c>
      <c r="R17" s="154">
        <f t="shared" si="12"/>
        <v>0</v>
      </c>
      <c r="S17" s="154">
        <f t="shared" si="12"/>
        <v>0</v>
      </c>
      <c r="T17" s="154">
        <f t="shared" si="12"/>
        <v>0</v>
      </c>
      <c r="U17" s="154">
        <f t="shared" si="12"/>
        <v>0</v>
      </c>
      <c r="V17" s="154">
        <f>'P -Ardh Analiz '!G23+'P -Ardh Analiz '!H23+'P -Ardh Analiz '!J23</f>
        <v>0</v>
      </c>
      <c r="W17" s="170">
        <f t="shared" si="1"/>
        <v>0</v>
      </c>
    </row>
    <row r="18" spans="2:23">
      <c r="B18" s="163">
        <v>5</v>
      </c>
      <c r="C18" s="130"/>
      <c r="D18" s="130"/>
      <c r="E18" s="123"/>
      <c r="F18" s="123"/>
      <c r="G18" s="123"/>
      <c r="H18" s="123"/>
      <c r="I18" s="123"/>
      <c r="J18" s="123">
        <f t="shared" si="7"/>
        <v>0</v>
      </c>
      <c r="K18" s="130"/>
      <c r="L18" s="525">
        <f t="shared" si="8"/>
        <v>0</v>
      </c>
      <c r="M18" s="167">
        <v>11</v>
      </c>
      <c r="N18" s="168" t="s">
        <v>218</v>
      </c>
      <c r="O18" s="154">
        <f>+E201</f>
        <v>0</v>
      </c>
      <c r="P18" s="154">
        <f t="shared" ref="P18:U18" si="13">+F201</f>
        <v>0</v>
      </c>
      <c r="Q18" s="154">
        <f t="shared" si="13"/>
        <v>0</v>
      </c>
      <c r="R18" s="154">
        <f t="shared" si="13"/>
        <v>0</v>
      </c>
      <c r="S18" s="154">
        <f t="shared" si="13"/>
        <v>0</v>
      </c>
      <c r="T18" s="154">
        <f t="shared" si="13"/>
        <v>0</v>
      </c>
      <c r="U18" s="154">
        <f t="shared" si="13"/>
        <v>0</v>
      </c>
      <c r="V18" s="154">
        <f>'P -Ardh Analiz '!G24+'P -Ardh Analiz '!H24+'P -Ardh Analiz '!J24</f>
        <v>0</v>
      </c>
      <c r="W18" s="170">
        <f t="shared" si="1"/>
        <v>0</v>
      </c>
    </row>
    <row r="19" spans="2:23">
      <c r="B19" s="163">
        <v>6</v>
      </c>
      <c r="C19" s="130"/>
      <c r="D19" s="130"/>
      <c r="E19" s="123"/>
      <c r="F19" s="123"/>
      <c r="G19" s="123"/>
      <c r="H19" s="123"/>
      <c r="I19" s="123"/>
      <c r="J19" s="123">
        <f t="shared" si="7"/>
        <v>0</v>
      </c>
      <c r="K19" s="130"/>
      <c r="L19" s="525">
        <f t="shared" si="8"/>
        <v>0</v>
      </c>
      <c r="M19" s="167">
        <v>12</v>
      </c>
      <c r="N19" s="168" t="s">
        <v>219</v>
      </c>
      <c r="O19" s="154">
        <f>+E221</f>
        <v>0</v>
      </c>
      <c r="P19" s="154">
        <f t="shared" ref="P19:U19" si="14">+F221</f>
        <v>0</v>
      </c>
      <c r="Q19" s="154">
        <f t="shared" si="14"/>
        <v>0</v>
      </c>
      <c r="R19" s="154">
        <f t="shared" si="14"/>
        <v>0</v>
      </c>
      <c r="S19" s="154">
        <f t="shared" si="14"/>
        <v>0</v>
      </c>
      <c r="T19" s="154">
        <f t="shared" si="14"/>
        <v>0</v>
      </c>
      <c r="U19" s="154">
        <f t="shared" si="14"/>
        <v>0</v>
      </c>
      <c r="V19" s="154">
        <f>'P -Ardh Analiz '!G25+'P -Ardh Analiz '!H25+'P -Ardh Analiz '!J25</f>
        <v>0</v>
      </c>
      <c r="W19" s="170">
        <f t="shared" si="1"/>
        <v>0</v>
      </c>
    </row>
    <row r="20" spans="2:23">
      <c r="B20" s="163">
        <v>7</v>
      </c>
      <c r="C20" s="130"/>
      <c r="D20" s="130"/>
      <c r="E20" s="123"/>
      <c r="F20" s="123"/>
      <c r="G20" s="123"/>
      <c r="H20" s="123"/>
      <c r="I20" s="123"/>
      <c r="J20" s="123">
        <f t="shared" si="7"/>
        <v>0</v>
      </c>
      <c r="K20" s="130"/>
      <c r="L20" s="525">
        <f t="shared" si="8"/>
        <v>0</v>
      </c>
      <c r="M20" s="1307" t="s">
        <v>354</v>
      </c>
      <c r="N20" s="1295"/>
      <c r="O20" s="528">
        <f>SUM(O8:O19)</f>
        <v>0</v>
      </c>
      <c r="P20" s="528">
        <f t="shared" ref="P20:W20" si="15">SUM(P8:P19)</f>
        <v>0</v>
      </c>
      <c r="Q20" s="528">
        <f t="shared" si="15"/>
        <v>0</v>
      </c>
      <c r="R20" s="528">
        <f t="shared" si="15"/>
        <v>0</v>
      </c>
      <c r="S20" s="528">
        <f t="shared" si="15"/>
        <v>0</v>
      </c>
      <c r="T20" s="528">
        <f t="shared" si="15"/>
        <v>0</v>
      </c>
      <c r="U20" s="528">
        <f t="shared" si="15"/>
        <v>0</v>
      </c>
      <c r="V20" s="528">
        <f t="shared" si="15"/>
        <v>0</v>
      </c>
      <c r="W20" s="533">
        <f t="shared" si="15"/>
        <v>0</v>
      </c>
    </row>
    <row r="21" spans="2:23">
      <c r="B21" s="163">
        <v>8</v>
      </c>
      <c r="C21" s="130"/>
      <c r="D21" s="130"/>
      <c r="E21" s="123"/>
      <c r="F21" s="123"/>
      <c r="G21" s="123"/>
      <c r="H21" s="123"/>
      <c r="I21" s="123"/>
      <c r="J21" s="123">
        <f t="shared" si="7"/>
        <v>0</v>
      </c>
      <c r="K21" s="130"/>
      <c r="L21" s="525">
        <f t="shared" si="8"/>
        <v>0</v>
      </c>
      <c r="M21" s="1307"/>
      <c r="N21" s="1295"/>
      <c r="O21" s="528"/>
      <c r="P21" s="528"/>
      <c r="Q21" s="528"/>
      <c r="R21" s="528"/>
      <c r="S21" s="528"/>
      <c r="T21" s="528"/>
      <c r="U21" s="528"/>
      <c r="V21" s="528"/>
      <c r="W21" s="533"/>
    </row>
    <row r="22" spans="2:23">
      <c r="B22" s="163">
        <v>9</v>
      </c>
      <c r="C22" s="130"/>
      <c r="D22" s="130"/>
      <c r="E22" s="123"/>
      <c r="F22" s="123"/>
      <c r="G22" s="123"/>
      <c r="H22" s="123"/>
      <c r="I22" s="123"/>
      <c r="J22" s="123">
        <f t="shared" si="7"/>
        <v>0</v>
      </c>
      <c r="K22" s="130"/>
      <c r="L22" s="525">
        <f t="shared" si="8"/>
        <v>0</v>
      </c>
      <c r="M22" s="1305" t="s">
        <v>355</v>
      </c>
      <c r="N22" s="1306"/>
      <c r="O22" s="537">
        <f>SUM(O20:O21)</f>
        <v>0</v>
      </c>
      <c r="P22" s="537">
        <f t="shared" ref="P22:W22" si="16">SUM(P20:P21)</f>
        <v>0</v>
      </c>
      <c r="Q22" s="537">
        <f t="shared" si="16"/>
        <v>0</v>
      </c>
      <c r="R22" s="537">
        <f t="shared" si="16"/>
        <v>0</v>
      </c>
      <c r="S22" s="537">
        <f t="shared" si="16"/>
        <v>0</v>
      </c>
      <c r="T22" s="537">
        <f t="shared" si="16"/>
        <v>0</v>
      </c>
      <c r="U22" s="537">
        <f t="shared" si="16"/>
        <v>0</v>
      </c>
      <c r="V22" s="537">
        <f t="shared" si="16"/>
        <v>0</v>
      </c>
      <c r="W22" s="538">
        <f t="shared" si="16"/>
        <v>0</v>
      </c>
    </row>
    <row r="23" spans="2:23">
      <c r="B23" s="163">
        <v>10</v>
      </c>
      <c r="C23" s="130"/>
      <c r="D23" s="130"/>
      <c r="E23" s="123"/>
      <c r="F23" s="123"/>
      <c r="G23" s="123"/>
      <c r="H23" s="123"/>
      <c r="I23" s="123"/>
      <c r="J23" s="123">
        <f t="shared" ref="J23:J55" si="17">E23*0.2</f>
        <v>0</v>
      </c>
      <c r="K23" s="130"/>
      <c r="L23" s="525">
        <f t="shared" ref="L23:L55" si="18">E23-(F23+G23+H23+I23)</f>
        <v>0</v>
      </c>
      <c r="M23" s="167"/>
      <c r="N23" s="1295"/>
      <c r="O23" s="1295"/>
      <c r="P23" s="154">
        <v>0</v>
      </c>
      <c r="Q23" s="154"/>
      <c r="R23" s="154"/>
      <c r="S23" s="154"/>
      <c r="T23" s="154"/>
      <c r="U23" s="154"/>
      <c r="V23" s="154"/>
      <c r="W23" s="155"/>
    </row>
    <row r="24" spans="2:23">
      <c r="B24" s="163">
        <v>11</v>
      </c>
      <c r="C24" s="130"/>
      <c r="D24" s="130"/>
      <c r="E24" s="123"/>
      <c r="F24" s="123"/>
      <c r="G24" s="123"/>
      <c r="H24" s="123"/>
      <c r="I24" s="123"/>
      <c r="J24" s="123">
        <f t="shared" si="17"/>
        <v>0</v>
      </c>
      <c r="K24" s="130"/>
      <c r="L24" s="525">
        <f t="shared" si="18"/>
        <v>0</v>
      </c>
      <c r="M24" s="167"/>
      <c r="N24" s="1295"/>
      <c r="O24" s="1295"/>
      <c r="P24" s="154">
        <v>0</v>
      </c>
      <c r="Q24" s="154"/>
      <c r="R24" s="154"/>
      <c r="S24" s="154"/>
      <c r="T24" s="154"/>
      <c r="U24" s="154"/>
      <c r="V24" s="154"/>
      <c r="W24" s="155"/>
    </row>
    <row r="25" spans="2:23">
      <c r="B25" s="163">
        <v>12</v>
      </c>
      <c r="C25" s="130"/>
      <c r="D25" s="130"/>
      <c r="E25" s="123"/>
      <c r="F25" s="123"/>
      <c r="G25" s="123"/>
      <c r="H25" s="123"/>
      <c r="I25" s="123"/>
      <c r="J25" s="123">
        <f t="shared" si="17"/>
        <v>0</v>
      </c>
      <c r="K25" s="130"/>
      <c r="L25" s="525">
        <f t="shared" si="18"/>
        <v>0</v>
      </c>
      <c r="M25" s="167"/>
      <c r="N25" s="1295"/>
      <c r="O25" s="1295"/>
      <c r="P25" s="528"/>
      <c r="Q25" s="528">
        <f>Q53</f>
        <v>0</v>
      </c>
      <c r="R25" s="528">
        <f>R53</f>
        <v>0</v>
      </c>
      <c r="S25" s="528">
        <f>S53</f>
        <v>0</v>
      </c>
      <c r="T25" s="528">
        <f>T53</f>
        <v>0</v>
      </c>
      <c r="U25" s="528"/>
      <c r="V25" s="528"/>
      <c r="W25" s="533"/>
    </row>
    <row r="26" spans="2:23">
      <c r="B26" s="163">
        <v>13</v>
      </c>
      <c r="C26" s="130"/>
      <c r="D26" s="130"/>
      <c r="E26" s="123"/>
      <c r="F26" s="123"/>
      <c r="G26" s="123"/>
      <c r="H26" s="123"/>
      <c r="I26" s="123"/>
      <c r="J26" s="123">
        <f t="shared" si="17"/>
        <v>0</v>
      </c>
      <c r="K26" s="130"/>
      <c r="L26" s="525">
        <f t="shared" si="18"/>
        <v>0</v>
      </c>
      <c r="M26" s="167"/>
      <c r="N26" s="1297"/>
      <c r="O26" s="1298"/>
      <c r="P26" s="154"/>
      <c r="Q26" s="154"/>
      <c r="R26" s="154"/>
      <c r="S26" s="154"/>
      <c r="T26" s="154"/>
      <c r="U26" s="154"/>
      <c r="V26" s="154"/>
      <c r="W26" s="155"/>
    </row>
    <row r="27" spans="2:23">
      <c r="B27" s="163">
        <v>14</v>
      </c>
      <c r="C27" s="130"/>
      <c r="D27" s="130"/>
      <c r="E27" s="123"/>
      <c r="F27" s="123"/>
      <c r="G27" s="123"/>
      <c r="H27" s="123"/>
      <c r="I27" s="123"/>
      <c r="J27" s="123">
        <f t="shared" si="17"/>
        <v>0</v>
      </c>
      <c r="K27" s="130"/>
      <c r="L27" s="525">
        <f t="shared" si="18"/>
        <v>0</v>
      </c>
      <c r="M27" s="167"/>
      <c r="N27" s="1297"/>
      <c r="O27" s="1298"/>
      <c r="P27" s="154"/>
      <c r="Q27" s="154"/>
      <c r="R27" s="154"/>
      <c r="S27" s="154"/>
      <c r="T27" s="154"/>
      <c r="U27" s="154"/>
      <c r="V27" s="154"/>
      <c r="W27" s="155"/>
    </row>
    <row r="28" spans="2:23">
      <c r="B28" s="163">
        <v>15</v>
      </c>
      <c r="C28" s="130"/>
      <c r="D28" s="130"/>
      <c r="E28" s="123"/>
      <c r="F28" s="123"/>
      <c r="G28" s="123"/>
      <c r="H28" s="123"/>
      <c r="I28" s="123"/>
      <c r="J28" s="123">
        <f t="shared" si="17"/>
        <v>0</v>
      </c>
      <c r="K28" s="130"/>
      <c r="L28" s="525">
        <f t="shared" si="18"/>
        <v>0</v>
      </c>
      <c r="M28" s="167"/>
      <c r="N28" s="1297"/>
      <c r="O28" s="1298"/>
      <c r="P28" s="154"/>
      <c r="Q28" s="154"/>
      <c r="R28" s="154"/>
      <c r="S28" s="154"/>
      <c r="T28" s="154"/>
      <c r="U28" s="154"/>
      <c r="V28" s="154"/>
      <c r="W28" s="155"/>
    </row>
    <row r="29" spans="2:23" ht="13.5" thickBot="1">
      <c r="B29" s="163">
        <v>16</v>
      </c>
      <c r="C29" s="130"/>
      <c r="D29" s="130"/>
      <c r="E29" s="123"/>
      <c r="F29" s="123"/>
      <c r="G29" s="123"/>
      <c r="H29" s="123"/>
      <c r="I29" s="123"/>
      <c r="J29" s="123">
        <f t="shared" si="17"/>
        <v>0</v>
      </c>
      <c r="K29" s="130"/>
      <c r="L29" s="525">
        <f t="shared" si="18"/>
        <v>0</v>
      </c>
      <c r="M29" s="534"/>
      <c r="N29" s="1296" t="s">
        <v>941</v>
      </c>
      <c r="O29" s="1296"/>
      <c r="P29" s="535">
        <f>P53+Q53+R53+S53</f>
        <v>0</v>
      </c>
      <c r="Q29" s="535">
        <f t="shared" ref="Q29:W29" si="19">Q25</f>
        <v>0</v>
      </c>
      <c r="R29" s="535">
        <f t="shared" si="19"/>
        <v>0</v>
      </c>
      <c r="S29" s="535">
        <f t="shared" si="19"/>
        <v>0</v>
      </c>
      <c r="T29" s="535">
        <f t="shared" si="19"/>
        <v>0</v>
      </c>
      <c r="U29" s="535">
        <f t="shared" si="19"/>
        <v>0</v>
      </c>
      <c r="V29" s="535">
        <f t="shared" si="19"/>
        <v>0</v>
      </c>
      <c r="W29" s="536">
        <f t="shared" si="19"/>
        <v>0</v>
      </c>
    </row>
    <row r="30" spans="2:23">
      <c r="B30" s="163">
        <v>17</v>
      </c>
      <c r="C30" s="130"/>
      <c r="D30" s="130"/>
      <c r="E30" s="123"/>
      <c r="F30" s="123"/>
      <c r="G30" s="123"/>
      <c r="H30" s="123"/>
      <c r="I30" s="123"/>
      <c r="J30" s="123">
        <f t="shared" si="17"/>
        <v>0</v>
      </c>
      <c r="K30" s="130"/>
      <c r="L30" s="164">
        <f t="shared" si="18"/>
        <v>0</v>
      </c>
      <c r="M30" s="1289" t="s">
        <v>251</v>
      </c>
      <c r="N30" s="1289"/>
      <c r="O30" s="1290"/>
      <c r="P30" s="1301">
        <f>P22+Q22+R22+S22-P29</f>
        <v>0</v>
      </c>
      <c r="Q30" s="1301"/>
      <c r="R30" s="1301"/>
      <c r="S30" s="1301"/>
      <c r="T30" s="1301">
        <f>T22-T29</f>
        <v>0</v>
      </c>
      <c r="U30" s="1301"/>
      <c r="V30" s="1301"/>
      <c r="W30" s="1301"/>
    </row>
    <row r="31" spans="2:23" ht="13.5" thickBot="1">
      <c r="B31" s="163">
        <v>18</v>
      </c>
      <c r="C31" s="130"/>
      <c r="D31" s="130"/>
      <c r="E31" s="123"/>
      <c r="F31" s="123"/>
      <c r="G31" s="123"/>
      <c r="H31" s="123"/>
      <c r="I31" s="123"/>
      <c r="J31" s="123">
        <f t="shared" si="17"/>
        <v>0</v>
      </c>
      <c r="K31" s="130"/>
      <c r="L31" s="164">
        <f t="shared" si="18"/>
        <v>0</v>
      </c>
      <c r="M31" s="1291"/>
      <c r="N31" s="1291"/>
      <c r="O31" s="1292"/>
      <c r="P31" s="1302"/>
      <c r="Q31" s="1302"/>
      <c r="R31" s="1302"/>
      <c r="S31" s="1302"/>
      <c r="T31" s="1302"/>
      <c r="U31" s="1302"/>
      <c r="V31" s="1302"/>
      <c r="W31" s="1302"/>
    </row>
    <row r="32" spans="2:23">
      <c r="B32" s="163">
        <v>19</v>
      </c>
      <c r="C32" s="130"/>
      <c r="D32" s="130"/>
      <c r="E32" s="123"/>
      <c r="F32" s="123"/>
      <c r="G32" s="123"/>
      <c r="H32" s="123"/>
      <c r="I32" s="123"/>
      <c r="J32" s="123">
        <f t="shared" si="17"/>
        <v>0</v>
      </c>
      <c r="K32" s="130"/>
      <c r="L32" s="164">
        <f t="shared" si="18"/>
        <v>0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2:23">
      <c r="B33" s="163">
        <v>20</v>
      </c>
      <c r="C33" s="130"/>
      <c r="D33" s="130"/>
      <c r="E33" s="123"/>
      <c r="F33" s="123"/>
      <c r="G33" s="123"/>
      <c r="H33" s="123"/>
      <c r="I33" s="123"/>
      <c r="J33" s="123">
        <f t="shared" si="17"/>
        <v>0</v>
      </c>
      <c r="K33" s="130"/>
      <c r="L33" s="164">
        <f t="shared" si="18"/>
        <v>0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2:23">
      <c r="B34" s="163">
        <v>21</v>
      </c>
      <c r="C34" s="130"/>
      <c r="D34" s="130"/>
      <c r="E34" s="123"/>
      <c r="F34" s="123"/>
      <c r="G34" s="123"/>
      <c r="H34" s="123"/>
      <c r="I34" s="123"/>
      <c r="J34" s="123">
        <f t="shared" si="17"/>
        <v>0</v>
      </c>
      <c r="K34" s="130"/>
      <c r="L34" s="164">
        <f t="shared" si="18"/>
        <v>0</v>
      </c>
      <c r="M34" s="59"/>
      <c r="N34" s="59"/>
      <c r="O34" s="59"/>
      <c r="P34" s="195"/>
      <c r="Q34" s="59"/>
      <c r="R34" s="59"/>
      <c r="S34" s="59"/>
      <c r="T34" s="59"/>
      <c r="U34" s="59"/>
      <c r="V34" s="59"/>
      <c r="W34" s="59"/>
    </row>
    <row r="35" spans="2:23">
      <c r="B35" s="163">
        <v>22</v>
      </c>
      <c r="C35" s="130"/>
      <c r="D35" s="130"/>
      <c r="E35" s="123"/>
      <c r="F35" s="123"/>
      <c r="G35" s="123"/>
      <c r="H35" s="123"/>
      <c r="I35" s="123"/>
      <c r="J35" s="123">
        <f t="shared" si="17"/>
        <v>0</v>
      </c>
      <c r="K35" s="130"/>
      <c r="L35" s="164">
        <f t="shared" si="18"/>
        <v>0</v>
      </c>
      <c r="M35" s="59"/>
      <c r="N35" s="59"/>
      <c r="O35" s="166" t="s">
        <v>942</v>
      </c>
      <c r="P35" s="166"/>
      <c r="Q35" s="166"/>
      <c r="R35" s="59"/>
      <c r="S35" s="59"/>
      <c r="T35" s="59"/>
      <c r="U35" s="59"/>
      <c r="V35" s="59"/>
      <c r="W35" s="59"/>
    </row>
    <row r="36" spans="2:23" ht="13.5" thickBot="1">
      <c r="B36" s="163">
        <v>23</v>
      </c>
      <c r="C36" s="130"/>
      <c r="D36" s="130"/>
      <c r="E36" s="123"/>
      <c r="F36" s="123"/>
      <c r="G36" s="123"/>
      <c r="H36" s="123"/>
      <c r="I36" s="123"/>
      <c r="J36" s="123">
        <f t="shared" si="17"/>
        <v>0</v>
      </c>
      <c r="K36" s="130"/>
      <c r="L36" s="164">
        <f t="shared" si="18"/>
        <v>0</v>
      </c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2:23" ht="13.5" thickBot="1">
      <c r="B37" s="163">
        <v>24</v>
      </c>
      <c r="C37" s="130"/>
      <c r="D37" s="130"/>
      <c r="E37" s="123"/>
      <c r="F37" s="123"/>
      <c r="G37" s="123"/>
      <c r="H37" s="123"/>
      <c r="I37" s="123"/>
      <c r="J37" s="123">
        <f t="shared" si="17"/>
        <v>0</v>
      </c>
      <c r="K37" s="130"/>
      <c r="L37" s="164">
        <f t="shared" si="18"/>
        <v>0</v>
      </c>
      <c r="M37" s="1293" t="s">
        <v>1</v>
      </c>
      <c r="N37" s="545" t="s">
        <v>245</v>
      </c>
      <c r="O37" s="546"/>
      <c r="P37" s="519" t="s">
        <v>246</v>
      </c>
      <c r="Q37" s="519" t="s">
        <v>226</v>
      </c>
      <c r="R37" s="519" t="s">
        <v>247</v>
      </c>
      <c r="S37" s="519" t="s">
        <v>228</v>
      </c>
      <c r="T37" s="519" t="s">
        <v>229</v>
      </c>
      <c r="U37" s="519" t="s">
        <v>248</v>
      </c>
      <c r="V37" s="124"/>
      <c r="W37" s="125"/>
    </row>
    <row r="38" spans="2:23" ht="13.5" thickBot="1">
      <c r="B38" s="163">
        <v>25</v>
      </c>
      <c r="C38" s="130"/>
      <c r="D38" s="130"/>
      <c r="E38" s="123"/>
      <c r="F38" s="123"/>
      <c r="G38" s="123"/>
      <c r="H38" s="123"/>
      <c r="I38" s="123"/>
      <c r="J38" s="123">
        <f t="shared" si="17"/>
        <v>0</v>
      </c>
      <c r="K38" s="130"/>
      <c r="L38" s="164">
        <f t="shared" si="18"/>
        <v>0</v>
      </c>
      <c r="M38" s="1294"/>
      <c r="N38" s="546" t="s">
        <v>1</v>
      </c>
      <c r="O38" s="547" t="s">
        <v>232</v>
      </c>
      <c r="P38" s="521" t="s">
        <v>249</v>
      </c>
      <c r="Q38" s="521" t="s">
        <v>250</v>
      </c>
      <c r="R38" s="521"/>
      <c r="S38" s="521"/>
      <c r="T38" s="521" t="s">
        <v>236</v>
      </c>
      <c r="U38" s="521"/>
      <c r="V38" s="125"/>
      <c r="W38" s="125"/>
    </row>
    <row r="39" spans="2:23">
      <c r="B39" s="163">
        <v>26</v>
      </c>
      <c r="C39" s="130"/>
      <c r="D39" s="130"/>
      <c r="E39" s="123"/>
      <c r="F39" s="123"/>
      <c r="G39" s="123"/>
      <c r="H39" s="123"/>
      <c r="I39" s="123"/>
      <c r="J39" s="123">
        <f t="shared" si="17"/>
        <v>0</v>
      </c>
      <c r="K39" s="130"/>
      <c r="L39" s="164">
        <f t="shared" si="18"/>
        <v>0</v>
      </c>
      <c r="M39" s="539">
        <v>1</v>
      </c>
      <c r="N39" s="540"/>
      <c r="O39" s="1118"/>
      <c r="P39" s="541"/>
      <c r="Q39" s="542"/>
      <c r="R39" s="542"/>
      <c r="S39" s="542"/>
      <c r="T39" s="543"/>
      <c r="U39" s="544"/>
      <c r="V39" s="125"/>
      <c r="W39" s="125"/>
    </row>
    <row r="40" spans="2:23">
      <c r="B40" s="163">
        <v>27</v>
      </c>
      <c r="C40" s="130"/>
      <c r="D40" s="130"/>
      <c r="E40" s="123"/>
      <c r="F40" s="123"/>
      <c r="G40" s="123"/>
      <c r="H40" s="123"/>
      <c r="I40" s="123"/>
      <c r="J40" s="123">
        <f t="shared" si="17"/>
        <v>0</v>
      </c>
      <c r="K40" s="130"/>
      <c r="L40" s="164">
        <f t="shared" si="18"/>
        <v>0</v>
      </c>
      <c r="M40" s="171">
        <v>2</v>
      </c>
      <c r="N40" s="172"/>
      <c r="O40" s="173"/>
      <c r="P40" s="541"/>
      <c r="Q40" s="172"/>
      <c r="R40" s="172"/>
      <c r="S40" s="172"/>
      <c r="T40" s="74"/>
      <c r="U40" s="174"/>
      <c r="V40" s="125"/>
      <c r="W40" s="125"/>
    </row>
    <row r="41" spans="2:23">
      <c r="B41" s="163">
        <v>28</v>
      </c>
      <c r="C41" s="130"/>
      <c r="D41" s="130"/>
      <c r="E41" s="123"/>
      <c r="F41" s="123"/>
      <c r="G41" s="123"/>
      <c r="H41" s="123"/>
      <c r="I41" s="123"/>
      <c r="J41" s="123">
        <f t="shared" si="17"/>
        <v>0</v>
      </c>
      <c r="K41" s="130"/>
      <c r="L41" s="164">
        <f t="shared" si="18"/>
        <v>0</v>
      </c>
      <c r="M41" s="171">
        <v>3</v>
      </c>
      <c r="N41" s="172"/>
      <c r="O41" s="175"/>
      <c r="P41" s="541"/>
      <c r="Q41" s="74"/>
      <c r="R41" s="74"/>
      <c r="S41" s="74"/>
      <c r="T41" s="74"/>
      <c r="U41" s="174"/>
      <c r="V41" s="125"/>
      <c r="W41" s="125"/>
    </row>
    <row r="42" spans="2:23">
      <c r="B42" s="163">
        <v>29</v>
      </c>
      <c r="C42" s="130"/>
      <c r="D42" s="130"/>
      <c r="E42" s="123"/>
      <c r="F42" s="123"/>
      <c r="G42" s="123"/>
      <c r="H42" s="123"/>
      <c r="I42" s="123"/>
      <c r="J42" s="123">
        <f t="shared" si="17"/>
        <v>0</v>
      </c>
      <c r="K42" s="130"/>
      <c r="L42" s="164">
        <f t="shared" si="18"/>
        <v>0</v>
      </c>
      <c r="M42" s="171">
        <v>4</v>
      </c>
      <c r="N42" s="172"/>
      <c r="O42" s="175"/>
      <c r="P42" s="541"/>
      <c r="Q42" s="74"/>
      <c r="R42" s="74"/>
      <c r="S42" s="74"/>
      <c r="T42" s="74"/>
      <c r="U42" s="174"/>
      <c r="V42" s="125"/>
      <c r="W42" s="125"/>
    </row>
    <row r="43" spans="2:23">
      <c r="B43" s="163">
        <v>30</v>
      </c>
      <c r="C43" s="130"/>
      <c r="D43" s="130"/>
      <c r="E43" s="123"/>
      <c r="F43" s="123"/>
      <c r="G43" s="123"/>
      <c r="H43" s="123"/>
      <c r="I43" s="123"/>
      <c r="J43" s="123">
        <f t="shared" si="17"/>
        <v>0</v>
      </c>
      <c r="K43" s="130"/>
      <c r="L43" s="164">
        <f t="shared" si="18"/>
        <v>0</v>
      </c>
      <c r="M43" s="171">
        <v>5</v>
      </c>
      <c r="N43" s="172"/>
      <c r="O43" s="175"/>
      <c r="P43" s="541"/>
      <c r="Q43" s="74"/>
      <c r="R43" s="74"/>
      <c r="S43" s="74"/>
      <c r="T43" s="74"/>
      <c r="U43" s="174"/>
      <c r="V43" s="61"/>
      <c r="W43" s="131"/>
    </row>
    <row r="44" spans="2:23">
      <c r="B44" s="163">
        <v>31</v>
      </c>
      <c r="C44" s="130"/>
      <c r="D44" s="130"/>
      <c r="E44" s="123"/>
      <c r="F44" s="123"/>
      <c r="G44" s="123"/>
      <c r="H44" s="123"/>
      <c r="I44" s="123"/>
      <c r="J44" s="123">
        <f t="shared" si="17"/>
        <v>0</v>
      </c>
      <c r="K44" s="130"/>
      <c r="L44" s="164">
        <f t="shared" si="18"/>
        <v>0</v>
      </c>
      <c r="M44" s="171">
        <v>6</v>
      </c>
      <c r="N44" s="176"/>
      <c r="O44" s="177"/>
      <c r="P44" s="541"/>
      <c r="Q44" s="178"/>
      <c r="R44" s="178"/>
      <c r="S44" s="178"/>
      <c r="T44" s="178"/>
      <c r="U44" s="179"/>
      <c r="V44" s="125"/>
      <c r="W44" s="125"/>
    </row>
    <row r="45" spans="2:23">
      <c r="B45" s="163">
        <v>32</v>
      </c>
      <c r="C45" s="130"/>
      <c r="D45" s="130"/>
      <c r="E45" s="123"/>
      <c r="F45" s="123"/>
      <c r="G45" s="123"/>
      <c r="H45" s="123"/>
      <c r="I45" s="123"/>
      <c r="J45" s="123">
        <f t="shared" si="17"/>
        <v>0</v>
      </c>
      <c r="K45" s="130"/>
      <c r="L45" s="164">
        <f t="shared" si="18"/>
        <v>0</v>
      </c>
      <c r="M45" s="171">
        <v>7</v>
      </c>
      <c r="N45" s="176"/>
      <c r="O45" s="180"/>
      <c r="P45" s="541"/>
      <c r="Q45" s="178"/>
      <c r="R45" s="181"/>
      <c r="S45" s="181"/>
      <c r="T45" s="178"/>
      <c r="U45" s="179"/>
      <c r="V45" s="125"/>
      <c r="W45" s="125"/>
    </row>
    <row r="46" spans="2:23">
      <c r="B46" s="163">
        <v>33</v>
      </c>
      <c r="C46" s="130"/>
      <c r="D46" s="130"/>
      <c r="E46" s="123"/>
      <c r="F46" s="123"/>
      <c r="G46" s="123"/>
      <c r="H46" s="123"/>
      <c r="I46" s="123"/>
      <c r="J46" s="123">
        <f t="shared" si="17"/>
        <v>0</v>
      </c>
      <c r="K46" s="130"/>
      <c r="L46" s="164">
        <f t="shared" si="18"/>
        <v>0</v>
      </c>
      <c r="M46" s="171">
        <v>8</v>
      </c>
      <c r="N46" s="176"/>
      <c r="O46" s="177"/>
      <c r="P46" s="541"/>
      <c r="Q46" s="178"/>
      <c r="R46" s="181"/>
      <c r="S46" s="181"/>
      <c r="T46" s="178"/>
      <c r="U46" s="179"/>
      <c r="V46" s="125"/>
      <c r="W46" s="125"/>
    </row>
    <row r="47" spans="2:23">
      <c r="B47" s="163">
        <v>34</v>
      </c>
      <c r="C47" s="130"/>
      <c r="D47" s="130"/>
      <c r="E47" s="123"/>
      <c r="F47" s="123"/>
      <c r="G47" s="123"/>
      <c r="H47" s="123"/>
      <c r="I47" s="123"/>
      <c r="J47" s="123">
        <f t="shared" si="17"/>
        <v>0</v>
      </c>
      <c r="K47" s="130"/>
      <c r="L47" s="164">
        <f t="shared" si="18"/>
        <v>0</v>
      </c>
      <c r="M47" s="171">
        <v>9</v>
      </c>
      <c r="N47" s="182"/>
      <c r="O47" s="183"/>
      <c r="P47" s="541"/>
      <c r="Q47" s="178"/>
      <c r="R47" s="181"/>
      <c r="S47" s="181"/>
      <c r="T47" s="178"/>
      <c r="U47" s="184"/>
      <c r="V47" s="125"/>
      <c r="W47" s="125"/>
    </row>
    <row r="48" spans="2:23">
      <c r="B48" s="163">
        <v>35</v>
      </c>
      <c r="C48" s="130"/>
      <c r="D48" s="130"/>
      <c r="E48" s="123"/>
      <c r="F48" s="123"/>
      <c r="G48" s="123"/>
      <c r="H48" s="123"/>
      <c r="I48" s="123"/>
      <c r="J48" s="123">
        <f t="shared" si="17"/>
        <v>0</v>
      </c>
      <c r="K48" s="130"/>
      <c r="L48" s="164">
        <f t="shared" si="18"/>
        <v>0</v>
      </c>
      <c r="M48" s="171"/>
      <c r="N48" s="101"/>
      <c r="O48" s="101"/>
      <c r="P48" s="541"/>
      <c r="Q48" s="101"/>
      <c r="R48" s="101"/>
      <c r="S48" s="101"/>
      <c r="T48" s="101"/>
      <c r="U48" s="185"/>
      <c r="V48" s="125"/>
      <c r="W48" s="125"/>
    </row>
    <row r="49" spans="1:23">
      <c r="B49" s="163">
        <v>36</v>
      </c>
      <c r="C49" s="130"/>
      <c r="D49" s="130"/>
      <c r="E49" s="123"/>
      <c r="F49" s="123"/>
      <c r="G49" s="123"/>
      <c r="H49" s="123"/>
      <c r="I49" s="123"/>
      <c r="J49" s="123">
        <f t="shared" si="17"/>
        <v>0</v>
      </c>
      <c r="K49" s="130"/>
      <c r="L49" s="164">
        <f t="shared" si="18"/>
        <v>0</v>
      </c>
      <c r="M49" s="171"/>
      <c r="N49" s="101"/>
      <c r="O49" s="101"/>
      <c r="P49" s="541"/>
      <c r="Q49" s="101"/>
      <c r="R49" s="101"/>
      <c r="S49" s="101"/>
      <c r="T49" s="101"/>
      <c r="U49" s="185"/>
      <c r="V49" s="125"/>
      <c r="W49" s="125"/>
    </row>
    <row r="50" spans="1:23">
      <c r="B50" s="163">
        <v>37</v>
      </c>
      <c r="C50" s="130"/>
      <c r="D50" s="130"/>
      <c r="E50" s="123"/>
      <c r="F50" s="123"/>
      <c r="G50" s="123"/>
      <c r="H50" s="123"/>
      <c r="I50" s="123"/>
      <c r="J50" s="123">
        <f t="shared" si="17"/>
        <v>0</v>
      </c>
      <c r="K50" s="130"/>
      <c r="L50" s="164">
        <f t="shared" si="18"/>
        <v>0</v>
      </c>
      <c r="M50" s="171"/>
      <c r="N50" s="101"/>
      <c r="O50" s="101"/>
      <c r="P50" s="541"/>
      <c r="Q50" s="101"/>
      <c r="R50" s="101"/>
      <c r="S50" s="101"/>
      <c r="T50" s="101"/>
      <c r="U50" s="185"/>
      <c r="V50" s="125"/>
      <c r="W50" s="125"/>
    </row>
    <row r="51" spans="1:23">
      <c r="B51" s="163">
        <v>38</v>
      </c>
      <c r="C51" s="130"/>
      <c r="D51" s="130"/>
      <c r="E51" s="123"/>
      <c r="F51" s="123"/>
      <c r="G51" s="123"/>
      <c r="H51" s="123"/>
      <c r="I51" s="123"/>
      <c r="J51" s="123">
        <f t="shared" si="17"/>
        <v>0</v>
      </c>
      <c r="K51" s="130"/>
      <c r="L51" s="164">
        <f t="shared" si="18"/>
        <v>0</v>
      </c>
      <c r="M51" s="171"/>
      <c r="N51" s="101"/>
      <c r="O51" s="101"/>
      <c r="P51" s="541"/>
      <c r="Q51" s="101"/>
      <c r="R51" s="101"/>
      <c r="S51" s="101"/>
      <c r="T51" s="101"/>
      <c r="U51" s="185"/>
      <c r="V51" s="125"/>
      <c r="W51" s="125"/>
    </row>
    <row r="52" spans="1:23" ht="13.5" thickBot="1">
      <c r="B52" s="163">
        <v>39</v>
      </c>
      <c r="C52" s="130"/>
      <c r="D52" s="130"/>
      <c r="E52" s="123"/>
      <c r="F52" s="123"/>
      <c r="G52" s="123"/>
      <c r="H52" s="123"/>
      <c r="I52" s="123"/>
      <c r="J52" s="123">
        <f t="shared" si="17"/>
        <v>0</v>
      </c>
      <c r="K52" s="130"/>
      <c r="L52" s="164">
        <f t="shared" si="18"/>
        <v>0</v>
      </c>
      <c r="M52" s="186"/>
      <c r="N52" s="187"/>
      <c r="O52" s="187"/>
      <c r="P52" s="541"/>
      <c r="Q52" s="188"/>
      <c r="R52" s="188"/>
      <c r="S52" s="188"/>
      <c r="T52" s="188"/>
      <c r="U52" s="548"/>
      <c r="V52" s="125"/>
      <c r="W52" s="125"/>
    </row>
    <row r="53" spans="1:23" ht="13.5" thickBot="1">
      <c r="B53" s="163">
        <v>40</v>
      </c>
      <c r="C53" s="130"/>
      <c r="D53" s="130"/>
      <c r="E53" s="123"/>
      <c r="F53" s="123"/>
      <c r="G53" s="123"/>
      <c r="H53" s="123"/>
      <c r="I53" s="123"/>
      <c r="J53" s="123">
        <f t="shared" si="17"/>
        <v>0</v>
      </c>
      <c r="K53" s="130"/>
      <c r="L53" s="164">
        <f t="shared" si="18"/>
        <v>0</v>
      </c>
      <c r="M53" s="1286" t="s">
        <v>356</v>
      </c>
      <c r="N53" s="1287"/>
      <c r="O53" s="1288"/>
      <c r="P53" s="549">
        <f>SUM(P39:P52)</f>
        <v>0</v>
      </c>
      <c r="Q53" s="549">
        <f>SUM(Q39:Q52)</f>
        <v>0</v>
      </c>
      <c r="R53" s="549">
        <f>SUM(R39:R52)</f>
        <v>0</v>
      </c>
      <c r="S53" s="549">
        <f>SUM(S39:S52)</f>
        <v>0</v>
      </c>
      <c r="T53" s="549">
        <f>SUM(T39:T52)</f>
        <v>0</v>
      </c>
      <c r="U53" s="488"/>
      <c r="V53" s="125"/>
      <c r="W53" s="125"/>
    </row>
    <row r="54" spans="1:23">
      <c r="B54" s="163">
        <v>41</v>
      </c>
      <c r="C54" s="130"/>
      <c r="D54" s="130"/>
      <c r="E54" s="123"/>
      <c r="F54" s="123"/>
      <c r="G54" s="123"/>
      <c r="H54" s="123"/>
      <c r="I54" s="123"/>
      <c r="J54" s="123">
        <f t="shared" si="17"/>
        <v>0</v>
      </c>
      <c r="K54" s="130"/>
      <c r="L54" s="164">
        <f t="shared" si="18"/>
        <v>0</v>
      </c>
      <c r="M54" s="132"/>
      <c r="N54" s="132"/>
      <c r="O54" s="132"/>
      <c r="P54" s="124"/>
      <c r="Q54" s="124"/>
      <c r="R54" s="124"/>
      <c r="S54" s="124"/>
      <c r="T54" s="124"/>
      <c r="U54" s="124"/>
      <c r="V54" s="132"/>
      <c r="W54" s="132"/>
    </row>
    <row r="55" spans="1:23">
      <c r="B55" s="163">
        <v>42</v>
      </c>
      <c r="C55" s="130"/>
      <c r="D55" s="130"/>
      <c r="E55" s="123"/>
      <c r="F55" s="123"/>
      <c r="G55" s="123"/>
      <c r="H55" s="123"/>
      <c r="I55" s="123"/>
      <c r="J55" s="123">
        <f t="shared" si="17"/>
        <v>0</v>
      </c>
      <c r="K55" s="130"/>
      <c r="L55" s="164">
        <f t="shared" si="18"/>
        <v>0</v>
      </c>
      <c r="M55" s="132"/>
      <c r="N55" s="132"/>
      <c r="O55" s="132"/>
      <c r="P55" s="124"/>
      <c r="Q55" s="124"/>
      <c r="R55" s="124"/>
      <c r="S55" s="124"/>
      <c r="T55" s="124"/>
      <c r="U55" s="124"/>
      <c r="V55" s="59"/>
      <c r="W55" s="59"/>
    </row>
    <row r="56" spans="1:23">
      <c r="A56" s="61"/>
      <c r="B56" s="352"/>
      <c r="C56" s="352"/>
      <c r="D56" s="352"/>
      <c r="E56" s="353"/>
      <c r="F56" s="353"/>
      <c r="G56" s="353"/>
      <c r="H56" s="353"/>
      <c r="I56" s="353"/>
      <c r="J56" s="353"/>
      <c r="K56" s="352"/>
      <c r="L56" s="353"/>
      <c r="M56" s="132"/>
      <c r="N56" s="132"/>
      <c r="O56" s="132"/>
      <c r="P56" s="124"/>
      <c r="Q56" s="124"/>
      <c r="R56" s="124"/>
      <c r="S56" s="124"/>
      <c r="T56" s="124"/>
      <c r="U56" s="124"/>
      <c r="V56" s="59"/>
      <c r="W56" s="59"/>
    </row>
    <row r="57" spans="1:23">
      <c r="A57" s="61"/>
      <c r="B57" s="352"/>
      <c r="C57" s="352"/>
      <c r="D57" s="352"/>
      <c r="E57" s="353"/>
      <c r="F57" s="353"/>
      <c r="G57" s="353"/>
      <c r="H57" s="353"/>
      <c r="I57" s="353"/>
      <c r="J57" s="353"/>
      <c r="K57" s="352"/>
      <c r="L57" s="353"/>
      <c r="M57" s="132"/>
      <c r="N57" s="189"/>
      <c r="O57" s="132"/>
      <c r="P57" s="124"/>
      <c r="Q57" s="124"/>
      <c r="R57" s="124"/>
      <c r="S57" s="124"/>
      <c r="T57" s="124"/>
      <c r="U57" s="124"/>
      <c r="V57" s="59"/>
      <c r="W57" s="59"/>
    </row>
    <row r="58" spans="1:23">
      <c r="A58" s="61"/>
      <c r="B58" s="352"/>
      <c r="C58" s="352"/>
      <c r="D58" s="352"/>
      <c r="E58" s="353"/>
      <c r="F58" s="353"/>
      <c r="G58" s="353"/>
      <c r="H58" s="353"/>
      <c r="I58" s="353"/>
      <c r="J58" s="353"/>
      <c r="K58" s="352"/>
      <c r="L58" s="353"/>
      <c r="M58" s="132"/>
      <c r="N58" s="132"/>
      <c r="O58" s="132"/>
      <c r="P58" s="124"/>
      <c r="Q58" s="124"/>
      <c r="R58" s="124"/>
      <c r="S58" s="124"/>
      <c r="T58" s="124"/>
      <c r="U58" s="124"/>
      <c r="V58" s="59"/>
      <c r="W58" s="59"/>
    </row>
    <row r="59" spans="1:23">
      <c r="A59" s="61"/>
      <c r="B59" s="352"/>
      <c r="C59" s="352"/>
      <c r="D59" s="352"/>
      <c r="E59" s="353"/>
      <c r="F59" s="353"/>
      <c r="G59" s="353"/>
      <c r="H59" s="353"/>
      <c r="I59" s="353"/>
      <c r="J59" s="353"/>
      <c r="K59" s="352"/>
      <c r="L59" s="353"/>
      <c r="M59" s="132"/>
      <c r="N59" s="132"/>
      <c r="O59" s="132"/>
      <c r="P59" s="124"/>
      <c r="Q59" s="124"/>
      <c r="R59" s="124"/>
      <c r="S59" s="124"/>
      <c r="T59" s="124"/>
      <c r="U59" s="124"/>
      <c r="V59" s="59"/>
      <c r="W59" s="59"/>
    </row>
    <row r="60" spans="1:23">
      <c r="A60" s="61"/>
      <c r="B60" s="352"/>
      <c r="C60" s="360"/>
      <c r="D60" s="360"/>
      <c r="E60" s="354"/>
      <c r="F60" s="354"/>
      <c r="G60" s="354"/>
      <c r="H60" s="354"/>
      <c r="I60" s="354"/>
      <c r="J60" s="354"/>
      <c r="K60" s="354"/>
      <c r="L60" s="354"/>
      <c r="M60" s="132"/>
      <c r="N60" s="132"/>
      <c r="O60" s="132"/>
      <c r="P60" s="124"/>
      <c r="Q60" s="124"/>
      <c r="R60" s="124"/>
      <c r="S60" s="124"/>
      <c r="T60" s="124"/>
      <c r="U60" s="124"/>
      <c r="V60" s="59"/>
      <c r="W60" s="59"/>
    </row>
    <row r="61" spans="1:23">
      <c r="A61" s="61"/>
      <c r="B61" s="352"/>
      <c r="C61" s="352"/>
      <c r="D61" s="352"/>
      <c r="E61" s="353"/>
      <c r="F61" s="353"/>
      <c r="G61" s="353"/>
      <c r="H61" s="353"/>
      <c r="I61" s="353"/>
      <c r="J61" s="353"/>
      <c r="K61" s="352"/>
      <c r="L61" s="353"/>
      <c r="M61" s="132"/>
      <c r="N61" s="132"/>
      <c r="O61" s="132"/>
      <c r="P61" s="124"/>
      <c r="Q61" s="124"/>
      <c r="R61" s="124"/>
      <c r="S61" s="124"/>
      <c r="T61" s="124"/>
      <c r="U61" s="124"/>
      <c r="V61" s="59"/>
      <c r="W61" s="59"/>
    </row>
    <row r="62" spans="1:23">
      <c r="A62" s="61"/>
      <c r="B62" s="352"/>
      <c r="C62" s="352"/>
      <c r="D62" s="352"/>
      <c r="E62" s="355"/>
      <c r="F62" s="355"/>
      <c r="G62" s="355"/>
      <c r="H62" s="355"/>
      <c r="I62" s="355"/>
      <c r="J62" s="355"/>
      <c r="K62" s="355"/>
      <c r="L62" s="355"/>
      <c r="M62" s="132"/>
      <c r="N62" s="132"/>
      <c r="O62" s="132"/>
      <c r="P62" s="124"/>
      <c r="Q62" s="124"/>
      <c r="R62" s="124"/>
      <c r="S62" s="124"/>
      <c r="T62" s="124"/>
      <c r="U62" s="124"/>
      <c r="V62" s="59"/>
      <c r="W62" s="59"/>
    </row>
    <row r="63" spans="1:23">
      <c r="A63" s="61"/>
      <c r="B63" s="352"/>
      <c r="C63" s="352"/>
      <c r="D63" s="352"/>
      <c r="E63" s="355"/>
      <c r="F63" s="355"/>
      <c r="G63" s="355"/>
      <c r="H63" s="355"/>
      <c r="I63" s="355"/>
      <c r="J63" s="355"/>
      <c r="K63" s="355"/>
      <c r="L63" s="355"/>
      <c r="M63" s="132"/>
      <c r="N63" s="132"/>
      <c r="O63" s="132"/>
      <c r="P63" s="124"/>
      <c r="Q63" s="124"/>
      <c r="R63" s="124"/>
      <c r="S63" s="124"/>
      <c r="T63" s="124"/>
      <c r="U63" s="124"/>
      <c r="V63" s="59"/>
      <c r="W63" s="59"/>
    </row>
    <row r="64" spans="1:23">
      <c r="A64" s="61"/>
      <c r="B64" s="352"/>
      <c r="C64" s="352"/>
      <c r="D64" s="352"/>
      <c r="E64" s="355"/>
      <c r="F64" s="355"/>
      <c r="G64" s="355"/>
      <c r="H64" s="355"/>
      <c r="I64" s="355"/>
      <c r="J64" s="355"/>
      <c r="K64" s="355"/>
      <c r="L64" s="355"/>
      <c r="M64" s="132"/>
      <c r="N64" s="132"/>
      <c r="O64" s="132"/>
      <c r="P64" s="124"/>
      <c r="Q64" s="124"/>
      <c r="R64" s="124"/>
      <c r="S64" s="124"/>
      <c r="T64" s="124"/>
      <c r="U64" s="124"/>
      <c r="V64" s="59"/>
      <c r="W64" s="59"/>
    </row>
    <row r="65" spans="1:23">
      <c r="A65" s="61"/>
      <c r="B65" s="352"/>
      <c r="C65" s="352"/>
      <c r="D65" s="352"/>
      <c r="E65" s="355"/>
      <c r="F65" s="355"/>
      <c r="G65" s="355"/>
      <c r="H65" s="355"/>
      <c r="I65" s="355"/>
      <c r="J65" s="355"/>
      <c r="K65" s="355"/>
      <c r="L65" s="355"/>
      <c r="M65" s="132"/>
      <c r="N65" s="132"/>
      <c r="O65" s="132"/>
      <c r="P65" s="124"/>
      <c r="Q65" s="124"/>
      <c r="R65" s="124"/>
      <c r="S65" s="124"/>
      <c r="T65" s="124"/>
      <c r="U65" s="124"/>
      <c r="V65" s="59"/>
      <c r="W65" s="59"/>
    </row>
    <row r="66" spans="1:23">
      <c r="A66" s="61"/>
      <c r="B66" s="352"/>
      <c r="C66" s="352"/>
      <c r="D66" s="352"/>
      <c r="E66" s="355"/>
      <c r="F66" s="355"/>
      <c r="G66" s="355"/>
      <c r="H66" s="355"/>
      <c r="I66" s="355"/>
      <c r="J66" s="355"/>
      <c r="K66" s="355"/>
      <c r="L66" s="355"/>
      <c r="M66" s="132"/>
      <c r="N66" s="132"/>
      <c r="O66" s="132"/>
      <c r="P66" s="124"/>
      <c r="Q66" s="124"/>
      <c r="R66" s="124"/>
      <c r="S66" s="124"/>
      <c r="T66" s="124"/>
      <c r="U66" s="124"/>
      <c r="V66" s="59"/>
      <c r="W66" s="59"/>
    </row>
    <row r="67" spans="1:23">
      <c r="A67" s="61"/>
      <c r="B67" s="352"/>
      <c r="C67" s="352"/>
      <c r="D67" s="352"/>
      <c r="E67" s="355"/>
      <c r="F67" s="355"/>
      <c r="G67" s="355"/>
      <c r="H67" s="355"/>
      <c r="I67" s="355"/>
      <c r="J67" s="355"/>
      <c r="K67" s="355"/>
      <c r="L67" s="355"/>
      <c r="M67" s="190"/>
      <c r="N67" s="132"/>
      <c r="O67" s="132"/>
      <c r="P67" s="124"/>
      <c r="Q67" s="124"/>
      <c r="R67" s="124"/>
      <c r="S67" s="124"/>
      <c r="T67" s="124"/>
      <c r="U67" s="124"/>
      <c r="V67" s="59"/>
      <c r="W67" s="59"/>
    </row>
    <row r="68" spans="1:23">
      <c r="A68" s="61"/>
      <c r="B68" s="352"/>
      <c r="C68" s="352"/>
      <c r="D68" s="352"/>
      <c r="E68" s="355"/>
      <c r="F68" s="355"/>
      <c r="G68" s="355"/>
      <c r="H68" s="355"/>
      <c r="I68" s="355"/>
      <c r="J68" s="355"/>
      <c r="K68" s="355"/>
      <c r="L68" s="355"/>
      <c r="M68" s="132"/>
      <c r="N68" s="132"/>
      <c r="O68" s="132"/>
      <c r="P68" s="124"/>
      <c r="Q68" s="124"/>
      <c r="R68" s="124"/>
      <c r="S68" s="124"/>
      <c r="T68" s="124"/>
      <c r="U68" s="124"/>
      <c r="V68" s="59"/>
      <c r="W68" s="59"/>
    </row>
    <row r="69" spans="1:23">
      <c r="A69" s="61"/>
      <c r="B69" s="352"/>
      <c r="C69" s="352"/>
      <c r="D69" s="352"/>
      <c r="E69" s="355"/>
      <c r="F69" s="355"/>
      <c r="G69" s="355"/>
      <c r="H69" s="355"/>
      <c r="I69" s="355"/>
      <c r="J69" s="355"/>
      <c r="K69" s="355"/>
      <c r="L69" s="355"/>
      <c r="M69" s="132"/>
      <c r="N69" s="132"/>
      <c r="O69" s="132"/>
      <c r="P69" s="124"/>
      <c r="Q69" s="124"/>
      <c r="R69" s="124"/>
      <c r="S69" s="124"/>
      <c r="T69" s="124"/>
      <c r="U69" s="124"/>
      <c r="V69" s="59"/>
      <c r="W69" s="59"/>
    </row>
    <row r="70" spans="1:23">
      <c r="A70" s="61"/>
      <c r="B70" s="352"/>
      <c r="C70" s="352"/>
      <c r="D70" s="352"/>
      <c r="E70" s="355"/>
      <c r="F70" s="355"/>
      <c r="G70" s="355"/>
      <c r="H70" s="355"/>
      <c r="I70" s="355"/>
      <c r="J70" s="355"/>
      <c r="K70" s="355"/>
      <c r="L70" s="355"/>
      <c r="M70" s="132"/>
      <c r="N70" s="132"/>
      <c r="O70" s="132"/>
      <c r="P70" s="124"/>
      <c r="Q70" s="124"/>
      <c r="R70" s="124"/>
      <c r="S70" s="124"/>
      <c r="T70" s="124"/>
      <c r="U70" s="124"/>
      <c r="V70" s="59"/>
      <c r="W70" s="59"/>
    </row>
    <row r="71" spans="1:23">
      <c r="A71" s="61"/>
      <c r="B71" s="352"/>
      <c r="C71" s="352"/>
      <c r="D71" s="352"/>
      <c r="E71" s="355"/>
      <c r="F71" s="355"/>
      <c r="G71" s="355"/>
      <c r="H71" s="355"/>
      <c r="I71" s="355"/>
      <c r="J71" s="355"/>
      <c r="K71" s="355"/>
      <c r="L71" s="355"/>
      <c r="M71" s="132"/>
      <c r="N71" s="132"/>
      <c r="O71" s="132"/>
      <c r="P71" s="124"/>
      <c r="Q71" s="124"/>
      <c r="R71" s="124"/>
      <c r="S71" s="124"/>
      <c r="T71" s="124"/>
      <c r="U71" s="124"/>
      <c r="V71" s="59"/>
      <c r="W71" s="59"/>
    </row>
    <row r="72" spans="1:23">
      <c r="A72" s="61"/>
      <c r="B72" s="352"/>
      <c r="C72" s="352"/>
      <c r="D72" s="352"/>
      <c r="E72" s="355"/>
      <c r="F72" s="355"/>
      <c r="G72" s="355"/>
      <c r="H72" s="355"/>
      <c r="I72" s="355"/>
      <c r="J72" s="355"/>
      <c r="K72" s="355"/>
      <c r="L72" s="355"/>
      <c r="M72" s="132"/>
      <c r="N72" s="132"/>
      <c r="O72" s="132"/>
      <c r="P72" s="124"/>
      <c r="Q72" s="124"/>
      <c r="R72" s="124"/>
      <c r="S72" s="124"/>
      <c r="T72" s="124"/>
      <c r="U72" s="124"/>
      <c r="V72" s="59"/>
      <c r="W72" s="59"/>
    </row>
    <row r="73" spans="1:23">
      <c r="A73" s="61"/>
      <c r="B73" s="352"/>
      <c r="C73" s="352"/>
      <c r="D73" s="352"/>
      <c r="E73" s="355"/>
      <c r="F73" s="355"/>
      <c r="G73" s="355"/>
      <c r="H73" s="355"/>
      <c r="I73" s="355"/>
      <c r="J73" s="355"/>
      <c r="K73" s="355"/>
      <c r="L73" s="355"/>
      <c r="M73" s="132"/>
      <c r="N73" s="132"/>
      <c r="O73" s="132"/>
      <c r="P73" s="124"/>
      <c r="Q73" s="124"/>
      <c r="R73" s="124"/>
      <c r="S73" s="124"/>
      <c r="T73" s="124"/>
      <c r="U73" s="124"/>
      <c r="V73" s="59"/>
      <c r="W73" s="59"/>
    </row>
    <row r="74" spans="1:23">
      <c r="A74" s="61"/>
      <c r="B74" s="352"/>
      <c r="C74" s="352"/>
      <c r="D74" s="352"/>
      <c r="E74" s="355"/>
      <c r="F74" s="355"/>
      <c r="G74" s="355"/>
      <c r="H74" s="355"/>
      <c r="I74" s="355"/>
      <c r="J74" s="355"/>
      <c r="K74" s="355"/>
      <c r="L74" s="355"/>
      <c r="M74" s="132"/>
      <c r="N74" s="132"/>
      <c r="O74" s="132"/>
      <c r="P74" s="124"/>
      <c r="Q74" s="124"/>
      <c r="R74" s="124"/>
      <c r="S74" s="124"/>
      <c r="T74" s="124"/>
      <c r="U74" s="124"/>
      <c r="V74" s="59"/>
      <c r="W74" s="59"/>
    </row>
    <row r="75" spans="1:23">
      <c r="A75" s="61"/>
      <c r="B75" s="352"/>
      <c r="C75" s="352"/>
      <c r="D75" s="352"/>
      <c r="E75" s="355"/>
      <c r="F75" s="355"/>
      <c r="G75" s="355"/>
      <c r="H75" s="355"/>
      <c r="I75" s="355"/>
      <c r="J75" s="355"/>
      <c r="K75" s="355"/>
      <c r="L75" s="355"/>
      <c r="M75" s="132"/>
      <c r="N75" s="132"/>
      <c r="O75" s="132"/>
      <c r="P75" s="124"/>
      <c r="Q75" s="124"/>
      <c r="R75" s="124"/>
      <c r="S75" s="124"/>
      <c r="T75" s="124"/>
      <c r="U75" s="124"/>
      <c r="V75" s="59"/>
      <c r="W75" s="59"/>
    </row>
    <row r="76" spans="1:23">
      <c r="A76" s="61"/>
      <c r="B76" s="352"/>
      <c r="C76" s="352"/>
      <c r="D76" s="352"/>
      <c r="E76" s="355"/>
      <c r="F76" s="355"/>
      <c r="G76" s="355"/>
      <c r="H76" s="355"/>
      <c r="I76" s="355"/>
      <c r="J76" s="355"/>
      <c r="K76" s="355"/>
      <c r="L76" s="355"/>
      <c r="M76" s="132"/>
      <c r="N76" s="132"/>
      <c r="O76" s="132"/>
      <c r="P76" s="124"/>
      <c r="Q76" s="124"/>
      <c r="R76" s="124"/>
      <c r="S76" s="124"/>
      <c r="T76" s="124"/>
      <c r="U76" s="124"/>
      <c r="V76" s="59"/>
      <c r="W76" s="59"/>
    </row>
    <row r="77" spans="1:23">
      <c r="A77" s="61"/>
      <c r="B77" s="352"/>
      <c r="C77" s="352"/>
      <c r="D77" s="352"/>
      <c r="E77" s="355"/>
      <c r="F77" s="355"/>
      <c r="G77" s="355"/>
      <c r="H77" s="355"/>
      <c r="I77" s="355"/>
      <c r="J77" s="355"/>
      <c r="K77" s="355"/>
      <c r="L77" s="355"/>
      <c r="M77" s="132"/>
      <c r="N77" s="132"/>
      <c r="O77" s="132"/>
      <c r="P77" s="124"/>
      <c r="Q77" s="124"/>
      <c r="R77" s="124"/>
      <c r="S77" s="124"/>
      <c r="T77" s="124"/>
      <c r="U77" s="124"/>
      <c r="V77" s="59"/>
      <c r="W77" s="59"/>
    </row>
    <row r="78" spans="1:23">
      <c r="A78" s="61"/>
      <c r="B78" s="352"/>
      <c r="C78" s="352"/>
      <c r="D78" s="352"/>
      <c r="E78" s="355"/>
      <c r="F78" s="355"/>
      <c r="G78" s="355"/>
      <c r="H78" s="355"/>
      <c r="I78" s="355"/>
      <c r="J78" s="355"/>
      <c r="K78" s="355"/>
      <c r="L78" s="355"/>
      <c r="M78" s="132"/>
      <c r="N78" s="132"/>
      <c r="O78" s="132"/>
      <c r="P78" s="124"/>
      <c r="Q78" s="124"/>
      <c r="R78" s="124"/>
      <c r="S78" s="124"/>
      <c r="T78" s="124"/>
      <c r="U78" s="124"/>
      <c r="V78" s="59"/>
      <c r="W78" s="59"/>
    </row>
    <row r="79" spans="1:23">
      <c r="A79" s="61"/>
      <c r="B79" s="352"/>
      <c r="C79" s="352"/>
      <c r="D79" s="352"/>
      <c r="E79" s="355"/>
      <c r="F79" s="355"/>
      <c r="G79" s="355"/>
      <c r="H79" s="355"/>
      <c r="I79" s="355"/>
      <c r="J79" s="355"/>
      <c r="K79" s="355"/>
      <c r="L79" s="355"/>
      <c r="M79" s="132"/>
      <c r="N79" s="132"/>
      <c r="O79" s="132"/>
      <c r="P79" s="124"/>
      <c r="Q79" s="124"/>
      <c r="R79" s="124"/>
      <c r="S79" s="124"/>
      <c r="T79" s="124"/>
      <c r="U79" s="124"/>
      <c r="V79" s="59"/>
      <c r="W79" s="59"/>
    </row>
    <row r="80" spans="1:23">
      <c r="A80" s="61"/>
      <c r="B80" s="352"/>
      <c r="C80" s="352"/>
      <c r="D80" s="352"/>
      <c r="E80" s="355"/>
      <c r="F80" s="355"/>
      <c r="G80" s="355"/>
      <c r="H80" s="355"/>
      <c r="I80" s="355"/>
      <c r="J80" s="355"/>
      <c r="K80" s="355"/>
      <c r="L80" s="355"/>
      <c r="M80" s="132"/>
      <c r="N80" s="132"/>
      <c r="O80" s="132"/>
      <c r="P80" s="124"/>
      <c r="Q80" s="124"/>
      <c r="R80" s="124"/>
      <c r="S80" s="124"/>
      <c r="T80" s="124"/>
      <c r="U80" s="124"/>
      <c r="V80" s="59"/>
      <c r="W80" s="59"/>
    </row>
    <row r="81" spans="1:23">
      <c r="A81" s="61"/>
      <c r="B81" s="352"/>
      <c r="C81" s="352"/>
      <c r="D81" s="352"/>
      <c r="E81" s="355"/>
      <c r="F81" s="355"/>
      <c r="G81" s="355"/>
      <c r="H81" s="355"/>
      <c r="I81" s="355"/>
      <c r="J81" s="355"/>
      <c r="K81" s="355"/>
      <c r="L81" s="355"/>
      <c r="M81" s="132"/>
      <c r="N81" s="132"/>
      <c r="O81" s="132"/>
      <c r="P81" s="124"/>
      <c r="Q81" s="124"/>
      <c r="R81" s="124"/>
      <c r="S81" s="124"/>
      <c r="T81" s="124"/>
      <c r="U81" s="124"/>
      <c r="V81" s="59"/>
      <c r="W81" s="59"/>
    </row>
    <row r="82" spans="1:23">
      <c r="A82" s="61"/>
      <c r="B82" s="352"/>
      <c r="C82" s="360"/>
      <c r="D82" s="360"/>
      <c r="E82" s="356"/>
      <c r="F82" s="356"/>
      <c r="G82" s="356"/>
      <c r="H82" s="356"/>
      <c r="I82" s="356"/>
      <c r="J82" s="356"/>
      <c r="K82" s="356"/>
      <c r="L82" s="356"/>
      <c r="M82" s="190"/>
      <c r="N82" s="132"/>
      <c r="O82" s="132"/>
      <c r="P82" s="132"/>
      <c r="Q82" s="132"/>
      <c r="R82" s="132"/>
      <c r="S82" s="132"/>
      <c r="T82" s="132"/>
      <c r="U82" s="132"/>
      <c r="V82" s="59"/>
      <c r="W82" s="59"/>
    </row>
    <row r="83" spans="1:23">
      <c r="A83" s="61"/>
      <c r="B83" s="352"/>
      <c r="C83" s="352"/>
      <c r="D83" s="352"/>
      <c r="E83" s="353"/>
      <c r="F83" s="353"/>
      <c r="G83" s="353"/>
      <c r="H83" s="353"/>
      <c r="I83" s="353"/>
      <c r="J83" s="353"/>
      <c r="K83" s="352"/>
      <c r="L83" s="353"/>
      <c r="M83" s="132"/>
      <c r="N83" s="132"/>
      <c r="O83" s="132"/>
      <c r="P83" s="132"/>
      <c r="Q83" s="132"/>
      <c r="R83" s="132"/>
      <c r="S83" s="132"/>
      <c r="T83" s="132"/>
      <c r="U83" s="132"/>
      <c r="V83" s="59"/>
      <c r="W83" s="59"/>
    </row>
    <row r="84" spans="1:23">
      <c r="A84" s="61"/>
      <c r="B84" s="352"/>
      <c r="C84" s="352"/>
      <c r="D84" s="352"/>
      <c r="E84" s="353"/>
      <c r="F84" s="353"/>
      <c r="G84" s="353"/>
      <c r="H84" s="353"/>
      <c r="I84" s="353"/>
      <c r="J84" s="353"/>
      <c r="K84" s="352"/>
      <c r="L84" s="353"/>
      <c r="M84" s="132"/>
      <c r="N84" s="132"/>
      <c r="O84" s="132"/>
      <c r="P84" s="132"/>
      <c r="Q84" s="132"/>
      <c r="R84" s="132"/>
      <c r="S84" s="132"/>
      <c r="T84" s="132"/>
      <c r="U84" s="132"/>
      <c r="V84" s="59"/>
      <c r="W84" s="59"/>
    </row>
    <row r="85" spans="1:23">
      <c r="A85" s="61"/>
      <c r="B85" s="352"/>
      <c r="C85" s="352"/>
      <c r="D85" s="352"/>
      <c r="E85" s="353"/>
      <c r="F85" s="353"/>
      <c r="G85" s="353"/>
      <c r="H85" s="353"/>
      <c r="I85" s="353"/>
      <c r="J85" s="353"/>
      <c r="K85" s="352"/>
      <c r="L85" s="353"/>
      <c r="M85" s="132"/>
      <c r="N85" s="132"/>
      <c r="O85" s="132"/>
      <c r="P85" s="132"/>
      <c r="Q85" s="132"/>
      <c r="R85" s="132"/>
      <c r="S85" s="132"/>
      <c r="T85" s="132"/>
      <c r="U85" s="132"/>
      <c r="V85" s="59"/>
      <c r="W85" s="59"/>
    </row>
    <row r="86" spans="1:23">
      <c r="A86" s="61"/>
      <c r="B86" s="352"/>
      <c r="C86" s="352"/>
      <c r="D86" s="352"/>
      <c r="E86" s="353"/>
      <c r="F86" s="353"/>
      <c r="G86" s="353"/>
      <c r="H86" s="353"/>
      <c r="I86" s="353"/>
      <c r="J86" s="353"/>
      <c r="K86" s="352"/>
      <c r="L86" s="353"/>
      <c r="M86" s="132"/>
      <c r="N86" s="132"/>
      <c r="O86" s="132"/>
      <c r="P86" s="132"/>
      <c r="Q86" s="132"/>
      <c r="R86" s="132"/>
      <c r="S86" s="132"/>
      <c r="T86" s="132"/>
      <c r="U86" s="132"/>
      <c r="V86" s="59"/>
      <c r="W86" s="59"/>
    </row>
    <row r="87" spans="1:23">
      <c r="A87" s="61"/>
      <c r="B87" s="352"/>
      <c r="C87" s="352"/>
      <c r="D87" s="352"/>
      <c r="E87" s="353"/>
      <c r="F87" s="353"/>
      <c r="G87" s="353"/>
      <c r="H87" s="353"/>
      <c r="I87" s="353"/>
      <c r="J87" s="353"/>
      <c r="K87" s="352"/>
      <c r="L87" s="353"/>
      <c r="M87" s="132"/>
      <c r="N87" s="132"/>
      <c r="O87" s="132"/>
      <c r="P87" s="132"/>
      <c r="Q87" s="132"/>
      <c r="R87" s="132"/>
      <c r="S87" s="132"/>
      <c r="T87" s="132"/>
      <c r="U87" s="132"/>
      <c r="V87" s="59"/>
      <c r="W87" s="59"/>
    </row>
    <row r="88" spans="1:23">
      <c r="A88" s="61"/>
      <c r="B88" s="352"/>
      <c r="C88" s="352"/>
      <c r="D88" s="352"/>
      <c r="E88" s="353"/>
      <c r="F88" s="353"/>
      <c r="G88" s="353"/>
      <c r="H88" s="353"/>
      <c r="I88" s="353"/>
      <c r="J88" s="353"/>
      <c r="K88" s="352"/>
      <c r="L88" s="353"/>
      <c r="M88" s="132"/>
      <c r="N88" s="132"/>
      <c r="O88" s="132"/>
      <c r="P88" s="132"/>
      <c r="Q88" s="132"/>
      <c r="R88" s="132"/>
      <c r="S88" s="132"/>
      <c r="T88" s="132"/>
      <c r="U88" s="132"/>
      <c r="V88" s="59"/>
      <c r="W88" s="59"/>
    </row>
    <row r="89" spans="1:23">
      <c r="A89" s="61"/>
      <c r="B89" s="352"/>
      <c r="C89" s="352"/>
      <c r="D89" s="352"/>
      <c r="E89" s="353"/>
      <c r="F89" s="353"/>
      <c r="G89" s="353"/>
      <c r="H89" s="353"/>
      <c r="I89" s="353"/>
      <c r="J89" s="353"/>
      <c r="K89" s="352"/>
      <c r="L89" s="353"/>
      <c r="M89" s="132"/>
      <c r="N89" s="132"/>
      <c r="O89" s="132"/>
      <c r="P89" s="132"/>
      <c r="Q89" s="132"/>
      <c r="R89" s="132"/>
      <c r="S89" s="132"/>
      <c r="T89" s="132"/>
      <c r="U89" s="132"/>
      <c r="V89" s="59"/>
      <c r="W89" s="59"/>
    </row>
    <row r="90" spans="1:23">
      <c r="A90" s="61"/>
      <c r="B90" s="352"/>
      <c r="C90" s="352"/>
      <c r="D90" s="352"/>
      <c r="E90" s="353"/>
      <c r="F90" s="353"/>
      <c r="G90" s="353"/>
      <c r="H90" s="353"/>
      <c r="I90" s="353"/>
      <c r="J90" s="353"/>
      <c r="K90" s="352"/>
      <c r="L90" s="353"/>
      <c r="M90" s="132"/>
      <c r="N90" s="132"/>
      <c r="O90" s="132"/>
      <c r="P90" s="132"/>
      <c r="Q90" s="132"/>
      <c r="R90" s="132"/>
      <c r="S90" s="132"/>
      <c r="T90" s="132"/>
      <c r="U90" s="132"/>
      <c r="V90" s="59"/>
      <c r="W90" s="59"/>
    </row>
    <row r="91" spans="1:23">
      <c r="A91" s="61"/>
      <c r="B91" s="352"/>
      <c r="C91" s="352"/>
      <c r="D91" s="352"/>
      <c r="E91" s="353"/>
      <c r="F91" s="353"/>
      <c r="G91" s="353"/>
      <c r="H91" s="353"/>
      <c r="I91" s="353"/>
      <c r="J91" s="353"/>
      <c r="K91" s="352"/>
      <c r="L91" s="353"/>
      <c r="M91" s="132"/>
      <c r="N91" s="132"/>
      <c r="O91" s="132"/>
      <c r="P91" s="132"/>
      <c r="Q91" s="132"/>
      <c r="R91" s="132"/>
      <c r="S91" s="132"/>
      <c r="T91" s="132"/>
      <c r="U91" s="132"/>
      <c r="V91" s="59"/>
      <c r="W91" s="59"/>
    </row>
    <row r="92" spans="1:23">
      <c r="A92" s="61"/>
      <c r="B92" s="352"/>
      <c r="C92" s="352"/>
      <c r="D92" s="352"/>
      <c r="E92" s="353"/>
      <c r="F92" s="353"/>
      <c r="G92" s="353"/>
      <c r="H92" s="353"/>
      <c r="I92" s="353"/>
      <c r="J92" s="353"/>
      <c r="K92" s="352"/>
      <c r="L92" s="353"/>
      <c r="M92" s="189"/>
      <c r="N92" s="132"/>
      <c r="O92" s="132"/>
      <c r="P92" s="132"/>
      <c r="Q92" s="132"/>
      <c r="R92" s="132"/>
      <c r="S92" s="132"/>
      <c r="T92" s="132"/>
      <c r="U92" s="132"/>
      <c r="V92" s="59"/>
      <c r="W92" s="59"/>
    </row>
    <row r="93" spans="1:23">
      <c r="A93" s="61"/>
      <c r="B93" s="352"/>
      <c r="C93" s="352"/>
      <c r="D93" s="352"/>
      <c r="E93" s="353"/>
      <c r="F93" s="353"/>
      <c r="G93" s="353"/>
      <c r="H93" s="353"/>
      <c r="I93" s="353"/>
      <c r="J93" s="353"/>
      <c r="K93" s="352"/>
      <c r="L93" s="353"/>
      <c r="M93" s="132"/>
      <c r="N93" s="132"/>
      <c r="O93" s="132"/>
      <c r="P93" s="132"/>
      <c r="Q93" s="132"/>
      <c r="R93" s="132"/>
      <c r="S93" s="132"/>
      <c r="T93" s="132"/>
      <c r="U93" s="132"/>
      <c r="V93" s="59"/>
      <c r="W93" s="59"/>
    </row>
    <row r="94" spans="1:23">
      <c r="A94" s="61"/>
      <c r="B94" s="352"/>
      <c r="C94" s="352"/>
      <c r="D94" s="352"/>
      <c r="E94" s="353"/>
      <c r="F94" s="353"/>
      <c r="G94" s="353"/>
      <c r="H94" s="353"/>
      <c r="I94" s="353"/>
      <c r="J94" s="353"/>
      <c r="K94" s="352"/>
      <c r="L94" s="353"/>
      <c r="M94" s="132"/>
      <c r="N94" s="132"/>
      <c r="O94" s="132"/>
      <c r="P94" s="132"/>
      <c r="Q94" s="132"/>
      <c r="R94" s="132"/>
      <c r="S94" s="132"/>
      <c r="T94" s="132"/>
      <c r="U94" s="132"/>
      <c r="V94" s="59"/>
      <c r="W94" s="59"/>
    </row>
    <row r="95" spans="1:23">
      <c r="A95" s="61"/>
      <c r="B95" s="352"/>
      <c r="C95" s="360"/>
      <c r="D95" s="360"/>
      <c r="E95" s="354"/>
      <c r="F95" s="354"/>
      <c r="G95" s="354"/>
      <c r="H95" s="354"/>
      <c r="I95" s="354"/>
      <c r="J95" s="354"/>
      <c r="K95" s="354"/>
      <c r="L95" s="354"/>
      <c r="M95" s="191"/>
      <c r="N95" s="132"/>
      <c r="O95" s="132"/>
      <c r="P95" s="132"/>
      <c r="Q95" s="132"/>
      <c r="R95" s="132"/>
      <c r="S95" s="132"/>
      <c r="T95" s="132"/>
      <c r="U95" s="132"/>
      <c r="V95" s="59"/>
      <c r="W95" s="59"/>
    </row>
    <row r="96" spans="1:23">
      <c r="A96" s="61"/>
      <c r="B96" s="352"/>
      <c r="C96" s="352"/>
      <c r="D96" s="352"/>
      <c r="E96" s="353"/>
      <c r="F96" s="353"/>
      <c r="G96" s="353"/>
      <c r="H96" s="353"/>
      <c r="I96" s="353"/>
      <c r="J96" s="353"/>
      <c r="K96" s="352"/>
      <c r="L96" s="353"/>
      <c r="M96" s="191"/>
      <c r="N96" s="132"/>
      <c r="O96" s="132"/>
      <c r="P96" s="132"/>
      <c r="Q96" s="132"/>
      <c r="R96" s="132"/>
      <c r="S96" s="132"/>
      <c r="T96" s="132"/>
      <c r="U96" s="132"/>
      <c r="V96" s="59"/>
      <c r="W96" s="59"/>
    </row>
    <row r="97" spans="1:23">
      <c r="A97" s="61"/>
      <c r="B97" s="352"/>
      <c r="C97" s="352"/>
      <c r="D97" s="352"/>
      <c r="E97" s="353"/>
      <c r="F97" s="353"/>
      <c r="G97" s="353"/>
      <c r="H97" s="353"/>
      <c r="I97" s="353"/>
      <c r="J97" s="353"/>
      <c r="K97" s="352"/>
      <c r="L97" s="353"/>
      <c r="M97" s="132"/>
      <c r="N97" s="132"/>
      <c r="O97" s="132"/>
      <c r="P97" s="132"/>
      <c r="Q97" s="132"/>
      <c r="R97" s="132"/>
      <c r="S97" s="132"/>
      <c r="T97" s="132"/>
      <c r="U97" s="132"/>
      <c r="V97" s="59"/>
      <c r="W97" s="59"/>
    </row>
    <row r="98" spans="1:23">
      <c r="A98" s="61"/>
      <c r="B98" s="352"/>
      <c r="C98" s="352"/>
      <c r="D98" s="352"/>
      <c r="E98" s="353"/>
      <c r="F98" s="353"/>
      <c r="G98" s="353"/>
      <c r="H98" s="353"/>
      <c r="I98" s="353"/>
      <c r="J98" s="353"/>
      <c r="K98" s="352"/>
      <c r="L98" s="353"/>
      <c r="M98" s="132"/>
      <c r="N98" s="132"/>
      <c r="O98" s="132"/>
      <c r="P98" s="132"/>
      <c r="Q98" s="132"/>
      <c r="R98" s="132"/>
      <c r="S98" s="132"/>
      <c r="T98" s="132"/>
      <c r="U98" s="132"/>
      <c r="V98" s="59"/>
      <c r="W98" s="59"/>
    </row>
    <row r="99" spans="1:23">
      <c r="A99" s="61"/>
      <c r="B99" s="352"/>
      <c r="C99" s="352"/>
      <c r="D99" s="352"/>
      <c r="E99" s="353"/>
      <c r="F99" s="353"/>
      <c r="G99" s="353"/>
      <c r="H99" s="353"/>
      <c r="I99" s="353"/>
      <c r="J99" s="353"/>
      <c r="K99" s="352"/>
      <c r="L99" s="353"/>
      <c r="M99" s="132"/>
      <c r="N99" s="132"/>
      <c r="O99" s="132"/>
      <c r="P99" s="132"/>
      <c r="Q99" s="132"/>
      <c r="R99" s="132"/>
      <c r="S99" s="132"/>
      <c r="T99" s="132"/>
      <c r="U99" s="132"/>
      <c r="V99" s="59"/>
      <c r="W99" s="59"/>
    </row>
    <row r="100" spans="1:23">
      <c r="A100" s="61"/>
      <c r="B100" s="352"/>
      <c r="C100" s="352"/>
      <c r="D100" s="352"/>
      <c r="E100" s="353"/>
      <c r="F100" s="353"/>
      <c r="G100" s="353"/>
      <c r="H100" s="353"/>
      <c r="I100" s="353"/>
      <c r="J100" s="353"/>
      <c r="K100" s="352"/>
      <c r="L100" s="353"/>
      <c r="M100" s="132"/>
      <c r="N100" s="132"/>
      <c r="O100" s="132"/>
      <c r="P100" s="132"/>
      <c r="Q100" s="132"/>
      <c r="R100" s="132"/>
      <c r="S100" s="132"/>
      <c r="T100" s="132"/>
      <c r="U100" s="132"/>
      <c r="V100" s="59"/>
      <c r="W100" s="59"/>
    </row>
    <row r="101" spans="1:23">
      <c r="A101" s="61"/>
      <c r="B101" s="352"/>
      <c r="C101" s="352"/>
      <c r="D101" s="352"/>
      <c r="E101" s="353"/>
      <c r="F101" s="353"/>
      <c r="G101" s="353"/>
      <c r="H101" s="353"/>
      <c r="I101" s="353"/>
      <c r="J101" s="353"/>
      <c r="K101" s="352"/>
      <c r="L101" s="353"/>
      <c r="M101" s="132"/>
      <c r="N101" s="132"/>
      <c r="O101" s="132"/>
      <c r="P101" s="132"/>
      <c r="Q101" s="132"/>
      <c r="R101" s="132"/>
      <c r="S101" s="132"/>
      <c r="T101" s="132"/>
      <c r="U101" s="132"/>
      <c r="V101" s="59"/>
      <c r="W101" s="59"/>
    </row>
    <row r="102" spans="1:23">
      <c r="A102" s="61"/>
      <c r="B102" s="352"/>
      <c r="C102" s="352"/>
      <c r="D102" s="352"/>
      <c r="E102" s="353"/>
      <c r="F102" s="353"/>
      <c r="G102" s="353"/>
      <c r="H102" s="353"/>
      <c r="I102" s="353"/>
      <c r="J102" s="353"/>
      <c r="K102" s="352"/>
      <c r="L102" s="353"/>
      <c r="M102" s="132"/>
      <c r="N102" s="132"/>
      <c r="O102" s="132"/>
      <c r="P102" s="132"/>
      <c r="Q102" s="132"/>
      <c r="R102" s="132"/>
      <c r="S102" s="132"/>
      <c r="T102" s="132"/>
      <c r="U102" s="132"/>
      <c r="V102" s="59"/>
      <c r="W102" s="59"/>
    </row>
    <row r="103" spans="1:23">
      <c r="A103" s="61"/>
      <c r="B103" s="352"/>
      <c r="C103" s="352"/>
      <c r="D103" s="352"/>
      <c r="E103" s="353"/>
      <c r="F103" s="353"/>
      <c r="G103" s="353"/>
      <c r="H103" s="353"/>
      <c r="I103" s="353"/>
      <c r="J103" s="353"/>
      <c r="K103" s="352"/>
      <c r="L103" s="353"/>
      <c r="M103" s="132"/>
      <c r="N103" s="132"/>
      <c r="O103" s="132"/>
      <c r="P103" s="132"/>
      <c r="Q103" s="132"/>
      <c r="R103" s="132"/>
      <c r="S103" s="132"/>
      <c r="T103" s="132"/>
      <c r="U103" s="132"/>
      <c r="V103" s="59"/>
      <c r="W103" s="59"/>
    </row>
    <row r="104" spans="1:23">
      <c r="A104" s="61"/>
      <c r="B104" s="352"/>
      <c r="C104" s="352"/>
      <c r="D104" s="352"/>
      <c r="E104" s="353"/>
      <c r="F104" s="353"/>
      <c r="G104" s="353"/>
      <c r="H104" s="353"/>
      <c r="I104" s="353"/>
      <c r="J104" s="353"/>
      <c r="K104" s="352"/>
      <c r="L104" s="353"/>
      <c r="M104" s="132"/>
      <c r="N104" s="132"/>
      <c r="O104" s="132"/>
      <c r="P104" s="132"/>
      <c r="Q104" s="132"/>
      <c r="R104" s="132"/>
      <c r="S104" s="132"/>
      <c r="T104" s="132"/>
      <c r="U104" s="132"/>
      <c r="V104" s="59"/>
      <c r="W104" s="59"/>
    </row>
    <row r="105" spans="1:23">
      <c r="A105" s="61"/>
      <c r="B105" s="352"/>
      <c r="C105" s="352"/>
      <c r="D105" s="352"/>
      <c r="E105" s="353"/>
      <c r="F105" s="353"/>
      <c r="G105" s="353"/>
      <c r="H105" s="353"/>
      <c r="I105" s="353"/>
      <c r="J105" s="353"/>
      <c r="K105" s="352"/>
      <c r="L105" s="353"/>
      <c r="M105" s="132"/>
      <c r="N105" s="132"/>
      <c r="O105" s="132"/>
      <c r="P105" s="132"/>
      <c r="Q105" s="132"/>
      <c r="R105" s="132"/>
      <c r="S105" s="132"/>
      <c r="T105" s="132"/>
      <c r="U105" s="132"/>
      <c r="V105" s="59"/>
      <c r="W105" s="59"/>
    </row>
    <row r="106" spans="1:23">
      <c r="A106" s="61"/>
      <c r="B106" s="352"/>
      <c r="C106" s="352"/>
      <c r="D106" s="352"/>
      <c r="E106" s="353"/>
      <c r="F106" s="353"/>
      <c r="G106" s="353"/>
      <c r="H106" s="353"/>
      <c r="I106" s="353"/>
      <c r="J106" s="353"/>
      <c r="K106" s="352"/>
      <c r="L106" s="353"/>
      <c r="M106" s="132"/>
      <c r="N106" s="132"/>
      <c r="O106" s="132"/>
      <c r="P106" s="132"/>
      <c r="Q106" s="132"/>
      <c r="R106" s="132"/>
      <c r="S106" s="132"/>
      <c r="T106" s="132"/>
      <c r="U106" s="132"/>
      <c r="V106" s="59"/>
      <c r="W106" s="59"/>
    </row>
    <row r="107" spans="1:23">
      <c r="A107" s="61"/>
      <c r="B107" s="352"/>
      <c r="C107" s="352"/>
      <c r="D107" s="352"/>
      <c r="E107" s="353"/>
      <c r="F107" s="353"/>
      <c r="G107" s="353"/>
      <c r="H107" s="353"/>
      <c r="I107" s="353"/>
      <c r="J107" s="353"/>
      <c r="K107" s="352"/>
      <c r="L107" s="353"/>
      <c r="M107" s="132"/>
      <c r="N107" s="132"/>
      <c r="O107" s="132"/>
      <c r="P107" s="132"/>
      <c r="Q107" s="132"/>
      <c r="R107" s="132"/>
      <c r="S107" s="132"/>
      <c r="T107" s="132"/>
      <c r="U107" s="132"/>
      <c r="V107" s="59"/>
      <c r="W107" s="59"/>
    </row>
    <row r="108" spans="1:23">
      <c r="A108" s="61"/>
      <c r="B108" s="352"/>
      <c r="C108" s="352"/>
      <c r="D108" s="352"/>
      <c r="E108" s="353"/>
      <c r="F108" s="353"/>
      <c r="G108" s="353"/>
      <c r="H108" s="353"/>
      <c r="I108" s="353"/>
      <c r="J108" s="353"/>
      <c r="K108" s="352"/>
      <c r="L108" s="353"/>
      <c r="M108" s="132"/>
      <c r="N108" s="132"/>
      <c r="O108" s="132"/>
      <c r="P108" s="132"/>
      <c r="Q108" s="132"/>
      <c r="R108" s="132"/>
      <c r="S108" s="132"/>
      <c r="T108" s="132"/>
      <c r="U108" s="132"/>
      <c r="V108" s="59"/>
      <c r="W108" s="59"/>
    </row>
    <row r="109" spans="1:23">
      <c r="A109" s="61"/>
      <c r="B109" s="352"/>
      <c r="C109" s="352"/>
      <c r="D109" s="352"/>
      <c r="E109" s="353"/>
      <c r="F109" s="353"/>
      <c r="G109" s="353"/>
      <c r="H109" s="353"/>
      <c r="I109" s="353"/>
      <c r="J109" s="353"/>
      <c r="K109" s="352"/>
      <c r="L109" s="353"/>
      <c r="M109" s="132"/>
      <c r="N109" s="132"/>
      <c r="O109" s="132"/>
      <c r="P109" s="132"/>
      <c r="Q109" s="132"/>
      <c r="R109" s="132"/>
      <c r="S109" s="132"/>
      <c r="T109" s="132"/>
      <c r="U109" s="132"/>
      <c r="V109" s="59"/>
      <c r="W109" s="59"/>
    </row>
    <row r="110" spans="1:23">
      <c r="A110" s="61"/>
      <c r="B110" s="352"/>
      <c r="C110" s="352"/>
      <c r="D110" s="352"/>
      <c r="E110" s="353"/>
      <c r="F110" s="353"/>
      <c r="G110" s="353"/>
      <c r="H110" s="353"/>
      <c r="I110" s="353"/>
      <c r="J110" s="353"/>
      <c r="K110" s="352"/>
      <c r="L110" s="353"/>
      <c r="M110" s="132"/>
      <c r="N110" s="132"/>
      <c r="O110" s="132"/>
      <c r="P110" s="132"/>
      <c r="Q110" s="132"/>
      <c r="R110" s="132"/>
      <c r="S110" s="132"/>
      <c r="T110" s="132"/>
      <c r="U110" s="132"/>
      <c r="V110" s="59"/>
      <c r="W110" s="59"/>
    </row>
    <row r="111" spans="1:23">
      <c r="A111" s="61"/>
      <c r="B111" s="352"/>
      <c r="C111" s="352"/>
      <c r="D111" s="352"/>
      <c r="E111" s="353"/>
      <c r="F111" s="353"/>
      <c r="G111" s="353"/>
      <c r="H111" s="353"/>
      <c r="I111" s="353"/>
      <c r="J111" s="353"/>
      <c r="K111" s="352"/>
      <c r="L111" s="353"/>
      <c r="M111" s="132"/>
      <c r="N111" s="132"/>
      <c r="O111" s="132"/>
      <c r="P111" s="132"/>
      <c r="Q111" s="132"/>
      <c r="R111" s="132"/>
      <c r="S111" s="132"/>
      <c r="T111" s="132"/>
      <c r="U111" s="132"/>
      <c r="V111" s="59"/>
      <c r="W111" s="59"/>
    </row>
    <row r="112" spans="1:23">
      <c r="A112" s="61"/>
      <c r="B112" s="352"/>
      <c r="C112" s="352"/>
      <c r="D112" s="352"/>
      <c r="E112" s="353"/>
      <c r="F112" s="353"/>
      <c r="G112" s="353"/>
      <c r="H112" s="353"/>
      <c r="I112" s="353"/>
      <c r="J112" s="353"/>
      <c r="K112" s="352"/>
      <c r="L112" s="353"/>
      <c r="M112" s="132"/>
      <c r="N112" s="132"/>
      <c r="O112" s="132"/>
      <c r="P112" s="132"/>
      <c r="Q112" s="132"/>
      <c r="R112" s="132"/>
      <c r="S112" s="132"/>
      <c r="T112" s="132"/>
      <c r="U112" s="132"/>
      <c r="V112" s="59"/>
      <c r="W112" s="59"/>
    </row>
    <row r="113" spans="1:23" ht="14.25">
      <c r="A113" s="61"/>
      <c r="B113" s="352"/>
      <c r="C113" s="361"/>
      <c r="D113" s="361"/>
      <c r="E113" s="357"/>
      <c r="F113" s="357"/>
      <c r="G113" s="357"/>
      <c r="H113" s="357"/>
      <c r="I113" s="357"/>
      <c r="J113" s="357"/>
      <c r="K113" s="357"/>
      <c r="L113" s="357"/>
      <c r="M113" s="132"/>
      <c r="N113" s="132"/>
      <c r="O113" s="132"/>
      <c r="P113" s="132"/>
      <c r="Q113" s="132"/>
      <c r="R113" s="132"/>
      <c r="S113" s="132"/>
      <c r="T113" s="132"/>
      <c r="U113" s="132"/>
      <c r="V113" s="59"/>
      <c r="W113" s="59"/>
    </row>
    <row r="114" spans="1:23">
      <c r="A114" s="61"/>
      <c r="B114" s="352"/>
      <c r="C114" s="352"/>
      <c r="D114" s="352"/>
      <c r="E114" s="353"/>
      <c r="F114" s="353"/>
      <c r="G114" s="353"/>
      <c r="H114" s="353"/>
      <c r="I114" s="353"/>
      <c r="J114" s="353"/>
      <c r="K114" s="352"/>
      <c r="L114" s="353"/>
      <c r="M114" s="132"/>
      <c r="N114" s="132"/>
      <c r="O114" s="132"/>
      <c r="P114" s="132"/>
      <c r="Q114" s="132"/>
      <c r="R114" s="132"/>
      <c r="S114" s="132"/>
      <c r="T114" s="132"/>
      <c r="U114" s="132"/>
      <c r="V114" s="59"/>
      <c r="W114" s="59"/>
    </row>
    <row r="115" spans="1:23">
      <c r="A115" s="61"/>
      <c r="B115" s="352"/>
      <c r="C115" s="352"/>
      <c r="D115" s="352"/>
      <c r="E115" s="353"/>
      <c r="F115" s="353"/>
      <c r="G115" s="353"/>
      <c r="H115" s="353"/>
      <c r="I115" s="353"/>
      <c r="J115" s="353"/>
      <c r="K115" s="352"/>
      <c r="L115" s="353"/>
      <c r="M115" s="132"/>
      <c r="N115" s="132"/>
      <c r="O115" s="132"/>
      <c r="P115" s="132"/>
      <c r="Q115" s="132"/>
      <c r="R115" s="132"/>
      <c r="S115" s="132"/>
      <c r="T115" s="132"/>
      <c r="U115" s="132"/>
      <c r="V115" s="59"/>
      <c r="W115" s="59"/>
    </row>
    <row r="116" spans="1:23">
      <c r="A116" s="61"/>
      <c r="B116" s="352"/>
      <c r="C116" s="352"/>
      <c r="D116" s="352"/>
      <c r="E116" s="353"/>
      <c r="F116" s="353"/>
      <c r="G116" s="353"/>
      <c r="H116" s="353"/>
      <c r="I116" s="353"/>
      <c r="J116" s="353"/>
      <c r="K116" s="352"/>
      <c r="L116" s="353"/>
      <c r="M116" s="132"/>
      <c r="N116" s="132"/>
      <c r="O116" s="132"/>
      <c r="P116" s="132"/>
      <c r="Q116" s="132"/>
      <c r="R116" s="132"/>
      <c r="S116" s="132"/>
      <c r="T116" s="132"/>
      <c r="U116" s="132"/>
      <c r="V116" s="59"/>
      <c r="W116" s="59"/>
    </row>
    <row r="117" spans="1:23">
      <c r="A117" s="61"/>
      <c r="B117" s="352"/>
      <c r="C117" s="352"/>
      <c r="D117" s="352"/>
      <c r="E117" s="353"/>
      <c r="F117" s="353"/>
      <c r="G117" s="353"/>
      <c r="H117" s="353"/>
      <c r="I117" s="353"/>
      <c r="J117" s="353"/>
      <c r="K117" s="352"/>
      <c r="L117" s="353"/>
      <c r="M117" s="190"/>
      <c r="N117" s="132"/>
      <c r="O117" s="132"/>
      <c r="P117" s="132"/>
      <c r="Q117" s="132"/>
      <c r="R117" s="132"/>
      <c r="S117" s="132"/>
      <c r="T117" s="132"/>
      <c r="U117" s="132"/>
      <c r="V117" s="59"/>
      <c r="W117" s="59"/>
    </row>
    <row r="118" spans="1:23">
      <c r="A118" s="61"/>
      <c r="B118" s="352"/>
      <c r="C118" s="352"/>
      <c r="D118" s="352"/>
      <c r="E118" s="353"/>
      <c r="F118" s="353"/>
      <c r="G118" s="353"/>
      <c r="H118" s="353"/>
      <c r="I118" s="353"/>
      <c r="J118" s="353"/>
      <c r="K118" s="352"/>
      <c r="L118" s="353"/>
      <c r="M118" s="132"/>
      <c r="N118" s="132"/>
      <c r="O118" s="132"/>
      <c r="P118" s="132"/>
      <c r="Q118" s="132"/>
      <c r="R118" s="132"/>
      <c r="S118" s="132"/>
      <c r="T118" s="132"/>
      <c r="U118" s="132"/>
      <c r="V118" s="59"/>
      <c r="W118" s="59"/>
    </row>
    <row r="119" spans="1:23">
      <c r="A119" s="61"/>
      <c r="B119" s="352"/>
      <c r="C119" s="352"/>
      <c r="D119" s="352"/>
      <c r="E119" s="353"/>
      <c r="F119" s="353"/>
      <c r="G119" s="353"/>
      <c r="H119" s="353"/>
      <c r="I119" s="353"/>
      <c r="J119" s="353"/>
      <c r="K119" s="352"/>
      <c r="L119" s="353"/>
      <c r="M119" s="132"/>
      <c r="N119" s="132"/>
      <c r="O119" s="132"/>
      <c r="P119" s="132"/>
      <c r="Q119" s="132"/>
      <c r="R119" s="132"/>
      <c r="S119" s="132"/>
      <c r="T119" s="132"/>
      <c r="U119" s="132"/>
      <c r="V119" s="59"/>
      <c r="W119" s="59"/>
    </row>
    <row r="120" spans="1:23">
      <c r="A120" s="61"/>
      <c r="B120" s="352"/>
      <c r="C120" s="352"/>
      <c r="D120" s="352"/>
      <c r="E120" s="353"/>
      <c r="F120" s="353"/>
      <c r="G120" s="353"/>
      <c r="H120" s="353"/>
      <c r="I120" s="353"/>
      <c r="J120" s="353"/>
      <c r="K120" s="352"/>
      <c r="L120" s="353"/>
      <c r="M120" s="132"/>
      <c r="N120" s="132"/>
      <c r="O120" s="132"/>
      <c r="P120" s="132"/>
      <c r="Q120" s="132"/>
      <c r="R120" s="132"/>
      <c r="S120" s="132"/>
      <c r="T120" s="132"/>
      <c r="U120" s="132"/>
      <c r="V120" s="59"/>
      <c r="W120" s="59"/>
    </row>
    <row r="121" spans="1:23">
      <c r="A121" s="61"/>
      <c r="B121" s="352"/>
      <c r="C121" s="352"/>
      <c r="D121" s="352"/>
      <c r="E121" s="353"/>
      <c r="F121" s="353"/>
      <c r="G121" s="353"/>
      <c r="H121" s="353"/>
      <c r="I121" s="353"/>
      <c r="J121" s="353"/>
      <c r="K121" s="352"/>
      <c r="L121" s="353"/>
      <c r="M121" s="132"/>
      <c r="N121" s="132"/>
      <c r="O121" s="132"/>
      <c r="P121" s="132"/>
      <c r="Q121" s="132"/>
      <c r="R121" s="132"/>
      <c r="S121" s="132"/>
      <c r="T121" s="132"/>
      <c r="U121" s="132"/>
      <c r="V121" s="59"/>
      <c r="W121" s="59"/>
    </row>
    <row r="122" spans="1:23">
      <c r="A122" s="61"/>
      <c r="B122" s="352"/>
      <c r="C122" s="352"/>
      <c r="D122" s="352"/>
      <c r="E122" s="353"/>
      <c r="F122" s="353"/>
      <c r="G122" s="353"/>
      <c r="H122" s="353"/>
      <c r="I122" s="353"/>
      <c r="J122" s="353"/>
      <c r="K122" s="352"/>
      <c r="L122" s="353"/>
      <c r="M122" s="132"/>
      <c r="N122" s="132"/>
      <c r="O122" s="132"/>
      <c r="P122" s="132"/>
      <c r="Q122" s="132"/>
      <c r="R122" s="132"/>
      <c r="S122" s="132"/>
      <c r="T122" s="132"/>
      <c r="U122" s="132"/>
      <c r="V122" s="59"/>
      <c r="W122" s="59"/>
    </row>
    <row r="123" spans="1:23">
      <c r="A123" s="61"/>
      <c r="B123" s="352"/>
      <c r="C123" s="352"/>
      <c r="D123" s="352"/>
      <c r="E123" s="353"/>
      <c r="F123" s="353"/>
      <c r="G123" s="353"/>
      <c r="H123" s="353"/>
      <c r="I123" s="353"/>
      <c r="J123" s="353"/>
      <c r="K123" s="352"/>
      <c r="L123" s="353"/>
      <c r="M123" s="132"/>
      <c r="N123" s="132"/>
      <c r="O123" s="132"/>
      <c r="P123" s="132"/>
      <c r="Q123" s="132"/>
      <c r="R123" s="132"/>
      <c r="S123" s="132"/>
      <c r="T123" s="132"/>
      <c r="U123" s="132"/>
      <c r="V123" s="59"/>
      <c r="W123" s="59"/>
    </row>
    <row r="124" spans="1:23">
      <c r="A124" s="61"/>
      <c r="B124" s="352"/>
      <c r="C124" s="352"/>
      <c r="D124" s="352"/>
      <c r="E124" s="353"/>
      <c r="F124" s="353"/>
      <c r="G124" s="353"/>
      <c r="H124" s="353"/>
      <c r="I124" s="353"/>
      <c r="J124" s="353"/>
      <c r="K124" s="352"/>
      <c r="L124" s="353"/>
      <c r="M124" s="132"/>
      <c r="N124" s="132"/>
      <c r="O124" s="132"/>
      <c r="P124" s="132"/>
      <c r="Q124" s="132"/>
      <c r="R124" s="132"/>
      <c r="S124" s="132"/>
      <c r="T124" s="132"/>
      <c r="U124" s="132"/>
      <c r="V124" s="59"/>
      <c r="W124" s="59"/>
    </row>
    <row r="125" spans="1:23">
      <c r="A125" s="61"/>
      <c r="B125" s="352"/>
      <c r="C125" s="352"/>
      <c r="D125" s="352"/>
      <c r="E125" s="353"/>
      <c r="F125" s="353"/>
      <c r="G125" s="353"/>
      <c r="H125" s="353"/>
      <c r="I125" s="353"/>
      <c r="J125" s="353"/>
      <c r="K125" s="352"/>
      <c r="L125" s="353"/>
      <c r="M125" s="132"/>
      <c r="N125" s="132"/>
      <c r="O125" s="132"/>
      <c r="P125" s="132"/>
      <c r="Q125" s="132"/>
      <c r="R125" s="132"/>
      <c r="S125" s="132"/>
      <c r="T125" s="132"/>
      <c r="U125" s="132"/>
      <c r="V125" s="59"/>
      <c r="W125" s="59"/>
    </row>
    <row r="126" spans="1:23">
      <c r="A126" s="61"/>
      <c r="B126" s="352"/>
      <c r="C126" s="352"/>
      <c r="D126" s="352"/>
      <c r="E126" s="353"/>
      <c r="F126" s="353"/>
      <c r="G126" s="353"/>
      <c r="H126" s="353"/>
      <c r="I126" s="353"/>
      <c r="J126" s="353"/>
      <c r="K126" s="352"/>
      <c r="L126" s="353"/>
      <c r="M126" s="132"/>
      <c r="N126" s="132"/>
      <c r="O126" s="132"/>
      <c r="P126" s="132"/>
      <c r="Q126" s="132"/>
      <c r="R126" s="132"/>
      <c r="S126" s="132"/>
      <c r="T126" s="132"/>
      <c r="U126" s="132"/>
      <c r="V126" s="59"/>
      <c r="W126" s="59"/>
    </row>
    <row r="127" spans="1:23">
      <c r="A127" s="61"/>
      <c r="B127" s="352"/>
      <c r="C127" s="352"/>
      <c r="D127" s="352"/>
      <c r="E127" s="353"/>
      <c r="F127" s="353"/>
      <c r="G127" s="353"/>
      <c r="H127" s="353"/>
      <c r="I127" s="353"/>
      <c r="J127" s="353"/>
      <c r="K127" s="352"/>
      <c r="L127" s="353"/>
      <c r="M127" s="132"/>
      <c r="N127" s="132"/>
      <c r="O127" s="132"/>
      <c r="P127" s="132"/>
      <c r="Q127" s="132"/>
      <c r="R127" s="132"/>
      <c r="S127" s="132"/>
      <c r="T127" s="132"/>
      <c r="U127" s="132"/>
      <c r="V127" s="59"/>
      <c r="W127" s="59"/>
    </row>
    <row r="128" spans="1:23">
      <c r="A128" s="61"/>
      <c r="B128" s="352"/>
      <c r="C128" s="352"/>
      <c r="D128" s="352"/>
      <c r="E128" s="353"/>
      <c r="F128" s="353"/>
      <c r="G128" s="353"/>
      <c r="H128" s="353"/>
      <c r="I128" s="353"/>
      <c r="J128" s="353"/>
      <c r="K128" s="352"/>
      <c r="L128" s="353"/>
      <c r="M128" s="132"/>
      <c r="N128" s="132"/>
      <c r="O128" s="132"/>
      <c r="P128" s="132"/>
      <c r="Q128" s="132"/>
      <c r="R128" s="132"/>
      <c r="S128" s="132"/>
      <c r="T128" s="132"/>
      <c r="U128" s="132"/>
      <c r="V128" s="59"/>
      <c r="W128" s="59"/>
    </row>
    <row r="129" spans="1:23">
      <c r="A129" s="61"/>
      <c r="B129" s="352"/>
      <c r="C129" s="360"/>
      <c r="D129" s="360"/>
      <c r="E129" s="354"/>
      <c r="F129" s="354"/>
      <c r="G129" s="354"/>
      <c r="H129" s="354"/>
      <c r="I129" s="354"/>
      <c r="J129" s="354"/>
      <c r="K129" s="358"/>
      <c r="L129" s="354"/>
      <c r="M129" s="132"/>
      <c r="N129" s="132"/>
      <c r="O129" s="132"/>
      <c r="P129" s="132"/>
      <c r="Q129" s="132"/>
      <c r="R129" s="132"/>
      <c r="S129" s="132"/>
      <c r="T129" s="132"/>
      <c r="U129" s="132"/>
      <c r="V129" s="59"/>
      <c r="W129" s="59"/>
    </row>
    <row r="130" spans="1:23">
      <c r="A130" s="61"/>
      <c r="B130" s="352"/>
      <c r="C130" s="352"/>
      <c r="D130" s="352"/>
      <c r="E130" s="353"/>
      <c r="F130" s="353"/>
      <c r="G130" s="353"/>
      <c r="H130" s="353"/>
      <c r="I130" s="353"/>
      <c r="J130" s="353"/>
      <c r="K130" s="352"/>
      <c r="L130" s="353"/>
      <c r="M130" s="132"/>
      <c r="N130" s="132"/>
      <c r="O130" s="132"/>
      <c r="P130" s="132"/>
      <c r="Q130" s="132"/>
      <c r="R130" s="132"/>
      <c r="S130" s="132"/>
      <c r="T130" s="132"/>
      <c r="U130" s="132"/>
      <c r="V130" s="59"/>
      <c r="W130" s="59"/>
    </row>
    <row r="131" spans="1:23">
      <c r="A131" s="61"/>
      <c r="B131" s="352"/>
      <c r="C131" s="352"/>
      <c r="D131" s="352"/>
      <c r="E131" s="353"/>
      <c r="F131" s="353"/>
      <c r="G131" s="353"/>
      <c r="H131" s="353"/>
      <c r="I131" s="353"/>
      <c r="J131" s="353"/>
      <c r="K131" s="352"/>
      <c r="L131" s="353"/>
      <c r="M131" s="132"/>
      <c r="N131" s="132"/>
      <c r="O131" s="132"/>
      <c r="P131" s="132"/>
      <c r="Q131" s="132"/>
      <c r="R131" s="132"/>
      <c r="S131" s="132"/>
      <c r="T131" s="132"/>
      <c r="U131" s="132"/>
      <c r="V131" s="59"/>
      <c r="W131" s="59"/>
    </row>
    <row r="132" spans="1:23">
      <c r="A132" s="61"/>
      <c r="B132" s="352"/>
      <c r="C132" s="352"/>
      <c r="D132" s="352"/>
      <c r="E132" s="353"/>
      <c r="F132" s="353"/>
      <c r="G132" s="353"/>
      <c r="H132" s="353"/>
      <c r="I132" s="353"/>
      <c r="J132" s="353"/>
      <c r="K132" s="352"/>
      <c r="L132" s="353"/>
      <c r="M132" s="132"/>
      <c r="N132" s="132"/>
      <c r="O132" s="132"/>
      <c r="P132" s="132"/>
      <c r="Q132" s="132"/>
      <c r="R132" s="132"/>
      <c r="S132" s="132"/>
      <c r="T132" s="132"/>
      <c r="U132" s="132"/>
      <c r="V132" s="59"/>
      <c r="W132" s="59"/>
    </row>
    <row r="133" spans="1:23">
      <c r="A133" s="61"/>
      <c r="B133" s="352"/>
      <c r="C133" s="352"/>
      <c r="D133" s="352"/>
      <c r="E133" s="353"/>
      <c r="F133" s="353"/>
      <c r="G133" s="353"/>
      <c r="H133" s="353"/>
      <c r="I133" s="353"/>
      <c r="J133" s="353"/>
      <c r="K133" s="352"/>
      <c r="L133" s="353"/>
      <c r="M133" s="132"/>
      <c r="N133" s="132"/>
      <c r="O133" s="132"/>
      <c r="P133" s="132"/>
      <c r="Q133" s="132"/>
      <c r="R133" s="132"/>
      <c r="S133" s="132"/>
      <c r="T133" s="132"/>
      <c r="U133" s="132"/>
      <c r="V133" s="59"/>
      <c r="W133" s="59"/>
    </row>
    <row r="134" spans="1:23">
      <c r="A134" s="61"/>
      <c r="B134" s="352"/>
      <c r="C134" s="352"/>
      <c r="D134" s="352"/>
      <c r="E134" s="353"/>
      <c r="F134" s="353"/>
      <c r="G134" s="353"/>
      <c r="H134" s="353"/>
      <c r="I134" s="353"/>
      <c r="J134" s="353"/>
      <c r="K134" s="352"/>
      <c r="L134" s="353"/>
      <c r="M134" s="132"/>
      <c r="N134" s="132"/>
      <c r="O134" s="132"/>
      <c r="P134" s="132"/>
      <c r="Q134" s="132"/>
      <c r="R134" s="132"/>
      <c r="S134" s="132"/>
      <c r="T134" s="132"/>
      <c r="U134" s="132"/>
      <c r="V134" s="59"/>
      <c r="W134" s="59"/>
    </row>
    <row r="135" spans="1:23">
      <c r="A135" s="61"/>
      <c r="B135" s="352"/>
      <c r="C135" s="352"/>
      <c r="D135" s="352"/>
      <c r="E135" s="353"/>
      <c r="F135" s="353"/>
      <c r="G135" s="353"/>
      <c r="H135" s="353"/>
      <c r="I135" s="353"/>
      <c r="J135" s="353"/>
      <c r="K135" s="352"/>
      <c r="L135" s="353"/>
      <c r="M135" s="132"/>
      <c r="N135" s="132"/>
      <c r="O135" s="132"/>
      <c r="P135" s="132"/>
      <c r="Q135" s="132"/>
      <c r="R135" s="132"/>
      <c r="S135" s="132"/>
      <c r="T135" s="132"/>
      <c r="U135" s="132"/>
      <c r="V135" s="59"/>
      <c r="W135" s="59"/>
    </row>
    <row r="136" spans="1:23">
      <c r="A136" s="61"/>
      <c r="B136" s="352"/>
      <c r="C136" s="352"/>
      <c r="D136" s="352"/>
      <c r="E136" s="353"/>
      <c r="F136" s="353"/>
      <c r="G136" s="353"/>
      <c r="H136" s="353"/>
      <c r="I136" s="353"/>
      <c r="J136" s="353"/>
      <c r="K136" s="352"/>
      <c r="L136" s="353"/>
      <c r="M136" s="132"/>
      <c r="N136" s="132"/>
      <c r="O136" s="132"/>
      <c r="P136" s="132"/>
      <c r="Q136" s="132"/>
      <c r="R136" s="132"/>
      <c r="S136" s="132"/>
      <c r="T136" s="132"/>
      <c r="U136" s="132"/>
      <c r="V136" s="59"/>
      <c r="W136" s="59"/>
    </row>
    <row r="137" spans="1:23">
      <c r="A137" s="61"/>
      <c r="B137" s="352"/>
      <c r="C137" s="352"/>
      <c r="D137" s="352"/>
      <c r="E137" s="353"/>
      <c r="F137" s="353"/>
      <c r="G137" s="353"/>
      <c r="H137" s="353"/>
      <c r="I137" s="353"/>
      <c r="J137" s="353"/>
      <c r="K137" s="352"/>
      <c r="L137" s="353"/>
      <c r="M137" s="132"/>
      <c r="N137" s="132"/>
      <c r="O137" s="132"/>
      <c r="P137" s="132"/>
      <c r="Q137" s="132"/>
      <c r="R137" s="132"/>
      <c r="S137" s="132"/>
      <c r="T137" s="132"/>
      <c r="U137" s="132"/>
      <c r="V137" s="59"/>
      <c r="W137" s="59"/>
    </row>
    <row r="138" spans="1:23">
      <c r="A138" s="61"/>
      <c r="B138" s="352"/>
      <c r="C138" s="352"/>
      <c r="D138" s="352"/>
      <c r="E138" s="353"/>
      <c r="F138" s="353"/>
      <c r="G138" s="353"/>
      <c r="H138" s="353"/>
      <c r="I138" s="353"/>
      <c r="J138" s="353"/>
      <c r="K138" s="352"/>
      <c r="L138" s="353"/>
      <c r="M138" s="132"/>
      <c r="N138" s="132"/>
      <c r="O138" s="132"/>
      <c r="P138" s="132"/>
      <c r="Q138" s="132"/>
      <c r="R138" s="132"/>
      <c r="S138" s="132"/>
      <c r="T138" s="132"/>
      <c r="U138" s="132"/>
      <c r="V138" s="59"/>
      <c r="W138" s="59"/>
    </row>
    <row r="139" spans="1:23">
      <c r="A139" s="61"/>
      <c r="B139" s="352"/>
      <c r="C139" s="352"/>
      <c r="D139" s="352"/>
      <c r="E139" s="353"/>
      <c r="F139" s="353"/>
      <c r="G139" s="353"/>
      <c r="H139" s="353"/>
      <c r="I139" s="353"/>
      <c r="J139" s="353"/>
      <c r="K139" s="352"/>
      <c r="L139" s="353"/>
      <c r="M139" s="132"/>
      <c r="N139" s="132"/>
      <c r="O139" s="132"/>
      <c r="P139" s="132"/>
      <c r="Q139" s="132"/>
      <c r="R139" s="132"/>
      <c r="S139" s="132"/>
      <c r="T139" s="132"/>
      <c r="U139" s="132"/>
      <c r="V139" s="59"/>
      <c r="W139" s="59"/>
    </row>
    <row r="140" spans="1:23">
      <c r="A140" s="61"/>
      <c r="B140" s="352"/>
      <c r="C140" s="352"/>
      <c r="D140" s="352"/>
      <c r="E140" s="353"/>
      <c r="F140" s="353"/>
      <c r="G140" s="353"/>
      <c r="H140" s="353"/>
      <c r="I140" s="353"/>
      <c r="J140" s="353"/>
      <c r="K140" s="352"/>
      <c r="L140" s="353"/>
      <c r="M140" s="132"/>
      <c r="N140" s="132"/>
      <c r="O140" s="132"/>
      <c r="P140" s="132"/>
      <c r="Q140" s="132"/>
      <c r="R140" s="132"/>
      <c r="S140" s="132"/>
      <c r="T140" s="132"/>
      <c r="U140" s="132"/>
      <c r="V140" s="59"/>
      <c r="W140" s="59"/>
    </row>
    <row r="141" spans="1:23">
      <c r="A141" s="61"/>
      <c r="B141" s="352"/>
      <c r="C141" s="352"/>
      <c r="D141" s="352"/>
      <c r="E141" s="353"/>
      <c r="F141" s="353"/>
      <c r="G141" s="353"/>
      <c r="H141" s="353"/>
      <c r="I141" s="353"/>
      <c r="J141" s="353"/>
      <c r="K141" s="352"/>
      <c r="L141" s="353"/>
      <c r="M141" s="132"/>
      <c r="N141" s="132"/>
      <c r="O141" s="132"/>
      <c r="P141" s="132"/>
      <c r="Q141" s="132"/>
      <c r="R141" s="132"/>
      <c r="S141" s="132"/>
      <c r="T141" s="132"/>
      <c r="U141" s="132"/>
      <c r="V141" s="59"/>
      <c r="W141" s="59"/>
    </row>
    <row r="142" spans="1:23">
      <c r="A142" s="61"/>
      <c r="B142" s="352"/>
      <c r="C142" s="360"/>
      <c r="D142" s="360"/>
      <c r="E142" s="354"/>
      <c r="F142" s="354"/>
      <c r="G142" s="354"/>
      <c r="H142" s="354"/>
      <c r="I142" s="354"/>
      <c r="J142" s="354"/>
      <c r="K142" s="354"/>
      <c r="L142" s="354"/>
      <c r="M142" s="190"/>
      <c r="N142" s="132"/>
      <c r="O142" s="132"/>
      <c r="P142" s="132"/>
      <c r="Q142" s="132"/>
      <c r="R142" s="132"/>
      <c r="S142" s="132"/>
      <c r="T142" s="132"/>
      <c r="U142" s="132"/>
      <c r="V142" s="59"/>
      <c r="W142" s="59"/>
    </row>
    <row r="143" spans="1:23">
      <c r="A143" s="61"/>
      <c r="B143" s="352"/>
      <c r="C143" s="352"/>
      <c r="D143" s="352"/>
      <c r="E143" s="353"/>
      <c r="F143" s="353"/>
      <c r="G143" s="353"/>
      <c r="H143" s="353"/>
      <c r="I143" s="353"/>
      <c r="J143" s="353"/>
      <c r="K143" s="352"/>
      <c r="L143" s="353"/>
      <c r="M143" s="132"/>
      <c r="N143" s="132"/>
      <c r="O143" s="132"/>
      <c r="P143" s="132"/>
      <c r="Q143" s="132"/>
      <c r="R143" s="132"/>
      <c r="S143" s="132"/>
      <c r="T143" s="132"/>
      <c r="U143" s="132"/>
      <c r="V143" s="59"/>
      <c r="W143" s="59"/>
    </row>
    <row r="144" spans="1:23">
      <c r="A144" s="61"/>
      <c r="B144" s="352"/>
      <c r="C144" s="352"/>
      <c r="D144" s="352"/>
      <c r="E144" s="353"/>
      <c r="F144" s="353"/>
      <c r="G144" s="353"/>
      <c r="H144" s="353"/>
      <c r="I144" s="353"/>
      <c r="J144" s="353"/>
      <c r="K144" s="352"/>
      <c r="L144" s="353"/>
      <c r="M144" s="132"/>
      <c r="N144" s="132"/>
      <c r="O144" s="132"/>
      <c r="P144" s="132"/>
      <c r="Q144" s="132"/>
      <c r="R144" s="132"/>
      <c r="S144" s="132"/>
      <c r="T144" s="132"/>
      <c r="U144" s="132"/>
      <c r="V144" s="59"/>
      <c r="W144" s="59"/>
    </row>
    <row r="145" spans="1:23">
      <c r="A145" s="61"/>
      <c r="B145" s="352"/>
      <c r="C145" s="352"/>
      <c r="D145" s="352"/>
      <c r="E145" s="353"/>
      <c r="F145" s="353"/>
      <c r="G145" s="353"/>
      <c r="H145" s="353"/>
      <c r="I145" s="353"/>
      <c r="J145" s="353"/>
      <c r="K145" s="352"/>
      <c r="L145" s="353"/>
      <c r="M145" s="132"/>
      <c r="N145" s="132"/>
      <c r="O145" s="132"/>
      <c r="P145" s="132"/>
      <c r="Q145" s="132"/>
      <c r="R145" s="132"/>
      <c r="S145" s="132"/>
      <c r="T145" s="132"/>
      <c r="U145" s="132"/>
      <c r="V145" s="59"/>
      <c r="W145" s="59"/>
    </row>
    <row r="146" spans="1:23">
      <c r="A146" s="61"/>
      <c r="B146" s="352"/>
      <c r="C146" s="352"/>
      <c r="D146" s="352"/>
      <c r="E146" s="353"/>
      <c r="F146" s="353"/>
      <c r="G146" s="353"/>
      <c r="H146" s="353"/>
      <c r="I146" s="353"/>
      <c r="J146" s="353"/>
      <c r="K146" s="352"/>
      <c r="L146" s="353"/>
      <c r="M146" s="132"/>
      <c r="N146" s="132"/>
      <c r="O146" s="132"/>
      <c r="P146" s="132"/>
      <c r="Q146" s="132"/>
      <c r="R146" s="132"/>
      <c r="S146" s="132"/>
      <c r="T146" s="132"/>
      <c r="U146" s="132"/>
      <c r="V146" s="59"/>
      <c r="W146" s="59"/>
    </row>
    <row r="147" spans="1:23">
      <c r="A147" s="61"/>
      <c r="B147" s="352"/>
      <c r="C147" s="352"/>
      <c r="D147" s="352"/>
      <c r="E147" s="353"/>
      <c r="F147" s="353"/>
      <c r="G147" s="353"/>
      <c r="H147" s="353"/>
      <c r="I147" s="353"/>
      <c r="J147" s="353"/>
      <c r="K147" s="352"/>
      <c r="L147" s="353"/>
      <c r="M147" s="132"/>
      <c r="N147" s="132"/>
      <c r="O147" s="132"/>
      <c r="P147" s="132"/>
      <c r="Q147" s="132"/>
      <c r="R147" s="132"/>
      <c r="S147" s="132"/>
      <c r="T147" s="132"/>
      <c r="U147" s="132"/>
      <c r="V147" s="59"/>
      <c r="W147" s="59"/>
    </row>
    <row r="148" spans="1:23">
      <c r="A148" s="61"/>
      <c r="B148" s="352"/>
      <c r="C148" s="352"/>
      <c r="D148" s="352"/>
      <c r="E148" s="353"/>
      <c r="F148" s="353"/>
      <c r="G148" s="353"/>
      <c r="H148" s="353"/>
      <c r="I148" s="353"/>
      <c r="J148" s="353"/>
      <c r="K148" s="352"/>
      <c r="L148" s="353"/>
      <c r="M148" s="132"/>
      <c r="N148" s="132"/>
      <c r="O148" s="132"/>
      <c r="P148" s="132"/>
      <c r="Q148" s="132"/>
      <c r="R148" s="132"/>
      <c r="S148" s="132"/>
      <c r="T148" s="132"/>
      <c r="U148" s="132"/>
      <c r="V148" s="59"/>
      <c r="W148" s="59"/>
    </row>
    <row r="149" spans="1:23">
      <c r="A149" s="61"/>
      <c r="B149" s="352"/>
      <c r="C149" s="352"/>
      <c r="D149" s="352"/>
      <c r="E149" s="353"/>
      <c r="F149" s="353"/>
      <c r="G149" s="353"/>
      <c r="H149" s="353"/>
      <c r="I149" s="353"/>
      <c r="J149" s="353"/>
      <c r="K149" s="352"/>
      <c r="L149" s="353"/>
      <c r="M149" s="132"/>
      <c r="N149" s="132"/>
      <c r="O149" s="132"/>
      <c r="P149" s="132"/>
      <c r="Q149" s="132"/>
      <c r="R149" s="132"/>
      <c r="S149" s="132"/>
      <c r="T149" s="132"/>
      <c r="U149" s="132"/>
      <c r="V149" s="59"/>
      <c r="W149" s="59"/>
    </row>
    <row r="150" spans="1:23">
      <c r="A150" s="61"/>
      <c r="B150" s="352"/>
      <c r="C150" s="352"/>
      <c r="D150" s="352"/>
      <c r="E150" s="353"/>
      <c r="F150" s="353"/>
      <c r="G150" s="353"/>
      <c r="H150" s="353"/>
      <c r="I150" s="353"/>
      <c r="J150" s="353"/>
      <c r="K150" s="352"/>
      <c r="L150" s="353"/>
      <c r="M150" s="132"/>
      <c r="N150" s="132"/>
      <c r="O150" s="132"/>
      <c r="P150" s="132"/>
      <c r="Q150" s="132"/>
      <c r="R150" s="132"/>
      <c r="S150" s="132"/>
      <c r="T150" s="132"/>
      <c r="U150" s="132"/>
      <c r="V150" s="59"/>
      <c r="W150" s="59"/>
    </row>
    <row r="151" spans="1:23">
      <c r="A151" s="61"/>
      <c r="B151" s="352"/>
      <c r="C151" s="352"/>
      <c r="D151" s="352"/>
      <c r="E151" s="353"/>
      <c r="F151" s="353"/>
      <c r="G151" s="353"/>
      <c r="H151" s="353"/>
      <c r="I151" s="353"/>
      <c r="J151" s="353"/>
      <c r="K151" s="352"/>
      <c r="L151" s="353"/>
      <c r="M151" s="132"/>
      <c r="N151" s="132"/>
      <c r="O151" s="132"/>
      <c r="P151" s="132"/>
      <c r="Q151" s="132"/>
      <c r="R151" s="132"/>
      <c r="S151" s="132"/>
      <c r="T151" s="132"/>
      <c r="U151" s="132"/>
      <c r="V151" s="59"/>
      <c r="W151" s="59"/>
    </row>
    <row r="152" spans="1:23">
      <c r="A152" s="61"/>
      <c r="B152" s="352"/>
      <c r="C152" s="352"/>
      <c r="D152" s="352"/>
      <c r="E152" s="353"/>
      <c r="F152" s="353"/>
      <c r="G152" s="353"/>
      <c r="H152" s="353"/>
      <c r="I152" s="353"/>
      <c r="J152" s="353"/>
      <c r="K152" s="352"/>
      <c r="L152" s="353"/>
      <c r="M152" s="132"/>
      <c r="N152" s="132"/>
      <c r="O152" s="132"/>
      <c r="P152" s="132"/>
      <c r="Q152" s="132"/>
      <c r="R152" s="132"/>
      <c r="S152" s="132"/>
      <c r="T152" s="132"/>
      <c r="U152" s="132"/>
      <c r="V152" s="59"/>
      <c r="W152" s="59"/>
    </row>
    <row r="153" spans="1:23">
      <c r="A153" s="61"/>
      <c r="B153" s="352"/>
      <c r="C153" s="352"/>
      <c r="D153" s="352"/>
      <c r="E153" s="353"/>
      <c r="F153" s="353"/>
      <c r="G153" s="353"/>
      <c r="H153" s="353"/>
      <c r="I153" s="353"/>
      <c r="J153" s="353"/>
      <c r="K153" s="352"/>
      <c r="L153" s="353"/>
      <c r="M153" s="132"/>
      <c r="N153" s="132"/>
      <c r="O153" s="132"/>
      <c r="P153" s="132"/>
      <c r="Q153" s="132"/>
      <c r="R153" s="132"/>
      <c r="S153" s="132"/>
      <c r="T153" s="132"/>
      <c r="U153" s="132"/>
      <c r="V153" s="59"/>
      <c r="W153" s="59"/>
    </row>
    <row r="154" spans="1:23">
      <c r="A154" s="61"/>
      <c r="B154" s="352"/>
      <c r="C154" s="352"/>
      <c r="D154" s="352"/>
      <c r="E154" s="353"/>
      <c r="F154" s="353"/>
      <c r="G154" s="353"/>
      <c r="H154" s="353"/>
      <c r="I154" s="353"/>
      <c r="J154" s="353"/>
      <c r="K154" s="352"/>
      <c r="L154" s="353"/>
      <c r="M154" s="132"/>
      <c r="N154" s="132"/>
      <c r="O154" s="132"/>
      <c r="P154" s="132"/>
      <c r="Q154" s="132"/>
      <c r="R154" s="132"/>
      <c r="S154" s="132"/>
      <c r="T154" s="132"/>
      <c r="U154" s="132"/>
      <c r="V154" s="59"/>
      <c r="W154" s="59"/>
    </row>
    <row r="155" spans="1:23">
      <c r="A155" s="61"/>
      <c r="B155" s="352"/>
      <c r="C155" s="352"/>
      <c r="D155" s="352"/>
      <c r="E155" s="353"/>
      <c r="F155" s="353"/>
      <c r="G155" s="353"/>
      <c r="H155" s="353"/>
      <c r="I155" s="353"/>
      <c r="J155" s="353"/>
      <c r="K155" s="352"/>
      <c r="L155" s="353"/>
      <c r="M155" s="132"/>
      <c r="N155" s="132"/>
      <c r="O155" s="132"/>
      <c r="P155" s="132"/>
      <c r="Q155" s="132"/>
      <c r="R155" s="132"/>
      <c r="S155" s="132"/>
      <c r="T155" s="132"/>
      <c r="U155" s="132"/>
      <c r="V155" s="59"/>
      <c r="W155" s="59"/>
    </row>
    <row r="156" spans="1:23">
      <c r="A156" s="61"/>
      <c r="B156" s="352"/>
      <c r="C156" s="352"/>
      <c r="D156" s="352"/>
      <c r="E156" s="353"/>
      <c r="F156" s="353"/>
      <c r="G156" s="353"/>
      <c r="H156" s="353"/>
      <c r="I156" s="353"/>
      <c r="J156" s="353"/>
      <c r="K156" s="352"/>
      <c r="L156" s="353"/>
      <c r="M156" s="132"/>
      <c r="N156" s="132"/>
      <c r="O156" s="132"/>
      <c r="P156" s="132"/>
      <c r="Q156" s="132"/>
      <c r="R156" s="132"/>
      <c r="S156" s="132"/>
      <c r="T156" s="132"/>
      <c r="U156" s="132"/>
      <c r="V156" s="59"/>
      <c r="W156" s="59"/>
    </row>
    <row r="157" spans="1:23">
      <c r="A157" s="61"/>
      <c r="B157" s="352"/>
      <c r="C157" s="352"/>
      <c r="D157" s="352"/>
      <c r="E157" s="353"/>
      <c r="F157" s="353"/>
      <c r="G157" s="353"/>
      <c r="H157" s="353"/>
      <c r="I157" s="353"/>
      <c r="J157" s="353"/>
      <c r="K157" s="352"/>
      <c r="L157" s="353"/>
      <c r="M157" s="132"/>
      <c r="N157" s="132"/>
      <c r="O157" s="132"/>
      <c r="P157" s="132"/>
      <c r="Q157" s="132"/>
      <c r="R157" s="132"/>
      <c r="S157" s="132"/>
      <c r="T157" s="132"/>
      <c r="U157" s="132"/>
      <c r="V157" s="59"/>
      <c r="W157" s="59"/>
    </row>
    <row r="158" spans="1:23">
      <c r="A158" s="61"/>
      <c r="B158" s="352"/>
      <c r="C158" s="352"/>
      <c r="D158" s="352"/>
      <c r="E158" s="353"/>
      <c r="F158" s="353"/>
      <c r="G158" s="353"/>
      <c r="H158" s="353"/>
      <c r="I158" s="353"/>
      <c r="J158" s="353"/>
      <c r="K158" s="352"/>
      <c r="L158" s="353"/>
      <c r="M158" s="132"/>
      <c r="N158" s="132"/>
      <c r="O158" s="132"/>
      <c r="P158" s="132"/>
      <c r="Q158" s="132"/>
      <c r="R158" s="132"/>
      <c r="S158" s="132"/>
      <c r="T158" s="132"/>
      <c r="U158" s="132"/>
      <c r="V158" s="59"/>
      <c r="W158" s="59"/>
    </row>
    <row r="159" spans="1:23">
      <c r="A159" s="61"/>
      <c r="B159" s="352"/>
      <c r="C159" s="352"/>
      <c r="D159" s="352"/>
      <c r="E159" s="353"/>
      <c r="F159" s="353"/>
      <c r="G159" s="353"/>
      <c r="H159" s="353"/>
      <c r="I159" s="353"/>
      <c r="J159" s="353"/>
      <c r="K159" s="352"/>
      <c r="L159" s="353"/>
      <c r="M159" s="132"/>
      <c r="N159" s="132"/>
      <c r="O159" s="132"/>
      <c r="P159" s="132"/>
      <c r="Q159" s="132"/>
      <c r="R159" s="132"/>
      <c r="S159" s="132"/>
      <c r="T159" s="132"/>
      <c r="U159" s="132"/>
      <c r="V159" s="59"/>
      <c r="W159" s="59"/>
    </row>
    <row r="160" spans="1:23">
      <c r="A160" s="61"/>
      <c r="B160" s="352"/>
      <c r="C160" s="352"/>
      <c r="D160" s="352"/>
      <c r="E160" s="353"/>
      <c r="F160" s="353"/>
      <c r="G160" s="353"/>
      <c r="H160" s="353"/>
      <c r="I160" s="353"/>
      <c r="J160" s="353"/>
      <c r="K160" s="352"/>
      <c r="L160" s="353"/>
      <c r="M160" s="132"/>
      <c r="N160" s="132"/>
      <c r="O160" s="132"/>
      <c r="P160" s="132"/>
      <c r="Q160" s="132"/>
      <c r="R160" s="132"/>
      <c r="S160" s="132"/>
      <c r="T160" s="132"/>
      <c r="U160" s="132"/>
      <c r="V160" s="59"/>
      <c r="W160" s="59"/>
    </row>
    <row r="161" spans="1:23">
      <c r="A161" s="61"/>
      <c r="B161" s="352"/>
      <c r="C161" s="352"/>
      <c r="D161" s="352"/>
      <c r="E161" s="353"/>
      <c r="F161" s="353"/>
      <c r="G161" s="353"/>
      <c r="H161" s="353"/>
      <c r="I161" s="353"/>
      <c r="J161" s="353"/>
      <c r="K161" s="352"/>
      <c r="L161" s="353"/>
      <c r="M161" s="132"/>
      <c r="N161" s="132"/>
      <c r="O161" s="132"/>
      <c r="P161" s="132"/>
      <c r="Q161" s="132"/>
      <c r="R161" s="132"/>
      <c r="S161" s="132"/>
      <c r="T161" s="132"/>
      <c r="U161" s="132"/>
      <c r="V161" s="59"/>
      <c r="W161" s="59"/>
    </row>
    <row r="162" spans="1:23">
      <c r="A162" s="61"/>
      <c r="B162" s="352"/>
      <c r="C162" s="352"/>
      <c r="D162" s="352"/>
      <c r="E162" s="353"/>
      <c r="F162" s="353"/>
      <c r="G162" s="353"/>
      <c r="H162" s="353"/>
      <c r="I162" s="353"/>
      <c r="J162" s="353"/>
      <c r="K162" s="352"/>
      <c r="L162" s="353"/>
      <c r="M162" s="132"/>
      <c r="N162" s="132"/>
      <c r="O162" s="132"/>
      <c r="P162" s="132"/>
      <c r="Q162" s="132"/>
      <c r="R162" s="132"/>
      <c r="S162" s="132"/>
      <c r="T162" s="132"/>
      <c r="U162" s="132"/>
      <c r="V162" s="59"/>
      <c r="W162" s="59"/>
    </row>
    <row r="163" spans="1:23">
      <c r="A163" s="61"/>
      <c r="B163" s="352"/>
      <c r="C163" s="352"/>
      <c r="D163" s="352"/>
      <c r="E163" s="353"/>
      <c r="F163" s="353"/>
      <c r="G163" s="353"/>
      <c r="H163" s="353"/>
      <c r="I163" s="353"/>
      <c r="J163" s="353"/>
      <c r="K163" s="352"/>
      <c r="L163" s="353"/>
      <c r="M163" s="132"/>
      <c r="N163" s="132"/>
      <c r="O163" s="132"/>
      <c r="P163" s="132"/>
      <c r="Q163" s="132"/>
      <c r="R163" s="132"/>
      <c r="S163" s="132"/>
      <c r="T163" s="132"/>
      <c r="U163" s="132"/>
      <c r="V163" s="59"/>
      <c r="W163" s="59"/>
    </row>
    <row r="164" spans="1:23">
      <c r="A164" s="61"/>
      <c r="B164" s="352"/>
      <c r="C164" s="360"/>
      <c r="D164" s="360"/>
      <c r="E164" s="354"/>
      <c r="F164" s="354"/>
      <c r="G164" s="354"/>
      <c r="H164" s="354"/>
      <c r="I164" s="354"/>
      <c r="J164" s="354"/>
      <c r="K164" s="354"/>
      <c r="L164" s="354"/>
      <c r="M164" s="132"/>
      <c r="N164" s="132"/>
      <c r="O164" s="132"/>
      <c r="P164" s="132"/>
      <c r="Q164" s="132"/>
      <c r="R164" s="132"/>
      <c r="S164" s="132"/>
      <c r="T164" s="132"/>
      <c r="U164" s="132"/>
      <c r="V164" s="59"/>
      <c r="W164" s="59"/>
    </row>
    <row r="165" spans="1:23">
      <c r="A165" s="61"/>
      <c r="B165" s="352"/>
      <c r="C165" s="352"/>
      <c r="D165" s="352"/>
      <c r="E165" s="353"/>
      <c r="F165" s="353"/>
      <c r="G165" s="353"/>
      <c r="H165" s="353"/>
      <c r="I165" s="353"/>
      <c r="J165" s="353"/>
      <c r="K165" s="352"/>
      <c r="L165" s="353"/>
      <c r="M165" s="132"/>
      <c r="N165" s="132"/>
      <c r="O165" s="132"/>
      <c r="P165" s="132"/>
      <c r="Q165" s="132"/>
      <c r="R165" s="132"/>
      <c r="S165" s="132"/>
      <c r="T165" s="132"/>
      <c r="U165" s="132"/>
      <c r="V165" s="59"/>
      <c r="W165" s="59"/>
    </row>
    <row r="166" spans="1:23">
      <c r="A166" s="61"/>
      <c r="B166" s="352"/>
      <c r="C166" s="352"/>
      <c r="D166" s="359"/>
      <c r="E166" s="353"/>
      <c r="F166" s="353"/>
      <c r="G166" s="353"/>
      <c r="H166" s="353"/>
      <c r="I166" s="353"/>
      <c r="J166" s="353"/>
      <c r="K166" s="352"/>
      <c r="L166" s="353"/>
      <c r="M166" s="132"/>
      <c r="N166" s="132"/>
      <c r="O166" s="132"/>
      <c r="P166" s="132"/>
      <c r="Q166" s="132"/>
      <c r="R166" s="132"/>
      <c r="S166" s="132"/>
      <c r="T166" s="132"/>
      <c r="U166" s="132"/>
      <c r="V166" s="59"/>
      <c r="W166" s="59"/>
    </row>
    <row r="167" spans="1:23">
      <c r="A167" s="61"/>
      <c r="B167" s="352"/>
      <c r="C167" s="352"/>
      <c r="D167" s="359"/>
      <c r="E167" s="353"/>
      <c r="F167" s="353"/>
      <c r="G167" s="353"/>
      <c r="H167" s="353"/>
      <c r="I167" s="353"/>
      <c r="J167" s="353"/>
      <c r="K167" s="352"/>
      <c r="L167" s="353"/>
      <c r="M167" s="132"/>
      <c r="N167" s="132"/>
      <c r="O167" s="132"/>
      <c r="P167" s="132"/>
      <c r="Q167" s="132"/>
      <c r="R167" s="132"/>
      <c r="S167" s="132"/>
      <c r="T167" s="132"/>
      <c r="U167" s="132"/>
      <c r="V167" s="59"/>
      <c r="W167" s="59"/>
    </row>
    <row r="168" spans="1:23">
      <c r="A168" s="61"/>
      <c r="B168" s="352"/>
      <c r="C168" s="352"/>
      <c r="D168" s="359"/>
      <c r="E168" s="353"/>
      <c r="F168" s="353"/>
      <c r="G168" s="353"/>
      <c r="H168" s="353"/>
      <c r="I168" s="353"/>
      <c r="J168" s="353"/>
      <c r="K168" s="352"/>
      <c r="L168" s="353"/>
      <c r="M168" s="132"/>
      <c r="N168" s="132"/>
      <c r="O168" s="132"/>
      <c r="P168" s="132"/>
      <c r="Q168" s="132"/>
      <c r="R168" s="132"/>
      <c r="S168" s="132"/>
      <c r="T168" s="132"/>
      <c r="U168" s="132"/>
      <c r="V168" s="59"/>
      <c r="W168" s="59"/>
    </row>
    <row r="169" spans="1:23">
      <c r="A169" s="61"/>
      <c r="B169" s="352"/>
      <c r="C169" s="352"/>
      <c r="D169" s="359"/>
      <c r="E169" s="353"/>
      <c r="F169" s="353"/>
      <c r="G169" s="353"/>
      <c r="H169" s="353"/>
      <c r="I169" s="353"/>
      <c r="J169" s="353"/>
      <c r="K169" s="352"/>
      <c r="L169" s="353"/>
      <c r="M169" s="132"/>
      <c r="N169" s="132"/>
      <c r="O169" s="132"/>
      <c r="P169" s="132"/>
      <c r="Q169" s="132"/>
      <c r="R169" s="132"/>
      <c r="S169" s="132"/>
      <c r="T169" s="132"/>
      <c r="U169" s="132"/>
      <c r="V169" s="59"/>
      <c r="W169" s="59"/>
    </row>
    <row r="170" spans="1:23">
      <c r="A170" s="61"/>
      <c r="B170" s="352"/>
      <c r="C170" s="352"/>
      <c r="D170" s="359"/>
      <c r="E170" s="353"/>
      <c r="F170" s="353"/>
      <c r="G170" s="353"/>
      <c r="H170" s="353"/>
      <c r="I170" s="353"/>
      <c r="J170" s="353"/>
      <c r="K170" s="352"/>
      <c r="L170" s="353"/>
      <c r="M170" s="132"/>
      <c r="N170" s="132"/>
      <c r="O170" s="132"/>
      <c r="P170" s="132"/>
      <c r="Q170" s="132"/>
      <c r="R170" s="132"/>
      <c r="S170" s="132"/>
      <c r="T170" s="132"/>
      <c r="U170" s="132"/>
      <c r="V170" s="59"/>
      <c r="W170" s="59"/>
    </row>
    <row r="171" spans="1:23">
      <c r="A171" s="61"/>
      <c r="B171" s="352"/>
      <c r="C171" s="352"/>
      <c r="D171" s="359"/>
      <c r="E171" s="353"/>
      <c r="F171" s="353"/>
      <c r="G171" s="353"/>
      <c r="H171" s="353"/>
      <c r="I171" s="353"/>
      <c r="J171" s="353"/>
      <c r="K171" s="352"/>
      <c r="L171" s="353"/>
      <c r="M171" s="132"/>
      <c r="N171" s="132"/>
      <c r="O171" s="132"/>
      <c r="P171" s="132"/>
      <c r="Q171" s="132"/>
      <c r="R171" s="132"/>
      <c r="S171" s="132"/>
      <c r="T171" s="132"/>
      <c r="U171" s="132"/>
      <c r="V171" s="59"/>
      <c r="W171" s="59"/>
    </row>
    <row r="172" spans="1:23">
      <c r="A172" s="61"/>
      <c r="B172" s="352"/>
      <c r="C172" s="352"/>
      <c r="D172" s="359"/>
      <c r="E172" s="353"/>
      <c r="F172" s="353"/>
      <c r="G172" s="353"/>
      <c r="H172" s="353"/>
      <c r="I172" s="353"/>
      <c r="J172" s="353"/>
      <c r="K172" s="352"/>
      <c r="L172" s="353"/>
      <c r="M172" s="132"/>
      <c r="N172" s="132"/>
      <c r="O172" s="132"/>
      <c r="P172" s="132"/>
      <c r="Q172" s="132"/>
      <c r="R172" s="132"/>
      <c r="S172" s="132"/>
      <c r="T172" s="132"/>
      <c r="U172" s="132"/>
      <c r="V172" s="59"/>
      <c r="W172" s="59"/>
    </row>
    <row r="173" spans="1:23">
      <c r="A173" s="61"/>
      <c r="B173" s="352"/>
      <c r="C173" s="352"/>
      <c r="D173" s="359"/>
      <c r="E173" s="353"/>
      <c r="F173" s="353"/>
      <c r="G173" s="353"/>
      <c r="H173" s="353"/>
      <c r="I173" s="353"/>
      <c r="J173" s="353"/>
      <c r="K173" s="352"/>
      <c r="L173" s="353"/>
      <c r="M173" s="132"/>
      <c r="N173" s="132"/>
      <c r="O173" s="132"/>
      <c r="P173" s="132"/>
      <c r="Q173" s="132"/>
      <c r="R173" s="132"/>
      <c r="S173" s="132"/>
      <c r="T173" s="132"/>
      <c r="U173" s="132"/>
      <c r="V173" s="59"/>
      <c r="W173" s="59"/>
    </row>
    <row r="174" spans="1:23">
      <c r="A174" s="61"/>
      <c r="B174" s="352"/>
      <c r="C174" s="352"/>
      <c r="D174" s="359"/>
      <c r="E174" s="353"/>
      <c r="F174" s="353"/>
      <c r="G174" s="353"/>
      <c r="H174" s="353"/>
      <c r="I174" s="353"/>
      <c r="J174" s="353"/>
      <c r="K174" s="352"/>
      <c r="L174" s="353"/>
      <c r="M174" s="132"/>
      <c r="N174" s="132"/>
      <c r="O174" s="132"/>
      <c r="P174" s="132"/>
      <c r="Q174" s="132"/>
      <c r="R174" s="132"/>
      <c r="S174" s="132"/>
      <c r="T174" s="132"/>
      <c r="U174" s="132"/>
      <c r="V174" s="59"/>
      <c r="W174" s="59"/>
    </row>
    <row r="175" spans="1:23">
      <c r="A175" s="61"/>
      <c r="B175" s="352"/>
      <c r="C175" s="352"/>
      <c r="D175" s="359"/>
      <c r="E175" s="353"/>
      <c r="F175" s="353"/>
      <c r="G175" s="353"/>
      <c r="H175" s="353"/>
      <c r="I175" s="353"/>
      <c r="J175" s="353"/>
      <c r="K175" s="352"/>
      <c r="L175" s="353"/>
      <c r="M175" s="132"/>
      <c r="N175" s="132"/>
      <c r="O175" s="132"/>
      <c r="P175" s="132"/>
      <c r="Q175" s="132"/>
      <c r="R175" s="132"/>
      <c r="S175" s="132"/>
      <c r="T175" s="132"/>
      <c r="U175" s="132"/>
      <c r="V175" s="59"/>
      <c r="W175" s="59"/>
    </row>
    <row r="176" spans="1:23">
      <c r="A176" s="61"/>
      <c r="B176" s="352"/>
      <c r="C176" s="352"/>
      <c r="D176" s="359"/>
      <c r="E176" s="353"/>
      <c r="F176" s="353"/>
      <c r="G176" s="353"/>
      <c r="H176" s="353"/>
      <c r="I176" s="353"/>
      <c r="J176" s="353"/>
      <c r="K176" s="352"/>
      <c r="L176" s="353"/>
      <c r="M176" s="132"/>
      <c r="N176" s="132"/>
      <c r="O176" s="132"/>
      <c r="P176" s="132"/>
      <c r="Q176" s="132"/>
      <c r="R176" s="132"/>
      <c r="S176" s="132"/>
      <c r="T176" s="132"/>
      <c r="U176" s="132"/>
      <c r="V176" s="59"/>
      <c r="W176" s="59"/>
    </row>
    <row r="177" spans="1:23">
      <c r="A177" s="61"/>
      <c r="B177" s="352"/>
      <c r="C177" s="352"/>
      <c r="D177" s="359"/>
      <c r="E177" s="353"/>
      <c r="F177" s="353"/>
      <c r="G177" s="353"/>
      <c r="H177" s="353"/>
      <c r="I177" s="353"/>
      <c r="J177" s="353"/>
      <c r="K177" s="352"/>
      <c r="L177" s="353"/>
      <c r="M177" s="132"/>
      <c r="N177" s="132"/>
      <c r="O177" s="132"/>
      <c r="P177" s="132"/>
      <c r="Q177" s="132"/>
      <c r="R177" s="132"/>
      <c r="S177" s="132"/>
      <c r="T177" s="132"/>
      <c r="U177" s="132"/>
      <c r="V177" s="59"/>
      <c r="W177" s="59"/>
    </row>
    <row r="178" spans="1:23">
      <c r="A178" s="61"/>
      <c r="B178" s="352"/>
      <c r="C178" s="352"/>
      <c r="D178" s="359"/>
      <c r="E178" s="353"/>
      <c r="F178" s="353"/>
      <c r="G178" s="353"/>
      <c r="H178" s="353"/>
      <c r="I178" s="353"/>
      <c r="J178" s="353"/>
      <c r="K178" s="352"/>
      <c r="L178" s="353"/>
      <c r="M178" s="132"/>
      <c r="N178" s="132"/>
      <c r="O178" s="132"/>
      <c r="P178" s="132"/>
      <c r="Q178" s="132"/>
      <c r="R178" s="132"/>
      <c r="S178" s="132"/>
      <c r="T178" s="132"/>
      <c r="U178" s="132"/>
      <c r="V178" s="59"/>
      <c r="W178" s="59"/>
    </row>
    <row r="179" spans="1:23">
      <c r="A179" s="61"/>
      <c r="B179" s="352"/>
      <c r="C179" s="352"/>
      <c r="D179" s="359"/>
      <c r="E179" s="353"/>
      <c r="F179" s="353"/>
      <c r="G179" s="353"/>
      <c r="H179" s="353"/>
      <c r="I179" s="353"/>
      <c r="J179" s="353"/>
      <c r="K179" s="352"/>
      <c r="L179" s="353"/>
      <c r="M179" s="132"/>
      <c r="N179" s="132"/>
      <c r="O179" s="132"/>
      <c r="P179" s="132"/>
      <c r="Q179" s="132"/>
      <c r="R179" s="132"/>
      <c r="S179" s="132"/>
      <c r="T179" s="132"/>
      <c r="U179" s="132"/>
      <c r="V179" s="59"/>
      <c r="W179" s="59"/>
    </row>
    <row r="180" spans="1:23">
      <c r="A180" s="61"/>
      <c r="B180" s="352"/>
      <c r="C180" s="352"/>
      <c r="D180" s="359"/>
      <c r="E180" s="353"/>
      <c r="F180" s="353"/>
      <c r="G180" s="353"/>
      <c r="H180" s="353"/>
      <c r="I180" s="353"/>
      <c r="J180" s="353"/>
      <c r="K180" s="352"/>
      <c r="L180" s="353"/>
      <c r="M180" s="132"/>
      <c r="N180" s="132"/>
      <c r="O180" s="132"/>
      <c r="P180" s="132"/>
      <c r="Q180" s="132"/>
      <c r="R180" s="132"/>
      <c r="S180" s="132"/>
      <c r="T180" s="132"/>
      <c r="U180" s="132"/>
      <c r="V180" s="59"/>
      <c r="W180" s="59"/>
    </row>
    <row r="181" spans="1:23">
      <c r="A181" s="61"/>
      <c r="B181" s="352"/>
      <c r="C181" s="360"/>
      <c r="D181" s="360"/>
      <c r="E181" s="354"/>
      <c r="F181" s="354"/>
      <c r="G181" s="354"/>
      <c r="H181" s="354"/>
      <c r="I181" s="354"/>
      <c r="J181" s="354"/>
      <c r="K181" s="354"/>
      <c r="L181" s="354"/>
      <c r="M181" s="132"/>
      <c r="N181" s="132"/>
      <c r="O181" s="132"/>
      <c r="P181" s="132"/>
      <c r="Q181" s="132"/>
      <c r="R181" s="132"/>
      <c r="S181" s="132"/>
      <c r="T181" s="132"/>
      <c r="U181" s="132"/>
      <c r="V181" s="59"/>
      <c r="W181" s="59"/>
    </row>
    <row r="182" spans="1:23">
      <c r="A182" s="61"/>
      <c r="B182" s="352"/>
      <c r="C182" s="352"/>
      <c r="D182" s="352"/>
      <c r="E182" s="353"/>
      <c r="F182" s="353"/>
      <c r="G182" s="353"/>
      <c r="H182" s="353"/>
      <c r="I182" s="353"/>
      <c r="J182" s="353"/>
      <c r="K182" s="352"/>
      <c r="L182" s="353"/>
      <c r="M182" s="132"/>
      <c r="N182" s="132"/>
      <c r="O182" s="132"/>
      <c r="P182" s="132"/>
      <c r="Q182" s="132"/>
      <c r="R182" s="132"/>
      <c r="S182" s="132"/>
      <c r="T182" s="132"/>
      <c r="U182" s="132"/>
      <c r="V182" s="59"/>
      <c r="W182" s="59"/>
    </row>
    <row r="183" spans="1:23">
      <c r="A183" s="61"/>
      <c r="B183" s="352"/>
      <c r="C183" s="352"/>
      <c r="D183" s="359"/>
      <c r="E183" s="353"/>
      <c r="F183" s="353"/>
      <c r="G183" s="353"/>
      <c r="H183" s="353"/>
      <c r="I183" s="353"/>
      <c r="J183" s="353"/>
      <c r="K183" s="352"/>
      <c r="L183" s="353"/>
      <c r="M183" s="190"/>
      <c r="N183" s="132"/>
      <c r="O183" s="132"/>
      <c r="P183" s="132"/>
      <c r="Q183" s="132"/>
      <c r="R183" s="132"/>
      <c r="S183" s="132"/>
      <c r="T183" s="132"/>
      <c r="U183" s="132"/>
      <c r="V183" s="59"/>
      <c r="W183" s="59"/>
    </row>
    <row r="184" spans="1:23">
      <c r="A184" s="61"/>
      <c r="B184" s="352"/>
      <c r="C184" s="352"/>
      <c r="D184" s="359"/>
      <c r="E184" s="353"/>
      <c r="F184" s="353"/>
      <c r="G184" s="353"/>
      <c r="H184" s="353"/>
      <c r="I184" s="353"/>
      <c r="J184" s="353"/>
      <c r="K184" s="352"/>
      <c r="L184" s="353"/>
      <c r="N184" s="132"/>
      <c r="O184" s="132"/>
      <c r="P184" s="132"/>
      <c r="Q184" s="132"/>
      <c r="R184" s="132"/>
      <c r="S184" s="132"/>
      <c r="T184" s="132"/>
      <c r="U184" s="132"/>
      <c r="V184" s="59"/>
      <c r="W184" s="59"/>
    </row>
    <row r="185" spans="1:23">
      <c r="A185" s="61"/>
      <c r="B185" s="352"/>
      <c r="C185" s="352"/>
      <c r="D185" s="359"/>
      <c r="E185" s="353"/>
      <c r="F185" s="353"/>
      <c r="G185" s="353"/>
      <c r="H185" s="353"/>
      <c r="I185" s="353"/>
      <c r="J185" s="353"/>
      <c r="K185" s="352"/>
      <c r="L185" s="353"/>
      <c r="M185" s="132"/>
      <c r="N185" s="132"/>
      <c r="O185" s="132"/>
      <c r="P185" s="132"/>
      <c r="Q185" s="132"/>
      <c r="R185" s="132"/>
      <c r="S185" s="132"/>
      <c r="T185" s="132"/>
      <c r="U185" s="132"/>
      <c r="V185" s="59"/>
      <c r="W185" s="59"/>
    </row>
    <row r="186" spans="1:23">
      <c r="A186" s="61"/>
      <c r="B186" s="352"/>
      <c r="C186" s="352"/>
      <c r="D186" s="359"/>
      <c r="E186" s="353"/>
      <c r="F186" s="353"/>
      <c r="G186" s="353"/>
      <c r="H186" s="353"/>
      <c r="I186" s="353"/>
      <c r="J186" s="353"/>
      <c r="K186" s="352"/>
      <c r="L186" s="353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</row>
    <row r="187" spans="1:23" ht="13.5" customHeight="1">
      <c r="A187" s="61"/>
      <c r="B187" s="352"/>
      <c r="C187" s="352"/>
      <c r="D187" s="359"/>
      <c r="E187" s="353"/>
      <c r="F187" s="353"/>
      <c r="G187" s="353"/>
      <c r="H187" s="353"/>
      <c r="I187" s="353"/>
      <c r="J187" s="353"/>
      <c r="K187" s="352"/>
      <c r="L187" s="353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</row>
    <row r="188" spans="1:23">
      <c r="A188" s="61"/>
      <c r="B188" s="352"/>
      <c r="C188" s="352"/>
      <c r="D188" s="359"/>
      <c r="E188" s="353"/>
      <c r="F188" s="353"/>
      <c r="G188" s="353"/>
      <c r="H188" s="353"/>
      <c r="I188" s="353"/>
      <c r="J188" s="353"/>
      <c r="K188" s="352"/>
      <c r="L188" s="353"/>
      <c r="M188" s="59"/>
      <c r="N188" s="59"/>
      <c r="O188" s="60"/>
      <c r="P188" s="60"/>
      <c r="Q188" s="60"/>
      <c r="R188" s="60"/>
      <c r="S188" s="60"/>
      <c r="T188" s="60"/>
      <c r="U188" s="60"/>
      <c r="V188" s="60"/>
      <c r="W188" s="60"/>
    </row>
    <row r="189" spans="1:23">
      <c r="A189" s="61"/>
      <c r="B189" s="352"/>
      <c r="C189" s="352"/>
      <c r="D189" s="359"/>
      <c r="E189" s="353"/>
      <c r="F189" s="353"/>
      <c r="G189" s="353"/>
      <c r="H189" s="353"/>
      <c r="I189" s="353"/>
      <c r="J189" s="353"/>
      <c r="K189" s="352"/>
      <c r="L189" s="353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</row>
    <row r="190" spans="1:23">
      <c r="A190" s="61"/>
      <c r="B190" s="352"/>
      <c r="C190" s="352"/>
      <c r="D190" s="352"/>
      <c r="E190" s="353"/>
      <c r="F190" s="353"/>
      <c r="G190" s="353"/>
      <c r="H190" s="353"/>
      <c r="I190" s="353"/>
      <c r="J190" s="353"/>
      <c r="K190" s="352"/>
      <c r="L190" s="353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</row>
    <row r="191" spans="1:23">
      <c r="A191" s="61"/>
      <c r="B191" s="352"/>
      <c r="C191" s="352"/>
      <c r="D191" s="359"/>
      <c r="E191" s="353"/>
      <c r="F191" s="353"/>
      <c r="G191" s="353"/>
      <c r="H191" s="353"/>
      <c r="I191" s="353"/>
      <c r="J191" s="353"/>
      <c r="K191" s="352"/>
      <c r="L191" s="353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</row>
    <row r="192" spans="1:23">
      <c r="A192" s="61"/>
      <c r="B192" s="352"/>
      <c r="C192" s="352"/>
      <c r="D192" s="359"/>
      <c r="E192" s="353"/>
      <c r="F192" s="353"/>
      <c r="G192" s="353"/>
      <c r="H192" s="353"/>
      <c r="I192" s="353"/>
      <c r="J192" s="353"/>
      <c r="K192" s="352"/>
      <c r="L192" s="353"/>
    </row>
    <row r="193" spans="1:27">
      <c r="A193" s="61"/>
      <c r="B193" s="352"/>
      <c r="C193" s="352"/>
      <c r="D193" s="352"/>
      <c r="E193" s="353"/>
      <c r="F193" s="353"/>
      <c r="G193" s="353"/>
      <c r="H193" s="353"/>
      <c r="I193" s="353"/>
      <c r="J193" s="353"/>
      <c r="K193" s="352"/>
      <c r="L193" s="353"/>
    </row>
    <row r="194" spans="1:27">
      <c r="A194" s="61"/>
      <c r="B194" s="352"/>
      <c r="C194" s="352"/>
      <c r="D194" s="359"/>
      <c r="E194" s="353"/>
      <c r="F194" s="353"/>
      <c r="G194" s="353"/>
      <c r="H194" s="353"/>
      <c r="I194" s="353"/>
      <c r="J194" s="353"/>
      <c r="K194" s="352"/>
      <c r="L194" s="353"/>
    </row>
    <row r="195" spans="1:27">
      <c r="A195" s="61"/>
      <c r="B195" s="352"/>
      <c r="C195" s="352"/>
      <c r="D195" s="359"/>
      <c r="E195" s="353"/>
      <c r="F195" s="353"/>
      <c r="G195" s="353"/>
      <c r="H195" s="353"/>
      <c r="I195" s="353"/>
      <c r="J195" s="353"/>
      <c r="K195" s="352"/>
      <c r="L195" s="353"/>
    </row>
    <row r="196" spans="1:27">
      <c r="A196" s="61"/>
      <c r="B196" s="352"/>
      <c r="C196" s="352"/>
      <c r="D196" s="352"/>
      <c r="E196" s="353"/>
      <c r="F196" s="353"/>
      <c r="G196" s="353"/>
      <c r="H196" s="353"/>
      <c r="I196" s="353"/>
      <c r="J196" s="353"/>
      <c r="K196" s="352"/>
      <c r="L196" s="353"/>
    </row>
    <row r="197" spans="1:27">
      <c r="A197" s="61"/>
      <c r="B197" s="352"/>
      <c r="C197" s="352"/>
      <c r="D197" s="359"/>
      <c r="E197" s="353"/>
      <c r="F197" s="353"/>
      <c r="G197" s="353"/>
      <c r="H197" s="353"/>
      <c r="I197" s="353"/>
      <c r="J197" s="353"/>
      <c r="K197" s="352"/>
      <c r="L197" s="353"/>
    </row>
    <row r="198" spans="1:27">
      <c r="A198" s="61"/>
      <c r="B198" s="352"/>
      <c r="C198" s="352"/>
      <c r="D198" s="359"/>
      <c r="E198" s="353"/>
      <c r="F198" s="353"/>
      <c r="G198" s="353"/>
      <c r="H198" s="353"/>
      <c r="I198" s="353"/>
      <c r="J198" s="353"/>
      <c r="K198" s="352"/>
      <c r="L198" s="353"/>
    </row>
    <row r="199" spans="1:27">
      <c r="A199" s="61"/>
      <c r="B199" s="352"/>
      <c r="C199" s="352"/>
      <c r="D199" s="352"/>
      <c r="E199" s="353"/>
      <c r="F199" s="353"/>
      <c r="G199" s="353"/>
      <c r="H199" s="353"/>
      <c r="I199" s="353"/>
      <c r="J199" s="353"/>
      <c r="K199" s="352"/>
      <c r="L199" s="353"/>
    </row>
    <row r="200" spans="1:27">
      <c r="A200" s="61"/>
      <c r="B200" s="352"/>
      <c r="C200" s="352"/>
      <c r="D200" s="359"/>
      <c r="E200" s="353"/>
      <c r="F200" s="353"/>
      <c r="G200" s="353"/>
      <c r="H200" s="353"/>
      <c r="I200" s="353"/>
      <c r="J200" s="353"/>
      <c r="K200" s="352"/>
      <c r="L200" s="353"/>
    </row>
    <row r="201" spans="1:27">
      <c r="A201" s="61"/>
      <c r="B201" s="352"/>
      <c r="C201" s="360"/>
      <c r="D201" s="360"/>
      <c r="E201" s="354"/>
      <c r="F201" s="354"/>
      <c r="G201" s="354"/>
      <c r="H201" s="354"/>
      <c r="I201" s="354"/>
      <c r="J201" s="354"/>
      <c r="K201" s="354"/>
      <c r="L201" s="354"/>
    </row>
    <row r="202" spans="1:27">
      <c r="A202" s="61"/>
      <c r="B202" s="352"/>
      <c r="C202" s="352"/>
      <c r="D202" s="352"/>
      <c r="E202" s="353"/>
      <c r="F202" s="353"/>
      <c r="G202" s="353"/>
      <c r="H202" s="353"/>
      <c r="I202" s="353"/>
      <c r="J202" s="353"/>
      <c r="K202" s="352"/>
      <c r="L202" s="353"/>
    </row>
    <row r="203" spans="1:27">
      <c r="A203" s="61"/>
      <c r="B203" s="352"/>
      <c r="C203" s="352"/>
      <c r="D203" s="359"/>
      <c r="E203" s="353"/>
      <c r="F203" s="353"/>
      <c r="G203" s="353"/>
      <c r="H203" s="353"/>
      <c r="I203" s="353"/>
      <c r="J203" s="353"/>
      <c r="K203" s="352"/>
      <c r="L203" s="353"/>
    </row>
    <row r="204" spans="1:27">
      <c r="A204" s="61"/>
      <c r="B204" s="352"/>
      <c r="C204" s="352"/>
      <c r="D204" s="352"/>
      <c r="E204" s="353"/>
      <c r="F204" s="353"/>
      <c r="G204" s="353"/>
      <c r="H204" s="353"/>
      <c r="I204" s="353"/>
      <c r="J204" s="353"/>
      <c r="K204" s="352"/>
      <c r="L204" s="353"/>
      <c r="O204" s="192"/>
      <c r="P204" s="193"/>
      <c r="Q204" s="194"/>
      <c r="R204" s="194"/>
      <c r="S204" s="194"/>
      <c r="T204" s="194"/>
      <c r="U204" s="194"/>
      <c r="V204" s="194"/>
      <c r="W204" s="192"/>
      <c r="X204" s="61"/>
      <c r="Y204" s="61"/>
      <c r="Z204" s="61"/>
      <c r="AA204" s="61"/>
    </row>
    <row r="205" spans="1:27">
      <c r="A205" s="61"/>
      <c r="B205" s="352"/>
      <c r="C205" s="352"/>
      <c r="D205" s="359"/>
      <c r="E205" s="353"/>
      <c r="F205" s="353"/>
      <c r="G205" s="353"/>
      <c r="H205" s="353"/>
      <c r="I205" s="353"/>
      <c r="J205" s="353"/>
      <c r="K205" s="352"/>
      <c r="L205" s="353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</row>
    <row r="206" spans="1:27">
      <c r="A206" s="61"/>
      <c r="B206" s="352"/>
      <c r="C206" s="352"/>
      <c r="D206" s="352"/>
      <c r="E206" s="353"/>
      <c r="F206" s="353"/>
      <c r="G206" s="353"/>
      <c r="H206" s="353"/>
      <c r="I206" s="353"/>
      <c r="J206" s="353"/>
      <c r="K206" s="352"/>
      <c r="L206" s="353"/>
    </row>
    <row r="207" spans="1:27">
      <c r="A207" s="61"/>
      <c r="B207" s="352"/>
      <c r="C207" s="352"/>
      <c r="D207" s="359"/>
      <c r="E207" s="353"/>
      <c r="F207" s="353"/>
      <c r="G207" s="353"/>
      <c r="H207" s="353"/>
      <c r="I207" s="353"/>
      <c r="J207" s="353"/>
      <c r="K207" s="352"/>
      <c r="L207" s="353"/>
    </row>
    <row r="208" spans="1:27">
      <c r="A208" s="61"/>
      <c r="B208" s="352"/>
      <c r="C208" s="352"/>
      <c r="D208" s="352"/>
      <c r="E208" s="353"/>
      <c r="F208" s="353"/>
      <c r="G208" s="353"/>
      <c r="H208" s="353"/>
      <c r="I208" s="353"/>
      <c r="J208" s="353"/>
      <c r="K208" s="352"/>
      <c r="L208" s="353"/>
    </row>
    <row r="209" spans="1:12">
      <c r="A209" s="61"/>
      <c r="B209" s="352"/>
      <c r="C209" s="352"/>
      <c r="D209" s="359"/>
      <c r="E209" s="353"/>
      <c r="F209" s="353"/>
      <c r="G209" s="353"/>
      <c r="H209" s="353"/>
      <c r="I209" s="353"/>
      <c r="J209" s="353"/>
      <c r="K209" s="352"/>
      <c r="L209" s="353"/>
    </row>
    <row r="210" spans="1:12">
      <c r="A210" s="61"/>
      <c r="B210" s="352"/>
      <c r="C210" s="352"/>
      <c r="D210" s="352"/>
      <c r="E210" s="353"/>
      <c r="F210" s="353"/>
      <c r="G210" s="353"/>
      <c r="H210" s="353"/>
      <c r="I210" s="353"/>
      <c r="J210" s="353"/>
      <c r="K210" s="352"/>
      <c r="L210" s="353"/>
    </row>
    <row r="211" spans="1:12">
      <c r="A211" s="61"/>
      <c r="B211" s="352"/>
      <c r="C211" s="352"/>
      <c r="D211" s="359"/>
      <c r="E211" s="353"/>
      <c r="F211" s="353"/>
      <c r="G211" s="353"/>
      <c r="H211" s="353"/>
      <c r="I211" s="353"/>
      <c r="J211" s="353"/>
      <c r="K211" s="352"/>
      <c r="L211" s="353"/>
    </row>
    <row r="212" spans="1:12">
      <c r="A212" s="61"/>
      <c r="B212" s="352"/>
      <c r="C212" s="352"/>
      <c r="D212" s="352"/>
      <c r="E212" s="353"/>
      <c r="F212" s="353"/>
      <c r="G212" s="353"/>
      <c r="H212" s="353"/>
      <c r="I212" s="353"/>
      <c r="J212" s="353"/>
      <c r="K212" s="352"/>
      <c r="L212" s="353"/>
    </row>
    <row r="213" spans="1:12">
      <c r="A213" s="61"/>
      <c r="B213" s="352"/>
      <c r="C213" s="352"/>
      <c r="D213" s="359"/>
      <c r="E213" s="353"/>
      <c r="F213" s="353"/>
      <c r="G213" s="353"/>
      <c r="H213" s="353"/>
      <c r="I213" s="353"/>
      <c r="J213" s="353"/>
      <c r="K213" s="352"/>
      <c r="L213" s="353"/>
    </row>
    <row r="214" spans="1:12">
      <c r="A214" s="61"/>
      <c r="B214" s="352"/>
      <c r="C214" s="352"/>
      <c r="D214" s="352"/>
      <c r="E214" s="353"/>
      <c r="F214" s="353"/>
      <c r="G214" s="353"/>
      <c r="H214" s="353"/>
      <c r="I214" s="353"/>
      <c r="J214" s="353"/>
      <c r="K214" s="352"/>
      <c r="L214" s="353"/>
    </row>
    <row r="215" spans="1:12">
      <c r="A215" s="61"/>
      <c r="B215" s="352"/>
      <c r="C215" s="352"/>
      <c r="D215" s="359"/>
      <c r="E215" s="353"/>
      <c r="F215" s="353"/>
      <c r="G215" s="353"/>
      <c r="H215" s="353"/>
      <c r="I215" s="353"/>
      <c r="J215" s="353"/>
      <c r="K215" s="352"/>
      <c r="L215" s="353"/>
    </row>
    <row r="216" spans="1:12">
      <c r="A216" s="61"/>
      <c r="B216" s="352"/>
      <c r="C216" s="352"/>
      <c r="D216" s="352"/>
      <c r="E216" s="353"/>
      <c r="F216" s="353"/>
      <c r="G216" s="353"/>
      <c r="H216" s="353"/>
      <c r="I216" s="353"/>
      <c r="J216" s="353"/>
      <c r="K216" s="352"/>
      <c r="L216" s="353"/>
    </row>
    <row r="217" spans="1:12">
      <c r="A217" s="61"/>
      <c r="B217" s="352"/>
      <c r="C217" s="352"/>
      <c r="D217" s="359"/>
      <c r="E217" s="353"/>
      <c r="F217" s="353"/>
      <c r="G217" s="353"/>
      <c r="H217" s="353"/>
      <c r="I217" s="353"/>
      <c r="J217" s="353"/>
      <c r="K217" s="352"/>
      <c r="L217" s="353"/>
    </row>
    <row r="218" spans="1:12">
      <c r="A218" s="61"/>
      <c r="B218" s="352"/>
      <c r="C218" s="352"/>
      <c r="D218" s="352"/>
      <c r="E218" s="353"/>
      <c r="F218" s="353"/>
      <c r="G218" s="353"/>
      <c r="H218" s="353"/>
      <c r="I218" s="353"/>
      <c r="J218" s="353"/>
      <c r="K218" s="352"/>
      <c r="L218" s="353"/>
    </row>
    <row r="219" spans="1:12">
      <c r="A219" s="61"/>
      <c r="B219" s="352"/>
      <c r="C219" s="352"/>
      <c r="D219" s="359"/>
      <c r="E219" s="353"/>
      <c r="F219" s="353"/>
      <c r="G219" s="353"/>
      <c r="H219" s="353"/>
      <c r="I219" s="353"/>
      <c r="J219" s="353"/>
      <c r="K219" s="352"/>
      <c r="L219" s="353"/>
    </row>
    <row r="220" spans="1:12">
      <c r="A220" s="61"/>
      <c r="B220" s="352"/>
      <c r="C220" s="352"/>
      <c r="D220" s="352"/>
      <c r="E220" s="353"/>
      <c r="F220" s="353"/>
      <c r="G220" s="353"/>
      <c r="H220" s="353"/>
      <c r="I220" s="353"/>
      <c r="J220" s="353"/>
      <c r="K220" s="352"/>
      <c r="L220" s="353"/>
    </row>
    <row r="221" spans="1:12">
      <c r="A221" s="61"/>
      <c r="B221" s="352"/>
      <c r="C221" s="360"/>
      <c r="D221" s="360"/>
      <c r="E221" s="354"/>
      <c r="F221" s="354"/>
      <c r="G221" s="354"/>
      <c r="H221" s="354"/>
      <c r="I221" s="354"/>
      <c r="J221" s="354"/>
      <c r="K221" s="354"/>
      <c r="L221" s="354"/>
    </row>
    <row r="222" spans="1:1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</row>
    <row r="223" spans="1:1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</row>
    <row r="224" spans="1:1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</row>
    <row r="225" spans="1:1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</row>
    <row r="226" spans="1:1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</row>
    <row r="227" spans="1:1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</row>
    <row r="228" spans="1:1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</row>
    <row r="229" spans="1:1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</row>
    <row r="230" spans="1:1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</row>
    <row r="231" spans="1:1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</row>
  </sheetData>
  <mergeCells count="30">
    <mergeCell ref="M22:N22"/>
    <mergeCell ref="U6:U7"/>
    <mergeCell ref="V6:V7"/>
    <mergeCell ref="M20:N20"/>
    <mergeCell ref="M21:N21"/>
    <mergeCell ref="B6:J6"/>
    <mergeCell ref="B12:B13"/>
    <mergeCell ref="A4:B4"/>
    <mergeCell ref="M6:M7"/>
    <mergeCell ref="N6:N7"/>
    <mergeCell ref="W6:W7"/>
    <mergeCell ref="S6:S7"/>
    <mergeCell ref="R30:R31"/>
    <mergeCell ref="S30:S31"/>
    <mergeCell ref="P30:P31"/>
    <mergeCell ref="Q30:Q31"/>
    <mergeCell ref="W30:W31"/>
    <mergeCell ref="V30:V31"/>
    <mergeCell ref="T30:T31"/>
    <mergeCell ref="U30:U31"/>
    <mergeCell ref="M53:O53"/>
    <mergeCell ref="M30:O31"/>
    <mergeCell ref="M37:M38"/>
    <mergeCell ref="N23:O23"/>
    <mergeCell ref="N24:O24"/>
    <mergeCell ref="N25:O25"/>
    <mergeCell ref="N29:O29"/>
    <mergeCell ref="N26:O26"/>
    <mergeCell ref="N27:O27"/>
    <mergeCell ref="N28:O28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S540"/>
  <sheetViews>
    <sheetView topLeftCell="AC1" workbookViewId="0">
      <selection activeCell="AH35" sqref="A35:AH35"/>
    </sheetView>
  </sheetViews>
  <sheetFormatPr defaultRowHeight="11.25"/>
  <cols>
    <col min="1" max="1" width="5.42578125" style="135" customWidth="1"/>
    <col min="2" max="2" width="6.7109375" style="135" customWidth="1"/>
    <col min="3" max="3" width="9.140625" style="135"/>
    <col min="4" max="4" width="10.5703125" style="135" customWidth="1"/>
    <col min="5" max="5" width="9.85546875" style="135" customWidth="1"/>
    <col min="6" max="6" width="7.7109375" style="135" customWidth="1"/>
    <col min="7" max="7" width="7.85546875" style="135" customWidth="1"/>
    <col min="8" max="8" width="10.85546875" style="135" customWidth="1"/>
    <col min="9" max="10" width="9.140625" style="135"/>
    <col min="11" max="11" width="11.5703125" style="135" customWidth="1"/>
    <col min="12" max="12" width="11" style="135" customWidth="1"/>
    <col min="13" max="13" width="9.28515625" style="135" customWidth="1"/>
    <col min="14" max="29" width="9.140625" style="135"/>
    <col min="30" max="30" width="14" style="135" customWidth="1"/>
    <col min="31" max="31" width="9.140625" style="135"/>
    <col min="32" max="32" width="6" style="135" customWidth="1"/>
    <col min="33" max="33" width="6.7109375" style="135" customWidth="1"/>
    <col min="34" max="34" width="12.42578125" style="135" customWidth="1"/>
    <col min="35" max="16384" width="9.140625" style="135"/>
  </cols>
  <sheetData>
    <row r="1" spans="1:45" ht="12.75">
      <c r="A1" s="678" t="s">
        <v>669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8"/>
      <c r="AF1" s="678"/>
      <c r="AG1" s="678"/>
      <c r="AH1"/>
      <c r="AI1"/>
      <c r="AJ1"/>
      <c r="AK1"/>
      <c r="AL1"/>
      <c r="AM1"/>
      <c r="AN1"/>
      <c r="AO1"/>
      <c r="AP1"/>
      <c r="AQ1"/>
    </row>
    <row r="2" spans="1:45" ht="14.25">
      <c r="A2" s="678" t="s">
        <v>853</v>
      </c>
      <c r="B2" s="678"/>
      <c r="C2" s="678" t="str">
        <f>'Kopertina '!D44</f>
        <v>K56703205A</v>
      </c>
      <c r="D2" s="678" t="s">
        <v>852</v>
      </c>
      <c r="E2" s="678"/>
      <c r="F2" s="678" t="str">
        <f>'Kopertina '!F4</f>
        <v>KLUBI I FUTBOLLIT FLAMURTARI</v>
      </c>
      <c r="G2" s="678"/>
      <c r="H2" s="678"/>
      <c r="I2" s="678" t="s">
        <v>672</v>
      </c>
      <c r="J2" s="678"/>
      <c r="K2" s="678"/>
      <c r="L2" s="678"/>
      <c r="M2" s="678"/>
      <c r="N2" s="678" t="s">
        <v>673</v>
      </c>
      <c r="O2" s="678"/>
      <c r="P2" s="678"/>
      <c r="Q2"/>
      <c r="R2" s="678" t="s">
        <v>674</v>
      </c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8"/>
      <c r="AF2" s="678"/>
      <c r="AG2" s="678"/>
      <c r="AH2" s="10"/>
      <c r="AI2" s="1376"/>
      <c r="AJ2" s="1376"/>
      <c r="AK2" s="1376"/>
      <c r="AL2" s="1376"/>
      <c r="AM2" s="1376"/>
      <c r="AN2" s="1376"/>
      <c r="AO2"/>
      <c r="AP2"/>
      <c r="AQ2"/>
    </row>
    <row r="3" spans="1:45" ht="15" thickBot="1">
      <c r="A3" s="678" t="s">
        <v>675</v>
      </c>
      <c r="B3" s="678"/>
      <c r="C3" s="678"/>
      <c r="D3" s="678"/>
      <c r="E3" s="1373"/>
      <c r="F3" s="1373"/>
      <c r="G3" s="1373"/>
      <c r="H3" s="1373" t="s">
        <v>676</v>
      </c>
      <c r="I3" s="1373"/>
      <c r="J3" s="1373"/>
      <c r="K3" s="1373"/>
      <c r="L3" s="678"/>
      <c r="M3" s="1373" t="s">
        <v>677</v>
      </c>
      <c r="N3" s="1373"/>
      <c r="O3" s="1373"/>
      <c r="P3" s="1373"/>
      <c r="Q3"/>
      <c r="R3" s="678" t="s">
        <v>670</v>
      </c>
      <c r="S3" s="678"/>
      <c r="T3" s="678"/>
      <c r="U3" s="678" t="s">
        <v>671</v>
      </c>
      <c r="V3" s="678"/>
      <c r="W3" s="678"/>
      <c r="X3" s="678"/>
      <c r="Y3" s="678"/>
      <c r="Z3" s="678" t="s">
        <v>678</v>
      </c>
      <c r="AA3" s="678"/>
      <c r="AB3" s="678"/>
      <c r="AC3" s="678"/>
      <c r="AD3" s="678" t="s">
        <v>673</v>
      </c>
      <c r="AE3" s="681"/>
      <c r="AF3" s="681"/>
      <c r="AG3" s="360"/>
      <c r="AH3" s="10"/>
      <c r="AI3" s="1376"/>
      <c r="AJ3" s="1376"/>
      <c r="AK3" s="1376"/>
      <c r="AL3" s="1376"/>
      <c r="AM3" s="1376"/>
      <c r="AN3" s="1376"/>
      <c r="AO3"/>
      <c r="AP3"/>
      <c r="AQ3"/>
    </row>
    <row r="4" spans="1:45" ht="36" customHeight="1" thickBot="1">
      <c r="A4" s="1361" t="s">
        <v>199</v>
      </c>
      <c r="B4" s="682" t="s">
        <v>679</v>
      </c>
      <c r="C4" s="1361" t="s">
        <v>680</v>
      </c>
      <c r="D4" s="1364"/>
      <c r="E4" s="1361" t="s">
        <v>681</v>
      </c>
      <c r="F4" s="1367" t="s">
        <v>682</v>
      </c>
      <c r="G4" s="1367" t="s">
        <v>683</v>
      </c>
      <c r="H4" s="683" t="s">
        <v>684</v>
      </c>
      <c r="I4" s="684"/>
      <c r="J4" s="683" t="s">
        <v>200</v>
      </c>
      <c r="K4" s="685"/>
      <c r="L4" s="685"/>
      <c r="M4" s="685"/>
      <c r="N4" s="682" t="s">
        <v>201</v>
      </c>
      <c r="O4" s="682" t="s">
        <v>685</v>
      </c>
      <c r="P4" s="1370" t="s">
        <v>686</v>
      </c>
      <c r="Q4"/>
      <c r="R4" s="678" t="s">
        <v>675</v>
      </c>
      <c r="S4" s="678"/>
      <c r="T4" s="678"/>
      <c r="U4" s="678"/>
      <c r="V4" s="680"/>
      <c r="W4" s="680"/>
      <c r="X4" s="680"/>
      <c r="Y4" s="680" t="s">
        <v>676</v>
      </c>
      <c r="Z4" s="680"/>
      <c r="AA4" s="680"/>
      <c r="AB4" s="678"/>
      <c r="AC4" s="681" t="s">
        <v>677</v>
      </c>
      <c r="AD4" s="681"/>
      <c r="AE4"/>
      <c r="AF4"/>
      <c r="AG4" s="142"/>
      <c r="AH4" s="763"/>
      <c r="AI4" s="764" t="s">
        <v>744</v>
      </c>
      <c r="AJ4" s="764"/>
      <c r="AK4" s="764"/>
      <c r="AL4" s="764"/>
      <c r="AM4" s="764"/>
      <c r="AN4" s="764"/>
      <c r="AO4" s="764"/>
      <c r="AP4" s="763"/>
      <c r="AQ4" s="763"/>
      <c r="AR4" s="763"/>
      <c r="AS4" s="763"/>
    </row>
    <row r="5" spans="1:45" ht="13.5" thickBot="1">
      <c r="A5" s="1362"/>
      <c r="B5" s="686" t="s">
        <v>687</v>
      </c>
      <c r="C5" s="1362"/>
      <c r="D5" s="1365"/>
      <c r="E5" s="1362"/>
      <c r="F5" s="1368"/>
      <c r="G5" s="1368"/>
      <c r="H5" s="1370" t="s">
        <v>205</v>
      </c>
      <c r="I5" s="1370" t="s">
        <v>688</v>
      </c>
      <c r="J5" s="1370" t="s">
        <v>689</v>
      </c>
      <c r="K5" s="687" t="s">
        <v>206</v>
      </c>
      <c r="L5" s="688"/>
      <c r="M5" s="682" t="s">
        <v>690</v>
      </c>
      <c r="N5" s="686" t="s">
        <v>691</v>
      </c>
      <c r="O5" s="686" t="s">
        <v>207</v>
      </c>
      <c r="P5" s="1371"/>
      <c r="Q5"/>
      <c r="R5" s="1320" t="s">
        <v>692</v>
      </c>
      <c r="S5" s="1321"/>
      <c r="T5" s="1321"/>
      <c r="U5" s="1321"/>
      <c r="V5" s="1321"/>
      <c r="W5" s="1321"/>
      <c r="X5" s="1322"/>
      <c r="Y5" s="1323" t="s">
        <v>693</v>
      </c>
      <c r="Z5" s="1324"/>
      <c r="AA5" s="1324"/>
      <c r="AB5" s="1324"/>
      <c r="AC5" s="1324"/>
      <c r="AD5" s="1325"/>
      <c r="AE5"/>
      <c r="AF5"/>
      <c r="AG5" s="142"/>
      <c r="AH5" s="142"/>
      <c r="AI5" s="142"/>
      <c r="AJ5" s="142"/>
      <c r="AK5" s="142"/>
      <c r="AL5" s="765" t="s">
        <v>131</v>
      </c>
      <c r="AM5" s="766"/>
      <c r="AN5" s="766">
        <f>'[1]Kopertina '!AK27</f>
        <v>0</v>
      </c>
      <c r="AO5" s="763"/>
      <c r="AP5" s="763"/>
      <c r="AQ5" s="763"/>
      <c r="AR5" s="763"/>
      <c r="AS5" s="763"/>
    </row>
    <row r="6" spans="1:45" ht="18.75" thickBot="1">
      <c r="A6" s="1363"/>
      <c r="B6" s="689" t="s">
        <v>694</v>
      </c>
      <c r="C6" s="1363"/>
      <c r="D6" s="1366"/>
      <c r="E6" s="1363"/>
      <c r="F6" s="1369"/>
      <c r="G6" s="1369"/>
      <c r="H6" s="1372"/>
      <c r="I6" s="1372"/>
      <c r="J6" s="1372"/>
      <c r="K6" s="690" t="s">
        <v>695</v>
      </c>
      <c r="L6" s="690" t="s">
        <v>696</v>
      </c>
      <c r="M6" s="689" t="s">
        <v>697</v>
      </c>
      <c r="N6" s="689" t="s">
        <v>698</v>
      </c>
      <c r="O6" s="689" t="s">
        <v>699</v>
      </c>
      <c r="P6" s="1372"/>
      <c r="Q6"/>
      <c r="R6" s="1326" t="s">
        <v>1</v>
      </c>
      <c r="S6" s="1326" t="s">
        <v>700</v>
      </c>
      <c r="T6" s="1355" t="s">
        <v>701</v>
      </c>
      <c r="U6" s="1358"/>
      <c r="V6" s="1317" t="s">
        <v>702</v>
      </c>
      <c r="W6" s="1317" t="s">
        <v>703</v>
      </c>
      <c r="X6" s="1317" t="s">
        <v>704</v>
      </c>
      <c r="Y6" s="1326" t="s">
        <v>1</v>
      </c>
      <c r="Z6" s="1326" t="s">
        <v>700</v>
      </c>
      <c r="AA6" s="1355" t="s">
        <v>701</v>
      </c>
      <c r="AB6" s="1317" t="s">
        <v>702</v>
      </c>
      <c r="AC6" s="1317" t="s">
        <v>703</v>
      </c>
      <c r="AD6" s="1317" t="s">
        <v>705</v>
      </c>
      <c r="AE6"/>
      <c r="AF6"/>
      <c r="AG6" s="763"/>
      <c r="AH6" s="763"/>
      <c r="AI6" s="763"/>
      <c r="AJ6" s="763"/>
      <c r="AK6" s="763"/>
      <c r="AL6" s="763"/>
      <c r="AM6" s="763"/>
      <c r="AN6" s="763"/>
      <c r="AO6" s="763"/>
      <c r="AP6" s="763"/>
      <c r="AQ6" s="763"/>
      <c r="AR6" s="763"/>
      <c r="AS6" s="763"/>
    </row>
    <row r="7" spans="1:45" ht="12.75">
      <c r="A7" s="691">
        <v>1</v>
      </c>
      <c r="B7" s="1036" t="s">
        <v>133</v>
      </c>
      <c r="C7" s="693"/>
      <c r="D7" s="694"/>
      <c r="E7" s="612"/>
      <c r="F7" s="695"/>
      <c r="G7" s="695"/>
      <c r="H7" s="613"/>
      <c r="I7" s="613"/>
      <c r="J7" s="613">
        <f>K7+L7</f>
        <v>0</v>
      </c>
      <c r="K7" s="613">
        <f>I7*0.15</f>
        <v>0</v>
      </c>
      <c r="L7" s="613">
        <f>I7*0.095</f>
        <v>0</v>
      </c>
      <c r="M7" s="613">
        <v>0</v>
      </c>
      <c r="N7" s="613">
        <f>I7*0.034</f>
        <v>0</v>
      </c>
      <c r="O7" s="613">
        <f>H7</f>
        <v>0</v>
      </c>
      <c r="P7" s="696">
        <f>H7*0.1</f>
        <v>0</v>
      </c>
      <c r="Q7"/>
      <c r="R7" s="1327"/>
      <c r="S7" s="1327"/>
      <c r="T7" s="1356"/>
      <c r="U7" s="1359"/>
      <c r="V7" s="1318"/>
      <c r="W7" s="1318"/>
      <c r="X7" s="1318"/>
      <c r="Y7" s="1327"/>
      <c r="Z7" s="1327"/>
      <c r="AA7" s="1356"/>
      <c r="AB7" s="1318"/>
      <c r="AC7" s="1318"/>
      <c r="AD7" s="1318"/>
      <c r="AE7"/>
      <c r="AF7"/>
      <c r="AG7" s="763"/>
      <c r="AH7" s="766"/>
      <c r="AI7" s="766"/>
      <c r="AJ7" s="766"/>
      <c r="AK7" s="766"/>
      <c r="AL7" s="766"/>
      <c r="AM7" s="766"/>
      <c r="AN7" s="766"/>
      <c r="AO7" s="766"/>
      <c r="AP7" s="766"/>
      <c r="AQ7" s="766"/>
      <c r="AR7" s="763"/>
      <c r="AS7" s="763"/>
    </row>
    <row r="8" spans="1:45" ht="13.5" thickBot="1">
      <c r="A8" s="697">
        <v>2</v>
      </c>
      <c r="B8" s="698"/>
      <c r="C8" s="699"/>
      <c r="D8" s="700"/>
      <c r="E8" s="603"/>
      <c r="F8" s="603"/>
      <c r="G8" s="603"/>
      <c r="H8" s="603"/>
      <c r="I8" s="603">
        <f t="shared" ref="I8:I13" si="0">H8</f>
        <v>0</v>
      </c>
      <c r="J8" s="613">
        <f t="shared" ref="J8:J22" si="1">K8+L8</f>
        <v>0</v>
      </c>
      <c r="K8" s="613">
        <f t="shared" ref="K8:K22" si="2">I8*0.15</f>
        <v>0</v>
      </c>
      <c r="L8" s="613">
        <f t="shared" ref="L8:L22" si="3">I8*0.095</f>
        <v>0</v>
      </c>
      <c r="M8" s="613">
        <v>0</v>
      </c>
      <c r="N8" s="613">
        <f t="shared" ref="N8:N22" si="4">I8*0.034</f>
        <v>0</v>
      </c>
      <c r="O8" s="613">
        <f t="shared" ref="O8:O13" si="5">H8</f>
        <v>0</v>
      </c>
      <c r="P8" s="696"/>
      <c r="Q8"/>
      <c r="R8" s="1328"/>
      <c r="S8" s="1328"/>
      <c r="T8" s="1357"/>
      <c r="U8" s="1360"/>
      <c r="V8" s="1319"/>
      <c r="W8" s="1319"/>
      <c r="X8" s="1319"/>
      <c r="Y8" s="1328"/>
      <c r="Z8" s="1328"/>
      <c r="AA8" s="1357"/>
      <c r="AB8" s="1319"/>
      <c r="AC8" s="1319"/>
      <c r="AD8" s="1319"/>
      <c r="AE8"/>
      <c r="AF8"/>
      <c r="AG8" s="763"/>
      <c r="AH8" s="766"/>
      <c r="AI8" s="766"/>
      <c r="AJ8" s="766"/>
      <c r="AK8" s="766"/>
      <c r="AL8" s="766"/>
      <c r="AM8" s="766"/>
      <c r="AN8" s="766"/>
      <c r="AO8" s="766"/>
      <c r="AP8" s="766"/>
      <c r="AQ8" s="766"/>
      <c r="AR8" s="763"/>
      <c r="AS8" s="763"/>
    </row>
    <row r="9" spans="1:45" ht="12.75">
      <c r="A9" s="697">
        <v>3</v>
      </c>
      <c r="B9" s="698"/>
      <c r="C9" s="699"/>
      <c r="D9" s="700"/>
      <c r="E9" s="701"/>
      <c r="F9" s="603"/>
      <c r="G9" s="603"/>
      <c r="H9" s="603"/>
      <c r="I9" s="603">
        <f t="shared" si="0"/>
        <v>0</v>
      </c>
      <c r="J9" s="613">
        <f t="shared" si="1"/>
        <v>0</v>
      </c>
      <c r="K9" s="613">
        <f t="shared" si="2"/>
        <v>0</v>
      </c>
      <c r="L9" s="613">
        <f t="shared" si="3"/>
        <v>0</v>
      </c>
      <c r="M9" s="613">
        <v>0</v>
      </c>
      <c r="N9" s="613">
        <f t="shared" si="4"/>
        <v>0</v>
      </c>
      <c r="O9" s="613">
        <f t="shared" si="5"/>
        <v>0</v>
      </c>
      <c r="P9" s="696"/>
      <c r="Q9"/>
      <c r="R9" s="702">
        <v>1</v>
      </c>
      <c r="S9" s="703"/>
      <c r="T9" s="1329"/>
      <c r="U9" s="1330"/>
      <c r="V9" s="704"/>
      <c r="W9" s="704"/>
      <c r="X9" s="705"/>
      <c r="Y9" s="702">
        <v>1</v>
      </c>
      <c r="Z9" s="703"/>
      <c r="AA9" s="706"/>
      <c r="AB9" s="704"/>
      <c r="AC9" s="704"/>
      <c r="AD9" s="707"/>
      <c r="AE9"/>
      <c r="AF9"/>
      <c r="AG9" s="767" t="s">
        <v>199</v>
      </c>
      <c r="AH9" s="768"/>
      <c r="AI9" s="1335" t="s">
        <v>745</v>
      </c>
      <c r="AJ9" s="1336"/>
      <c r="AK9" s="1335" t="s">
        <v>200</v>
      </c>
      <c r="AL9" s="1337"/>
      <c r="AM9" s="1337"/>
      <c r="AN9" s="1336"/>
      <c r="AO9" s="768" t="s">
        <v>201</v>
      </c>
      <c r="AP9" s="768" t="s">
        <v>202</v>
      </c>
      <c r="AQ9" s="768" t="s">
        <v>203</v>
      </c>
      <c r="AR9" s="769"/>
      <c r="AS9" s="1308" t="s">
        <v>746</v>
      </c>
    </row>
    <row r="10" spans="1:45" ht="12.75">
      <c r="A10" s="697">
        <v>4</v>
      </c>
      <c r="B10" s="698"/>
      <c r="C10" s="699"/>
      <c r="D10" s="700"/>
      <c r="E10" s="701"/>
      <c r="F10" s="603"/>
      <c r="G10" s="603"/>
      <c r="H10" s="603"/>
      <c r="I10" s="603">
        <f t="shared" si="0"/>
        <v>0</v>
      </c>
      <c r="J10" s="613">
        <f t="shared" si="1"/>
        <v>0</v>
      </c>
      <c r="K10" s="613">
        <f t="shared" si="2"/>
        <v>0</v>
      </c>
      <c r="L10" s="613">
        <f t="shared" si="3"/>
        <v>0</v>
      </c>
      <c r="M10" s="613">
        <v>0</v>
      </c>
      <c r="N10" s="613">
        <f t="shared" si="4"/>
        <v>0</v>
      </c>
      <c r="O10" s="613">
        <f t="shared" si="5"/>
        <v>0</v>
      </c>
      <c r="P10" s="696"/>
      <c r="Q10"/>
      <c r="R10" s="708">
        <v>2</v>
      </c>
      <c r="S10" s="703"/>
      <c r="T10" s="1331"/>
      <c r="U10" s="1331"/>
      <c r="V10" s="704"/>
      <c r="W10" s="704"/>
      <c r="X10" s="705"/>
      <c r="Y10" s="708">
        <v>2</v>
      </c>
      <c r="Z10" s="703"/>
      <c r="AA10" s="706"/>
      <c r="AB10" s="704"/>
      <c r="AC10" s="704"/>
      <c r="AD10" s="707"/>
      <c r="AE10"/>
      <c r="AF10"/>
      <c r="AG10" s="770"/>
      <c r="AH10" s="771" t="s">
        <v>204</v>
      </c>
      <c r="AI10" s="772" t="s">
        <v>205</v>
      </c>
      <c r="AJ10" s="772" t="s">
        <v>747</v>
      </c>
      <c r="AK10" s="1311" t="s">
        <v>206</v>
      </c>
      <c r="AL10" s="1312"/>
      <c r="AM10" s="1312"/>
      <c r="AN10" s="1313"/>
      <c r="AO10" s="771" t="s">
        <v>748</v>
      </c>
      <c r="AP10" s="771" t="s">
        <v>207</v>
      </c>
      <c r="AQ10" s="771" t="s">
        <v>208</v>
      </c>
      <c r="AR10" s="773" t="s">
        <v>749</v>
      </c>
      <c r="AS10" s="1309"/>
    </row>
    <row r="11" spans="1:45" ht="11.25" customHeight="1">
      <c r="A11" s="697">
        <v>5</v>
      </c>
      <c r="B11" s="698"/>
      <c r="C11" s="699"/>
      <c r="D11" s="700"/>
      <c r="E11" s="701"/>
      <c r="F11" s="603"/>
      <c r="G11" s="603"/>
      <c r="H11" s="603"/>
      <c r="I11" s="603">
        <f t="shared" si="0"/>
        <v>0</v>
      </c>
      <c r="J11" s="613">
        <f t="shared" si="1"/>
        <v>0</v>
      </c>
      <c r="K11" s="613">
        <f t="shared" si="2"/>
        <v>0</v>
      </c>
      <c r="L11" s="613">
        <f t="shared" si="3"/>
        <v>0</v>
      </c>
      <c r="M11" s="613">
        <v>0</v>
      </c>
      <c r="N11" s="613">
        <f t="shared" si="4"/>
        <v>0</v>
      </c>
      <c r="O11" s="613">
        <f t="shared" si="5"/>
        <v>0</v>
      </c>
      <c r="P11" s="696"/>
      <c r="Q11"/>
      <c r="R11" s="708">
        <v>3</v>
      </c>
      <c r="S11" s="703"/>
      <c r="T11" s="1331"/>
      <c r="U11" s="1331"/>
      <c r="V11" s="704"/>
      <c r="W11" s="704"/>
      <c r="X11" s="705"/>
      <c r="Y11" s="708">
        <v>3</v>
      </c>
      <c r="Z11" s="709"/>
      <c r="AA11" s="706"/>
      <c r="AB11" s="704"/>
      <c r="AC11" s="704"/>
      <c r="AD11" s="707"/>
      <c r="AE11"/>
      <c r="AF11"/>
      <c r="AG11" s="770"/>
      <c r="AH11" s="771"/>
      <c r="AI11" s="771"/>
      <c r="AJ11" s="771" t="s">
        <v>750</v>
      </c>
      <c r="AK11" s="771" t="s">
        <v>751</v>
      </c>
      <c r="AL11" s="771" t="s">
        <v>752</v>
      </c>
      <c r="AM11" s="773" t="s">
        <v>753</v>
      </c>
      <c r="AN11" s="772" t="s">
        <v>221</v>
      </c>
      <c r="AO11" s="771" t="s">
        <v>754</v>
      </c>
      <c r="AP11" s="771"/>
      <c r="AQ11" s="771" t="s">
        <v>755</v>
      </c>
      <c r="AR11" s="773" t="s">
        <v>222</v>
      </c>
      <c r="AS11" s="1309"/>
    </row>
    <row r="12" spans="1:45" ht="15.75" customHeight="1" thickBot="1">
      <c r="A12" s="697">
        <v>6</v>
      </c>
      <c r="B12" s="698"/>
      <c r="C12" s="699"/>
      <c r="D12" s="700"/>
      <c r="E12" s="603"/>
      <c r="F12" s="603"/>
      <c r="G12" s="603"/>
      <c r="H12" s="603"/>
      <c r="I12" s="603">
        <f t="shared" si="0"/>
        <v>0</v>
      </c>
      <c r="J12" s="613">
        <f t="shared" si="1"/>
        <v>0</v>
      </c>
      <c r="K12" s="613">
        <f t="shared" si="2"/>
        <v>0</v>
      </c>
      <c r="L12" s="613">
        <f t="shared" si="3"/>
        <v>0</v>
      </c>
      <c r="M12" s="613">
        <v>0</v>
      </c>
      <c r="N12" s="613">
        <f t="shared" si="4"/>
        <v>0</v>
      </c>
      <c r="O12" s="613">
        <f t="shared" si="5"/>
        <v>0</v>
      </c>
      <c r="P12" s="710"/>
      <c r="Q12" s="679"/>
      <c r="R12" s="702">
        <v>4</v>
      </c>
      <c r="S12" s="703"/>
      <c r="T12" s="1331"/>
      <c r="U12" s="1331"/>
      <c r="V12" s="704"/>
      <c r="W12" s="704"/>
      <c r="X12" s="705"/>
      <c r="Y12" s="702">
        <v>4</v>
      </c>
      <c r="Z12" s="709"/>
      <c r="AA12" s="706"/>
      <c r="AB12" s="704"/>
      <c r="AC12" s="704"/>
      <c r="AD12" s="707"/>
      <c r="AE12"/>
      <c r="AF12"/>
      <c r="AG12" s="774"/>
      <c r="AH12" s="775"/>
      <c r="AI12" s="775"/>
      <c r="AJ12" s="775" t="s">
        <v>756</v>
      </c>
      <c r="AK12" s="775"/>
      <c r="AL12" s="775"/>
      <c r="AM12" s="776"/>
      <c r="AN12" s="775"/>
      <c r="AO12" s="775" t="s">
        <v>757</v>
      </c>
      <c r="AP12" s="775"/>
      <c r="AQ12" s="775"/>
      <c r="AR12" s="776"/>
      <c r="AS12" s="1310"/>
    </row>
    <row r="13" spans="1:45" ht="15.75" customHeight="1" thickBot="1">
      <c r="A13" s="697">
        <v>7</v>
      </c>
      <c r="B13" s="698"/>
      <c r="C13" s="699"/>
      <c r="D13" s="700"/>
      <c r="E13" s="701"/>
      <c r="F13" s="603"/>
      <c r="G13" s="603"/>
      <c r="H13" s="603"/>
      <c r="I13" s="603">
        <f t="shared" si="0"/>
        <v>0</v>
      </c>
      <c r="J13" s="613">
        <f t="shared" si="1"/>
        <v>0</v>
      </c>
      <c r="K13" s="613">
        <f t="shared" si="2"/>
        <v>0</v>
      </c>
      <c r="L13" s="613">
        <f t="shared" si="3"/>
        <v>0</v>
      </c>
      <c r="M13" s="613">
        <v>0</v>
      </c>
      <c r="N13" s="613">
        <f t="shared" si="4"/>
        <v>0</v>
      </c>
      <c r="O13" s="613">
        <f t="shared" si="5"/>
        <v>0</v>
      </c>
      <c r="P13" s="710"/>
      <c r="Q13" s="679"/>
      <c r="R13" s="702">
        <v>5</v>
      </c>
      <c r="S13" s="703"/>
      <c r="T13" s="1331"/>
      <c r="U13" s="1331"/>
      <c r="V13" s="704"/>
      <c r="W13" s="704"/>
      <c r="X13" s="705"/>
      <c r="Y13" s="702">
        <v>5</v>
      </c>
      <c r="Z13" s="699"/>
      <c r="AA13" s="711"/>
      <c r="AB13" s="704"/>
      <c r="AC13" s="704"/>
      <c r="AD13" s="707"/>
      <c r="AE13"/>
      <c r="AF13"/>
      <c r="AG13" s="777">
        <v>1</v>
      </c>
      <c r="AH13" s="778" t="s">
        <v>209</v>
      </c>
      <c r="AI13" s="778">
        <f>H34</f>
        <v>0</v>
      </c>
      <c r="AJ13" s="778">
        <f t="shared" ref="AJ13:AQ13" si="6">I34</f>
        <v>0</v>
      </c>
      <c r="AK13" s="778">
        <f t="shared" si="6"/>
        <v>0</v>
      </c>
      <c r="AL13" s="778">
        <f t="shared" si="6"/>
        <v>0</v>
      </c>
      <c r="AM13" s="778">
        <f t="shared" si="6"/>
        <v>0</v>
      </c>
      <c r="AN13" s="778">
        <f t="shared" si="6"/>
        <v>0</v>
      </c>
      <c r="AO13" s="778">
        <f t="shared" si="6"/>
        <v>0</v>
      </c>
      <c r="AP13" s="778">
        <f t="shared" si="6"/>
        <v>0</v>
      </c>
      <c r="AQ13" s="778">
        <f t="shared" si="6"/>
        <v>0</v>
      </c>
      <c r="AR13" s="778">
        <f>AI13-AM13-AO13/2-AQ13</f>
        <v>0</v>
      </c>
      <c r="AS13" s="475">
        <v>0</v>
      </c>
    </row>
    <row r="14" spans="1:45" ht="12" customHeight="1" thickBot="1">
      <c r="A14" s="697">
        <v>8</v>
      </c>
      <c r="B14" s="698"/>
      <c r="C14" s="699"/>
      <c r="D14" s="700"/>
      <c r="E14" s="701"/>
      <c r="F14" s="603"/>
      <c r="G14" s="603"/>
      <c r="H14" s="603"/>
      <c r="I14" s="603">
        <f>H14</f>
        <v>0</v>
      </c>
      <c r="J14" s="613">
        <f t="shared" si="1"/>
        <v>0</v>
      </c>
      <c r="K14" s="613">
        <f t="shared" si="2"/>
        <v>0</v>
      </c>
      <c r="L14" s="613">
        <f t="shared" si="3"/>
        <v>0</v>
      </c>
      <c r="M14" s="613">
        <v>0</v>
      </c>
      <c r="N14" s="613">
        <f t="shared" si="4"/>
        <v>0</v>
      </c>
      <c r="O14" s="613">
        <f>H14</f>
        <v>0</v>
      </c>
      <c r="P14" s="696"/>
      <c r="Q14" s="679"/>
      <c r="R14" s="708">
        <v>6</v>
      </c>
      <c r="S14" s="703"/>
      <c r="T14" s="1331"/>
      <c r="U14" s="1331"/>
      <c r="V14" s="704"/>
      <c r="W14" s="704"/>
      <c r="X14" s="705"/>
      <c r="Y14" s="708">
        <v>6</v>
      </c>
      <c r="Z14" s="699"/>
      <c r="AA14" s="711"/>
      <c r="AB14" s="704"/>
      <c r="AC14" s="704"/>
      <c r="AD14" s="707"/>
      <c r="AE14"/>
      <c r="AF14"/>
      <c r="AG14" s="144">
        <v>2</v>
      </c>
      <c r="AH14" s="141" t="s">
        <v>758</v>
      </c>
      <c r="AI14" s="141">
        <f>H78</f>
        <v>0</v>
      </c>
      <c r="AJ14" s="141">
        <f t="shared" ref="AJ14:AQ14" si="7">I78</f>
        <v>0</v>
      </c>
      <c r="AK14" s="141">
        <f t="shared" si="7"/>
        <v>0</v>
      </c>
      <c r="AL14" s="141">
        <f t="shared" si="7"/>
        <v>0</v>
      </c>
      <c r="AM14" s="141">
        <f t="shared" si="7"/>
        <v>0</v>
      </c>
      <c r="AN14" s="141">
        <f t="shared" si="7"/>
        <v>0</v>
      </c>
      <c r="AO14" s="141">
        <f t="shared" si="7"/>
        <v>0</v>
      </c>
      <c r="AP14" s="141">
        <f t="shared" si="7"/>
        <v>0</v>
      </c>
      <c r="AQ14" s="141">
        <f t="shared" si="7"/>
        <v>0</v>
      </c>
      <c r="AR14" s="778">
        <f t="shared" ref="AR14:AR25" si="8">AI14-AM14-AO14/2-AQ14</f>
        <v>0</v>
      </c>
      <c r="AS14" s="141">
        <v>0</v>
      </c>
    </row>
    <row r="15" spans="1:45" ht="13.5" thickBot="1">
      <c r="A15" s="697">
        <v>9</v>
      </c>
      <c r="B15" s="698"/>
      <c r="C15" s="712"/>
      <c r="D15" s="700"/>
      <c r="E15" s="701"/>
      <c r="F15" s="603"/>
      <c r="G15" s="603"/>
      <c r="H15" s="603"/>
      <c r="I15" s="603">
        <f t="shared" ref="I15:I22" si="9">H15</f>
        <v>0</v>
      </c>
      <c r="J15" s="613">
        <f t="shared" si="1"/>
        <v>0</v>
      </c>
      <c r="K15" s="613">
        <f t="shared" si="2"/>
        <v>0</v>
      </c>
      <c r="L15" s="613">
        <f t="shared" si="3"/>
        <v>0</v>
      </c>
      <c r="M15" s="613">
        <v>0</v>
      </c>
      <c r="N15" s="613">
        <f t="shared" si="4"/>
        <v>0</v>
      </c>
      <c r="O15" s="613">
        <f t="shared" ref="O15:O22" si="10">H15</f>
        <v>0</v>
      </c>
      <c r="P15" s="696"/>
      <c r="Q15"/>
      <c r="R15" s="708">
        <v>7</v>
      </c>
      <c r="S15" s="703"/>
      <c r="T15" s="1331"/>
      <c r="U15" s="1331"/>
      <c r="V15" s="704"/>
      <c r="W15" s="704"/>
      <c r="X15" s="705"/>
      <c r="Y15" s="708">
        <v>7</v>
      </c>
      <c r="Z15" s="699"/>
      <c r="AA15" s="711"/>
      <c r="AB15" s="704"/>
      <c r="AC15" s="704"/>
      <c r="AD15" s="707"/>
      <c r="AE15"/>
      <c r="AF15"/>
      <c r="AG15" s="144">
        <v>3</v>
      </c>
      <c r="AH15" s="141" t="s">
        <v>210</v>
      </c>
      <c r="AI15" s="141">
        <f>H122</f>
        <v>0</v>
      </c>
      <c r="AJ15" s="141">
        <f t="shared" ref="AJ15:AQ15" si="11">I122</f>
        <v>0</v>
      </c>
      <c r="AK15" s="141">
        <f t="shared" si="11"/>
        <v>0</v>
      </c>
      <c r="AL15" s="141">
        <f t="shared" si="11"/>
        <v>0</v>
      </c>
      <c r="AM15" s="141">
        <f t="shared" si="11"/>
        <v>0</v>
      </c>
      <c r="AN15" s="141">
        <f t="shared" si="11"/>
        <v>0</v>
      </c>
      <c r="AO15" s="141">
        <f t="shared" si="11"/>
        <v>0</v>
      </c>
      <c r="AP15" s="141">
        <f t="shared" si="11"/>
        <v>0</v>
      </c>
      <c r="AQ15" s="141">
        <f t="shared" si="11"/>
        <v>0</v>
      </c>
      <c r="AR15" s="778">
        <f t="shared" si="8"/>
        <v>0</v>
      </c>
      <c r="AS15" s="141">
        <v>0</v>
      </c>
    </row>
    <row r="16" spans="1:45" ht="13.5" thickBot="1">
      <c r="A16" s="697">
        <v>10</v>
      </c>
      <c r="B16" s="84"/>
      <c r="C16" s="712"/>
      <c r="D16" s="700"/>
      <c r="E16" s="701"/>
      <c r="F16" s="603"/>
      <c r="G16" s="603"/>
      <c r="H16" s="603"/>
      <c r="I16" s="603">
        <f t="shared" si="9"/>
        <v>0</v>
      </c>
      <c r="J16" s="613">
        <f t="shared" si="1"/>
        <v>0</v>
      </c>
      <c r="K16" s="613">
        <f t="shared" si="2"/>
        <v>0</v>
      </c>
      <c r="L16" s="613">
        <f t="shared" si="3"/>
        <v>0</v>
      </c>
      <c r="M16" s="613">
        <v>0</v>
      </c>
      <c r="N16" s="613">
        <f t="shared" si="4"/>
        <v>0</v>
      </c>
      <c r="O16" s="613">
        <f t="shared" si="10"/>
        <v>0</v>
      </c>
      <c r="P16" s="696"/>
      <c r="Q16"/>
      <c r="R16" s="702">
        <v>8</v>
      </c>
      <c r="S16" s="703"/>
      <c r="T16" s="1331"/>
      <c r="U16" s="1331"/>
      <c r="V16" s="704"/>
      <c r="W16" s="704"/>
      <c r="X16" s="705"/>
      <c r="Y16" s="702">
        <v>8</v>
      </c>
      <c r="Z16" s="703"/>
      <c r="AA16" s="711"/>
      <c r="AB16" s="101"/>
      <c r="AC16" s="101"/>
      <c r="AD16" s="185"/>
      <c r="AE16"/>
      <c r="AF16"/>
      <c r="AG16" s="144">
        <v>4</v>
      </c>
      <c r="AH16" s="141" t="s">
        <v>211</v>
      </c>
      <c r="AI16" s="141"/>
      <c r="AJ16" s="475">
        <f t="shared" ref="AJ16:AJ24" si="12">AI16</f>
        <v>0</v>
      </c>
      <c r="AK16" s="475">
        <f t="shared" ref="AK16:AK24" si="13">AL16+AM16+AN16</f>
        <v>0</v>
      </c>
      <c r="AL16" s="475"/>
      <c r="AM16" s="475"/>
      <c r="AN16" s="475"/>
      <c r="AO16" s="475">
        <f t="shared" ref="AO16:AO24" si="14">AJ16*3.4%</f>
        <v>0</v>
      </c>
      <c r="AP16" s="475">
        <f t="shared" ref="AP16:AP24" si="15">AJ16</f>
        <v>0</v>
      </c>
      <c r="AQ16" s="475"/>
      <c r="AR16" s="778">
        <f t="shared" si="8"/>
        <v>0</v>
      </c>
      <c r="AS16" s="141"/>
    </row>
    <row r="17" spans="1:45" ht="13.5" thickBot="1">
      <c r="A17" s="697">
        <v>11</v>
      </c>
      <c r="B17" s="84"/>
      <c r="C17" s="712"/>
      <c r="D17" s="700"/>
      <c r="E17" s="701"/>
      <c r="F17" s="603"/>
      <c r="G17" s="603"/>
      <c r="H17" s="603"/>
      <c r="I17" s="603">
        <f t="shared" si="9"/>
        <v>0</v>
      </c>
      <c r="J17" s="613">
        <f t="shared" si="1"/>
        <v>0</v>
      </c>
      <c r="K17" s="613">
        <f t="shared" si="2"/>
        <v>0</v>
      </c>
      <c r="L17" s="613">
        <f t="shared" si="3"/>
        <v>0</v>
      </c>
      <c r="M17" s="613">
        <v>0</v>
      </c>
      <c r="N17" s="613">
        <f t="shared" si="4"/>
        <v>0</v>
      </c>
      <c r="O17" s="613">
        <f t="shared" si="10"/>
        <v>0</v>
      </c>
      <c r="P17" s="696"/>
      <c r="Q17"/>
      <c r="R17" s="702">
        <v>9</v>
      </c>
      <c r="S17" s="703"/>
      <c r="T17" s="1331"/>
      <c r="U17" s="1331"/>
      <c r="V17" s="704"/>
      <c r="W17" s="704"/>
      <c r="X17" s="705"/>
      <c r="Y17" s="702">
        <v>9</v>
      </c>
      <c r="Z17" s="703"/>
      <c r="AA17" s="711"/>
      <c r="AB17" s="101"/>
      <c r="AC17" s="101"/>
      <c r="AD17" s="185"/>
      <c r="AE17"/>
      <c r="AF17"/>
      <c r="AG17" s="144">
        <v>5</v>
      </c>
      <c r="AH17" s="141" t="s">
        <v>212</v>
      </c>
      <c r="AI17" s="141"/>
      <c r="AJ17" s="475">
        <f t="shared" si="12"/>
        <v>0</v>
      </c>
      <c r="AK17" s="475">
        <f t="shared" si="13"/>
        <v>0</v>
      </c>
      <c r="AL17" s="475"/>
      <c r="AM17" s="475"/>
      <c r="AN17" s="475"/>
      <c r="AO17" s="475">
        <f t="shared" si="14"/>
        <v>0</v>
      </c>
      <c r="AP17" s="475">
        <f t="shared" si="15"/>
        <v>0</v>
      </c>
      <c r="AQ17" s="475"/>
      <c r="AR17" s="778">
        <f t="shared" si="8"/>
        <v>0</v>
      </c>
      <c r="AS17" s="141"/>
    </row>
    <row r="18" spans="1:45" ht="13.5" thickBot="1">
      <c r="A18" s="697">
        <v>12</v>
      </c>
      <c r="B18" s="84"/>
      <c r="C18" s="712"/>
      <c r="D18" s="700"/>
      <c r="E18" s="701"/>
      <c r="F18" s="603"/>
      <c r="G18" s="603"/>
      <c r="H18" s="603"/>
      <c r="I18" s="603">
        <f t="shared" si="9"/>
        <v>0</v>
      </c>
      <c r="J18" s="613">
        <f t="shared" si="1"/>
        <v>0</v>
      </c>
      <c r="K18" s="613">
        <f t="shared" si="2"/>
        <v>0</v>
      </c>
      <c r="L18" s="613">
        <f t="shared" si="3"/>
        <v>0</v>
      </c>
      <c r="M18" s="613">
        <v>0</v>
      </c>
      <c r="N18" s="613">
        <f t="shared" si="4"/>
        <v>0</v>
      </c>
      <c r="O18" s="613">
        <f t="shared" si="10"/>
        <v>0</v>
      </c>
      <c r="P18" s="696"/>
      <c r="Q18"/>
      <c r="R18" s="708">
        <v>10</v>
      </c>
      <c r="S18" s="703"/>
      <c r="T18" s="1331"/>
      <c r="U18" s="1331"/>
      <c r="V18" s="704"/>
      <c r="W18" s="704"/>
      <c r="X18" s="705"/>
      <c r="Y18" s="708">
        <v>10</v>
      </c>
      <c r="Z18" s="703"/>
      <c r="AA18" s="711"/>
      <c r="AB18" s="101"/>
      <c r="AC18" s="101"/>
      <c r="AD18" s="185"/>
      <c r="AE18"/>
      <c r="AF18"/>
      <c r="AG18" s="144">
        <v>6</v>
      </c>
      <c r="AH18" s="141" t="s">
        <v>213</v>
      </c>
      <c r="AI18" s="141"/>
      <c r="AJ18" s="475">
        <f t="shared" si="12"/>
        <v>0</v>
      </c>
      <c r="AK18" s="475">
        <f t="shared" si="13"/>
        <v>0</v>
      </c>
      <c r="AL18" s="475"/>
      <c r="AM18" s="475"/>
      <c r="AN18" s="475"/>
      <c r="AO18" s="475">
        <f t="shared" si="14"/>
        <v>0</v>
      </c>
      <c r="AP18" s="475">
        <f t="shared" si="15"/>
        <v>0</v>
      </c>
      <c r="AQ18" s="475"/>
      <c r="AR18" s="778">
        <f t="shared" si="8"/>
        <v>0</v>
      </c>
      <c r="AS18" s="141"/>
    </row>
    <row r="19" spans="1:45" ht="13.5" thickBot="1">
      <c r="A19" s="697">
        <v>13</v>
      </c>
      <c r="B19" s="84"/>
      <c r="C19" s="712"/>
      <c r="D19" s="700"/>
      <c r="E19" s="701"/>
      <c r="F19" s="603"/>
      <c r="G19" s="603"/>
      <c r="H19" s="603"/>
      <c r="I19" s="603">
        <f t="shared" si="9"/>
        <v>0</v>
      </c>
      <c r="J19" s="613">
        <f t="shared" si="1"/>
        <v>0</v>
      </c>
      <c r="K19" s="613">
        <f t="shared" si="2"/>
        <v>0</v>
      </c>
      <c r="L19" s="613">
        <f t="shared" si="3"/>
        <v>0</v>
      </c>
      <c r="M19" s="613">
        <v>0</v>
      </c>
      <c r="N19" s="613">
        <f t="shared" si="4"/>
        <v>0</v>
      </c>
      <c r="O19" s="613">
        <f t="shared" si="10"/>
        <v>0</v>
      </c>
      <c r="P19" s="696"/>
      <c r="Q19"/>
      <c r="R19" s="708">
        <v>11</v>
      </c>
      <c r="S19" s="703"/>
      <c r="T19" s="1331"/>
      <c r="U19" s="1331"/>
      <c r="V19" s="704"/>
      <c r="W19" s="704"/>
      <c r="X19" s="705"/>
      <c r="Y19" s="708">
        <v>11</v>
      </c>
      <c r="Z19" s="703"/>
      <c r="AA19" s="711"/>
      <c r="AB19" s="101"/>
      <c r="AC19" s="101"/>
      <c r="AD19" s="185"/>
      <c r="AE19"/>
      <c r="AF19"/>
      <c r="AG19" s="144">
        <v>7</v>
      </c>
      <c r="AH19" s="141" t="s">
        <v>214</v>
      </c>
      <c r="AI19" s="141"/>
      <c r="AJ19" s="475">
        <f t="shared" si="12"/>
        <v>0</v>
      </c>
      <c r="AK19" s="475">
        <f t="shared" si="13"/>
        <v>0</v>
      </c>
      <c r="AL19" s="475"/>
      <c r="AM19" s="475"/>
      <c r="AN19" s="475"/>
      <c r="AO19" s="475">
        <f t="shared" si="14"/>
        <v>0</v>
      </c>
      <c r="AP19" s="475">
        <f t="shared" si="15"/>
        <v>0</v>
      </c>
      <c r="AQ19" s="475"/>
      <c r="AR19" s="778">
        <f t="shared" si="8"/>
        <v>0</v>
      </c>
      <c r="AS19" s="141"/>
    </row>
    <row r="20" spans="1:45" ht="13.5" thickBot="1">
      <c r="A20" s="697">
        <v>14</v>
      </c>
      <c r="B20" s="84"/>
      <c r="C20" s="712"/>
      <c r="D20" s="700"/>
      <c r="E20" s="701"/>
      <c r="F20" s="603"/>
      <c r="G20" s="603"/>
      <c r="H20" s="603"/>
      <c r="I20" s="603">
        <f t="shared" si="9"/>
        <v>0</v>
      </c>
      <c r="J20" s="613">
        <f t="shared" si="1"/>
        <v>0</v>
      </c>
      <c r="K20" s="613">
        <f t="shared" si="2"/>
        <v>0</v>
      </c>
      <c r="L20" s="613">
        <f t="shared" si="3"/>
        <v>0</v>
      </c>
      <c r="M20" s="613">
        <v>0</v>
      </c>
      <c r="N20" s="613">
        <f t="shared" si="4"/>
        <v>0</v>
      </c>
      <c r="O20" s="613">
        <f t="shared" si="10"/>
        <v>0</v>
      </c>
      <c r="P20" s="696"/>
      <c r="Q20"/>
      <c r="R20" s="702">
        <v>12</v>
      </c>
      <c r="S20" s="703"/>
      <c r="T20" s="1331"/>
      <c r="U20" s="1331"/>
      <c r="V20" s="704"/>
      <c r="W20" s="704"/>
      <c r="X20" s="705"/>
      <c r="Y20" s="702">
        <v>12</v>
      </c>
      <c r="Z20" s="703"/>
      <c r="AA20" s="711"/>
      <c r="AB20" s="101"/>
      <c r="AC20" s="101"/>
      <c r="AD20" s="185"/>
      <c r="AE20"/>
      <c r="AF20"/>
      <c r="AG20" s="144">
        <v>8</v>
      </c>
      <c r="AH20" s="141" t="s">
        <v>215</v>
      </c>
      <c r="AI20" s="141"/>
      <c r="AJ20" s="475">
        <f t="shared" si="12"/>
        <v>0</v>
      </c>
      <c r="AK20" s="475">
        <f t="shared" si="13"/>
        <v>0</v>
      </c>
      <c r="AL20" s="475"/>
      <c r="AM20" s="475"/>
      <c r="AN20" s="475"/>
      <c r="AO20" s="475">
        <f t="shared" si="14"/>
        <v>0</v>
      </c>
      <c r="AP20" s="475">
        <f t="shared" si="15"/>
        <v>0</v>
      </c>
      <c r="AQ20" s="475"/>
      <c r="AR20" s="778">
        <f t="shared" si="8"/>
        <v>0</v>
      </c>
      <c r="AS20" s="141"/>
    </row>
    <row r="21" spans="1:45" ht="13.5" thickBot="1">
      <c r="A21" s="697">
        <v>15</v>
      </c>
      <c r="B21" s="84"/>
      <c r="C21" s="1374"/>
      <c r="D21" s="1375"/>
      <c r="E21" s="701"/>
      <c r="F21" s="603"/>
      <c r="G21" s="603"/>
      <c r="H21" s="603"/>
      <c r="I21" s="603">
        <f t="shared" si="9"/>
        <v>0</v>
      </c>
      <c r="J21" s="613">
        <f t="shared" si="1"/>
        <v>0</v>
      </c>
      <c r="K21" s="613">
        <f t="shared" si="2"/>
        <v>0</v>
      </c>
      <c r="L21" s="613">
        <f t="shared" si="3"/>
        <v>0</v>
      </c>
      <c r="M21" s="613">
        <v>0</v>
      </c>
      <c r="N21" s="613">
        <f t="shared" si="4"/>
        <v>0</v>
      </c>
      <c r="O21" s="613">
        <f t="shared" si="10"/>
        <v>0</v>
      </c>
      <c r="P21" s="696"/>
      <c r="Q21" s="243"/>
      <c r="R21" s="702">
        <v>13</v>
      </c>
      <c r="S21" s="101"/>
      <c r="T21" s="1331"/>
      <c r="U21" s="1331"/>
      <c r="V21" s="704"/>
      <c r="W21" s="704"/>
      <c r="X21" s="705"/>
      <c r="Y21" s="702">
        <v>13</v>
      </c>
      <c r="Z21" s="703"/>
      <c r="AA21" s="711"/>
      <c r="AB21" s="101"/>
      <c r="AC21" s="101"/>
      <c r="AD21" s="185"/>
      <c r="AE21" s="243"/>
      <c r="AF21" s="243"/>
      <c r="AG21" s="144">
        <v>9</v>
      </c>
      <c r="AH21" s="141" t="s">
        <v>216</v>
      </c>
      <c r="AI21" s="141"/>
      <c r="AJ21" s="475">
        <f t="shared" si="12"/>
        <v>0</v>
      </c>
      <c r="AK21" s="475">
        <f t="shared" si="13"/>
        <v>0</v>
      </c>
      <c r="AL21" s="475"/>
      <c r="AM21" s="475"/>
      <c r="AN21" s="475"/>
      <c r="AO21" s="475">
        <f t="shared" si="14"/>
        <v>0</v>
      </c>
      <c r="AP21" s="475">
        <f t="shared" si="15"/>
        <v>0</v>
      </c>
      <c r="AQ21" s="475"/>
      <c r="AR21" s="778">
        <f t="shared" si="8"/>
        <v>0</v>
      </c>
      <c r="AS21" s="141"/>
    </row>
    <row r="22" spans="1:45" ht="13.5" thickBot="1">
      <c r="A22" s="697">
        <v>16</v>
      </c>
      <c r="B22" s="84"/>
      <c r="C22" s="713"/>
      <c r="D22" s="701"/>
      <c r="E22" s="701"/>
      <c r="F22" s="603"/>
      <c r="G22" s="603"/>
      <c r="H22" s="603"/>
      <c r="I22" s="603">
        <f t="shared" si="9"/>
        <v>0</v>
      </c>
      <c r="J22" s="613">
        <f t="shared" si="1"/>
        <v>0</v>
      </c>
      <c r="K22" s="613">
        <f t="shared" si="2"/>
        <v>0</v>
      </c>
      <c r="L22" s="613">
        <f t="shared" si="3"/>
        <v>0</v>
      </c>
      <c r="M22" s="613">
        <v>0</v>
      </c>
      <c r="N22" s="613">
        <f t="shared" si="4"/>
        <v>0</v>
      </c>
      <c r="O22" s="613">
        <f t="shared" si="10"/>
        <v>0</v>
      </c>
      <c r="P22" s="696"/>
      <c r="Q22"/>
      <c r="R22" s="708">
        <v>14</v>
      </c>
      <c r="S22" s="101"/>
      <c r="T22" s="1331"/>
      <c r="U22" s="1331"/>
      <c r="V22" s="101"/>
      <c r="W22" s="101"/>
      <c r="X22" s="101"/>
      <c r="Y22" s="708">
        <v>14</v>
      </c>
      <c r="Z22" s="101"/>
      <c r="AA22" s="711"/>
      <c r="AB22" s="101"/>
      <c r="AC22" s="101"/>
      <c r="AD22" s="185"/>
      <c r="AE22"/>
      <c r="AF22"/>
      <c r="AG22" s="144">
        <v>10</v>
      </c>
      <c r="AH22" s="141" t="s">
        <v>217</v>
      </c>
      <c r="AI22" s="141"/>
      <c r="AJ22" s="475">
        <f t="shared" si="12"/>
        <v>0</v>
      </c>
      <c r="AK22" s="475">
        <f t="shared" si="13"/>
        <v>0</v>
      </c>
      <c r="AL22" s="475"/>
      <c r="AM22" s="475"/>
      <c r="AN22" s="475"/>
      <c r="AO22" s="475">
        <f t="shared" si="14"/>
        <v>0</v>
      </c>
      <c r="AP22" s="475">
        <f t="shared" si="15"/>
        <v>0</v>
      </c>
      <c r="AQ22" s="475"/>
      <c r="AR22" s="778">
        <f t="shared" si="8"/>
        <v>0</v>
      </c>
      <c r="AS22" s="141"/>
    </row>
    <row r="23" spans="1:45" ht="13.5" thickBot="1">
      <c r="A23" s="697">
        <v>17</v>
      </c>
      <c r="B23" s="84"/>
      <c r="C23" s="712"/>
      <c r="D23" s="703"/>
      <c r="E23" s="701"/>
      <c r="F23" s="603"/>
      <c r="G23" s="603"/>
      <c r="H23" s="603"/>
      <c r="I23" s="603">
        <f>H23</f>
        <v>0</v>
      </c>
      <c r="J23" s="613">
        <f>K23+L23</f>
        <v>0</v>
      </c>
      <c r="K23" s="613">
        <f>I23*0.15</f>
        <v>0</v>
      </c>
      <c r="L23" s="613">
        <f>I23*0.095</f>
        <v>0</v>
      </c>
      <c r="M23" s="613">
        <v>0</v>
      </c>
      <c r="N23" s="613">
        <f>I23*0.034</f>
        <v>0</v>
      </c>
      <c r="O23" s="613">
        <f>H23</f>
        <v>0</v>
      </c>
      <c r="P23" s="696"/>
      <c r="Q23"/>
      <c r="R23" s="708">
        <v>15</v>
      </c>
      <c r="S23" s="101"/>
      <c r="T23" s="1331"/>
      <c r="U23" s="1331"/>
      <c r="V23" s="101"/>
      <c r="W23" s="101"/>
      <c r="X23" s="101"/>
      <c r="Y23" s="708">
        <v>15</v>
      </c>
      <c r="Z23" s="101"/>
      <c r="AA23" s="711"/>
      <c r="AB23" s="101"/>
      <c r="AC23" s="101"/>
      <c r="AD23" s="185"/>
      <c r="AE23"/>
      <c r="AF23"/>
      <c r="AG23" s="144">
        <v>11</v>
      </c>
      <c r="AH23" s="141" t="s">
        <v>218</v>
      </c>
      <c r="AI23" s="141"/>
      <c r="AJ23" s="475">
        <f t="shared" si="12"/>
        <v>0</v>
      </c>
      <c r="AK23" s="475">
        <f t="shared" si="13"/>
        <v>0</v>
      </c>
      <c r="AL23" s="475"/>
      <c r="AM23" s="475"/>
      <c r="AN23" s="475"/>
      <c r="AO23" s="475">
        <f t="shared" si="14"/>
        <v>0</v>
      </c>
      <c r="AP23" s="475">
        <f t="shared" si="15"/>
        <v>0</v>
      </c>
      <c r="AQ23" s="475"/>
      <c r="AR23" s="778">
        <f t="shared" si="8"/>
        <v>0</v>
      </c>
      <c r="AS23" s="141"/>
    </row>
    <row r="24" spans="1:45" ht="13.5" thickBot="1">
      <c r="A24" s="697">
        <v>18</v>
      </c>
      <c r="B24" s="84"/>
      <c r="C24" s="703"/>
      <c r="D24" s="703"/>
      <c r="E24" s="701"/>
      <c r="F24" s="603"/>
      <c r="G24" s="603"/>
      <c r="H24" s="603"/>
      <c r="I24" s="603">
        <f>H24</f>
        <v>0</v>
      </c>
      <c r="J24" s="613">
        <f>K24+L24</f>
        <v>0</v>
      </c>
      <c r="K24" s="613">
        <f>I24*0.15</f>
        <v>0</v>
      </c>
      <c r="L24" s="613">
        <f>I24*0.095</f>
        <v>0</v>
      </c>
      <c r="M24" s="613">
        <v>0</v>
      </c>
      <c r="N24" s="613">
        <f>I24*0.034</f>
        <v>0</v>
      </c>
      <c r="O24" s="613">
        <f>H24</f>
        <v>0</v>
      </c>
      <c r="P24" s="696"/>
      <c r="Q24"/>
      <c r="R24" s="702">
        <v>16</v>
      </c>
      <c r="S24" s="101"/>
      <c r="T24" s="1331"/>
      <c r="U24" s="1331"/>
      <c r="V24" s="101"/>
      <c r="W24" s="101"/>
      <c r="X24" s="101"/>
      <c r="Y24" s="702">
        <v>16</v>
      </c>
      <c r="Z24" s="101"/>
      <c r="AA24" s="711"/>
      <c r="AB24" s="101"/>
      <c r="AC24" s="101"/>
      <c r="AD24" s="185"/>
      <c r="AE24"/>
      <c r="AF24"/>
      <c r="AG24" s="144">
        <v>12</v>
      </c>
      <c r="AH24" s="141" t="s">
        <v>219</v>
      </c>
      <c r="AI24" s="141"/>
      <c r="AJ24" s="475">
        <f t="shared" si="12"/>
        <v>0</v>
      </c>
      <c r="AK24" s="475">
        <f t="shared" si="13"/>
        <v>0</v>
      </c>
      <c r="AL24" s="475"/>
      <c r="AM24" s="475"/>
      <c r="AN24" s="475"/>
      <c r="AO24" s="475">
        <f t="shared" si="14"/>
        <v>0</v>
      </c>
      <c r="AP24" s="475">
        <f t="shared" si="15"/>
        <v>0</v>
      </c>
      <c r="AQ24" s="475"/>
      <c r="AR24" s="778">
        <f t="shared" si="8"/>
        <v>0</v>
      </c>
      <c r="AS24" s="141"/>
    </row>
    <row r="25" spans="1:45" ht="12.75">
      <c r="A25" s="697">
        <v>19</v>
      </c>
      <c r="B25" s="84"/>
      <c r="C25" s="1338"/>
      <c r="D25" s="1339"/>
      <c r="E25" s="701"/>
      <c r="F25" s="603"/>
      <c r="G25" s="603"/>
      <c r="H25" s="603"/>
      <c r="I25" s="603">
        <f>H25</f>
        <v>0</v>
      </c>
      <c r="J25" s="613">
        <f>K25+L25</f>
        <v>0</v>
      </c>
      <c r="K25" s="613">
        <f>I25*0.15</f>
        <v>0</v>
      </c>
      <c r="L25" s="613">
        <f>I25*0.095</f>
        <v>0</v>
      </c>
      <c r="M25" s="613">
        <v>0</v>
      </c>
      <c r="N25" s="613">
        <f>I25*0.034</f>
        <v>0</v>
      </c>
      <c r="O25" s="613">
        <f>H25</f>
        <v>0</v>
      </c>
      <c r="P25" s="696">
        <v>0</v>
      </c>
      <c r="Q25"/>
      <c r="R25" s="702">
        <v>17</v>
      </c>
      <c r="S25" s="101"/>
      <c r="T25" s="1331"/>
      <c r="U25" s="1331"/>
      <c r="V25" s="101"/>
      <c r="W25" s="101"/>
      <c r="X25" s="101"/>
      <c r="Y25" s="702">
        <v>17</v>
      </c>
      <c r="Z25" s="101"/>
      <c r="AA25" s="711"/>
      <c r="AB25" s="101"/>
      <c r="AC25" s="101"/>
      <c r="AD25" s="185"/>
      <c r="AE25"/>
      <c r="AF25"/>
      <c r="AG25" s="144">
        <v>13</v>
      </c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778">
        <f t="shared" si="8"/>
        <v>0</v>
      </c>
      <c r="AS25" s="141"/>
    </row>
    <row r="26" spans="1:45" ht="13.5" thickBot="1">
      <c r="A26" s="697">
        <v>20</v>
      </c>
      <c r="B26" s="84"/>
      <c r="C26" s="1338"/>
      <c r="D26" s="1339"/>
      <c r="E26" s="701"/>
      <c r="F26" s="603"/>
      <c r="G26" s="603"/>
      <c r="H26" s="603"/>
      <c r="I26" s="603"/>
      <c r="J26" s="613"/>
      <c r="K26" s="613"/>
      <c r="L26" s="613"/>
      <c r="M26" s="613"/>
      <c r="N26" s="613"/>
      <c r="O26" s="613"/>
      <c r="P26" s="696"/>
      <c r="Q26"/>
      <c r="R26" s="708">
        <v>18</v>
      </c>
      <c r="S26" s="101"/>
      <c r="T26" s="1331"/>
      <c r="U26" s="1331"/>
      <c r="V26" s="101"/>
      <c r="W26" s="101"/>
      <c r="X26" s="101"/>
      <c r="Y26" s="708">
        <v>18</v>
      </c>
      <c r="Z26" s="101"/>
      <c r="AA26" s="711"/>
      <c r="AB26" s="101"/>
      <c r="AC26" s="101"/>
      <c r="AD26" s="185"/>
      <c r="AE26"/>
      <c r="AF26"/>
      <c r="AG26" s="146">
        <v>14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779"/>
      <c r="AS26" s="141"/>
    </row>
    <row r="27" spans="1:45" ht="13.5" thickBot="1">
      <c r="A27" s="697">
        <v>21</v>
      </c>
      <c r="B27" s="84"/>
      <c r="C27" s="1338"/>
      <c r="D27" s="1339"/>
      <c r="E27" s="701"/>
      <c r="F27" s="603"/>
      <c r="G27" s="603"/>
      <c r="H27" s="603"/>
      <c r="I27" s="603"/>
      <c r="J27" s="613"/>
      <c r="K27" s="613"/>
      <c r="L27" s="613"/>
      <c r="M27" s="613"/>
      <c r="N27" s="613"/>
      <c r="O27" s="613"/>
      <c r="P27" s="696"/>
      <c r="Q27"/>
      <c r="R27" s="714">
        <v>19</v>
      </c>
      <c r="S27" s="472"/>
      <c r="T27" s="1340"/>
      <c r="U27" s="1340"/>
      <c r="V27" s="472"/>
      <c r="W27" s="472"/>
      <c r="X27" s="472"/>
      <c r="Y27" s="714">
        <v>19</v>
      </c>
      <c r="Z27" s="472"/>
      <c r="AA27" s="715"/>
      <c r="AB27" s="472"/>
      <c r="AC27" s="472"/>
      <c r="AD27" s="716"/>
      <c r="AE27"/>
      <c r="AF27"/>
      <c r="AG27" s="780">
        <v>15</v>
      </c>
      <c r="AH27" s="781" t="s">
        <v>220</v>
      </c>
      <c r="AI27" s="781">
        <f>SUM(AI13:AI26)</f>
        <v>0</v>
      </c>
      <c r="AJ27" s="781">
        <f t="shared" ref="AJ27:AS27" si="16">SUM(AJ13:AJ26)</f>
        <v>0</v>
      </c>
      <c r="AK27" s="781">
        <f t="shared" si="16"/>
        <v>0</v>
      </c>
      <c r="AL27" s="781">
        <f t="shared" si="16"/>
        <v>0</v>
      </c>
      <c r="AM27" s="781">
        <f t="shared" si="16"/>
        <v>0</v>
      </c>
      <c r="AN27" s="781">
        <f t="shared" si="16"/>
        <v>0</v>
      </c>
      <c r="AO27" s="781">
        <f t="shared" si="16"/>
        <v>0</v>
      </c>
      <c r="AP27" s="781">
        <f t="shared" si="16"/>
        <v>0</v>
      </c>
      <c r="AQ27" s="781">
        <f t="shared" si="16"/>
        <v>0</v>
      </c>
      <c r="AR27" s="782">
        <f t="shared" si="16"/>
        <v>0</v>
      </c>
      <c r="AS27" s="782">
        <f t="shared" si="16"/>
        <v>0</v>
      </c>
    </row>
    <row r="28" spans="1:45" ht="13.5" thickBot="1">
      <c r="A28" s="697">
        <v>22</v>
      </c>
      <c r="B28" s="84"/>
      <c r="C28" s="1338"/>
      <c r="D28" s="1339"/>
      <c r="E28" s="701"/>
      <c r="F28" s="603"/>
      <c r="G28" s="603"/>
      <c r="H28" s="603"/>
      <c r="I28" s="603"/>
      <c r="J28" s="613"/>
      <c r="K28" s="613"/>
      <c r="L28" s="613"/>
      <c r="M28" s="613"/>
      <c r="N28" s="613"/>
      <c r="O28" s="613"/>
      <c r="P28" s="696"/>
      <c r="Q28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/>
      <c r="AF28"/>
      <c r="AG28" s="763"/>
      <c r="AH28" s="763"/>
      <c r="AI28" s="763"/>
      <c r="AJ28" s="763"/>
      <c r="AK28" s="763"/>
      <c r="AL28" s="763"/>
      <c r="AM28" s="763"/>
      <c r="AN28" s="763"/>
      <c r="AO28" s="763"/>
      <c r="AP28" s="763"/>
      <c r="AQ28" s="763"/>
      <c r="AR28" s="763"/>
      <c r="AS28" s="763"/>
    </row>
    <row r="29" spans="1:45" ht="12.75">
      <c r="A29" s="697">
        <v>23</v>
      </c>
      <c r="B29" s="84"/>
      <c r="C29" s="1338"/>
      <c r="D29" s="1339"/>
      <c r="E29" s="701"/>
      <c r="F29" s="603"/>
      <c r="G29" s="603"/>
      <c r="H29" s="603"/>
      <c r="I29" s="603"/>
      <c r="J29" s="613"/>
      <c r="K29" s="613"/>
      <c r="L29" s="613"/>
      <c r="M29" s="613"/>
      <c r="N29" s="613"/>
      <c r="O29" s="613"/>
      <c r="P29" s="696"/>
      <c r="Q29"/>
      <c r="R29" s="717" t="s">
        <v>706</v>
      </c>
      <c r="S29" s="718"/>
      <c r="T29" s="718"/>
      <c r="U29" s="718"/>
      <c r="V29" s="718"/>
      <c r="W29" s="718"/>
      <c r="X29" s="719"/>
      <c r="Y29" s="720" t="s">
        <v>707</v>
      </c>
      <c r="Z29" s="721"/>
      <c r="AA29" s="721"/>
      <c r="AB29" s="721"/>
      <c r="AC29" s="721"/>
      <c r="AD29" s="722"/>
      <c r="AE29"/>
      <c r="AF29"/>
      <c r="AG29" s="763"/>
      <c r="AH29" s="763"/>
      <c r="AI29" s="783">
        <f>AI27-AI28</f>
        <v>0</v>
      </c>
      <c r="AJ29" s="783">
        <f t="shared" ref="AJ29:AQ29" si="17">AJ27-AJ28</f>
        <v>0</v>
      </c>
      <c r="AK29" s="783">
        <f t="shared" si="17"/>
        <v>0</v>
      </c>
      <c r="AL29" s="783">
        <f t="shared" si="17"/>
        <v>0</v>
      </c>
      <c r="AM29" s="783">
        <f t="shared" si="17"/>
        <v>0</v>
      </c>
      <c r="AN29" s="783">
        <f t="shared" si="17"/>
        <v>0</v>
      </c>
      <c r="AO29" s="783">
        <f t="shared" si="17"/>
        <v>0</v>
      </c>
      <c r="AP29" s="783">
        <f t="shared" si="17"/>
        <v>0</v>
      </c>
      <c r="AQ29" s="783">
        <f t="shared" si="17"/>
        <v>0</v>
      </c>
      <c r="AR29" s="763"/>
      <c r="AS29" s="763"/>
    </row>
    <row r="30" spans="1:45" ht="12.75">
      <c r="A30" s="697">
        <v>24</v>
      </c>
      <c r="B30" s="84"/>
      <c r="C30" s="1341"/>
      <c r="D30" s="1342"/>
      <c r="E30" s="603"/>
      <c r="F30" s="603"/>
      <c r="G30" s="603"/>
      <c r="H30" s="603"/>
      <c r="I30" s="603"/>
      <c r="J30" s="613"/>
      <c r="K30" s="613"/>
      <c r="L30" s="613"/>
      <c r="M30" s="613"/>
      <c r="N30" s="613"/>
      <c r="O30" s="603"/>
      <c r="P30" s="710"/>
      <c r="Q30"/>
      <c r="R30" s="723" t="s">
        <v>708</v>
      </c>
      <c r="S30" s="724"/>
      <c r="T30" s="724"/>
      <c r="U30" s="724"/>
      <c r="V30" s="724"/>
      <c r="W30" s="724"/>
      <c r="X30" s="725"/>
      <c r="Y30" s="726" t="s">
        <v>709</v>
      </c>
      <c r="Z30" s="125"/>
      <c r="AA30" s="125"/>
      <c r="AB30" s="125"/>
      <c r="AC30" s="125"/>
      <c r="AD30" s="727"/>
      <c r="AE30"/>
      <c r="AF30"/>
      <c r="AG30" s="763"/>
      <c r="AH30" s="763"/>
      <c r="AI30" s="763"/>
      <c r="AJ30" s="763"/>
      <c r="AK30" s="763"/>
      <c r="AL30" s="763"/>
      <c r="AM30" s="763"/>
      <c r="AN30" s="763"/>
      <c r="AO30" s="763"/>
      <c r="AP30" s="763"/>
      <c r="AQ30" s="763"/>
      <c r="AR30" s="763"/>
      <c r="AS30" s="763"/>
    </row>
    <row r="31" spans="1:45" ht="13.5" thickBot="1">
      <c r="A31" s="691">
        <v>25</v>
      </c>
      <c r="B31" s="84"/>
      <c r="C31" s="699"/>
      <c r="D31" s="700"/>
      <c r="E31" s="603"/>
      <c r="F31" s="603"/>
      <c r="G31" s="603"/>
      <c r="H31" s="603"/>
      <c r="I31" s="603"/>
      <c r="J31" s="613"/>
      <c r="K31" s="613"/>
      <c r="L31" s="613"/>
      <c r="M31" s="613"/>
      <c r="N31" s="613"/>
      <c r="O31" s="603"/>
      <c r="P31" s="710"/>
      <c r="Q31"/>
      <c r="R31" s="723" t="s">
        <v>710</v>
      </c>
      <c r="S31" s="724"/>
      <c r="T31" s="724"/>
      <c r="U31" s="724"/>
      <c r="V31" s="724"/>
      <c r="W31" s="724"/>
      <c r="X31" s="725"/>
      <c r="Y31" s="726" t="s">
        <v>711</v>
      </c>
      <c r="Z31" s="125"/>
      <c r="AA31" s="125"/>
      <c r="AB31" s="125"/>
      <c r="AC31" s="125"/>
      <c r="AD31" s="727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5" ht="15" thickBot="1">
      <c r="A32" s="1343" t="s">
        <v>712</v>
      </c>
      <c r="B32" s="1344"/>
      <c r="C32" s="1344"/>
      <c r="D32" s="1344"/>
      <c r="E32" s="1344"/>
      <c r="F32" s="1344"/>
      <c r="G32" s="1345"/>
      <c r="H32" s="728">
        <f t="shared" ref="H32:P32" si="18">SUM(H7:H31)</f>
        <v>0</v>
      </c>
      <c r="I32" s="728">
        <f t="shared" si="18"/>
        <v>0</v>
      </c>
      <c r="J32" s="728">
        <f t="shared" si="18"/>
        <v>0</v>
      </c>
      <c r="K32" s="728">
        <f t="shared" si="18"/>
        <v>0</v>
      </c>
      <c r="L32" s="728">
        <f t="shared" si="18"/>
        <v>0</v>
      </c>
      <c r="M32" s="728">
        <f t="shared" si="18"/>
        <v>0</v>
      </c>
      <c r="N32" s="728">
        <f t="shared" si="18"/>
        <v>0</v>
      </c>
      <c r="O32" s="728">
        <f t="shared" si="18"/>
        <v>0</v>
      </c>
      <c r="P32" s="728">
        <f t="shared" si="18"/>
        <v>0</v>
      </c>
      <c r="Q32"/>
      <c r="R32" s="1314" t="s">
        <v>713</v>
      </c>
      <c r="S32" s="1315"/>
      <c r="T32" s="1315"/>
      <c r="U32" s="1315"/>
      <c r="V32" s="1315"/>
      <c r="W32" s="1315"/>
      <c r="X32" s="1316"/>
      <c r="Y32" s="726" t="s">
        <v>714</v>
      </c>
      <c r="Z32" s="125"/>
      <c r="AA32" s="125"/>
      <c r="AB32" s="125"/>
      <c r="AC32" s="125"/>
      <c r="AD32" s="727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ht="15" thickBot="1">
      <c r="A33" s="1346" t="s">
        <v>715</v>
      </c>
      <c r="B33" s="1347"/>
      <c r="C33" s="1347"/>
      <c r="D33" s="1347"/>
      <c r="E33" s="1347"/>
      <c r="F33" s="1347"/>
      <c r="G33" s="1348"/>
      <c r="H33" s="729"/>
      <c r="I33" s="730"/>
      <c r="J33" s="730"/>
      <c r="K33" s="730"/>
      <c r="L33" s="730"/>
      <c r="M33" s="730"/>
      <c r="N33" s="730"/>
      <c r="O33" s="730"/>
      <c r="P33" s="731"/>
      <c r="Q33"/>
      <c r="R33" s="1352" t="s">
        <v>716</v>
      </c>
      <c r="S33" s="1353"/>
      <c r="T33" s="1353"/>
      <c r="U33" s="1353"/>
      <c r="V33" s="1353"/>
      <c r="W33" s="1353"/>
      <c r="X33" s="1354"/>
      <c r="Y33" s="726"/>
      <c r="Z33" s="125"/>
      <c r="AA33" s="124" t="s">
        <v>717</v>
      </c>
      <c r="AB33" s="125"/>
      <c r="AC33" s="125"/>
      <c r="AD33" s="727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15" thickBot="1">
      <c r="A34" s="1349" t="s">
        <v>718</v>
      </c>
      <c r="B34" s="1350"/>
      <c r="C34" s="1350"/>
      <c r="D34" s="1350"/>
      <c r="E34" s="1350"/>
      <c r="F34" s="1350"/>
      <c r="G34" s="1351"/>
      <c r="H34" s="728">
        <f t="shared" ref="H34:P34" si="19">SUM(H32:H33)</f>
        <v>0</v>
      </c>
      <c r="I34" s="728">
        <f t="shared" si="19"/>
        <v>0</v>
      </c>
      <c r="J34" s="728">
        <f t="shared" si="19"/>
        <v>0</v>
      </c>
      <c r="K34" s="728">
        <f t="shared" si="19"/>
        <v>0</v>
      </c>
      <c r="L34" s="728">
        <f t="shared" si="19"/>
        <v>0</v>
      </c>
      <c r="M34" s="728">
        <f t="shared" si="19"/>
        <v>0</v>
      </c>
      <c r="N34" s="728">
        <f t="shared" si="19"/>
        <v>0</v>
      </c>
      <c r="O34" s="728">
        <f t="shared" si="19"/>
        <v>0</v>
      </c>
      <c r="P34" s="728">
        <f t="shared" si="19"/>
        <v>0</v>
      </c>
      <c r="Q34"/>
      <c r="R34" s="1314" t="s">
        <v>719</v>
      </c>
      <c r="S34" s="1315"/>
      <c r="T34" s="1315"/>
      <c r="U34" s="1315"/>
      <c r="V34" s="1315"/>
      <c r="W34" s="1315"/>
      <c r="X34" s="1316"/>
      <c r="Y34" s="726" t="s">
        <v>720</v>
      </c>
      <c r="Z34" s="125"/>
      <c r="AA34" s="125"/>
      <c r="AB34" s="125"/>
      <c r="AC34" s="125"/>
      <c r="AD34" s="727"/>
      <c r="AE34"/>
      <c r="AF34"/>
      <c r="AG34"/>
      <c r="AH34" s="732"/>
      <c r="AI34" s="1188"/>
      <c r="AJ34" s="1188"/>
      <c r="AK34" s="1188"/>
      <c r="AL34" s="1188"/>
      <c r="AM34" s="1188"/>
      <c r="AN34" s="1188"/>
      <c r="AO34" s="1"/>
      <c r="AP34"/>
      <c r="AQ34"/>
    </row>
    <row r="35" spans="1:43" ht="15" thickBot="1">
      <c r="A35" s="733"/>
      <c r="B35" s="734"/>
      <c r="C35" s="734"/>
      <c r="D35" s="734"/>
      <c r="E35" s="734"/>
      <c r="F35" s="734"/>
      <c r="G35" s="734"/>
      <c r="H35" s="735"/>
      <c r="I35" s="735"/>
      <c r="J35" s="735"/>
      <c r="K35" s="735"/>
      <c r="L35" s="735"/>
      <c r="M35" s="735"/>
      <c r="N35" s="735"/>
      <c r="O35" s="735"/>
      <c r="P35" s="736"/>
      <c r="Q35"/>
      <c r="R35" s="1314" t="s">
        <v>721</v>
      </c>
      <c r="S35" s="1315"/>
      <c r="T35" s="1315"/>
      <c r="U35" s="1315"/>
      <c r="V35" s="1315"/>
      <c r="W35" s="1315"/>
      <c r="X35" s="1316"/>
      <c r="Y35" s="726" t="s">
        <v>722</v>
      </c>
      <c r="Z35" s="125"/>
      <c r="AA35" s="125"/>
      <c r="AB35" s="125"/>
      <c r="AC35" s="125"/>
      <c r="AD35" s="727"/>
      <c r="AE35"/>
      <c r="AF35"/>
      <c r="AG35"/>
      <c r="AH35" s="732"/>
      <c r="AI35" s="1188"/>
      <c r="AJ35" s="1188"/>
      <c r="AK35" s="1188"/>
      <c r="AL35" s="1188"/>
      <c r="AM35" s="1188"/>
      <c r="AN35" s="1188"/>
      <c r="AO35" s="1"/>
      <c r="AP35"/>
      <c r="AQ35"/>
    </row>
    <row r="36" spans="1:43" ht="12.75">
      <c r="A36" s="737"/>
      <c r="B36" s="738" t="s">
        <v>723</v>
      </c>
      <c r="C36" s="739"/>
      <c r="D36" s="739"/>
      <c r="E36" s="739"/>
      <c r="F36" s="739"/>
      <c r="G36" s="739"/>
      <c r="H36" s="740" t="s">
        <v>724</v>
      </c>
      <c r="I36" s="739"/>
      <c r="J36" s="739"/>
      <c r="K36" s="739"/>
      <c r="L36" s="739"/>
      <c r="M36" s="739"/>
      <c r="N36" s="739"/>
      <c r="O36" s="739"/>
      <c r="P36" s="741"/>
      <c r="Q36"/>
      <c r="R36" s="1314"/>
      <c r="S36" s="1315"/>
      <c r="T36" s="1315"/>
      <c r="U36" s="1315"/>
      <c r="V36" s="1315"/>
      <c r="W36" s="1315"/>
      <c r="X36" s="1316"/>
      <c r="Y36" s="726"/>
      <c r="Z36" s="125" t="s">
        <v>719</v>
      </c>
      <c r="AA36" s="125"/>
      <c r="AB36" s="125"/>
      <c r="AC36" s="125"/>
      <c r="AD36" s="727"/>
      <c r="AE36"/>
      <c r="AF36"/>
      <c r="AG36"/>
      <c r="AH36" s="1"/>
      <c r="AI36" s="1"/>
      <c r="AJ36" s="1"/>
      <c r="AK36" s="1"/>
      <c r="AL36" s="1"/>
      <c r="AM36" s="1"/>
      <c r="AN36" s="1"/>
      <c r="AO36" s="1"/>
      <c r="AP36"/>
      <c r="AQ36"/>
    </row>
    <row r="37" spans="1:43" ht="13.5" thickBot="1">
      <c r="A37" s="742" t="s">
        <v>725</v>
      </c>
      <c r="B37" s="743"/>
      <c r="C37" s="743"/>
      <c r="D37" s="743"/>
      <c r="E37" s="743"/>
      <c r="F37" s="743"/>
      <c r="G37" s="743"/>
      <c r="H37" s="744" t="s">
        <v>726</v>
      </c>
      <c r="I37" s="743"/>
      <c r="J37" s="743"/>
      <c r="K37" s="743"/>
      <c r="L37" s="743"/>
      <c r="M37" s="743"/>
      <c r="N37" s="743"/>
      <c r="O37" s="743"/>
      <c r="P37" s="745"/>
      <c r="Q37" s="679"/>
      <c r="R37" s="1332"/>
      <c r="S37" s="1333"/>
      <c r="T37" s="1333"/>
      <c r="U37" s="1333"/>
      <c r="V37" s="1333"/>
      <c r="W37" s="1333"/>
      <c r="X37" s="1334"/>
      <c r="Y37" s="746"/>
      <c r="Z37" s="747"/>
      <c r="AA37" s="747"/>
      <c r="AB37" s="747"/>
      <c r="AC37" s="747"/>
      <c r="AD37" s="748"/>
      <c r="AE37"/>
      <c r="AF37"/>
      <c r="AG37"/>
      <c r="AH37" s="749"/>
      <c r="AI37" s="749"/>
      <c r="AJ37" s="749"/>
      <c r="AK37" s="749"/>
      <c r="AL37" s="749"/>
      <c r="AM37" s="749"/>
      <c r="AN37" s="750"/>
      <c r="AO37" s="1"/>
      <c r="AP37"/>
      <c r="AQ37"/>
    </row>
    <row r="38" spans="1:43" ht="12.75">
      <c r="A38" s="742" t="s">
        <v>727</v>
      </c>
      <c r="B38" s="743"/>
      <c r="C38" s="743"/>
      <c r="D38" s="743"/>
      <c r="E38" s="743"/>
      <c r="F38" s="743"/>
      <c r="G38" s="743"/>
      <c r="H38" s="47" t="s">
        <v>728</v>
      </c>
      <c r="I38" s="743"/>
      <c r="J38" s="743"/>
      <c r="K38" s="743"/>
      <c r="L38" s="743"/>
      <c r="M38" s="743"/>
      <c r="N38" s="743"/>
      <c r="O38" s="743"/>
      <c r="P38" s="745"/>
      <c r="Q38" s="679"/>
      <c r="R38" s="679"/>
      <c r="S38" s="679"/>
      <c r="T38" s="679"/>
      <c r="U38" s="679"/>
      <c r="V38" s="679"/>
      <c r="W38" s="679"/>
      <c r="X38" s="679"/>
      <c r="Y38" s="679"/>
      <c r="Z38" s="679"/>
      <c r="AA38" s="679"/>
      <c r="AB38" s="679"/>
      <c r="AC38" s="679"/>
      <c r="AD38" s="679"/>
      <c r="AE38"/>
      <c r="AF38"/>
      <c r="AG38"/>
      <c r="AH38" s="749"/>
      <c r="AI38" s="749"/>
      <c r="AJ38" s="749"/>
      <c r="AK38" s="749"/>
      <c r="AL38" s="749"/>
      <c r="AM38" s="749"/>
      <c r="AN38" s="751"/>
      <c r="AO38" s="1"/>
      <c r="AP38"/>
      <c r="AQ38"/>
    </row>
    <row r="39" spans="1:43" ht="12.75">
      <c r="A39" s="742" t="s">
        <v>729</v>
      </c>
      <c r="B39" s="743"/>
      <c r="C39" s="1"/>
      <c r="D39" s="743"/>
      <c r="E39" s="743"/>
      <c r="F39" s="743"/>
      <c r="G39" s="743"/>
      <c r="H39" s="744" t="s">
        <v>730</v>
      </c>
      <c r="I39" s="743"/>
      <c r="J39" s="743"/>
      <c r="K39" s="743"/>
      <c r="L39" s="743"/>
      <c r="M39" s="743"/>
      <c r="N39" s="743"/>
      <c r="O39" s="743"/>
      <c r="P39" s="745"/>
      <c r="Q39" s="679"/>
      <c r="R39" s="679"/>
      <c r="S39" s="679"/>
      <c r="T39" s="679"/>
      <c r="U39" s="679"/>
      <c r="V39" s="679"/>
      <c r="W39" s="679"/>
      <c r="X39" s="679"/>
      <c r="Y39" s="679"/>
      <c r="Z39" s="679"/>
      <c r="AA39" s="679"/>
      <c r="AB39" s="679"/>
      <c r="AC39" s="679"/>
      <c r="AD39" s="679"/>
      <c r="AE39"/>
      <c r="AF39"/>
      <c r="AG39"/>
      <c r="AH39" s="749"/>
      <c r="AI39" s="749"/>
      <c r="AJ39" s="749"/>
      <c r="AK39" s="749"/>
      <c r="AL39" s="749"/>
      <c r="AM39" s="749"/>
      <c r="AN39" s="751"/>
      <c r="AO39" s="1"/>
      <c r="AP39"/>
      <c r="AQ39"/>
    </row>
    <row r="40" spans="1:43" ht="14.25">
      <c r="A40" s="742"/>
      <c r="B40" s="743"/>
      <c r="C40" s="743"/>
      <c r="D40" s="743"/>
      <c r="E40" s="743"/>
      <c r="F40" s="743"/>
      <c r="G40" s="743"/>
      <c r="H40" s="744" t="s">
        <v>731</v>
      </c>
      <c r="I40" s="743"/>
      <c r="J40" s="743"/>
      <c r="K40" s="743"/>
      <c r="L40" s="743"/>
      <c r="M40" s="743"/>
      <c r="N40" s="743"/>
      <c r="O40" s="743"/>
      <c r="P40" s="745"/>
      <c r="Q40" s="679"/>
      <c r="R40" s="679"/>
      <c r="S40" s="679"/>
      <c r="T40" s="679"/>
      <c r="U40" s="679"/>
      <c r="V40" s="679"/>
      <c r="W40" s="679"/>
      <c r="X40" s="679"/>
      <c r="Y40" s="679"/>
      <c r="Z40" s="679"/>
      <c r="AA40" s="679"/>
      <c r="AB40" s="679"/>
      <c r="AC40" s="679"/>
      <c r="AD40" s="679"/>
      <c r="AE40"/>
      <c r="AF40"/>
      <c r="AG40"/>
      <c r="AH40" s="752"/>
      <c r="AI40" s="753"/>
      <c r="AJ40" s="753"/>
      <c r="AK40" s="753"/>
      <c r="AL40" s="753"/>
      <c r="AM40" s="753"/>
      <c r="AN40" s="753"/>
      <c r="AO40" s="1"/>
      <c r="AP40"/>
      <c r="AQ40"/>
    </row>
    <row r="41" spans="1:43" ht="14.25">
      <c r="A41" s="742"/>
      <c r="B41" s="754" t="s">
        <v>732</v>
      </c>
      <c r="C41" s="743"/>
      <c r="D41" s="743"/>
      <c r="E41" s="743"/>
      <c r="F41" s="743"/>
      <c r="G41" s="743"/>
      <c r="H41" s="47" t="s">
        <v>733</v>
      </c>
      <c r="I41" s="743"/>
      <c r="J41" s="743"/>
      <c r="K41" s="743"/>
      <c r="L41" s="743"/>
      <c r="M41" s="743"/>
      <c r="N41" s="743"/>
      <c r="O41" s="743"/>
      <c r="P41" s="745"/>
      <c r="Q41" s="679"/>
      <c r="R41" s="679"/>
      <c r="S41" s="679"/>
      <c r="T41" s="679"/>
      <c r="U41" s="679"/>
      <c r="V41" s="679"/>
      <c r="W41" s="679"/>
      <c r="X41" s="679"/>
      <c r="Y41" s="679"/>
      <c r="Z41" s="679"/>
      <c r="AA41" s="679"/>
      <c r="AB41" s="679"/>
      <c r="AC41" s="679"/>
      <c r="AD41" s="679"/>
      <c r="AE41"/>
      <c r="AF41"/>
      <c r="AG41"/>
      <c r="AH41" s="752"/>
      <c r="AI41" s="753"/>
      <c r="AJ41" s="753"/>
      <c r="AK41" s="753"/>
      <c r="AL41" s="753"/>
      <c r="AM41" s="753"/>
      <c r="AN41" s="753"/>
      <c r="AO41" s="1"/>
      <c r="AP41"/>
      <c r="AQ41"/>
    </row>
    <row r="42" spans="1:43" ht="14.25">
      <c r="A42" s="742"/>
      <c r="B42" s="743" t="s">
        <v>734</v>
      </c>
      <c r="C42" s="743"/>
      <c r="D42" s="743"/>
      <c r="E42" s="743"/>
      <c r="F42" s="743"/>
      <c r="G42" s="743"/>
      <c r="H42" s="47"/>
      <c r="I42" s="743"/>
      <c r="J42" s="743"/>
      <c r="K42" s="755" t="s">
        <v>735</v>
      </c>
      <c r="L42" s="743"/>
      <c r="M42" s="743"/>
      <c r="N42" s="743"/>
      <c r="O42" s="743"/>
      <c r="P42" s="745"/>
      <c r="Q42" s="679"/>
      <c r="R42" s="679"/>
      <c r="S42" s="679"/>
      <c r="T42" s="679"/>
      <c r="U42" s="679"/>
      <c r="V42" s="679"/>
      <c r="W42" s="679"/>
      <c r="X42" s="679"/>
      <c r="Y42" s="679"/>
      <c r="Z42" s="679"/>
      <c r="AA42" s="679"/>
      <c r="AB42" s="679"/>
      <c r="AC42" s="679"/>
      <c r="AD42" s="679"/>
      <c r="AE42"/>
      <c r="AF42"/>
      <c r="AG42"/>
      <c r="AH42" s="752"/>
      <c r="AI42" s="753"/>
      <c r="AJ42" s="753"/>
      <c r="AK42" s="753"/>
      <c r="AL42" s="753"/>
      <c r="AM42" s="753"/>
      <c r="AN42" s="753"/>
      <c r="AO42" s="1"/>
      <c r="AP42"/>
      <c r="AQ42"/>
    </row>
    <row r="43" spans="1:43" ht="12.75">
      <c r="A43" s="742"/>
      <c r="B43" s="743"/>
      <c r="C43" s="743"/>
      <c r="D43" s="743" t="s">
        <v>736</v>
      </c>
      <c r="E43" s="743"/>
      <c r="F43" s="743"/>
      <c r="G43" s="743"/>
      <c r="H43" s="744" t="s">
        <v>737</v>
      </c>
      <c r="I43" s="743"/>
      <c r="J43" s="743"/>
      <c r="K43" s="743"/>
      <c r="L43" s="743"/>
      <c r="M43" s="743"/>
      <c r="N43" s="743"/>
      <c r="O43" s="743"/>
      <c r="P43" s="745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79"/>
      <c r="AD43" s="679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ht="12.75">
      <c r="A44" s="742"/>
      <c r="B44" s="743"/>
      <c r="C44" s="743"/>
      <c r="D44" s="743"/>
      <c r="E44" s="743"/>
      <c r="F44" s="743"/>
      <c r="G44" s="743"/>
      <c r="H44" s="744"/>
      <c r="I44" s="743" t="s">
        <v>738</v>
      </c>
      <c r="J44" s="743"/>
      <c r="K44" s="743"/>
      <c r="L44" s="743"/>
      <c r="M44" s="743"/>
      <c r="N44" s="743"/>
      <c r="O44" s="743"/>
      <c r="P44" s="745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ht="13.5" thickBot="1">
      <c r="A45" s="756"/>
      <c r="B45" s="757"/>
      <c r="C45" s="757"/>
      <c r="D45" s="757"/>
      <c r="E45" s="757"/>
      <c r="F45" s="757"/>
      <c r="G45" s="757"/>
      <c r="H45" s="758"/>
      <c r="I45" s="759" t="s">
        <v>739</v>
      </c>
      <c r="J45" s="757"/>
      <c r="K45" s="757"/>
      <c r="L45" s="757"/>
      <c r="M45" s="757"/>
      <c r="N45" s="757"/>
      <c r="O45" s="757"/>
      <c r="P45" s="760"/>
      <c r="Q45" s="679"/>
      <c r="R45" s="679"/>
      <c r="S45" s="679"/>
      <c r="T45" s="679"/>
      <c r="U45" s="679"/>
      <c r="V45" s="679"/>
      <c r="W45" s="679"/>
      <c r="X45" s="679"/>
      <c r="Y45" s="679"/>
      <c r="Z45" s="679"/>
      <c r="AA45" s="679"/>
      <c r="AB45" s="679"/>
      <c r="AC45" s="679"/>
      <c r="AD45" s="679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12.75">
      <c r="A46" s="678" t="s">
        <v>669</v>
      </c>
      <c r="B46" s="678"/>
      <c r="C46" s="678"/>
      <c r="D46" s="678"/>
      <c r="E46" s="678"/>
      <c r="F46" s="678"/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ht="12.75">
      <c r="A47" s="678" t="s">
        <v>853</v>
      </c>
      <c r="B47" s="678"/>
      <c r="C47" s="678" t="str">
        <f>C2</f>
        <v>K56703205A</v>
      </c>
      <c r="D47" s="678" t="s">
        <v>852</v>
      </c>
      <c r="E47" s="678"/>
      <c r="F47" s="678" t="str">
        <f>F2</f>
        <v>KLUBI I FUTBOLLIT FLAMURTARI</v>
      </c>
      <c r="G47" s="678"/>
      <c r="H47" s="678"/>
      <c r="I47" s="678" t="s">
        <v>740</v>
      </c>
      <c r="J47" s="678"/>
      <c r="K47" s="678"/>
      <c r="L47" s="678"/>
      <c r="M47" s="678"/>
      <c r="N47" s="678" t="s">
        <v>673</v>
      </c>
      <c r="O47" s="678"/>
      <c r="P47" s="678"/>
      <c r="Q47" s="679"/>
      <c r="R47" s="678" t="s">
        <v>674</v>
      </c>
      <c r="S47" s="678"/>
      <c r="T47" s="678"/>
      <c r="U47" s="678"/>
      <c r="V47" s="678"/>
      <c r="W47" s="678"/>
      <c r="X47" s="678"/>
      <c r="Y47" s="678"/>
      <c r="Z47" s="678"/>
      <c r="AA47" s="678"/>
      <c r="AB47" s="678"/>
      <c r="AC47" s="678"/>
      <c r="AD47" s="678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ht="13.5" thickBot="1">
      <c r="A48" s="678" t="s">
        <v>675</v>
      </c>
      <c r="B48" s="678"/>
      <c r="C48" s="678"/>
      <c r="D48" s="678"/>
      <c r="E48" s="1373"/>
      <c r="F48" s="1373"/>
      <c r="G48" s="1373"/>
      <c r="H48" s="1373" t="s">
        <v>676</v>
      </c>
      <c r="I48" s="1373"/>
      <c r="J48" s="1373"/>
      <c r="K48" s="1373"/>
      <c r="L48" s="678"/>
      <c r="M48" s="1373" t="s">
        <v>677</v>
      </c>
      <c r="N48" s="1373"/>
      <c r="O48" s="1373"/>
      <c r="P48" s="1373"/>
      <c r="Q48" s="679"/>
      <c r="R48" s="678" t="s">
        <v>670</v>
      </c>
      <c r="S48" s="678"/>
      <c r="T48" s="678"/>
      <c r="U48" s="678" t="s">
        <v>671</v>
      </c>
      <c r="V48" s="678"/>
      <c r="W48" s="678"/>
      <c r="X48" s="678"/>
      <c r="Y48" s="678"/>
      <c r="Z48" s="678" t="s">
        <v>678</v>
      </c>
      <c r="AA48" s="678"/>
      <c r="AB48" s="678"/>
      <c r="AC48" s="678"/>
      <c r="AD48" s="678" t="s">
        <v>673</v>
      </c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ht="36.75" thickBot="1">
      <c r="A49" s="1361" t="s">
        <v>199</v>
      </c>
      <c r="B49" s="682" t="s">
        <v>679</v>
      </c>
      <c r="C49" s="1361" t="s">
        <v>680</v>
      </c>
      <c r="D49" s="1364"/>
      <c r="E49" s="1361" t="s">
        <v>681</v>
      </c>
      <c r="F49" s="1367" t="s">
        <v>682</v>
      </c>
      <c r="G49" s="1367" t="s">
        <v>683</v>
      </c>
      <c r="H49" s="683" t="s">
        <v>684</v>
      </c>
      <c r="I49" s="684"/>
      <c r="J49" s="683" t="s">
        <v>200</v>
      </c>
      <c r="K49" s="685"/>
      <c r="L49" s="685"/>
      <c r="M49" s="685"/>
      <c r="N49" s="682" t="s">
        <v>201</v>
      </c>
      <c r="O49" s="682" t="s">
        <v>685</v>
      </c>
      <c r="P49" s="1370" t="s">
        <v>686</v>
      </c>
      <c r="Q49" s="679"/>
      <c r="R49" s="678" t="s">
        <v>675</v>
      </c>
      <c r="S49" s="678"/>
      <c r="T49" s="678"/>
      <c r="U49" s="678"/>
      <c r="V49" s="680"/>
      <c r="W49" s="680"/>
      <c r="X49" s="680"/>
      <c r="Y49" s="680" t="s">
        <v>676</v>
      </c>
      <c r="Z49" s="680"/>
      <c r="AA49" s="680"/>
      <c r="AB49" s="678"/>
      <c r="AC49" s="681" t="s">
        <v>677</v>
      </c>
      <c r="AD49" s="681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ht="13.5" thickBot="1">
      <c r="A50" s="1362"/>
      <c r="B50" s="686" t="s">
        <v>687</v>
      </c>
      <c r="C50" s="1362"/>
      <c r="D50" s="1365"/>
      <c r="E50" s="1362"/>
      <c r="F50" s="1368"/>
      <c r="G50" s="1368"/>
      <c r="H50" s="1370" t="s">
        <v>205</v>
      </c>
      <c r="I50" s="1370" t="s">
        <v>688</v>
      </c>
      <c r="J50" s="1370" t="s">
        <v>689</v>
      </c>
      <c r="K50" s="687" t="s">
        <v>206</v>
      </c>
      <c r="L50" s="688"/>
      <c r="M50" s="682" t="s">
        <v>690</v>
      </c>
      <c r="N50" s="686" t="s">
        <v>691</v>
      </c>
      <c r="O50" s="686" t="s">
        <v>207</v>
      </c>
      <c r="P50" s="1371"/>
      <c r="Q50" s="679"/>
      <c r="R50" s="1320" t="s">
        <v>692</v>
      </c>
      <c r="S50" s="1321"/>
      <c r="T50" s="1321"/>
      <c r="U50" s="1321"/>
      <c r="V50" s="1321"/>
      <c r="W50" s="1321"/>
      <c r="X50" s="1322"/>
      <c r="Y50" s="1323" t="s">
        <v>693</v>
      </c>
      <c r="Z50" s="1324"/>
      <c r="AA50" s="1324"/>
      <c r="AB50" s="1324"/>
      <c r="AC50" s="1324"/>
      <c r="AD50" s="1325"/>
      <c r="AE50" s="678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ht="18.75" thickBot="1">
      <c r="A51" s="1363"/>
      <c r="B51" s="689" t="s">
        <v>694</v>
      </c>
      <c r="C51" s="1363"/>
      <c r="D51" s="1366"/>
      <c r="E51" s="1363"/>
      <c r="F51" s="1369"/>
      <c r="G51" s="1369"/>
      <c r="H51" s="1372"/>
      <c r="I51" s="1372"/>
      <c r="J51" s="1372"/>
      <c r="K51" s="690" t="s">
        <v>695</v>
      </c>
      <c r="L51" s="690" t="s">
        <v>696</v>
      </c>
      <c r="M51" s="689" t="s">
        <v>697</v>
      </c>
      <c r="N51" s="689" t="s">
        <v>698</v>
      </c>
      <c r="O51" s="689" t="s">
        <v>699</v>
      </c>
      <c r="P51" s="1372"/>
      <c r="Q51" s="679"/>
      <c r="R51" s="1326" t="s">
        <v>1</v>
      </c>
      <c r="S51" s="1326" t="s">
        <v>700</v>
      </c>
      <c r="T51" s="1355" t="s">
        <v>701</v>
      </c>
      <c r="U51" s="1358"/>
      <c r="V51" s="1317" t="s">
        <v>702</v>
      </c>
      <c r="W51" s="1317" t="s">
        <v>703</v>
      </c>
      <c r="X51" s="1317" t="s">
        <v>704</v>
      </c>
      <c r="Y51" s="1326" t="s">
        <v>1</v>
      </c>
      <c r="Z51" s="1326" t="s">
        <v>700</v>
      </c>
      <c r="AA51" s="1355" t="s">
        <v>701</v>
      </c>
      <c r="AB51" s="1317" t="s">
        <v>702</v>
      </c>
      <c r="AC51" s="1317" t="s">
        <v>703</v>
      </c>
      <c r="AD51" s="1317" t="s">
        <v>705</v>
      </c>
      <c r="AE51" s="678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12.75">
      <c r="A52" s="691">
        <v>1</v>
      </c>
      <c r="B52" s="692"/>
      <c r="C52" s="693"/>
      <c r="D52" s="694"/>
      <c r="E52" s="612"/>
      <c r="F52" s="695"/>
      <c r="G52" s="695"/>
      <c r="H52" s="613"/>
      <c r="I52" s="613">
        <v>0</v>
      </c>
      <c r="J52" s="613">
        <f>K52+L52</f>
        <v>0</v>
      </c>
      <c r="K52" s="613">
        <f>I52*0.15</f>
        <v>0</v>
      </c>
      <c r="L52" s="613">
        <f>I52*0.095</f>
        <v>0</v>
      </c>
      <c r="M52" s="613">
        <v>0</v>
      </c>
      <c r="N52" s="613">
        <f>I52*0.034</f>
        <v>0</v>
      </c>
      <c r="O52" s="613">
        <f>H52</f>
        <v>0</v>
      </c>
      <c r="P52" s="696">
        <f>H52*0.1</f>
        <v>0</v>
      </c>
      <c r="Q52" s="679"/>
      <c r="R52" s="1327"/>
      <c r="S52" s="1327"/>
      <c r="T52" s="1356"/>
      <c r="U52" s="1359"/>
      <c r="V52" s="1318"/>
      <c r="W52" s="1318"/>
      <c r="X52" s="1318"/>
      <c r="Y52" s="1327"/>
      <c r="Z52" s="1327"/>
      <c r="AA52" s="1356"/>
      <c r="AB52" s="1318"/>
      <c r="AC52" s="1318"/>
      <c r="AD52" s="1318"/>
      <c r="AE52" s="678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ht="13.5" thickBot="1">
      <c r="A53" s="697">
        <v>2</v>
      </c>
      <c r="B53" s="698"/>
      <c r="C53" s="699"/>
      <c r="D53" s="700"/>
      <c r="E53" s="603"/>
      <c r="F53" s="603"/>
      <c r="G53" s="603"/>
      <c r="H53" s="603"/>
      <c r="I53" s="603">
        <f t="shared" ref="I53:I58" si="20">H53</f>
        <v>0</v>
      </c>
      <c r="J53" s="613">
        <f t="shared" ref="J53:J59" si="21">K53+L53</f>
        <v>0</v>
      </c>
      <c r="K53" s="613">
        <f t="shared" ref="K53:K59" si="22">I53*0.15</f>
        <v>0</v>
      </c>
      <c r="L53" s="613">
        <f t="shared" ref="L53:L59" si="23">I53*0.095</f>
        <v>0</v>
      </c>
      <c r="M53" s="613">
        <v>0</v>
      </c>
      <c r="N53" s="613">
        <f t="shared" ref="N53:N59" si="24">I53*0.034</f>
        <v>0</v>
      </c>
      <c r="O53" s="613">
        <f t="shared" ref="O53:O58" si="25">H53</f>
        <v>0</v>
      </c>
      <c r="P53" s="696">
        <f t="shared" ref="P53:P62" si="26">H53*0.1</f>
        <v>0</v>
      </c>
      <c r="Q53" s="679"/>
      <c r="R53" s="1328"/>
      <c r="S53" s="1328"/>
      <c r="T53" s="1357"/>
      <c r="U53" s="1360"/>
      <c r="V53" s="1319"/>
      <c r="W53" s="1319"/>
      <c r="X53" s="1319"/>
      <c r="Y53" s="1328"/>
      <c r="Z53" s="1328"/>
      <c r="AA53" s="1357"/>
      <c r="AB53" s="1319"/>
      <c r="AC53" s="1319"/>
      <c r="AD53" s="1319"/>
      <c r="AE53" s="681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ht="12.75">
      <c r="A54" s="697">
        <v>3</v>
      </c>
      <c r="B54" s="698"/>
      <c r="C54" s="699"/>
      <c r="D54" s="700"/>
      <c r="E54" s="701"/>
      <c r="F54" s="603"/>
      <c r="G54" s="603"/>
      <c r="H54" s="603"/>
      <c r="I54" s="603">
        <f t="shared" si="20"/>
        <v>0</v>
      </c>
      <c r="J54" s="613">
        <f t="shared" si="21"/>
        <v>0</v>
      </c>
      <c r="K54" s="613">
        <f t="shared" si="22"/>
        <v>0</v>
      </c>
      <c r="L54" s="613">
        <f t="shared" si="23"/>
        <v>0</v>
      </c>
      <c r="M54" s="613">
        <v>0</v>
      </c>
      <c r="N54" s="613">
        <f t="shared" si="24"/>
        <v>0</v>
      </c>
      <c r="O54" s="613">
        <f t="shared" si="25"/>
        <v>0</v>
      </c>
      <c r="P54" s="696">
        <f t="shared" si="26"/>
        <v>0</v>
      </c>
      <c r="Q54" s="679"/>
      <c r="R54" s="702">
        <v>1</v>
      </c>
      <c r="S54" s="761"/>
      <c r="T54" s="1329"/>
      <c r="U54" s="1330"/>
      <c r="V54" s="704"/>
      <c r="W54" s="704"/>
      <c r="X54" s="705"/>
      <c r="Y54" s="702">
        <v>1</v>
      </c>
      <c r="Z54" s="703"/>
      <c r="AA54" s="706"/>
      <c r="AB54" s="704"/>
      <c r="AC54" s="704"/>
      <c r="AD54" s="707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12.75">
      <c r="A55" s="691">
        <v>4</v>
      </c>
      <c r="B55" s="698"/>
      <c r="C55" s="699"/>
      <c r="D55" s="700"/>
      <c r="E55" s="701"/>
      <c r="F55" s="603"/>
      <c r="G55" s="603"/>
      <c r="H55" s="603"/>
      <c r="I55" s="603">
        <f t="shared" si="20"/>
        <v>0</v>
      </c>
      <c r="J55" s="613">
        <f t="shared" si="21"/>
        <v>0</v>
      </c>
      <c r="K55" s="613">
        <f t="shared" si="22"/>
        <v>0</v>
      </c>
      <c r="L55" s="613">
        <f t="shared" si="23"/>
        <v>0</v>
      </c>
      <c r="M55" s="613">
        <v>0</v>
      </c>
      <c r="N55" s="613">
        <f t="shared" si="24"/>
        <v>0</v>
      </c>
      <c r="O55" s="613">
        <f t="shared" si="25"/>
        <v>0</v>
      </c>
      <c r="P55" s="696">
        <f t="shared" si="26"/>
        <v>0</v>
      </c>
      <c r="Q55" s="679"/>
      <c r="R55" s="708">
        <v>2</v>
      </c>
      <c r="S55" s="703"/>
      <c r="T55" s="1331"/>
      <c r="U55" s="1331"/>
      <c r="V55" s="704"/>
      <c r="W55" s="704"/>
      <c r="X55" s="705"/>
      <c r="Y55" s="708">
        <v>2</v>
      </c>
      <c r="Z55" s="703"/>
      <c r="AA55" s="706"/>
      <c r="AB55" s="704"/>
      <c r="AC55" s="704"/>
      <c r="AD55" s="707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ht="12.75">
      <c r="A56" s="697">
        <v>5</v>
      </c>
      <c r="B56" s="698"/>
      <c r="C56" s="699"/>
      <c r="D56" s="700"/>
      <c r="E56" s="701"/>
      <c r="F56" s="603"/>
      <c r="G56" s="603"/>
      <c r="H56" s="603"/>
      <c r="I56" s="603">
        <f t="shared" si="20"/>
        <v>0</v>
      </c>
      <c r="J56" s="613">
        <f t="shared" si="21"/>
        <v>0</v>
      </c>
      <c r="K56" s="613">
        <f t="shared" si="22"/>
        <v>0</v>
      </c>
      <c r="L56" s="613">
        <f t="shared" si="23"/>
        <v>0</v>
      </c>
      <c r="M56" s="613">
        <v>0</v>
      </c>
      <c r="N56" s="613">
        <f t="shared" si="24"/>
        <v>0</v>
      </c>
      <c r="O56" s="613">
        <f t="shared" si="25"/>
        <v>0</v>
      </c>
      <c r="P56" s="696">
        <f t="shared" si="26"/>
        <v>0</v>
      </c>
      <c r="Q56" s="679"/>
      <c r="R56" s="708">
        <v>3</v>
      </c>
      <c r="S56" s="703"/>
      <c r="T56" s="1331"/>
      <c r="U56" s="1331"/>
      <c r="V56" s="704"/>
      <c r="W56" s="704"/>
      <c r="X56" s="705"/>
      <c r="Y56" s="708">
        <v>3</v>
      </c>
      <c r="Z56" s="709"/>
      <c r="AA56" s="706"/>
      <c r="AB56" s="704"/>
      <c r="AC56" s="704"/>
      <c r="AD56" s="707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ht="12.75">
      <c r="A57" s="697">
        <v>6</v>
      </c>
      <c r="B57" s="698"/>
      <c r="C57" s="699"/>
      <c r="D57" s="700"/>
      <c r="E57" s="603"/>
      <c r="F57" s="603"/>
      <c r="G57" s="603"/>
      <c r="H57" s="603"/>
      <c r="I57" s="603">
        <f t="shared" si="20"/>
        <v>0</v>
      </c>
      <c r="J57" s="613">
        <f t="shared" si="21"/>
        <v>0</v>
      </c>
      <c r="K57" s="613">
        <f t="shared" si="22"/>
        <v>0</v>
      </c>
      <c r="L57" s="613">
        <f t="shared" si="23"/>
        <v>0</v>
      </c>
      <c r="M57" s="613">
        <v>0</v>
      </c>
      <c r="N57" s="613">
        <f t="shared" si="24"/>
        <v>0</v>
      </c>
      <c r="O57" s="613">
        <f t="shared" si="25"/>
        <v>0</v>
      </c>
      <c r="P57" s="696">
        <f t="shared" si="26"/>
        <v>0</v>
      </c>
      <c r="Q57" s="679"/>
      <c r="R57" s="702">
        <v>4</v>
      </c>
      <c r="S57" s="703"/>
      <c r="T57" s="1331"/>
      <c r="U57" s="1331"/>
      <c r="V57" s="704"/>
      <c r="W57" s="704"/>
      <c r="X57" s="705"/>
      <c r="Y57" s="702">
        <v>4</v>
      </c>
      <c r="Z57" s="709"/>
      <c r="AA57" s="706"/>
      <c r="AB57" s="704"/>
      <c r="AC57" s="704"/>
      <c r="AD57" s="70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ht="12.75">
      <c r="A58" s="691">
        <v>7</v>
      </c>
      <c r="B58" s="698"/>
      <c r="C58" s="699"/>
      <c r="D58" s="700"/>
      <c r="E58" s="701"/>
      <c r="F58" s="603"/>
      <c r="G58" s="603"/>
      <c r="H58" s="603"/>
      <c r="I58" s="603">
        <f t="shared" si="20"/>
        <v>0</v>
      </c>
      <c r="J58" s="613">
        <f t="shared" si="21"/>
        <v>0</v>
      </c>
      <c r="K58" s="613">
        <f t="shared" si="22"/>
        <v>0</v>
      </c>
      <c r="L58" s="613">
        <f t="shared" si="23"/>
        <v>0</v>
      </c>
      <c r="M58" s="613">
        <v>0</v>
      </c>
      <c r="N58" s="613">
        <f t="shared" si="24"/>
        <v>0</v>
      </c>
      <c r="O58" s="613">
        <f t="shared" si="25"/>
        <v>0</v>
      </c>
      <c r="P58" s="696">
        <f t="shared" si="26"/>
        <v>0</v>
      </c>
      <c r="Q58" s="679"/>
      <c r="R58" s="702">
        <v>5</v>
      </c>
      <c r="S58" s="703"/>
      <c r="T58" s="1331"/>
      <c r="U58" s="1331"/>
      <c r="V58" s="704"/>
      <c r="W58" s="704"/>
      <c r="X58" s="705"/>
      <c r="Y58" s="702">
        <v>5</v>
      </c>
      <c r="Z58" s="699"/>
      <c r="AA58" s="711"/>
      <c r="AB58" s="704"/>
      <c r="AC58" s="704"/>
      <c r="AD58" s="707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ht="12.75">
      <c r="A59" s="697">
        <v>8</v>
      </c>
      <c r="B59" s="698"/>
      <c r="C59" s="699"/>
      <c r="D59" s="700"/>
      <c r="E59" s="701"/>
      <c r="F59" s="603"/>
      <c r="G59" s="603"/>
      <c r="H59" s="603"/>
      <c r="I59" s="603">
        <f>H59</f>
        <v>0</v>
      </c>
      <c r="J59" s="613">
        <f t="shared" si="21"/>
        <v>0</v>
      </c>
      <c r="K59" s="613">
        <f t="shared" si="22"/>
        <v>0</v>
      </c>
      <c r="L59" s="613">
        <f t="shared" si="23"/>
        <v>0</v>
      </c>
      <c r="M59" s="613">
        <v>0</v>
      </c>
      <c r="N59" s="613">
        <f t="shared" si="24"/>
        <v>0</v>
      </c>
      <c r="O59" s="613">
        <f>H59</f>
        <v>0</v>
      </c>
      <c r="P59" s="696">
        <f t="shared" si="26"/>
        <v>0</v>
      </c>
      <c r="Q59" s="679"/>
      <c r="R59" s="708">
        <v>6</v>
      </c>
      <c r="S59" s="703"/>
      <c r="T59" s="1331"/>
      <c r="U59" s="1331"/>
      <c r="V59" s="704"/>
      <c r="W59" s="704"/>
      <c r="X59" s="705"/>
      <c r="Y59" s="708">
        <v>6</v>
      </c>
      <c r="Z59" s="699"/>
      <c r="AA59" s="711"/>
      <c r="AB59" s="704"/>
      <c r="AC59" s="704"/>
      <c r="AD59" s="707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ht="12.75">
      <c r="A60" s="697">
        <v>9</v>
      </c>
      <c r="B60" s="698"/>
      <c r="C60" s="703"/>
      <c r="D60" s="703"/>
      <c r="E60" s="701"/>
      <c r="F60" s="603"/>
      <c r="G60" s="603"/>
      <c r="H60" s="603"/>
      <c r="I60" s="603">
        <f>H60</f>
        <v>0</v>
      </c>
      <c r="J60" s="613">
        <f>K60+L60</f>
        <v>0</v>
      </c>
      <c r="K60" s="613">
        <f>I60*0.15</f>
        <v>0</v>
      </c>
      <c r="L60" s="613">
        <f>I60*0.095</f>
        <v>0</v>
      </c>
      <c r="M60" s="613">
        <v>0</v>
      </c>
      <c r="N60" s="613">
        <f>I60*0.034</f>
        <v>0</v>
      </c>
      <c r="O60" s="613">
        <f>H60</f>
        <v>0</v>
      </c>
      <c r="P60" s="696">
        <f t="shared" si="26"/>
        <v>0</v>
      </c>
      <c r="Q60" s="679"/>
      <c r="R60" s="708">
        <v>7</v>
      </c>
      <c r="S60" s="703"/>
      <c r="T60" s="1331"/>
      <c r="U60" s="1331"/>
      <c r="V60" s="704"/>
      <c r="W60" s="704"/>
      <c r="X60" s="705"/>
      <c r="Y60" s="708">
        <v>7</v>
      </c>
      <c r="Z60" s="699"/>
      <c r="AA60" s="711"/>
      <c r="AB60" s="704"/>
      <c r="AC60" s="704"/>
      <c r="AD60" s="707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ht="12.75">
      <c r="A61" s="691">
        <v>10</v>
      </c>
      <c r="B61" s="84"/>
      <c r="C61" s="1338"/>
      <c r="D61" s="1339"/>
      <c r="E61" s="701"/>
      <c r="F61" s="603"/>
      <c r="G61" s="603"/>
      <c r="H61" s="603"/>
      <c r="I61" s="603">
        <f>H61</f>
        <v>0</v>
      </c>
      <c r="J61" s="613">
        <f>K61+L61</f>
        <v>0</v>
      </c>
      <c r="K61" s="613">
        <f>I61*0.15</f>
        <v>0</v>
      </c>
      <c r="L61" s="613">
        <f>I61*0.095</f>
        <v>0</v>
      </c>
      <c r="M61" s="613">
        <v>0</v>
      </c>
      <c r="N61" s="613">
        <f>I61*0.034</f>
        <v>0</v>
      </c>
      <c r="O61" s="613">
        <f>H61</f>
        <v>0</v>
      </c>
      <c r="P61" s="696">
        <f t="shared" si="26"/>
        <v>0</v>
      </c>
      <c r="Q61" s="679"/>
      <c r="R61" s="702">
        <v>8</v>
      </c>
      <c r="S61" s="703"/>
      <c r="T61" s="1331"/>
      <c r="U61" s="1331"/>
      <c r="V61" s="704"/>
      <c r="W61" s="704"/>
      <c r="X61" s="705"/>
      <c r="Y61" s="702">
        <v>8</v>
      </c>
      <c r="Z61" s="703"/>
      <c r="AA61" s="711"/>
      <c r="AB61" s="101"/>
      <c r="AC61" s="101"/>
      <c r="AD61" s="185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ht="12.75">
      <c r="A62" s="697">
        <v>11</v>
      </c>
      <c r="B62" s="84"/>
      <c r="C62" s="1338"/>
      <c r="D62" s="1339"/>
      <c r="E62" s="701"/>
      <c r="F62" s="603"/>
      <c r="G62" s="603"/>
      <c r="H62" s="603"/>
      <c r="I62" s="603"/>
      <c r="J62" s="613"/>
      <c r="K62" s="613"/>
      <c r="L62" s="613"/>
      <c r="M62" s="613"/>
      <c r="N62" s="613"/>
      <c r="O62" s="613"/>
      <c r="P62" s="696">
        <f t="shared" si="26"/>
        <v>0</v>
      </c>
      <c r="Q62" s="679"/>
      <c r="R62" s="702">
        <v>9</v>
      </c>
      <c r="S62" s="703"/>
      <c r="T62" s="1331"/>
      <c r="U62" s="1331"/>
      <c r="V62" s="704"/>
      <c r="W62" s="704"/>
      <c r="X62" s="705"/>
      <c r="Y62" s="702">
        <v>9</v>
      </c>
      <c r="Z62" s="703"/>
      <c r="AA62" s="711"/>
      <c r="AB62" s="101"/>
      <c r="AC62" s="101"/>
      <c r="AD62" s="185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ht="12.75">
      <c r="A63" s="697">
        <v>12</v>
      </c>
      <c r="B63" s="84"/>
      <c r="C63" s="1338"/>
      <c r="D63" s="1339"/>
      <c r="E63" s="701"/>
      <c r="F63" s="603"/>
      <c r="G63" s="603"/>
      <c r="H63" s="603"/>
      <c r="I63" s="603"/>
      <c r="J63" s="613"/>
      <c r="K63" s="613"/>
      <c r="L63" s="613"/>
      <c r="M63" s="613"/>
      <c r="N63" s="613"/>
      <c r="O63" s="613"/>
      <c r="P63" s="696"/>
      <c r="Q63" s="679"/>
      <c r="R63" s="708">
        <v>10</v>
      </c>
      <c r="S63" s="703"/>
      <c r="T63" s="1331"/>
      <c r="U63" s="1331"/>
      <c r="V63" s="704"/>
      <c r="W63" s="704"/>
      <c r="X63" s="705"/>
      <c r="Y63" s="708">
        <v>10</v>
      </c>
      <c r="Z63" s="703"/>
      <c r="AA63" s="711"/>
      <c r="AB63" s="101"/>
      <c r="AC63" s="101"/>
      <c r="AD63" s="185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ht="12.75">
      <c r="A64" s="691">
        <v>13</v>
      </c>
      <c r="B64" s="84"/>
      <c r="C64" s="1338"/>
      <c r="D64" s="1339"/>
      <c r="E64" s="701"/>
      <c r="F64" s="603"/>
      <c r="G64" s="603"/>
      <c r="H64" s="603"/>
      <c r="I64" s="603"/>
      <c r="J64" s="613"/>
      <c r="K64" s="613"/>
      <c r="L64" s="613"/>
      <c r="M64" s="613"/>
      <c r="N64" s="613"/>
      <c r="O64" s="613"/>
      <c r="P64" s="696"/>
      <c r="Q64" s="679"/>
      <c r="R64" s="708">
        <v>11</v>
      </c>
      <c r="S64" s="703"/>
      <c r="T64" s="1331"/>
      <c r="U64" s="1331"/>
      <c r="V64" s="704"/>
      <c r="W64" s="704"/>
      <c r="X64" s="705"/>
      <c r="Y64" s="708">
        <v>11</v>
      </c>
      <c r="Z64" s="102"/>
      <c r="AA64" s="711"/>
      <c r="AB64" s="101"/>
      <c r="AC64" s="101"/>
      <c r="AD64" s="185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ht="12.75">
      <c r="A65" s="697">
        <v>14</v>
      </c>
      <c r="B65" s="84"/>
      <c r="C65" s="1338"/>
      <c r="D65" s="1339"/>
      <c r="E65" s="701"/>
      <c r="F65" s="603"/>
      <c r="G65" s="603"/>
      <c r="H65" s="603"/>
      <c r="I65" s="603"/>
      <c r="J65" s="613"/>
      <c r="K65" s="613"/>
      <c r="L65" s="613"/>
      <c r="M65" s="613"/>
      <c r="N65" s="613"/>
      <c r="O65" s="613"/>
      <c r="P65" s="696"/>
      <c r="Q65" s="679"/>
      <c r="R65" s="702">
        <v>12</v>
      </c>
      <c r="S65" s="703"/>
      <c r="T65" s="1331"/>
      <c r="U65" s="1331"/>
      <c r="V65" s="704"/>
      <c r="W65" s="704"/>
      <c r="X65" s="705"/>
      <c r="Y65" s="702">
        <v>12</v>
      </c>
      <c r="Z65" s="102"/>
      <c r="AA65" s="711"/>
      <c r="AB65" s="101"/>
      <c r="AC65" s="101"/>
      <c r="AD65" s="18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ht="12.75">
      <c r="A66" s="697">
        <v>15</v>
      </c>
      <c r="B66" s="84"/>
      <c r="C66" s="1338"/>
      <c r="D66" s="1339"/>
      <c r="E66" s="701"/>
      <c r="F66" s="603"/>
      <c r="G66" s="603"/>
      <c r="H66" s="603"/>
      <c r="I66" s="603"/>
      <c r="J66" s="613"/>
      <c r="K66" s="613"/>
      <c r="L66" s="613"/>
      <c r="M66" s="613"/>
      <c r="N66" s="613"/>
      <c r="O66" s="613"/>
      <c r="P66" s="696"/>
      <c r="Q66" s="679"/>
      <c r="R66" s="702">
        <v>13</v>
      </c>
      <c r="S66" s="101"/>
      <c r="T66" s="1331"/>
      <c r="U66" s="1331"/>
      <c r="V66" s="704"/>
      <c r="W66" s="704"/>
      <c r="X66" s="705"/>
      <c r="Y66" s="702">
        <v>13</v>
      </c>
      <c r="Z66" s="102"/>
      <c r="AA66" s="711"/>
      <c r="AB66" s="101"/>
      <c r="AC66" s="101"/>
      <c r="AD66" s="185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ht="12.75">
      <c r="A67" s="691">
        <v>16</v>
      </c>
      <c r="B67" s="84"/>
      <c r="C67" s="1338"/>
      <c r="D67" s="1339"/>
      <c r="E67" s="701"/>
      <c r="F67" s="603"/>
      <c r="G67" s="603"/>
      <c r="H67" s="603"/>
      <c r="I67" s="603"/>
      <c r="J67" s="613"/>
      <c r="K67" s="613"/>
      <c r="L67" s="613"/>
      <c r="M67" s="613"/>
      <c r="N67" s="613"/>
      <c r="O67" s="613"/>
      <c r="P67" s="696"/>
      <c r="Q67" s="679"/>
      <c r="R67" s="708">
        <v>14</v>
      </c>
      <c r="S67" s="101"/>
      <c r="T67" s="1331"/>
      <c r="U67" s="1331"/>
      <c r="V67" s="101"/>
      <c r="W67" s="101"/>
      <c r="X67" s="101"/>
      <c r="Y67" s="708">
        <v>14</v>
      </c>
      <c r="Z67" s="101"/>
      <c r="AA67" s="711"/>
      <c r="AB67" s="101"/>
      <c r="AC67" s="101"/>
      <c r="AD67" s="185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ht="12.75">
      <c r="A68" s="697">
        <v>17</v>
      </c>
      <c r="B68" s="84"/>
      <c r="C68" s="1338"/>
      <c r="D68" s="1339"/>
      <c r="E68" s="701"/>
      <c r="F68" s="603"/>
      <c r="G68" s="603"/>
      <c r="H68" s="603"/>
      <c r="I68" s="603"/>
      <c r="J68" s="613"/>
      <c r="K68" s="613"/>
      <c r="L68" s="613"/>
      <c r="M68" s="613"/>
      <c r="N68" s="613"/>
      <c r="O68" s="613"/>
      <c r="P68" s="696"/>
      <c r="Q68" s="679"/>
      <c r="R68" s="708">
        <v>15</v>
      </c>
      <c r="S68" s="101"/>
      <c r="T68" s="1331"/>
      <c r="U68" s="1331"/>
      <c r="V68" s="101"/>
      <c r="W68" s="101"/>
      <c r="X68" s="101"/>
      <c r="Y68" s="708">
        <v>15</v>
      </c>
      <c r="Z68" s="101"/>
      <c r="AA68" s="711"/>
      <c r="AB68" s="101"/>
      <c r="AC68" s="101"/>
      <c r="AD68" s="185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ht="12.75">
      <c r="A69" s="697">
        <v>18</v>
      </c>
      <c r="B69" s="84"/>
      <c r="C69" s="1338"/>
      <c r="D69" s="1339"/>
      <c r="E69" s="701"/>
      <c r="F69" s="603"/>
      <c r="G69" s="603"/>
      <c r="H69" s="603"/>
      <c r="I69" s="603"/>
      <c r="J69" s="613"/>
      <c r="K69" s="613"/>
      <c r="L69" s="613"/>
      <c r="M69" s="613"/>
      <c r="N69" s="613"/>
      <c r="O69" s="613"/>
      <c r="P69" s="696"/>
      <c r="Q69" s="679"/>
      <c r="R69" s="702">
        <v>16</v>
      </c>
      <c r="S69" s="101"/>
      <c r="T69" s="1331"/>
      <c r="U69" s="1331"/>
      <c r="V69" s="101"/>
      <c r="W69" s="101"/>
      <c r="X69" s="101"/>
      <c r="Y69" s="702">
        <v>16</v>
      </c>
      <c r="Z69" s="101"/>
      <c r="AA69" s="711"/>
      <c r="AB69" s="101"/>
      <c r="AC69" s="101"/>
      <c r="AD69" s="185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ht="12.75">
      <c r="A70" s="691">
        <v>19</v>
      </c>
      <c r="B70" s="84"/>
      <c r="C70" s="1338"/>
      <c r="D70" s="1339"/>
      <c r="E70" s="701"/>
      <c r="F70" s="603"/>
      <c r="G70" s="603"/>
      <c r="H70" s="603"/>
      <c r="I70" s="603"/>
      <c r="J70" s="613"/>
      <c r="K70" s="613"/>
      <c r="L70" s="613"/>
      <c r="M70" s="613"/>
      <c r="N70" s="613"/>
      <c r="O70" s="613"/>
      <c r="P70" s="696"/>
      <c r="Q70" s="679"/>
      <c r="R70" s="702">
        <v>17</v>
      </c>
      <c r="S70" s="101"/>
      <c r="T70" s="1331"/>
      <c r="U70" s="1331"/>
      <c r="V70" s="101"/>
      <c r="W70" s="101"/>
      <c r="X70" s="101"/>
      <c r="Y70" s="702">
        <v>17</v>
      </c>
      <c r="Z70" s="101"/>
      <c r="AA70" s="711"/>
      <c r="AB70" s="101"/>
      <c r="AC70" s="101"/>
      <c r="AD70" s="185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ht="12.75">
      <c r="A71" s="697">
        <v>20</v>
      </c>
      <c r="B71" s="84"/>
      <c r="C71" s="1338"/>
      <c r="D71" s="1339"/>
      <c r="E71" s="701"/>
      <c r="F71" s="603"/>
      <c r="G71" s="603"/>
      <c r="H71" s="603"/>
      <c r="I71" s="603"/>
      <c r="J71" s="613"/>
      <c r="K71" s="613"/>
      <c r="L71" s="613"/>
      <c r="M71" s="613"/>
      <c r="N71" s="613"/>
      <c r="O71" s="613"/>
      <c r="P71" s="696"/>
      <c r="Q71" s="679"/>
      <c r="R71" s="708">
        <v>18</v>
      </c>
      <c r="S71" s="101"/>
      <c r="T71" s="1331"/>
      <c r="U71" s="1331"/>
      <c r="V71" s="101"/>
      <c r="W71" s="101"/>
      <c r="X71" s="101"/>
      <c r="Y71" s="708">
        <v>18</v>
      </c>
      <c r="Z71" s="101"/>
      <c r="AA71" s="711"/>
      <c r="AB71" s="101"/>
      <c r="AC71" s="101"/>
      <c r="AD71" s="185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ht="13.5" thickBot="1">
      <c r="A72" s="697">
        <v>21</v>
      </c>
      <c r="B72" s="84"/>
      <c r="C72" s="1338"/>
      <c r="D72" s="1339"/>
      <c r="E72" s="701"/>
      <c r="F72" s="603"/>
      <c r="G72" s="603"/>
      <c r="H72" s="603"/>
      <c r="I72" s="603"/>
      <c r="J72" s="613"/>
      <c r="K72" s="613"/>
      <c r="L72" s="613"/>
      <c r="M72" s="613"/>
      <c r="N72" s="613"/>
      <c r="O72" s="613"/>
      <c r="P72" s="696"/>
      <c r="Q72" s="679"/>
      <c r="R72" s="714">
        <v>19</v>
      </c>
      <c r="S72" s="472"/>
      <c r="T72" s="1340"/>
      <c r="U72" s="1340"/>
      <c r="V72" s="472"/>
      <c r="W72" s="472"/>
      <c r="X72" s="472"/>
      <c r="Y72" s="714">
        <v>19</v>
      </c>
      <c r="Z72" s="472"/>
      <c r="AA72" s="715"/>
      <c r="AB72" s="472"/>
      <c r="AC72" s="472"/>
      <c r="AD72" s="716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ht="13.5" thickBot="1">
      <c r="A73" s="691">
        <v>22</v>
      </c>
      <c r="B73" s="84"/>
      <c r="C73" s="1338"/>
      <c r="D73" s="1339"/>
      <c r="E73" s="701"/>
      <c r="F73" s="603"/>
      <c r="G73" s="603"/>
      <c r="H73" s="603"/>
      <c r="I73" s="603"/>
      <c r="J73" s="613"/>
      <c r="K73" s="613"/>
      <c r="L73" s="613"/>
      <c r="M73" s="613"/>
      <c r="N73" s="613"/>
      <c r="O73" s="613"/>
      <c r="P73" s="696"/>
      <c r="Q73" s="679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ht="12.75">
      <c r="A74" s="697">
        <v>23</v>
      </c>
      <c r="B74" s="84"/>
      <c r="C74" s="1338"/>
      <c r="D74" s="1339"/>
      <c r="E74" s="701"/>
      <c r="F74" s="603"/>
      <c r="G74" s="603"/>
      <c r="H74" s="603"/>
      <c r="I74" s="603"/>
      <c r="J74" s="613"/>
      <c r="K74" s="613"/>
      <c r="L74" s="613"/>
      <c r="M74" s="613"/>
      <c r="N74" s="613"/>
      <c r="O74" s="613"/>
      <c r="P74" s="696"/>
      <c r="Q74" s="679"/>
      <c r="R74" s="717" t="s">
        <v>706</v>
      </c>
      <c r="S74" s="718"/>
      <c r="T74" s="718"/>
      <c r="U74" s="718"/>
      <c r="V74" s="718"/>
      <c r="W74" s="718"/>
      <c r="X74" s="719"/>
      <c r="Y74" s="720" t="s">
        <v>707</v>
      </c>
      <c r="Z74" s="721"/>
      <c r="AA74" s="721"/>
      <c r="AB74" s="721"/>
      <c r="AC74" s="721"/>
      <c r="AD74" s="722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ht="13.5" thickBot="1">
      <c r="A75" s="697">
        <v>24</v>
      </c>
      <c r="B75" s="84"/>
      <c r="C75" s="1341"/>
      <c r="D75" s="1342"/>
      <c r="E75" s="603"/>
      <c r="F75" s="603"/>
      <c r="G75" s="603"/>
      <c r="H75" s="603"/>
      <c r="I75" s="603"/>
      <c r="J75" s="613"/>
      <c r="K75" s="613"/>
      <c r="L75" s="613"/>
      <c r="M75" s="613"/>
      <c r="N75" s="613"/>
      <c r="O75" s="603"/>
      <c r="P75" s="710"/>
      <c r="Q75" s="679"/>
      <c r="R75" s="723" t="s">
        <v>708</v>
      </c>
      <c r="S75" s="724"/>
      <c r="T75" s="724"/>
      <c r="U75" s="724"/>
      <c r="V75" s="724"/>
      <c r="W75" s="724"/>
      <c r="X75" s="725"/>
      <c r="Y75" s="726" t="s">
        <v>709</v>
      </c>
      <c r="Z75" s="125"/>
      <c r="AA75" s="125"/>
      <c r="AB75" s="125"/>
      <c r="AC75" s="125"/>
      <c r="AD75" s="727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ht="15" thickBot="1">
      <c r="A76" s="1343" t="s">
        <v>712</v>
      </c>
      <c r="B76" s="1344"/>
      <c r="C76" s="1344"/>
      <c r="D76" s="1344"/>
      <c r="E76" s="1344"/>
      <c r="F76" s="1344"/>
      <c r="G76" s="1345"/>
      <c r="H76" s="728">
        <f t="shared" ref="H76:P76" si="27">SUM(H52:H75)</f>
        <v>0</v>
      </c>
      <c r="I76" s="728">
        <f t="shared" si="27"/>
        <v>0</v>
      </c>
      <c r="J76" s="728">
        <f t="shared" si="27"/>
        <v>0</v>
      </c>
      <c r="K76" s="728">
        <f t="shared" si="27"/>
        <v>0</v>
      </c>
      <c r="L76" s="728">
        <f t="shared" si="27"/>
        <v>0</v>
      </c>
      <c r="M76" s="728">
        <f t="shared" si="27"/>
        <v>0</v>
      </c>
      <c r="N76" s="728">
        <f t="shared" si="27"/>
        <v>0</v>
      </c>
      <c r="O76" s="728">
        <f t="shared" si="27"/>
        <v>0</v>
      </c>
      <c r="P76" s="728">
        <f t="shared" si="27"/>
        <v>0</v>
      </c>
      <c r="Q76" s="679"/>
      <c r="R76" s="723" t="s">
        <v>710</v>
      </c>
      <c r="S76" s="724"/>
      <c r="T76" s="724"/>
      <c r="U76" s="724"/>
      <c r="V76" s="724"/>
      <c r="W76" s="724"/>
      <c r="X76" s="725"/>
      <c r="Y76" s="726" t="s">
        <v>711</v>
      </c>
      <c r="Z76" s="125"/>
      <c r="AA76" s="125"/>
      <c r="AB76" s="125"/>
      <c r="AC76" s="125"/>
      <c r="AD76" s="727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ht="15" thickBot="1">
      <c r="A77" s="1346" t="s">
        <v>715</v>
      </c>
      <c r="B77" s="1347"/>
      <c r="C77" s="1347"/>
      <c r="D77" s="1347"/>
      <c r="E77" s="1347"/>
      <c r="F77" s="1347"/>
      <c r="G77" s="1348"/>
      <c r="H77" s="729"/>
      <c r="I77" s="730"/>
      <c r="J77" s="730"/>
      <c r="K77" s="730"/>
      <c r="L77" s="730"/>
      <c r="M77" s="730"/>
      <c r="N77" s="730"/>
      <c r="O77" s="730"/>
      <c r="P77" s="731"/>
      <c r="Q77" s="679"/>
      <c r="R77" s="1314" t="s">
        <v>713</v>
      </c>
      <c r="S77" s="1315"/>
      <c r="T77" s="1315"/>
      <c r="U77" s="1315"/>
      <c r="V77" s="1315"/>
      <c r="W77" s="1315"/>
      <c r="X77" s="1316"/>
      <c r="Y77" s="726" t="s">
        <v>714</v>
      </c>
      <c r="Z77" s="125"/>
      <c r="AA77" s="125"/>
      <c r="AB77" s="125"/>
      <c r="AC77" s="125"/>
      <c r="AD77" s="72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ht="15" thickBot="1">
      <c r="A78" s="1349" t="s">
        <v>718</v>
      </c>
      <c r="B78" s="1350"/>
      <c r="C78" s="1350"/>
      <c r="D78" s="1350"/>
      <c r="E78" s="1350"/>
      <c r="F78" s="1350"/>
      <c r="G78" s="1351"/>
      <c r="H78" s="728">
        <f t="shared" ref="H78:P78" si="28">SUM(H76:H77)</f>
        <v>0</v>
      </c>
      <c r="I78" s="728">
        <f t="shared" si="28"/>
        <v>0</v>
      </c>
      <c r="J78" s="728">
        <f t="shared" si="28"/>
        <v>0</v>
      </c>
      <c r="K78" s="728">
        <f t="shared" si="28"/>
        <v>0</v>
      </c>
      <c r="L78" s="728">
        <f t="shared" si="28"/>
        <v>0</v>
      </c>
      <c r="M78" s="728">
        <f t="shared" si="28"/>
        <v>0</v>
      </c>
      <c r="N78" s="728">
        <f t="shared" si="28"/>
        <v>0</v>
      </c>
      <c r="O78" s="728">
        <f t="shared" si="28"/>
        <v>0</v>
      </c>
      <c r="P78" s="728">
        <f t="shared" si="28"/>
        <v>0</v>
      </c>
      <c r="Q78" s="679"/>
      <c r="R78" s="1352" t="s">
        <v>716</v>
      </c>
      <c r="S78" s="1353"/>
      <c r="T78" s="1353"/>
      <c r="U78" s="1353"/>
      <c r="V78" s="1353"/>
      <c r="W78" s="1353"/>
      <c r="X78" s="1354"/>
      <c r="Y78" s="726"/>
      <c r="Z78" s="125"/>
      <c r="AA78" s="124" t="s">
        <v>717</v>
      </c>
      <c r="AB78" s="125"/>
      <c r="AC78" s="125"/>
      <c r="AD78" s="727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ht="15" thickBot="1">
      <c r="A79" s="733"/>
      <c r="B79" s="734"/>
      <c r="C79" s="734"/>
      <c r="D79" s="734"/>
      <c r="E79" s="734"/>
      <c r="F79" s="734"/>
      <c r="G79" s="734"/>
      <c r="H79" s="735"/>
      <c r="I79" s="735"/>
      <c r="J79" s="735"/>
      <c r="K79" s="735"/>
      <c r="L79" s="735"/>
      <c r="M79" s="735"/>
      <c r="N79" s="735"/>
      <c r="O79" s="735"/>
      <c r="P79" s="736"/>
      <c r="Q79" s="679"/>
      <c r="R79" s="1314" t="s">
        <v>719</v>
      </c>
      <c r="S79" s="1315"/>
      <c r="T79" s="1315"/>
      <c r="U79" s="1315"/>
      <c r="V79" s="1315"/>
      <c r="W79" s="1315"/>
      <c r="X79" s="1316"/>
      <c r="Y79" s="726" t="s">
        <v>720</v>
      </c>
      <c r="Z79" s="125"/>
      <c r="AA79" s="125"/>
      <c r="AB79" s="125"/>
      <c r="AC79" s="125"/>
      <c r="AD79" s="727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ht="12.75">
      <c r="A80" s="737"/>
      <c r="B80" s="738" t="s">
        <v>723</v>
      </c>
      <c r="C80" s="739"/>
      <c r="D80" s="739"/>
      <c r="E80" s="739"/>
      <c r="F80" s="739"/>
      <c r="G80" s="739"/>
      <c r="H80" s="740" t="s">
        <v>724</v>
      </c>
      <c r="I80" s="739"/>
      <c r="J80" s="739"/>
      <c r="K80" s="739"/>
      <c r="L80" s="739"/>
      <c r="M80" s="739"/>
      <c r="N80" s="739"/>
      <c r="O80" s="739"/>
      <c r="P80" s="741"/>
      <c r="Q80" s="679"/>
      <c r="R80" s="1314" t="s">
        <v>721</v>
      </c>
      <c r="S80" s="1315"/>
      <c r="T80" s="1315"/>
      <c r="U80" s="1315"/>
      <c r="V80" s="1315"/>
      <c r="W80" s="1315"/>
      <c r="X80" s="1316"/>
      <c r="Y80" s="726" t="s">
        <v>722</v>
      </c>
      <c r="Z80" s="125"/>
      <c r="AA80" s="125"/>
      <c r="AB80" s="125"/>
      <c r="AC80" s="125"/>
      <c r="AD80" s="727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ht="12.75">
      <c r="A81" s="742" t="s">
        <v>725</v>
      </c>
      <c r="B81" s="743"/>
      <c r="C81" s="743"/>
      <c r="D81" s="743"/>
      <c r="E81" s="743"/>
      <c r="F81" s="743"/>
      <c r="G81" s="743"/>
      <c r="H81" s="744" t="s">
        <v>726</v>
      </c>
      <c r="I81" s="743"/>
      <c r="J81" s="743"/>
      <c r="K81" s="743"/>
      <c r="L81" s="743"/>
      <c r="M81" s="743"/>
      <c r="N81" s="743"/>
      <c r="O81" s="743"/>
      <c r="P81" s="745"/>
      <c r="Q81" s="679"/>
      <c r="R81" s="1314"/>
      <c r="S81" s="1315"/>
      <c r="T81" s="1315"/>
      <c r="U81" s="1315"/>
      <c r="V81" s="1315"/>
      <c r="W81" s="1315"/>
      <c r="X81" s="1316"/>
      <c r="Y81" s="726"/>
      <c r="Z81" s="125" t="s">
        <v>719</v>
      </c>
      <c r="AA81" s="125"/>
      <c r="AB81" s="125"/>
      <c r="AC81" s="125"/>
      <c r="AD81" s="727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ht="13.5" thickBot="1">
      <c r="A82" s="742" t="s">
        <v>727</v>
      </c>
      <c r="B82" s="743"/>
      <c r="C82" s="743"/>
      <c r="D82" s="743"/>
      <c r="E82" s="743"/>
      <c r="F82" s="743"/>
      <c r="G82" s="743"/>
      <c r="H82" s="47" t="s">
        <v>728</v>
      </c>
      <c r="I82" s="743"/>
      <c r="J82" s="743"/>
      <c r="K82" s="743"/>
      <c r="L82" s="743"/>
      <c r="M82" s="743"/>
      <c r="N82" s="743"/>
      <c r="O82" s="743"/>
      <c r="P82" s="745"/>
      <c r="Q82" s="679"/>
      <c r="R82" s="1332"/>
      <c r="S82" s="1333"/>
      <c r="T82" s="1333"/>
      <c r="U82" s="1333"/>
      <c r="V82" s="1333"/>
      <c r="W82" s="1333"/>
      <c r="X82" s="1334"/>
      <c r="Y82" s="746"/>
      <c r="Z82" s="747"/>
      <c r="AA82" s="747"/>
      <c r="AB82" s="747"/>
      <c r="AC82" s="747"/>
      <c r="AD82" s="748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ht="12.75">
      <c r="A83" s="742" t="s">
        <v>729</v>
      </c>
      <c r="B83" s="743"/>
      <c r="C83" s="1"/>
      <c r="D83" s="743"/>
      <c r="E83" s="743"/>
      <c r="F83" s="743"/>
      <c r="G83" s="743"/>
      <c r="H83" s="744" t="s">
        <v>730</v>
      </c>
      <c r="I83" s="743"/>
      <c r="J83" s="743"/>
      <c r="K83" s="743"/>
      <c r="L83" s="743"/>
      <c r="M83" s="743"/>
      <c r="N83" s="743"/>
      <c r="O83" s="743"/>
      <c r="P83" s="745"/>
      <c r="Q83" s="679"/>
      <c r="R83" s="679"/>
      <c r="S83" s="679"/>
      <c r="T83" s="679"/>
      <c r="U83" s="679"/>
      <c r="V83" s="679"/>
      <c r="W83" s="679"/>
      <c r="X83" s="679"/>
      <c r="Y83" s="679"/>
      <c r="Z83" s="679"/>
      <c r="AA83" s="679"/>
      <c r="AB83" s="679"/>
      <c r="AC83" s="679"/>
      <c r="AD83" s="679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12.75">
      <c r="A84" s="742"/>
      <c r="B84" s="743"/>
      <c r="C84" s="743"/>
      <c r="D84" s="743"/>
      <c r="E84" s="743"/>
      <c r="F84" s="743"/>
      <c r="G84" s="743"/>
      <c r="H84" s="744" t="s">
        <v>731</v>
      </c>
      <c r="I84" s="743"/>
      <c r="J84" s="743"/>
      <c r="K84" s="743"/>
      <c r="L84" s="743"/>
      <c r="M84" s="743"/>
      <c r="N84" s="743"/>
      <c r="O84" s="743"/>
      <c r="P84" s="745"/>
      <c r="Q84" s="679"/>
      <c r="R84" s="679"/>
      <c r="S84" s="679"/>
      <c r="T84" s="679"/>
      <c r="U84" s="679"/>
      <c r="V84" s="679"/>
      <c r="W84" s="679"/>
      <c r="X84" s="679"/>
      <c r="Y84" s="679"/>
      <c r="Z84" s="679"/>
      <c r="AA84" s="679"/>
      <c r="AB84" s="679"/>
      <c r="AC84" s="679"/>
      <c r="AD84" s="679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ht="12.75">
      <c r="A85" s="742"/>
      <c r="B85" s="754" t="s">
        <v>732</v>
      </c>
      <c r="C85" s="743"/>
      <c r="D85" s="743"/>
      <c r="E85" s="743"/>
      <c r="F85" s="743"/>
      <c r="G85" s="743"/>
      <c r="H85" s="47" t="s">
        <v>733</v>
      </c>
      <c r="I85" s="743"/>
      <c r="J85" s="743"/>
      <c r="K85" s="743"/>
      <c r="L85" s="743"/>
      <c r="M85" s="743"/>
      <c r="N85" s="743"/>
      <c r="O85" s="743"/>
      <c r="P85" s="745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ht="12.75">
      <c r="A86" s="742"/>
      <c r="B86" s="743" t="s">
        <v>734</v>
      </c>
      <c r="C86" s="743"/>
      <c r="D86" s="743"/>
      <c r="E86" s="743"/>
      <c r="F86" s="743"/>
      <c r="G86" s="743"/>
      <c r="H86" s="47"/>
      <c r="I86" s="743"/>
      <c r="J86" s="743"/>
      <c r="K86" s="755" t="s">
        <v>735</v>
      </c>
      <c r="L86" s="743"/>
      <c r="M86" s="743"/>
      <c r="N86" s="743"/>
      <c r="O86" s="743"/>
      <c r="P86" s="745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ht="12.75">
      <c r="A87" s="742"/>
      <c r="B87" s="743"/>
      <c r="C87" s="743"/>
      <c r="D87" s="743" t="s">
        <v>736</v>
      </c>
      <c r="E87" s="743"/>
      <c r="F87" s="743"/>
      <c r="G87" s="743"/>
      <c r="H87" s="744" t="s">
        <v>737</v>
      </c>
      <c r="I87" s="743"/>
      <c r="J87" s="743"/>
      <c r="K87" s="743"/>
      <c r="L87" s="743"/>
      <c r="M87" s="743"/>
      <c r="N87" s="743"/>
      <c r="O87" s="743"/>
      <c r="P87" s="745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ht="12.75">
      <c r="A88" s="742"/>
      <c r="B88" s="743"/>
      <c r="C88" s="743"/>
      <c r="D88" s="743"/>
      <c r="E88" s="743"/>
      <c r="F88" s="743"/>
      <c r="G88" s="743"/>
      <c r="H88" s="744"/>
      <c r="I88" s="743" t="s">
        <v>738</v>
      </c>
      <c r="J88" s="743"/>
      <c r="K88" s="743"/>
      <c r="L88" s="743"/>
      <c r="M88" s="743"/>
      <c r="N88" s="743"/>
      <c r="O88" s="743"/>
      <c r="P88" s="745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ht="13.5" thickBot="1">
      <c r="A89" s="756"/>
      <c r="B89" s="757"/>
      <c r="C89" s="757"/>
      <c r="D89" s="757"/>
      <c r="E89" s="757"/>
      <c r="F89" s="757"/>
      <c r="G89" s="757"/>
      <c r="H89" s="758"/>
      <c r="I89" s="759" t="s">
        <v>739</v>
      </c>
      <c r="J89" s="757"/>
      <c r="K89" s="757"/>
      <c r="L89" s="757"/>
      <c r="M89" s="757"/>
      <c r="N89" s="757"/>
      <c r="O89" s="757"/>
      <c r="P89" s="760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79"/>
      <c r="AD89" s="679"/>
      <c r="AE89" s="67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ht="12.75">
      <c r="A90" s="678" t="s">
        <v>669</v>
      </c>
      <c r="B90" s="678"/>
      <c r="C90" s="678"/>
      <c r="D90" s="678"/>
      <c r="E90" s="678"/>
      <c r="F90" s="678"/>
      <c r="G90" s="678"/>
      <c r="H90" s="678"/>
      <c r="I90" s="678"/>
      <c r="J90" s="678"/>
      <c r="K90" s="678"/>
      <c r="L90" s="678"/>
      <c r="M90" s="678"/>
      <c r="N90" s="678"/>
      <c r="O90" s="678"/>
      <c r="P90" s="678"/>
      <c r="Q90" s="679"/>
      <c r="R90" s="679"/>
      <c r="S90" s="679"/>
      <c r="T90" s="679"/>
      <c r="U90" s="679"/>
      <c r="V90" s="679"/>
      <c r="W90" s="679"/>
      <c r="X90" s="679"/>
      <c r="Y90" s="679"/>
      <c r="Z90" s="679"/>
      <c r="AA90" s="679"/>
      <c r="AB90" s="679"/>
      <c r="AC90" s="679"/>
      <c r="AD90" s="679"/>
      <c r="AE90" s="679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ht="12.75">
      <c r="A91" s="678" t="s">
        <v>853</v>
      </c>
      <c r="B91" s="678"/>
      <c r="C91" s="678" t="str">
        <f>C2</f>
        <v>K56703205A</v>
      </c>
      <c r="D91" s="678" t="s">
        <v>852</v>
      </c>
      <c r="E91" s="678"/>
      <c r="F91" s="678" t="str">
        <f>F2</f>
        <v>KLUBI I FUTBOLLIT FLAMURTARI</v>
      </c>
      <c r="G91" s="678"/>
      <c r="H91" s="678"/>
      <c r="I91" s="678" t="s">
        <v>741</v>
      </c>
      <c r="J91" s="678"/>
      <c r="K91" s="678"/>
      <c r="L91" s="678"/>
      <c r="M91" s="678"/>
      <c r="N91" s="678" t="s">
        <v>673</v>
      </c>
      <c r="O91" s="678"/>
      <c r="P91" s="678"/>
      <c r="Q91" s="679"/>
      <c r="R91" s="678" t="s">
        <v>674</v>
      </c>
      <c r="S91" s="678"/>
      <c r="T91" s="678"/>
      <c r="U91" s="678"/>
      <c r="V91" s="678"/>
      <c r="W91" s="678"/>
      <c r="X91" s="678"/>
      <c r="Y91" s="678"/>
      <c r="Z91" s="678"/>
      <c r="AA91" s="678"/>
      <c r="AB91" s="678"/>
      <c r="AC91" s="678"/>
      <c r="AD91" s="678"/>
      <c r="AE91" s="679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ht="13.5" thickBot="1">
      <c r="A92" s="678" t="s">
        <v>675</v>
      </c>
      <c r="B92" s="678"/>
      <c r="C92" s="678"/>
      <c r="D92" s="678"/>
      <c r="E92" s="1373"/>
      <c r="F92" s="1373"/>
      <c r="G92" s="1373"/>
      <c r="H92" s="1373" t="s">
        <v>676</v>
      </c>
      <c r="I92" s="1373"/>
      <c r="J92" s="1373"/>
      <c r="K92" s="1373"/>
      <c r="L92" s="678"/>
      <c r="M92" s="1373" t="s">
        <v>677</v>
      </c>
      <c r="N92" s="1373"/>
      <c r="O92" s="1373"/>
      <c r="P92" s="1373"/>
      <c r="Q92" s="679"/>
      <c r="R92" s="678" t="s">
        <v>670</v>
      </c>
      <c r="S92" s="678"/>
      <c r="T92" s="678"/>
      <c r="U92" s="678" t="s">
        <v>671</v>
      </c>
      <c r="V92" s="678"/>
      <c r="W92" s="678"/>
      <c r="X92" s="678"/>
      <c r="Y92" s="678"/>
      <c r="Z92" s="678" t="s">
        <v>742</v>
      </c>
      <c r="AA92" s="678"/>
      <c r="AB92" s="678"/>
      <c r="AC92" s="678"/>
      <c r="AD92" s="678" t="s">
        <v>673</v>
      </c>
      <c r="AE92" s="679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ht="36.75" thickBot="1">
      <c r="A93" s="1361" t="s">
        <v>199</v>
      </c>
      <c r="B93" s="682" t="s">
        <v>679</v>
      </c>
      <c r="C93" s="1361" t="s">
        <v>680</v>
      </c>
      <c r="D93" s="1364"/>
      <c r="E93" s="1361" t="s">
        <v>681</v>
      </c>
      <c r="F93" s="1367" t="s">
        <v>682</v>
      </c>
      <c r="G93" s="1367" t="s">
        <v>683</v>
      </c>
      <c r="H93" s="683" t="s">
        <v>684</v>
      </c>
      <c r="I93" s="684"/>
      <c r="J93" s="683" t="s">
        <v>200</v>
      </c>
      <c r="K93" s="685"/>
      <c r="L93" s="685"/>
      <c r="M93" s="685"/>
      <c r="N93" s="682" t="s">
        <v>201</v>
      </c>
      <c r="O93" s="682" t="s">
        <v>685</v>
      </c>
      <c r="P93" s="1370" t="s">
        <v>686</v>
      </c>
      <c r="Q93" s="679"/>
      <c r="R93" s="678" t="s">
        <v>675</v>
      </c>
      <c r="S93" s="678"/>
      <c r="T93" s="678"/>
      <c r="U93" s="678"/>
      <c r="V93" s="680"/>
      <c r="W93" s="680"/>
      <c r="X93" s="680"/>
      <c r="Y93" s="680" t="s">
        <v>676</v>
      </c>
      <c r="Z93" s="680"/>
      <c r="AA93" s="680"/>
      <c r="AB93" s="678"/>
      <c r="AC93" s="681" t="s">
        <v>677</v>
      </c>
      <c r="AD93" s="681"/>
      <c r="AE93" s="679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ht="13.5" thickBot="1">
      <c r="A94" s="1362"/>
      <c r="B94" s="686" t="s">
        <v>687</v>
      </c>
      <c r="C94" s="1362"/>
      <c r="D94" s="1365"/>
      <c r="E94" s="1362"/>
      <c r="F94" s="1368"/>
      <c r="G94" s="1368"/>
      <c r="H94" s="1370" t="s">
        <v>205</v>
      </c>
      <c r="I94" s="1370" t="s">
        <v>688</v>
      </c>
      <c r="J94" s="1370" t="s">
        <v>689</v>
      </c>
      <c r="K94" s="687" t="s">
        <v>206</v>
      </c>
      <c r="L94" s="688"/>
      <c r="M94" s="682" t="s">
        <v>690</v>
      </c>
      <c r="N94" s="686" t="s">
        <v>691</v>
      </c>
      <c r="O94" s="686" t="s">
        <v>207</v>
      </c>
      <c r="P94" s="1371"/>
      <c r="Q94" s="679"/>
      <c r="R94" s="1320" t="s">
        <v>692</v>
      </c>
      <c r="S94" s="1321"/>
      <c r="T94" s="1321"/>
      <c r="U94" s="1321"/>
      <c r="V94" s="1321"/>
      <c r="W94" s="1321"/>
      <c r="X94" s="1322"/>
      <c r="Y94" s="1323" t="s">
        <v>693</v>
      </c>
      <c r="Z94" s="1324"/>
      <c r="AA94" s="1324"/>
      <c r="AB94" s="1324"/>
      <c r="AC94" s="1324"/>
      <c r="AD94" s="1325"/>
      <c r="AE94" s="679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ht="18.75" thickBot="1">
      <c r="A95" s="1363"/>
      <c r="B95" s="689" t="s">
        <v>694</v>
      </c>
      <c r="C95" s="1363"/>
      <c r="D95" s="1366"/>
      <c r="E95" s="1363"/>
      <c r="F95" s="1369"/>
      <c r="G95" s="1369"/>
      <c r="H95" s="1372"/>
      <c r="I95" s="1372"/>
      <c r="J95" s="1372"/>
      <c r="K95" s="690" t="s">
        <v>695</v>
      </c>
      <c r="L95" s="690" t="s">
        <v>696</v>
      </c>
      <c r="M95" s="689" t="s">
        <v>697</v>
      </c>
      <c r="N95" s="689" t="s">
        <v>698</v>
      </c>
      <c r="O95" s="689" t="s">
        <v>699</v>
      </c>
      <c r="P95" s="1372"/>
      <c r="Q95" s="679"/>
      <c r="R95" s="1326" t="s">
        <v>1</v>
      </c>
      <c r="S95" s="1326" t="s">
        <v>700</v>
      </c>
      <c r="T95" s="1355" t="s">
        <v>701</v>
      </c>
      <c r="U95" s="1358"/>
      <c r="V95" s="1317" t="s">
        <v>702</v>
      </c>
      <c r="W95" s="1317" t="s">
        <v>703</v>
      </c>
      <c r="X95" s="1317" t="s">
        <v>704</v>
      </c>
      <c r="Y95" s="1326" t="s">
        <v>1</v>
      </c>
      <c r="Z95" s="1326" t="s">
        <v>700</v>
      </c>
      <c r="AA95" s="1355" t="s">
        <v>701</v>
      </c>
      <c r="AB95" s="1317" t="s">
        <v>702</v>
      </c>
      <c r="AC95" s="1317" t="s">
        <v>703</v>
      </c>
      <c r="AD95" s="1317" t="s">
        <v>705</v>
      </c>
      <c r="AE95" s="679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ht="12.75">
      <c r="A96" s="691">
        <v>1</v>
      </c>
      <c r="B96" s="692"/>
      <c r="C96" s="693"/>
      <c r="D96" s="694"/>
      <c r="E96" s="612"/>
      <c r="F96" s="695"/>
      <c r="G96" s="695"/>
      <c r="H96" s="613"/>
      <c r="I96" s="613"/>
      <c r="J96" s="613">
        <f>K96+L96</f>
        <v>0</v>
      </c>
      <c r="K96" s="613">
        <f>I96*0.15</f>
        <v>0</v>
      </c>
      <c r="L96" s="613">
        <f>I96*0.095</f>
        <v>0</v>
      </c>
      <c r="M96" s="613">
        <v>0</v>
      </c>
      <c r="N96" s="613">
        <f>I96*0.034</f>
        <v>0</v>
      </c>
      <c r="O96" s="613">
        <f>H96</f>
        <v>0</v>
      </c>
      <c r="P96" s="696"/>
      <c r="Q96" s="679"/>
      <c r="R96" s="1327"/>
      <c r="S96" s="1327"/>
      <c r="T96" s="1356"/>
      <c r="U96" s="1359"/>
      <c r="V96" s="1318"/>
      <c r="W96" s="1318"/>
      <c r="X96" s="1318"/>
      <c r="Y96" s="1327"/>
      <c r="Z96" s="1327"/>
      <c r="AA96" s="1356"/>
      <c r="AB96" s="1318"/>
      <c r="AC96" s="1318"/>
      <c r="AD96" s="1318"/>
      <c r="AE96" s="679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ht="13.5" thickBot="1">
      <c r="A97" s="697">
        <v>2</v>
      </c>
      <c r="B97" s="698"/>
      <c r="C97" s="699"/>
      <c r="D97" s="700"/>
      <c r="E97" s="603"/>
      <c r="F97" s="603"/>
      <c r="G97" s="603"/>
      <c r="H97" s="603"/>
      <c r="I97" s="603">
        <f t="shared" ref="I97:I102" si="29">H97</f>
        <v>0</v>
      </c>
      <c r="J97" s="613">
        <f t="shared" ref="J97:J103" si="30">K97+L97</f>
        <v>0</v>
      </c>
      <c r="K97" s="613">
        <f t="shared" ref="K97:K103" si="31">I97*0.15</f>
        <v>0</v>
      </c>
      <c r="L97" s="613">
        <f t="shared" ref="L97:L103" si="32">I97*0.095</f>
        <v>0</v>
      </c>
      <c r="M97" s="613">
        <v>0</v>
      </c>
      <c r="N97" s="613">
        <f t="shared" ref="N97:N103" si="33">I97*0.034</f>
        <v>0</v>
      </c>
      <c r="O97" s="613">
        <f t="shared" ref="O97:O102" si="34">H97</f>
        <v>0</v>
      </c>
      <c r="P97" s="696"/>
      <c r="Q97" s="679"/>
      <c r="R97" s="1328"/>
      <c r="S97" s="1328"/>
      <c r="T97" s="1357"/>
      <c r="U97" s="1360"/>
      <c r="V97" s="1319"/>
      <c r="W97" s="1319"/>
      <c r="X97" s="1319"/>
      <c r="Y97" s="1328"/>
      <c r="Z97" s="1328"/>
      <c r="AA97" s="1357"/>
      <c r="AB97" s="1319"/>
      <c r="AC97" s="1319"/>
      <c r="AD97" s="1319"/>
      <c r="AE97" s="679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ht="12.75">
      <c r="A98" s="697">
        <v>3</v>
      </c>
      <c r="B98" s="698"/>
      <c r="C98" s="699"/>
      <c r="D98" s="700"/>
      <c r="E98" s="701"/>
      <c r="F98" s="603"/>
      <c r="G98" s="603"/>
      <c r="H98" s="603"/>
      <c r="I98" s="603">
        <f t="shared" si="29"/>
        <v>0</v>
      </c>
      <c r="J98" s="613">
        <f t="shared" si="30"/>
        <v>0</v>
      </c>
      <c r="K98" s="613">
        <f t="shared" si="31"/>
        <v>0</v>
      </c>
      <c r="L98" s="613">
        <f t="shared" si="32"/>
        <v>0</v>
      </c>
      <c r="M98" s="613">
        <v>0</v>
      </c>
      <c r="N98" s="613">
        <f t="shared" si="33"/>
        <v>0</v>
      </c>
      <c r="O98" s="613">
        <f t="shared" si="34"/>
        <v>0</v>
      </c>
      <c r="P98" s="696"/>
      <c r="Q98" s="679"/>
      <c r="R98" s="702">
        <v>1</v>
      </c>
      <c r="S98" s="761"/>
      <c r="T98" s="1329"/>
      <c r="U98" s="1330"/>
      <c r="V98" s="704"/>
      <c r="W98" s="704"/>
      <c r="X98" s="705"/>
      <c r="Y98" s="702">
        <v>1</v>
      </c>
      <c r="Z98" s="703"/>
      <c r="AA98" s="706"/>
      <c r="AB98" s="704"/>
      <c r="AC98" s="704"/>
      <c r="AD98" s="707"/>
      <c r="AE98" s="679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ht="12.75">
      <c r="A99" s="697">
        <v>4</v>
      </c>
      <c r="B99" s="698"/>
      <c r="C99" s="699"/>
      <c r="D99" s="700"/>
      <c r="E99" s="701"/>
      <c r="F99" s="603"/>
      <c r="G99" s="603"/>
      <c r="H99" s="603"/>
      <c r="I99" s="603">
        <f t="shared" si="29"/>
        <v>0</v>
      </c>
      <c r="J99" s="613">
        <f t="shared" si="30"/>
        <v>0</v>
      </c>
      <c r="K99" s="613">
        <f t="shared" si="31"/>
        <v>0</v>
      </c>
      <c r="L99" s="613">
        <f t="shared" si="32"/>
        <v>0</v>
      </c>
      <c r="M99" s="613">
        <v>0</v>
      </c>
      <c r="N99" s="613">
        <f t="shared" si="33"/>
        <v>0</v>
      </c>
      <c r="O99" s="613">
        <f t="shared" si="34"/>
        <v>0</v>
      </c>
      <c r="P99" s="696"/>
      <c r="Q99" s="679"/>
      <c r="R99" s="708">
        <v>2</v>
      </c>
      <c r="S99" s="703"/>
      <c r="T99" s="1331"/>
      <c r="U99" s="1331"/>
      <c r="V99" s="704"/>
      <c r="W99" s="704"/>
      <c r="X99" s="705"/>
      <c r="Y99" s="708">
        <v>2</v>
      </c>
      <c r="Z99" s="703"/>
      <c r="AA99" s="706"/>
      <c r="AB99" s="704"/>
      <c r="AC99" s="704"/>
      <c r="AD99" s="707"/>
      <c r="AE99" s="67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ht="12.75">
      <c r="A100" s="697">
        <v>5</v>
      </c>
      <c r="B100" s="698"/>
      <c r="C100" s="699"/>
      <c r="D100" s="700"/>
      <c r="E100" s="701"/>
      <c r="F100" s="603"/>
      <c r="G100" s="603"/>
      <c r="H100" s="603"/>
      <c r="I100" s="603">
        <f t="shared" si="29"/>
        <v>0</v>
      </c>
      <c r="J100" s="613">
        <f t="shared" si="30"/>
        <v>0</v>
      </c>
      <c r="K100" s="613">
        <f t="shared" si="31"/>
        <v>0</v>
      </c>
      <c r="L100" s="613">
        <f t="shared" si="32"/>
        <v>0</v>
      </c>
      <c r="M100" s="613">
        <v>0</v>
      </c>
      <c r="N100" s="613">
        <f t="shared" si="33"/>
        <v>0</v>
      </c>
      <c r="O100" s="613">
        <f t="shared" si="34"/>
        <v>0</v>
      </c>
      <c r="P100" s="696"/>
      <c r="Q100" s="679"/>
      <c r="R100" s="708">
        <v>3</v>
      </c>
      <c r="S100" s="703"/>
      <c r="T100" s="1331"/>
      <c r="U100" s="1331"/>
      <c r="V100" s="704"/>
      <c r="W100" s="704"/>
      <c r="X100" s="705"/>
      <c r="Y100" s="708">
        <v>3</v>
      </c>
      <c r="Z100" s="703"/>
      <c r="AA100" s="706"/>
      <c r="AB100" s="704"/>
      <c r="AC100" s="704"/>
      <c r="AD100" s="707"/>
      <c r="AE100" s="679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ht="12.75">
      <c r="A101" s="697">
        <v>6</v>
      </c>
      <c r="B101" s="698"/>
      <c r="C101" s="699"/>
      <c r="D101" s="700"/>
      <c r="E101" s="603"/>
      <c r="F101" s="603"/>
      <c r="G101" s="603"/>
      <c r="H101" s="603"/>
      <c r="I101" s="603">
        <f t="shared" si="29"/>
        <v>0</v>
      </c>
      <c r="J101" s="613">
        <f t="shared" si="30"/>
        <v>0</v>
      </c>
      <c r="K101" s="613">
        <f t="shared" si="31"/>
        <v>0</v>
      </c>
      <c r="L101" s="613">
        <f t="shared" si="32"/>
        <v>0</v>
      </c>
      <c r="M101" s="613">
        <v>0</v>
      </c>
      <c r="N101" s="613">
        <f t="shared" si="33"/>
        <v>0</v>
      </c>
      <c r="O101" s="613">
        <f t="shared" si="34"/>
        <v>0</v>
      </c>
      <c r="P101" s="696"/>
      <c r="Q101" s="679"/>
      <c r="R101" s="702">
        <v>4</v>
      </c>
      <c r="S101" s="703"/>
      <c r="T101" s="1331"/>
      <c r="U101" s="1331"/>
      <c r="V101" s="704"/>
      <c r="W101" s="704"/>
      <c r="X101" s="705"/>
      <c r="Y101" s="708">
        <v>4</v>
      </c>
      <c r="Z101" s="703"/>
      <c r="AA101" s="706"/>
      <c r="AB101" s="704"/>
      <c r="AC101" s="704"/>
      <c r="AD101" s="707"/>
      <c r="AE101" s="679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ht="12.75">
      <c r="A102" s="697">
        <v>7</v>
      </c>
      <c r="B102" s="698"/>
      <c r="C102" s="699"/>
      <c r="D102" s="700"/>
      <c r="E102" s="701"/>
      <c r="F102" s="603"/>
      <c r="G102" s="603"/>
      <c r="H102" s="603"/>
      <c r="I102" s="603">
        <f t="shared" si="29"/>
        <v>0</v>
      </c>
      <c r="J102" s="613">
        <f t="shared" si="30"/>
        <v>0</v>
      </c>
      <c r="K102" s="613">
        <f t="shared" si="31"/>
        <v>0</v>
      </c>
      <c r="L102" s="613">
        <f t="shared" si="32"/>
        <v>0</v>
      </c>
      <c r="M102" s="613">
        <v>0</v>
      </c>
      <c r="N102" s="613">
        <f t="shared" si="33"/>
        <v>0</v>
      </c>
      <c r="O102" s="613">
        <f t="shared" si="34"/>
        <v>0</v>
      </c>
      <c r="P102" s="696"/>
      <c r="Q102" s="679"/>
      <c r="R102" s="702">
        <v>5</v>
      </c>
      <c r="S102" s="703"/>
      <c r="T102" s="1331"/>
      <c r="U102" s="1331"/>
      <c r="V102" s="704"/>
      <c r="W102" s="704"/>
      <c r="X102" s="705"/>
      <c r="Y102" s="708">
        <v>5</v>
      </c>
      <c r="Z102" s="699"/>
      <c r="AA102" s="711"/>
      <c r="AB102" s="704"/>
      <c r="AC102" s="704"/>
      <c r="AD102" s="707"/>
      <c r="AE102" s="679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ht="12.75">
      <c r="A103" s="697">
        <v>8</v>
      </c>
      <c r="B103" s="698"/>
      <c r="C103" s="699"/>
      <c r="D103" s="700"/>
      <c r="E103" s="701"/>
      <c r="F103" s="603"/>
      <c r="G103" s="603"/>
      <c r="H103" s="603"/>
      <c r="I103" s="603">
        <f>H103</f>
        <v>0</v>
      </c>
      <c r="J103" s="613">
        <f t="shared" si="30"/>
        <v>0</v>
      </c>
      <c r="K103" s="613">
        <f t="shared" si="31"/>
        <v>0</v>
      </c>
      <c r="L103" s="613">
        <f t="shared" si="32"/>
        <v>0</v>
      </c>
      <c r="M103" s="613">
        <v>0</v>
      </c>
      <c r="N103" s="613">
        <f t="shared" si="33"/>
        <v>0</v>
      </c>
      <c r="O103" s="613">
        <f>H103</f>
        <v>0</v>
      </c>
      <c r="P103" s="696"/>
      <c r="Q103" s="679"/>
      <c r="R103" s="708">
        <v>6</v>
      </c>
      <c r="S103" s="703"/>
      <c r="T103" s="1331"/>
      <c r="U103" s="1331"/>
      <c r="V103" s="704"/>
      <c r="W103" s="704"/>
      <c r="X103" s="705"/>
      <c r="Y103" s="708">
        <v>6</v>
      </c>
      <c r="Z103" s="699"/>
      <c r="AA103" s="711"/>
      <c r="AB103" s="704"/>
      <c r="AC103" s="704"/>
      <c r="AD103" s="707"/>
      <c r="AE103" s="679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ht="12.75">
      <c r="A104" s="697">
        <v>9</v>
      </c>
      <c r="B104" s="698"/>
      <c r="C104" s="703"/>
      <c r="D104" s="703"/>
      <c r="E104" s="701"/>
      <c r="F104" s="603"/>
      <c r="G104" s="603"/>
      <c r="H104" s="603"/>
      <c r="I104" s="603">
        <f>H104</f>
        <v>0</v>
      </c>
      <c r="J104" s="613">
        <f>K104+L104</f>
        <v>0</v>
      </c>
      <c r="K104" s="613">
        <f>I104*0.15</f>
        <v>0</v>
      </c>
      <c r="L104" s="613">
        <f>I104*0.095</f>
        <v>0</v>
      </c>
      <c r="M104" s="613">
        <v>0</v>
      </c>
      <c r="N104" s="613">
        <f>I104*0.034</f>
        <v>0</v>
      </c>
      <c r="O104" s="613">
        <f>H104</f>
        <v>0</v>
      </c>
      <c r="P104" s="696"/>
      <c r="Q104" s="679"/>
      <c r="R104" s="708">
        <v>7</v>
      </c>
      <c r="S104" s="703"/>
      <c r="T104" s="1331"/>
      <c r="U104" s="1331"/>
      <c r="V104" s="704"/>
      <c r="W104" s="704"/>
      <c r="X104" s="705"/>
      <c r="Y104" s="708">
        <v>7</v>
      </c>
      <c r="Z104" s="699"/>
      <c r="AA104" s="711"/>
      <c r="AB104" s="704"/>
      <c r="AC104" s="704"/>
      <c r="AD104" s="707"/>
      <c r="AE104" s="679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ht="12.75">
      <c r="A105" s="697">
        <v>10</v>
      </c>
      <c r="B105" s="84"/>
      <c r="C105" s="1338"/>
      <c r="D105" s="1339"/>
      <c r="E105" s="701"/>
      <c r="F105" s="603"/>
      <c r="G105" s="603"/>
      <c r="H105" s="603"/>
      <c r="I105" s="603">
        <f>H105</f>
        <v>0</v>
      </c>
      <c r="J105" s="613">
        <f>K105+L105</f>
        <v>0</v>
      </c>
      <c r="K105" s="613">
        <f>I105*0.15</f>
        <v>0</v>
      </c>
      <c r="L105" s="613">
        <f>I105*0.095</f>
        <v>0</v>
      </c>
      <c r="M105" s="613">
        <v>0</v>
      </c>
      <c r="N105" s="613">
        <f>I105*0.034</f>
        <v>0</v>
      </c>
      <c r="O105" s="613">
        <f>H105</f>
        <v>0</v>
      </c>
      <c r="P105" s="696"/>
      <c r="Q105" s="679"/>
      <c r="R105" s="702">
        <v>8</v>
      </c>
      <c r="S105" s="703"/>
      <c r="T105" s="1331"/>
      <c r="U105" s="1331"/>
      <c r="V105" s="704"/>
      <c r="W105" s="704"/>
      <c r="X105" s="705"/>
      <c r="Y105" s="708">
        <v>8</v>
      </c>
      <c r="Z105" s="703"/>
      <c r="AA105" s="711"/>
      <c r="AB105" s="704"/>
      <c r="AC105" s="704"/>
      <c r="AD105" s="707"/>
      <c r="AE105" s="679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ht="12.75">
      <c r="A106" s="697">
        <v>11</v>
      </c>
      <c r="B106" s="84"/>
      <c r="C106" s="1338"/>
      <c r="D106" s="1339"/>
      <c r="E106" s="701"/>
      <c r="F106" s="603"/>
      <c r="G106" s="603"/>
      <c r="H106" s="603"/>
      <c r="I106" s="603"/>
      <c r="J106" s="613"/>
      <c r="K106" s="613"/>
      <c r="L106" s="613"/>
      <c r="M106" s="613"/>
      <c r="N106" s="613"/>
      <c r="O106" s="613"/>
      <c r="P106" s="696"/>
      <c r="Q106" s="679"/>
      <c r="R106" s="702">
        <v>9</v>
      </c>
      <c r="S106" s="703"/>
      <c r="T106" s="1331"/>
      <c r="U106" s="1331"/>
      <c r="V106" s="704"/>
      <c r="W106" s="704"/>
      <c r="X106" s="705"/>
      <c r="Y106" s="708">
        <v>9</v>
      </c>
      <c r="Z106" s="703"/>
      <c r="AA106" s="711"/>
      <c r="AB106" s="704"/>
      <c r="AC106" s="704"/>
      <c r="AD106" s="707"/>
      <c r="AE106" s="679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ht="12.75">
      <c r="A107" s="697">
        <v>12</v>
      </c>
      <c r="B107" s="84"/>
      <c r="C107" s="1338"/>
      <c r="D107" s="1339"/>
      <c r="E107" s="701"/>
      <c r="F107" s="603"/>
      <c r="G107" s="603"/>
      <c r="H107" s="603"/>
      <c r="I107" s="603"/>
      <c r="J107" s="613"/>
      <c r="K107" s="613"/>
      <c r="L107" s="613"/>
      <c r="M107" s="613"/>
      <c r="N107" s="613"/>
      <c r="O107" s="613"/>
      <c r="P107" s="696"/>
      <c r="Q107" s="679"/>
      <c r="R107" s="708">
        <v>10</v>
      </c>
      <c r="S107" s="703"/>
      <c r="T107" s="1331"/>
      <c r="U107" s="1331"/>
      <c r="V107" s="704"/>
      <c r="W107" s="704"/>
      <c r="X107" s="705"/>
      <c r="Y107" s="708">
        <v>10</v>
      </c>
      <c r="Z107" s="703"/>
      <c r="AA107" s="711"/>
      <c r="AB107" s="704"/>
      <c r="AC107" s="704"/>
      <c r="AD107" s="707"/>
      <c r="AE107" s="679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ht="12.75">
      <c r="A108" s="691">
        <v>13</v>
      </c>
      <c r="B108" s="84"/>
      <c r="C108" s="1338"/>
      <c r="D108" s="1339"/>
      <c r="E108" s="701"/>
      <c r="F108" s="603"/>
      <c r="G108" s="603"/>
      <c r="H108" s="603"/>
      <c r="I108" s="603"/>
      <c r="J108" s="613"/>
      <c r="K108" s="613"/>
      <c r="L108" s="613"/>
      <c r="M108" s="613"/>
      <c r="N108" s="613"/>
      <c r="O108" s="613"/>
      <c r="P108" s="696"/>
      <c r="Q108" s="679"/>
      <c r="R108" s="708">
        <v>11</v>
      </c>
      <c r="S108" s="703"/>
      <c r="T108" s="1331"/>
      <c r="U108" s="1331"/>
      <c r="V108" s="704"/>
      <c r="W108" s="704"/>
      <c r="X108" s="705"/>
      <c r="Y108" s="708">
        <v>11</v>
      </c>
      <c r="Z108" s="101"/>
      <c r="AA108" s="711"/>
      <c r="AB108" s="101"/>
      <c r="AC108" s="101"/>
      <c r="AD108" s="185"/>
      <c r="AE108" s="679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ht="12.75">
      <c r="A109" s="697">
        <v>14</v>
      </c>
      <c r="B109" s="84"/>
      <c r="C109" s="1338"/>
      <c r="D109" s="1339"/>
      <c r="E109" s="701"/>
      <c r="F109" s="603"/>
      <c r="G109" s="603"/>
      <c r="H109" s="603"/>
      <c r="I109" s="603"/>
      <c r="J109" s="613"/>
      <c r="K109" s="613"/>
      <c r="L109" s="613"/>
      <c r="M109" s="613"/>
      <c r="N109" s="613"/>
      <c r="O109" s="613"/>
      <c r="P109" s="696"/>
      <c r="Q109" s="679"/>
      <c r="R109" s="702">
        <v>12</v>
      </c>
      <c r="S109" s="703"/>
      <c r="T109" s="1331"/>
      <c r="U109" s="1331"/>
      <c r="V109" s="704"/>
      <c r="W109" s="704"/>
      <c r="X109" s="705"/>
      <c r="Y109" s="702">
        <v>12</v>
      </c>
      <c r="Z109" s="101"/>
      <c r="AA109" s="711"/>
      <c r="AB109" s="101"/>
      <c r="AC109" s="101"/>
      <c r="AD109" s="185"/>
      <c r="AE109" s="67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ht="12.75">
      <c r="A110" s="697">
        <v>15</v>
      </c>
      <c r="B110" s="84"/>
      <c r="C110" s="1338"/>
      <c r="D110" s="1339"/>
      <c r="E110" s="701"/>
      <c r="F110" s="603"/>
      <c r="G110" s="603"/>
      <c r="H110" s="603"/>
      <c r="I110" s="603"/>
      <c r="J110" s="613"/>
      <c r="K110" s="613"/>
      <c r="L110" s="613"/>
      <c r="M110" s="613"/>
      <c r="N110" s="613"/>
      <c r="O110" s="613"/>
      <c r="P110" s="696"/>
      <c r="Q110" s="679"/>
      <c r="R110" s="702">
        <v>13</v>
      </c>
      <c r="S110" s="101"/>
      <c r="T110" s="1331"/>
      <c r="U110" s="1331"/>
      <c r="V110" s="704"/>
      <c r="W110" s="704"/>
      <c r="X110" s="705"/>
      <c r="Y110" s="702">
        <v>13</v>
      </c>
      <c r="Z110" s="101"/>
      <c r="AA110" s="711"/>
      <c r="AB110" s="101"/>
      <c r="AC110" s="101"/>
      <c r="AD110" s="185"/>
      <c r="AE110" s="679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ht="12.75">
      <c r="A111" s="691">
        <v>16</v>
      </c>
      <c r="B111" s="84"/>
      <c r="C111" s="1338"/>
      <c r="D111" s="1339"/>
      <c r="E111" s="701"/>
      <c r="F111" s="603"/>
      <c r="G111" s="603"/>
      <c r="H111" s="603"/>
      <c r="I111" s="603"/>
      <c r="J111" s="613"/>
      <c r="K111" s="613"/>
      <c r="L111" s="613"/>
      <c r="M111" s="613"/>
      <c r="N111" s="613"/>
      <c r="O111" s="613"/>
      <c r="P111" s="696"/>
      <c r="Q111" s="679"/>
      <c r="R111" s="708">
        <v>14</v>
      </c>
      <c r="S111" s="101"/>
      <c r="T111" s="1331"/>
      <c r="U111" s="1331"/>
      <c r="V111" s="101"/>
      <c r="W111" s="101"/>
      <c r="X111" s="101"/>
      <c r="Y111" s="708">
        <v>14</v>
      </c>
      <c r="Z111" s="101"/>
      <c r="AA111" s="711"/>
      <c r="AB111" s="101"/>
      <c r="AC111" s="101"/>
      <c r="AD111" s="185"/>
      <c r="AE111" s="679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ht="12.75">
      <c r="A112" s="697">
        <v>17</v>
      </c>
      <c r="B112" s="84"/>
      <c r="C112" s="1338"/>
      <c r="D112" s="1339"/>
      <c r="E112" s="701"/>
      <c r="F112" s="603"/>
      <c r="G112" s="603"/>
      <c r="H112" s="603"/>
      <c r="I112" s="603"/>
      <c r="J112" s="613"/>
      <c r="K112" s="613"/>
      <c r="L112" s="613"/>
      <c r="M112" s="613"/>
      <c r="N112" s="613"/>
      <c r="O112" s="613"/>
      <c r="P112" s="696"/>
      <c r="Q112" s="679"/>
      <c r="R112" s="708">
        <v>15</v>
      </c>
      <c r="S112" s="101"/>
      <c r="T112" s="1331"/>
      <c r="U112" s="1331"/>
      <c r="V112" s="101"/>
      <c r="W112" s="101"/>
      <c r="X112" s="101"/>
      <c r="Y112" s="708">
        <v>15</v>
      </c>
      <c r="Z112" s="101"/>
      <c r="AA112" s="711"/>
      <c r="AB112" s="101"/>
      <c r="AC112" s="101"/>
      <c r="AD112" s="185"/>
      <c r="AE112" s="679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ht="12.75">
      <c r="A113" s="697">
        <v>18</v>
      </c>
      <c r="B113" s="84"/>
      <c r="C113" s="1338"/>
      <c r="D113" s="1339"/>
      <c r="E113" s="701"/>
      <c r="F113" s="603"/>
      <c r="G113" s="603"/>
      <c r="H113" s="603"/>
      <c r="I113" s="603"/>
      <c r="J113" s="613"/>
      <c r="K113" s="613"/>
      <c r="L113" s="613"/>
      <c r="M113" s="613"/>
      <c r="N113" s="613"/>
      <c r="O113" s="613"/>
      <c r="P113" s="696"/>
      <c r="Q113" s="679"/>
      <c r="R113" s="702">
        <v>16</v>
      </c>
      <c r="S113" s="101"/>
      <c r="T113" s="1331"/>
      <c r="U113" s="1331"/>
      <c r="V113" s="101"/>
      <c r="W113" s="101"/>
      <c r="X113" s="101"/>
      <c r="Y113" s="702">
        <v>16</v>
      </c>
      <c r="Z113" s="101"/>
      <c r="AA113" s="711"/>
      <c r="AB113" s="101"/>
      <c r="AC113" s="101"/>
      <c r="AD113" s="185"/>
      <c r="AE113" s="679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ht="12.75">
      <c r="A114" s="691">
        <v>19</v>
      </c>
      <c r="B114" s="84"/>
      <c r="C114" s="1338"/>
      <c r="D114" s="1339"/>
      <c r="E114" s="701"/>
      <c r="F114" s="603"/>
      <c r="G114" s="603"/>
      <c r="H114" s="603"/>
      <c r="I114" s="603"/>
      <c r="J114" s="613"/>
      <c r="K114" s="613"/>
      <c r="L114" s="613"/>
      <c r="M114" s="613"/>
      <c r="N114" s="613"/>
      <c r="O114" s="613"/>
      <c r="P114" s="696"/>
      <c r="Q114" s="679"/>
      <c r="R114" s="702">
        <v>17</v>
      </c>
      <c r="S114" s="101"/>
      <c r="T114" s="1331"/>
      <c r="U114" s="1331"/>
      <c r="V114" s="101"/>
      <c r="W114" s="101"/>
      <c r="X114" s="101"/>
      <c r="Y114" s="702">
        <v>17</v>
      </c>
      <c r="Z114" s="101"/>
      <c r="AA114" s="711"/>
      <c r="AB114" s="101"/>
      <c r="AC114" s="101"/>
      <c r="AD114" s="185"/>
      <c r="AE114" s="679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ht="12.75">
      <c r="A115" s="697">
        <v>20</v>
      </c>
      <c r="B115" s="84"/>
      <c r="C115" s="1338"/>
      <c r="D115" s="1339"/>
      <c r="E115" s="701"/>
      <c r="F115" s="603"/>
      <c r="G115" s="603"/>
      <c r="H115" s="603"/>
      <c r="I115" s="603"/>
      <c r="J115" s="613"/>
      <c r="K115" s="613"/>
      <c r="L115" s="613"/>
      <c r="M115" s="613"/>
      <c r="N115" s="613"/>
      <c r="O115" s="613"/>
      <c r="P115" s="696"/>
      <c r="Q115" s="679"/>
      <c r="R115" s="708">
        <v>18</v>
      </c>
      <c r="S115" s="101"/>
      <c r="T115" s="1331"/>
      <c r="U115" s="1331"/>
      <c r="V115" s="101"/>
      <c r="W115" s="101"/>
      <c r="X115" s="101"/>
      <c r="Y115" s="708">
        <v>18</v>
      </c>
      <c r="Z115" s="101"/>
      <c r="AA115" s="711"/>
      <c r="AB115" s="101"/>
      <c r="AC115" s="101"/>
      <c r="AD115" s="185"/>
      <c r="AE115" s="679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ht="13.5" thickBot="1">
      <c r="A116" s="697">
        <v>21</v>
      </c>
      <c r="B116" s="84"/>
      <c r="C116" s="1338"/>
      <c r="D116" s="1339"/>
      <c r="E116" s="701"/>
      <c r="F116" s="603"/>
      <c r="G116" s="603"/>
      <c r="H116" s="603"/>
      <c r="I116" s="603"/>
      <c r="J116" s="613"/>
      <c r="K116" s="613"/>
      <c r="L116" s="613"/>
      <c r="M116" s="613"/>
      <c r="N116" s="613"/>
      <c r="O116" s="613"/>
      <c r="P116" s="696"/>
      <c r="Q116" s="679"/>
      <c r="R116" s="714">
        <v>19</v>
      </c>
      <c r="S116" s="472"/>
      <c r="T116" s="1340"/>
      <c r="U116" s="1340"/>
      <c r="V116" s="472"/>
      <c r="W116" s="472"/>
      <c r="X116" s="472"/>
      <c r="Y116" s="714">
        <v>19</v>
      </c>
      <c r="Z116" s="472"/>
      <c r="AA116" s="715"/>
      <c r="AB116" s="472"/>
      <c r="AC116" s="472"/>
      <c r="AD116" s="716"/>
      <c r="AE116" s="679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ht="13.5" thickBot="1">
      <c r="A117" s="691">
        <v>22</v>
      </c>
      <c r="B117" s="84"/>
      <c r="C117" s="1338"/>
      <c r="D117" s="1339"/>
      <c r="E117" s="701"/>
      <c r="F117" s="603"/>
      <c r="G117" s="603"/>
      <c r="H117" s="603"/>
      <c r="I117" s="603"/>
      <c r="J117" s="613"/>
      <c r="K117" s="613"/>
      <c r="L117" s="613"/>
      <c r="M117" s="613"/>
      <c r="N117" s="613"/>
      <c r="O117" s="613"/>
      <c r="P117" s="696"/>
      <c r="Q117" s="679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679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ht="12.75">
      <c r="A118" s="697">
        <v>23</v>
      </c>
      <c r="B118" s="84"/>
      <c r="C118" s="1338"/>
      <c r="D118" s="1339"/>
      <c r="E118" s="701"/>
      <c r="F118" s="603"/>
      <c r="G118" s="603"/>
      <c r="H118" s="603"/>
      <c r="I118" s="603"/>
      <c r="J118" s="613"/>
      <c r="K118" s="613"/>
      <c r="L118" s="613"/>
      <c r="M118" s="613"/>
      <c r="N118" s="613"/>
      <c r="O118" s="613"/>
      <c r="P118" s="696"/>
      <c r="Q118" s="679"/>
      <c r="R118" s="717" t="s">
        <v>706</v>
      </c>
      <c r="S118" s="718"/>
      <c r="T118" s="718"/>
      <c r="U118" s="718"/>
      <c r="V118" s="718"/>
      <c r="W118" s="718"/>
      <c r="X118" s="719"/>
      <c r="Y118" s="720" t="s">
        <v>707</v>
      </c>
      <c r="Z118" s="721"/>
      <c r="AA118" s="721"/>
      <c r="AB118" s="721"/>
      <c r="AC118" s="721"/>
      <c r="AD118" s="722"/>
      <c r="AE118" s="679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ht="13.5" thickBot="1">
      <c r="A119" s="697">
        <v>24</v>
      </c>
      <c r="B119" s="84"/>
      <c r="C119" s="1341"/>
      <c r="D119" s="1342"/>
      <c r="E119" s="603"/>
      <c r="F119" s="603"/>
      <c r="G119" s="603"/>
      <c r="H119" s="603"/>
      <c r="I119" s="603"/>
      <c r="J119" s="613"/>
      <c r="K119" s="613"/>
      <c r="L119" s="613"/>
      <c r="M119" s="613"/>
      <c r="N119" s="613"/>
      <c r="O119" s="603"/>
      <c r="P119" s="710"/>
      <c r="Q119" s="679"/>
      <c r="R119" s="723" t="s">
        <v>708</v>
      </c>
      <c r="S119" s="724"/>
      <c r="T119" s="724"/>
      <c r="U119" s="724"/>
      <c r="V119" s="724"/>
      <c r="W119" s="724"/>
      <c r="X119" s="725"/>
      <c r="Y119" s="726" t="s">
        <v>709</v>
      </c>
      <c r="Z119" s="125"/>
      <c r="AA119" s="125"/>
      <c r="AB119" s="125"/>
      <c r="AC119" s="125"/>
      <c r="AD119" s="727"/>
      <c r="AE119" s="67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ht="15" thickBot="1">
      <c r="A120" s="1343" t="s">
        <v>712</v>
      </c>
      <c r="B120" s="1344"/>
      <c r="C120" s="1344"/>
      <c r="D120" s="1344"/>
      <c r="E120" s="1344"/>
      <c r="F120" s="1344"/>
      <c r="G120" s="1345"/>
      <c r="H120" s="728">
        <f t="shared" ref="H120:P120" si="35">SUM(H96:H119)</f>
        <v>0</v>
      </c>
      <c r="I120" s="728">
        <f t="shared" si="35"/>
        <v>0</v>
      </c>
      <c r="J120" s="728">
        <f t="shared" si="35"/>
        <v>0</v>
      </c>
      <c r="K120" s="728">
        <f t="shared" si="35"/>
        <v>0</v>
      </c>
      <c r="L120" s="728">
        <f t="shared" si="35"/>
        <v>0</v>
      </c>
      <c r="M120" s="728">
        <f t="shared" si="35"/>
        <v>0</v>
      </c>
      <c r="N120" s="728">
        <f t="shared" si="35"/>
        <v>0</v>
      </c>
      <c r="O120" s="728">
        <f t="shared" si="35"/>
        <v>0</v>
      </c>
      <c r="P120" s="728">
        <f t="shared" si="35"/>
        <v>0</v>
      </c>
      <c r="Q120" s="679"/>
      <c r="R120" s="723" t="s">
        <v>710</v>
      </c>
      <c r="S120" s="724"/>
      <c r="T120" s="724"/>
      <c r="U120" s="724"/>
      <c r="V120" s="724"/>
      <c r="W120" s="724"/>
      <c r="X120" s="725"/>
      <c r="Y120" s="726" t="s">
        <v>711</v>
      </c>
      <c r="Z120" s="125"/>
      <c r="AA120" s="125"/>
      <c r="AB120" s="125"/>
      <c r="AC120" s="125"/>
      <c r="AD120" s="727"/>
      <c r="AE120" s="679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ht="15" thickBot="1">
      <c r="A121" s="1346" t="s">
        <v>715</v>
      </c>
      <c r="B121" s="1347"/>
      <c r="C121" s="1347"/>
      <c r="D121" s="1347"/>
      <c r="E121" s="1347"/>
      <c r="F121" s="1347"/>
      <c r="G121" s="1348"/>
      <c r="H121" s="729"/>
      <c r="I121" s="730"/>
      <c r="J121" s="730"/>
      <c r="K121" s="730"/>
      <c r="L121" s="730"/>
      <c r="M121" s="730"/>
      <c r="N121" s="730"/>
      <c r="O121" s="730"/>
      <c r="P121" s="731"/>
      <c r="Q121" s="679"/>
      <c r="R121" s="1314" t="s">
        <v>713</v>
      </c>
      <c r="S121" s="1315"/>
      <c r="T121" s="1315"/>
      <c r="U121" s="1315"/>
      <c r="V121" s="1315"/>
      <c r="W121" s="1315"/>
      <c r="X121" s="1316"/>
      <c r="Y121" s="726" t="s">
        <v>714</v>
      </c>
      <c r="Z121" s="125"/>
      <c r="AA121" s="125"/>
      <c r="AB121" s="125"/>
      <c r="AC121" s="125"/>
      <c r="AD121" s="727"/>
      <c r="AE121" s="679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ht="15" thickBot="1">
      <c r="A122" s="1349" t="s">
        <v>718</v>
      </c>
      <c r="B122" s="1350"/>
      <c r="C122" s="1350"/>
      <c r="D122" s="1350"/>
      <c r="E122" s="1350"/>
      <c r="F122" s="1350"/>
      <c r="G122" s="1351"/>
      <c r="H122" s="728">
        <f t="shared" ref="H122:P122" si="36">SUM(H120:H121)</f>
        <v>0</v>
      </c>
      <c r="I122" s="728">
        <f t="shared" si="36"/>
        <v>0</v>
      </c>
      <c r="J122" s="728">
        <f t="shared" si="36"/>
        <v>0</v>
      </c>
      <c r="K122" s="728">
        <f t="shared" si="36"/>
        <v>0</v>
      </c>
      <c r="L122" s="728">
        <f t="shared" si="36"/>
        <v>0</v>
      </c>
      <c r="M122" s="728">
        <f t="shared" si="36"/>
        <v>0</v>
      </c>
      <c r="N122" s="728">
        <f t="shared" si="36"/>
        <v>0</v>
      </c>
      <c r="O122" s="728">
        <f t="shared" si="36"/>
        <v>0</v>
      </c>
      <c r="P122" s="728">
        <f t="shared" si="36"/>
        <v>0</v>
      </c>
      <c r="Q122" s="679"/>
      <c r="R122" s="1352" t="s">
        <v>716</v>
      </c>
      <c r="S122" s="1353"/>
      <c r="T122" s="1353"/>
      <c r="U122" s="1353"/>
      <c r="V122" s="1353"/>
      <c r="W122" s="1353"/>
      <c r="X122" s="1354"/>
      <c r="Y122" s="726"/>
      <c r="Z122" s="125"/>
      <c r="AA122" s="124" t="s">
        <v>717</v>
      </c>
      <c r="AB122" s="125"/>
      <c r="AC122" s="125"/>
      <c r="AD122" s="727"/>
      <c r="AE122" s="679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ht="15" thickBot="1">
      <c r="A123" s="733"/>
      <c r="B123" s="734"/>
      <c r="C123" s="734"/>
      <c r="D123" s="734"/>
      <c r="E123" s="734"/>
      <c r="F123" s="734"/>
      <c r="G123" s="734"/>
      <c r="H123" s="735"/>
      <c r="I123" s="735"/>
      <c r="J123" s="735"/>
      <c r="K123" s="735"/>
      <c r="L123" s="735"/>
      <c r="M123" s="735"/>
      <c r="N123" s="735"/>
      <c r="O123" s="735"/>
      <c r="P123" s="736"/>
      <c r="Q123" s="679"/>
      <c r="R123" s="1314" t="s">
        <v>743</v>
      </c>
      <c r="S123" s="1315"/>
      <c r="T123" s="1315"/>
      <c r="U123" s="1315"/>
      <c r="V123" s="1315"/>
      <c r="W123" s="1315"/>
      <c r="X123" s="1316"/>
      <c r="Y123" s="726" t="s">
        <v>720</v>
      </c>
      <c r="Z123" s="125"/>
      <c r="AA123" s="125"/>
      <c r="AB123" s="125"/>
      <c r="AC123" s="125"/>
      <c r="AD123" s="727"/>
      <c r="AE123" s="679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ht="12.75">
      <c r="A124" s="737"/>
      <c r="B124" s="738" t="s">
        <v>723</v>
      </c>
      <c r="C124" s="739"/>
      <c r="D124" s="739"/>
      <c r="E124" s="739"/>
      <c r="F124" s="739"/>
      <c r="G124" s="739"/>
      <c r="H124" s="740" t="s">
        <v>724</v>
      </c>
      <c r="I124" s="739"/>
      <c r="J124" s="739"/>
      <c r="K124" s="739"/>
      <c r="L124" s="739"/>
      <c r="M124" s="739"/>
      <c r="N124" s="739"/>
      <c r="O124" s="739"/>
      <c r="P124" s="741"/>
      <c r="Q124" s="679"/>
      <c r="R124" s="1314" t="s">
        <v>721</v>
      </c>
      <c r="S124" s="1315"/>
      <c r="T124" s="1315"/>
      <c r="U124" s="1315"/>
      <c r="V124" s="1315"/>
      <c r="W124" s="1315"/>
      <c r="X124" s="1316"/>
      <c r="Y124" s="726" t="s">
        <v>722</v>
      </c>
      <c r="Z124" s="125"/>
      <c r="AA124" s="125"/>
      <c r="AB124" s="125"/>
      <c r="AC124" s="125"/>
      <c r="AD124" s="727"/>
      <c r="AE124" s="679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ht="12.75">
      <c r="A125" s="742" t="s">
        <v>725</v>
      </c>
      <c r="B125" s="743"/>
      <c r="C125" s="743"/>
      <c r="D125" s="743"/>
      <c r="E125" s="743"/>
      <c r="F125" s="743"/>
      <c r="G125" s="743"/>
      <c r="H125" s="744" t="s">
        <v>726</v>
      </c>
      <c r="I125" s="743"/>
      <c r="J125" s="743"/>
      <c r="K125" s="743"/>
      <c r="L125" s="743"/>
      <c r="M125" s="743"/>
      <c r="N125" s="743"/>
      <c r="O125" s="743"/>
      <c r="P125" s="745"/>
      <c r="Q125" s="679"/>
      <c r="R125" s="1314"/>
      <c r="S125" s="1315"/>
      <c r="T125" s="1315"/>
      <c r="U125" s="1315"/>
      <c r="V125" s="1315"/>
      <c r="W125" s="1315"/>
      <c r="X125" s="1316"/>
      <c r="Y125" s="726"/>
      <c r="Z125" s="125" t="s">
        <v>719</v>
      </c>
      <c r="AA125" s="125"/>
      <c r="AB125" s="125"/>
      <c r="AC125" s="125"/>
      <c r="AD125" s="727"/>
      <c r="AE125" s="679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ht="13.5" thickBot="1">
      <c r="A126" s="742" t="s">
        <v>727</v>
      </c>
      <c r="B126" s="743"/>
      <c r="C126" s="743"/>
      <c r="D126" s="743"/>
      <c r="E126" s="743"/>
      <c r="F126" s="743"/>
      <c r="G126" s="743"/>
      <c r="H126" s="47" t="s">
        <v>728</v>
      </c>
      <c r="I126" s="743"/>
      <c r="J126" s="743"/>
      <c r="K126" s="743"/>
      <c r="L126" s="743"/>
      <c r="M126" s="743"/>
      <c r="N126" s="743"/>
      <c r="O126" s="743"/>
      <c r="P126" s="745"/>
      <c r="Q126" s="679"/>
      <c r="R126" s="1332"/>
      <c r="S126" s="1333"/>
      <c r="T126" s="1333"/>
      <c r="U126" s="1333"/>
      <c r="V126" s="1333"/>
      <c r="W126" s="1333"/>
      <c r="X126" s="1334"/>
      <c r="Y126" s="746"/>
      <c r="Z126" s="747"/>
      <c r="AA126" s="747"/>
      <c r="AB126" s="747"/>
      <c r="AC126" s="747"/>
      <c r="AD126" s="748"/>
      <c r="AE126" s="679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ht="12.75">
      <c r="A127" s="742" t="s">
        <v>729</v>
      </c>
      <c r="B127" s="743"/>
      <c r="C127" s="1"/>
      <c r="D127" s="743"/>
      <c r="E127" s="743"/>
      <c r="F127" s="743"/>
      <c r="G127" s="743"/>
      <c r="H127" s="744" t="s">
        <v>730</v>
      </c>
      <c r="I127" s="743"/>
      <c r="J127" s="743"/>
      <c r="K127" s="743"/>
      <c r="L127" s="743"/>
      <c r="M127" s="743"/>
      <c r="N127" s="743"/>
      <c r="O127" s="743"/>
      <c r="P127" s="745"/>
      <c r="Q127" s="679"/>
      <c r="R127" s="679"/>
      <c r="S127" s="679"/>
      <c r="T127" s="679"/>
      <c r="U127" s="679"/>
      <c r="V127" s="679"/>
      <c r="W127" s="679"/>
      <c r="X127" s="679"/>
      <c r="Y127" s="679"/>
      <c r="Z127" s="679"/>
      <c r="AA127" s="679"/>
      <c r="AB127" s="679"/>
      <c r="AC127" s="679"/>
      <c r="AD127" s="679"/>
      <c r="AE127" s="679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ht="12.75">
      <c r="A128" s="742"/>
      <c r="B128" s="743"/>
      <c r="C128" s="743"/>
      <c r="D128" s="743"/>
      <c r="E128" s="743"/>
      <c r="F128" s="743"/>
      <c r="G128" s="743"/>
      <c r="H128" s="744" t="s">
        <v>731</v>
      </c>
      <c r="I128" s="743"/>
      <c r="J128" s="743"/>
      <c r="K128" s="743"/>
      <c r="L128" s="743"/>
      <c r="M128" s="743"/>
      <c r="N128" s="743"/>
      <c r="O128" s="743"/>
      <c r="P128" s="745"/>
      <c r="Q128" s="679"/>
      <c r="R128" s="679"/>
      <c r="S128" s="679"/>
      <c r="T128" s="679"/>
      <c r="U128" s="679"/>
      <c r="V128" s="679"/>
      <c r="W128" s="679"/>
      <c r="X128" s="679"/>
      <c r="Y128" s="679"/>
      <c r="Z128" s="679"/>
      <c r="AA128" s="679"/>
      <c r="AB128" s="679"/>
      <c r="AC128" s="679"/>
      <c r="AD128" s="679"/>
      <c r="AE128" s="679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:43" ht="12.75">
      <c r="A129" s="742"/>
      <c r="B129" s="754" t="s">
        <v>732</v>
      </c>
      <c r="C129" s="743"/>
      <c r="D129" s="743"/>
      <c r="E129" s="743"/>
      <c r="F129" s="743"/>
      <c r="G129" s="743"/>
      <c r="H129" s="47" t="s">
        <v>733</v>
      </c>
      <c r="I129" s="743"/>
      <c r="J129" s="743"/>
      <c r="K129" s="743"/>
      <c r="L129" s="743"/>
      <c r="M129" s="743"/>
      <c r="N129" s="743"/>
      <c r="O129" s="743"/>
      <c r="P129" s="745"/>
      <c r="Q129" s="679"/>
      <c r="R129" s="679"/>
      <c r="S129" s="679"/>
      <c r="T129" s="679"/>
      <c r="U129" s="679"/>
      <c r="V129" s="679"/>
      <c r="W129" s="679"/>
      <c r="X129" s="679"/>
      <c r="Y129" s="679"/>
      <c r="Z129" s="679"/>
      <c r="AA129" s="679"/>
      <c r="AB129" s="679"/>
      <c r="AC129" s="679"/>
      <c r="AD129" s="679"/>
      <c r="AE129" s="67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ht="12.75">
      <c r="A130" s="742"/>
      <c r="B130" s="743" t="s">
        <v>734</v>
      </c>
      <c r="C130" s="743"/>
      <c r="D130" s="743"/>
      <c r="E130" s="743"/>
      <c r="F130" s="743"/>
      <c r="G130" s="743"/>
      <c r="H130" s="47"/>
      <c r="I130" s="743"/>
      <c r="J130" s="743"/>
      <c r="K130" s="755" t="s">
        <v>735</v>
      </c>
      <c r="L130" s="743"/>
      <c r="M130" s="743"/>
      <c r="N130" s="743"/>
      <c r="O130" s="743"/>
      <c r="P130" s="745"/>
      <c r="Q130" s="679"/>
      <c r="R130" s="679"/>
      <c r="S130" s="679"/>
      <c r="T130" s="679"/>
      <c r="U130" s="679"/>
      <c r="V130" s="679"/>
      <c r="W130" s="679"/>
      <c r="X130" s="679"/>
      <c r="Y130" s="679"/>
      <c r="Z130" s="679"/>
      <c r="AA130" s="679"/>
      <c r="AB130" s="679"/>
      <c r="AC130" s="679"/>
      <c r="AD130" s="679"/>
      <c r="AE130" s="679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:43" ht="12.75">
      <c r="A131" s="742"/>
      <c r="B131" s="743"/>
      <c r="C131" s="743"/>
      <c r="D131" s="743" t="s">
        <v>736</v>
      </c>
      <c r="E131" s="743"/>
      <c r="F131" s="743"/>
      <c r="G131" s="743"/>
      <c r="H131" s="744" t="s">
        <v>737</v>
      </c>
      <c r="I131" s="743"/>
      <c r="J131" s="743"/>
      <c r="K131" s="743"/>
      <c r="L131" s="743"/>
      <c r="M131" s="743"/>
      <c r="N131" s="743"/>
      <c r="O131" s="743"/>
      <c r="P131" s="745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/>
      <c r="AC131" s="679"/>
      <c r="AD131" s="679"/>
      <c r="AE131" s="679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ht="12.75">
      <c r="A132" s="742"/>
      <c r="B132" s="743"/>
      <c r="C132" s="743"/>
      <c r="D132" s="743"/>
      <c r="E132" s="743"/>
      <c r="F132" s="743"/>
      <c r="G132" s="743"/>
      <c r="H132" s="744"/>
      <c r="I132" s="743" t="s">
        <v>738</v>
      </c>
      <c r="J132" s="743"/>
      <c r="K132" s="743"/>
      <c r="L132" s="743"/>
      <c r="M132" s="743"/>
      <c r="N132" s="743"/>
      <c r="O132" s="743"/>
      <c r="P132" s="745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79"/>
      <c r="AD132" s="679"/>
      <c r="AE132" s="679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:43" ht="13.5" thickBot="1">
      <c r="A133" s="756"/>
      <c r="B133" s="757"/>
      <c r="C133" s="757"/>
      <c r="D133" s="757"/>
      <c r="E133" s="757"/>
      <c r="F133" s="757"/>
      <c r="G133" s="757"/>
      <c r="H133" s="758"/>
      <c r="I133" s="759" t="s">
        <v>739</v>
      </c>
      <c r="J133" s="757"/>
      <c r="K133" s="757"/>
      <c r="L133" s="757"/>
      <c r="M133" s="757"/>
      <c r="N133" s="757"/>
      <c r="O133" s="757"/>
      <c r="P133" s="760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79"/>
      <c r="AD133" s="679"/>
      <c r="AE133" s="679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:43" ht="12.75">
      <c r="A134" s="679"/>
      <c r="B134" s="679"/>
      <c r="C134" s="679"/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679"/>
      <c r="Y134" s="679"/>
      <c r="Z134" s="679"/>
      <c r="AA134" s="679"/>
      <c r="AB134" s="679"/>
      <c r="AC134" s="679"/>
      <c r="AD134" s="679"/>
      <c r="AE134" s="679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:43" ht="12.75">
      <c r="A135" s="679"/>
      <c r="B135" s="67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679"/>
      <c r="Y135" s="679"/>
      <c r="Z135" s="679"/>
      <c r="AA135" s="679"/>
      <c r="AB135" s="679"/>
      <c r="AC135" s="679"/>
      <c r="AD135" s="679"/>
      <c r="AE135" s="679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:43" ht="12.75">
      <c r="A136" s="679"/>
      <c r="B136" s="67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:43" ht="12.75">
      <c r="A137" s="679"/>
      <c r="B137" s="679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:43" ht="12.75">
      <c r="A138" s="679"/>
      <c r="B138" s="679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:43" ht="12.75">
      <c r="A139" s="679"/>
      <c r="B139" s="679"/>
      <c r="C139" s="679"/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679"/>
      <c r="Y139" s="679"/>
      <c r="Z139" s="679"/>
      <c r="AA139" s="679"/>
      <c r="AB139" s="679"/>
      <c r="AC139" s="679"/>
      <c r="AD139" s="679"/>
      <c r="AE139" s="67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:43" ht="12.75">
      <c r="A140" s="679"/>
      <c r="B140" s="67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:43" ht="12.75">
      <c r="A141" s="679"/>
      <c r="B141" s="67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:43" ht="12.75">
      <c r="A142" s="679"/>
      <c r="B142" s="67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:43" ht="12.75">
      <c r="A143" s="679"/>
      <c r="B143" s="67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:43" ht="12.75">
      <c r="A144" s="679"/>
      <c r="B144" s="679"/>
      <c r="C144" s="679"/>
      <c r="D144" s="679"/>
      <c r="E144" s="679"/>
      <c r="F144" s="679"/>
      <c r="G144" s="679"/>
      <c r="H144" s="679"/>
      <c r="I144" s="679"/>
      <c r="J144" s="679"/>
      <c r="K144" s="679"/>
      <c r="L144" s="679"/>
      <c r="M144" s="679"/>
      <c r="N144" s="679"/>
      <c r="O144" s="679"/>
      <c r="P144" s="679"/>
      <c r="Q144" s="679"/>
      <c r="R144" s="679"/>
      <c r="S144" s="679"/>
      <c r="T144" s="679"/>
      <c r="U144" s="679"/>
      <c r="V144" s="679"/>
      <c r="W144" s="679"/>
      <c r="X144" s="679"/>
      <c r="Y144" s="679"/>
      <c r="Z144" s="679"/>
      <c r="AA144" s="679"/>
      <c r="AB144" s="679"/>
      <c r="AC144" s="679"/>
      <c r="AD144" s="679"/>
      <c r="AE144" s="679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:43" ht="12.75">
      <c r="A145" s="679"/>
      <c r="B145" s="679"/>
      <c r="C145" s="679"/>
      <c r="D145" s="679"/>
      <c r="E145" s="679"/>
      <c r="F145" s="679"/>
      <c r="G145" s="679"/>
      <c r="H145" s="679"/>
      <c r="I145" s="679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679"/>
      <c r="AA145" s="679"/>
      <c r="AB145" s="679"/>
      <c r="AC145" s="679"/>
      <c r="AD145" s="679"/>
      <c r="AE145" s="679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:43" ht="12.75">
      <c r="A146" s="679"/>
      <c r="B146" s="679"/>
      <c r="C146" s="679"/>
      <c r="D146" s="679"/>
      <c r="E146" s="679"/>
      <c r="F146" s="679"/>
      <c r="G146" s="679"/>
      <c r="H146" s="679"/>
      <c r="I146" s="679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679"/>
      <c r="AA146" s="679"/>
      <c r="AB146" s="679"/>
      <c r="AC146" s="679"/>
      <c r="AD146" s="679"/>
      <c r="AE146" s="679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:43" ht="12.75">
      <c r="A147" s="679"/>
      <c r="B147" s="679"/>
      <c r="C147" s="679"/>
      <c r="D147" s="679"/>
      <c r="E147" s="679"/>
      <c r="F147" s="679"/>
      <c r="G147" s="679"/>
      <c r="H147" s="679"/>
      <c r="I147" s="679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679"/>
      <c r="AA147" s="679"/>
      <c r="AB147" s="679"/>
      <c r="AC147" s="679"/>
      <c r="AD147" s="679"/>
      <c r="AE147" s="679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:43" ht="12.75">
      <c r="A148" s="679"/>
      <c r="B148" s="679"/>
      <c r="C148" s="679"/>
      <c r="D148" s="679"/>
      <c r="E148" s="679"/>
      <c r="F148" s="679"/>
      <c r="G148" s="679"/>
      <c r="H148" s="679"/>
      <c r="I148" s="679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79"/>
      <c r="AC148" s="679"/>
      <c r="AD148" s="679"/>
      <c r="AE148" s="679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:43" ht="12.75">
      <c r="A149" s="679"/>
      <c r="B149" s="679"/>
      <c r="C149" s="679"/>
      <c r="D149" s="679"/>
      <c r="E149" s="679"/>
      <c r="F149" s="679"/>
      <c r="G149" s="679"/>
      <c r="H149" s="679"/>
      <c r="I149" s="679"/>
      <c r="J149" s="679"/>
      <c r="K149" s="679"/>
      <c r="L149" s="679"/>
      <c r="M149" s="679"/>
      <c r="N149" s="679"/>
      <c r="O149" s="679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79"/>
      <c r="AC149" s="679"/>
      <c r="AD149" s="679"/>
      <c r="AE149" s="67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:43" ht="12.75">
      <c r="A150" s="679"/>
      <c r="B150" s="679"/>
      <c r="C150" s="679"/>
      <c r="D150" s="679"/>
      <c r="E150" s="679"/>
      <c r="F150" s="679"/>
      <c r="G150" s="679"/>
      <c r="H150" s="679"/>
      <c r="I150" s="679"/>
      <c r="J150" s="679"/>
      <c r="K150" s="679"/>
      <c r="L150" s="679"/>
      <c r="M150" s="679"/>
      <c r="N150" s="679"/>
      <c r="O150" s="679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79"/>
      <c r="AC150" s="679"/>
      <c r="AD150" s="679"/>
      <c r="AE150" s="679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:43" ht="12.75">
      <c r="A151" s="679"/>
      <c r="B151" s="679"/>
      <c r="C151" s="679"/>
      <c r="D151" s="679"/>
      <c r="E151" s="679"/>
      <c r="F151" s="679"/>
      <c r="G151" s="679"/>
      <c r="H151" s="679"/>
      <c r="I151" s="679"/>
      <c r="J151" s="679"/>
      <c r="K151" s="679"/>
      <c r="L151" s="679"/>
      <c r="M151" s="679"/>
      <c r="N151" s="679"/>
      <c r="O151" s="679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79"/>
      <c r="AC151" s="679"/>
      <c r="AD151" s="679"/>
      <c r="AE151" s="679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:43" ht="12.75">
      <c r="A152" s="679"/>
      <c r="B152" s="679"/>
      <c r="C152" s="679"/>
      <c r="D152" s="679"/>
      <c r="E152" s="679"/>
      <c r="F152" s="679"/>
      <c r="G152" s="679"/>
      <c r="H152" s="679"/>
      <c r="I152" s="679"/>
      <c r="J152" s="679"/>
      <c r="K152" s="679"/>
      <c r="L152" s="679"/>
      <c r="M152" s="679"/>
      <c r="N152" s="679"/>
      <c r="O152" s="679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79"/>
      <c r="AC152" s="679"/>
      <c r="AD152" s="679"/>
      <c r="AE152" s="679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:43" ht="12.75">
      <c r="A153" s="679"/>
      <c r="B153" s="679"/>
      <c r="C153" s="679"/>
      <c r="D153" s="679"/>
      <c r="E153" s="679"/>
      <c r="F153" s="679"/>
      <c r="G153" s="679"/>
      <c r="H153" s="679"/>
      <c r="I153" s="679"/>
      <c r="J153" s="679"/>
      <c r="K153" s="679"/>
      <c r="L153" s="679"/>
      <c r="M153" s="679"/>
      <c r="N153" s="679"/>
      <c r="O153" s="679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79"/>
      <c r="AC153" s="679"/>
      <c r="AD153" s="679"/>
      <c r="AE153" s="679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:43" ht="12.75">
      <c r="A154" s="679"/>
      <c r="B154" s="679"/>
      <c r="C154" s="679"/>
      <c r="D154" s="679"/>
      <c r="E154" s="679"/>
      <c r="F154" s="679"/>
      <c r="G154" s="679"/>
      <c r="H154" s="679"/>
      <c r="I154" s="679"/>
      <c r="J154" s="679"/>
      <c r="K154" s="679"/>
      <c r="L154" s="679"/>
      <c r="M154" s="679"/>
      <c r="N154" s="679"/>
      <c r="O154" s="679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79"/>
      <c r="AC154" s="679"/>
      <c r="AD154" s="679"/>
      <c r="AE154" s="679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:43" ht="12.75">
      <c r="A155" s="679"/>
      <c r="B155" s="679"/>
      <c r="C155" s="679"/>
      <c r="D155" s="679"/>
      <c r="E155" s="679"/>
      <c r="F155" s="679"/>
      <c r="G155" s="679"/>
      <c r="H155" s="679"/>
      <c r="I155" s="679"/>
      <c r="J155" s="679"/>
      <c r="K155" s="679"/>
      <c r="L155" s="679"/>
      <c r="M155" s="679"/>
      <c r="N155" s="679"/>
      <c r="O155" s="679"/>
      <c r="P155" s="679"/>
      <c r="Q155" s="679"/>
      <c r="R155" s="679"/>
      <c r="S155" s="679"/>
      <c r="T155" s="679"/>
      <c r="U155" s="679"/>
      <c r="V155" s="679"/>
      <c r="W155" s="679"/>
      <c r="X155" s="679"/>
      <c r="Y155" s="679"/>
      <c r="Z155" s="679"/>
      <c r="AA155" s="679"/>
      <c r="AB155" s="679"/>
      <c r="AC155" s="679"/>
      <c r="AD155" s="679"/>
      <c r="AE155" s="679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:43" ht="12.75">
      <c r="A156" s="679"/>
      <c r="B156" s="679"/>
      <c r="C156" s="679"/>
      <c r="D156" s="679"/>
      <c r="E156" s="679"/>
      <c r="F156" s="679"/>
      <c r="G156" s="679"/>
      <c r="H156" s="679"/>
      <c r="I156" s="679"/>
      <c r="J156" s="679"/>
      <c r="K156" s="679"/>
      <c r="L156" s="679"/>
      <c r="M156" s="679"/>
      <c r="N156" s="679"/>
      <c r="O156" s="679"/>
      <c r="P156" s="679"/>
      <c r="Q156" s="679"/>
      <c r="R156" s="679"/>
      <c r="S156" s="679"/>
      <c r="T156" s="679"/>
      <c r="U156" s="679"/>
      <c r="V156" s="679"/>
      <c r="W156" s="679"/>
      <c r="X156" s="679"/>
      <c r="Y156" s="679"/>
      <c r="Z156" s="679"/>
      <c r="AA156" s="679"/>
      <c r="AB156" s="679"/>
      <c r="AC156" s="679"/>
      <c r="AD156" s="679"/>
      <c r="AE156" s="679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:43" ht="12.75">
      <c r="A157" s="679"/>
      <c r="B157" s="679"/>
      <c r="C157" s="679"/>
      <c r="D157" s="679"/>
      <c r="E157" s="679"/>
      <c r="F157" s="679"/>
      <c r="G157" s="679"/>
      <c r="H157" s="679"/>
      <c r="I157" s="679"/>
      <c r="J157" s="679"/>
      <c r="K157" s="679"/>
      <c r="L157" s="679"/>
      <c r="M157" s="679"/>
      <c r="N157" s="679"/>
      <c r="O157" s="679"/>
      <c r="P157" s="679"/>
      <c r="Q157" s="679"/>
      <c r="R157" s="679"/>
      <c r="S157" s="679"/>
      <c r="T157" s="679"/>
      <c r="U157" s="679"/>
      <c r="V157" s="679"/>
      <c r="W157" s="679"/>
      <c r="X157" s="679"/>
      <c r="Y157" s="679"/>
      <c r="Z157" s="679"/>
      <c r="AA157" s="679"/>
      <c r="AB157" s="679"/>
      <c r="AC157" s="679"/>
      <c r="AD157" s="679"/>
      <c r="AE157" s="679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:43" ht="12.75">
      <c r="A158" s="679"/>
      <c r="B158" s="679"/>
      <c r="C158" s="679"/>
      <c r="D158" s="679"/>
      <c r="E158" s="679"/>
      <c r="F158" s="679"/>
      <c r="G158" s="679"/>
      <c r="H158" s="679"/>
      <c r="I158" s="679"/>
      <c r="J158" s="679"/>
      <c r="K158" s="679"/>
      <c r="L158" s="679"/>
      <c r="M158" s="679"/>
      <c r="N158" s="679"/>
      <c r="O158" s="679"/>
      <c r="P158" s="679"/>
      <c r="Q158" s="679"/>
      <c r="R158" s="679"/>
      <c r="S158" s="679"/>
      <c r="T158" s="679"/>
      <c r="U158" s="679"/>
      <c r="V158" s="679"/>
      <c r="W158" s="679"/>
      <c r="X158" s="679"/>
      <c r="Y158" s="679"/>
      <c r="Z158" s="679"/>
      <c r="AA158" s="679"/>
      <c r="AB158" s="679"/>
      <c r="AC158" s="679"/>
      <c r="AD158" s="679"/>
      <c r="AE158" s="679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:43" ht="12.75">
      <c r="A159" s="679"/>
      <c r="B159" s="679"/>
      <c r="C159" s="679"/>
      <c r="D159" s="679"/>
      <c r="E159" s="679"/>
      <c r="F159" s="679"/>
      <c r="G159" s="679"/>
      <c r="H159" s="679"/>
      <c r="I159" s="679"/>
      <c r="J159" s="679"/>
      <c r="K159" s="679"/>
      <c r="L159" s="679"/>
      <c r="M159" s="679"/>
      <c r="N159" s="679"/>
      <c r="O159" s="679"/>
      <c r="P159" s="679"/>
      <c r="Q159" s="679"/>
      <c r="R159" s="679"/>
      <c r="S159" s="679"/>
      <c r="T159" s="679"/>
      <c r="U159" s="679"/>
      <c r="V159" s="679"/>
      <c r="W159" s="679"/>
      <c r="X159" s="679"/>
      <c r="Y159" s="679"/>
      <c r="Z159" s="679"/>
      <c r="AA159" s="679"/>
      <c r="AB159" s="679"/>
      <c r="AC159" s="679"/>
      <c r="AD159" s="679"/>
      <c r="AE159" s="67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:43" ht="12.75">
      <c r="A160" s="679"/>
      <c r="B160" s="679"/>
      <c r="C160" s="679"/>
      <c r="D160" s="679"/>
      <c r="E160" s="679"/>
      <c r="F160" s="679"/>
      <c r="G160" s="679"/>
      <c r="H160" s="679"/>
      <c r="I160" s="679"/>
      <c r="J160" s="679"/>
      <c r="K160" s="679"/>
      <c r="L160" s="679"/>
      <c r="M160" s="679"/>
      <c r="N160" s="679"/>
      <c r="O160" s="679"/>
      <c r="P160" s="679"/>
      <c r="Q160" s="679"/>
      <c r="R160" s="679"/>
      <c r="S160" s="679"/>
      <c r="T160" s="679"/>
      <c r="U160" s="679"/>
      <c r="V160" s="679"/>
      <c r="W160" s="679"/>
      <c r="X160" s="679"/>
      <c r="Y160" s="679"/>
      <c r="Z160" s="679"/>
      <c r="AA160" s="679"/>
      <c r="AB160" s="679"/>
      <c r="AC160" s="679"/>
      <c r="AD160" s="679"/>
      <c r="AE160" s="679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:43" ht="12.75">
      <c r="A161" s="679"/>
      <c r="B161" s="679"/>
      <c r="C161" s="679"/>
      <c r="D161" s="679"/>
      <c r="E161" s="679"/>
      <c r="F161" s="679"/>
      <c r="G161" s="679"/>
      <c r="H161" s="679"/>
      <c r="I161" s="679"/>
      <c r="J161" s="679"/>
      <c r="K161" s="679"/>
      <c r="L161" s="679"/>
      <c r="M161" s="679"/>
      <c r="N161" s="679"/>
      <c r="O161" s="679"/>
      <c r="P161" s="679"/>
      <c r="Q161" s="679"/>
      <c r="R161" s="679"/>
      <c r="S161" s="679"/>
      <c r="T161" s="679"/>
      <c r="U161" s="679"/>
      <c r="V161" s="679"/>
      <c r="W161" s="679"/>
      <c r="X161" s="679"/>
      <c r="Y161" s="679"/>
      <c r="Z161" s="679"/>
      <c r="AA161" s="679"/>
      <c r="AB161" s="679"/>
      <c r="AC161" s="679"/>
      <c r="AD161" s="679"/>
      <c r="AE161" s="679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:43" ht="12.75">
      <c r="A162" s="679"/>
      <c r="B162" s="679"/>
      <c r="C162" s="679"/>
      <c r="D162" s="679"/>
      <c r="E162" s="679"/>
      <c r="F162" s="679"/>
      <c r="G162" s="679"/>
      <c r="H162" s="679"/>
      <c r="I162" s="679"/>
      <c r="J162" s="679"/>
      <c r="K162" s="679"/>
      <c r="L162" s="679"/>
      <c r="M162" s="679"/>
      <c r="N162" s="679"/>
      <c r="O162" s="679"/>
      <c r="P162" s="679"/>
      <c r="Q162" s="679"/>
      <c r="R162" s="679"/>
      <c r="S162" s="679"/>
      <c r="T162" s="679"/>
      <c r="U162" s="679"/>
      <c r="V162" s="679"/>
      <c r="W162" s="679"/>
      <c r="X162" s="679"/>
      <c r="Y162" s="679"/>
      <c r="Z162" s="679"/>
      <c r="AA162" s="679"/>
      <c r="AB162" s="679"/>
      <c r="AC162" s="679"/>
      <c r="AD162" s="679"/>
      <c r="AE162" s="679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:43" ht="12.75">
      <c r="A163" s="679"/>
      <c r="B163" s="679"/>
      <c r="C163" s="679"/>
      <c r="D163" s="679"/>
      <c r="E163" s="679"/>
      <c r="F163" s="679"/>
      <c r="G163" s="679"/>
      <c r="H163" s="679"/>
      <c r="I163" s="679"/>
      <c r="J163" s="679"/>
      <c r="K163" s="679"/>
      <c r="L163" s="679"/>
      <c r="M163" s="679"/>
      <c r="N163" s="679"/>
      <c r="O163" s="679"/>
      <c r="P163" s="679"/>
      <c r="Q163" s="679"/>
      <c r="R163" s="679"/>
      <c r="S163" s="679"/>
      <c r="T163" s="679"/>
      <c r="U163" s="679"/>
      <c r="V163" s="679"/>
      <c r="W163" s="679"/>
      <c r="X163" s="679"/>
      <c r="Y163" s="679"/>
      <c r="Z163" s="679"/>
      <c r="AA163" s="679"/>
      <c r="AB163" s="679"/>
      <c r="AC163" s="679"/>
      <c r="AD163" s="679"/>
      <c r="AE163" s="679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ht="12.75">
      <c r="A164" s="679"/>
      <c r="B164" s="679"/>
      <c r="C164" s="679"/>
      <c r="D164" s="679"/>
      <c r="E164" s="679"/>
      <c r="F164" s="679"/>
      <c r="G164" s="679"/>
      <c r="H164" s="679"/>
      <c r="I164" s="679"/>
      <c r="J164" s="679"/>
      <c r="K164" s="679"/>
      <c r="L164" s="679"/>
      <c r="M164" s="679"/>
      <c r="N164" s="679"/>
      <c r="O164" s="679"/>
      <c r="P164" s="679"/>
      <c r="Q164" s="679"/>
      <c r="R164" s="679"/>
      <c r="S164" s="679"/>
      <c r="T164" s="679"/>
      <c r="U164" s="679"/>
      <c r="V164" s="679"/>
      <c r="W164" s="679"/>
      <c r="X164" s="679"/>
      <c r="Y164" s="679"/>
      <c r="Z164" s="679"/>
      <c r="AA164" s="679"/>
      <c r="AB164" s="679"/>
      <c r="AC164" s="679"/>
      <c r="AD164" s="679"/>
      <c r="AE164" s="679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:43" ht="12.75">
      <c r="A165" s="679"/>
      <c r="B165" s="679"/>
      <c r="C165" s="679"/>
      <c r="D165" s="679"/>
      <c r="E165" s="679"/>
      <c r="F165" s="679"/>
      <c r="G165" s="679"/>
      <c r="H165" s="679"/>
      <c r="I165" s="679"/>
      <c r="J165" s="679"/>
      <c r="K165" s="679"/>
      <c r="L165" s="679"/>
      <c r="M165" s="679"/>
      <c r="N165" s="679"/>
      <c r="O165" s="679"/>
      <c r="P165" s="679"/>
      <c r="Q165" s="679"/>
      <c r="R165" s="679"/>
      <c r="S165" s="679"/>
      <c r="T165" s="679"/>
      <c r="U165" s="679"/>
      <c r="V165" s="679"/>
      <c r="W165" s="679"/>
      <c r="X165" s="679"/>
      <c r="Y165" s="679"/>
      <c r="Z165" s="679"/>
      <c r="AA165" s="679"/>
      <c r="AB165" s="679"/>
      <c r="AC165" s="679"/>
      <c r="AD165" s="679"/>
      <c r="AE165" s="679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:43" ht="12.75">
      <c r="A166" s="679"/>
      <c r="B166" s="679"/>
      <c r="C166" s="679"/>
      <c r="D166" s="679"/>
      <c r="E166" s="679"/>
      <c r="F166" s="679"/>
      <c r="G166" s="679"/>
      <c r="H166" s="679"/>
      <c r="I166" s="679"/>
      <c r="J166" s="679"/>
      <c r="K166" s="679"/>
      <c r="L166" s="679"/>
      <c r="M166" s="679"/>
      <c r="N166" s="679"/>
      <c r="O166" s="679"/>
      <c r="P166" s="679"/>
      <c r="Q166" s="679"/>
      <c r="R166" s="679"/>
      <c r="S166" s="679"/>
      <c r="T166" s="679"/>
      <c r="U166" s="679"/>
      <c r="V166" s="679"/>
      <c r="W166" s="679"/>
      <c r="X166" s="679"/>
      <c r="Y166" s="679"/>
      <c r="Z166" s="679"/>
      <c r="AA166" s="679"/>
      <c r="AB166" s="679"/>
      <c r="AC166" s="679"/>
      <c r="AD166" s="679"/>
      <c r="AE166" s="679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:43" ht="12.75">
      <c r="A167" s="679"/>
      <c r="B167" s="679"/>
      <c r="C167" s="679"/>
      <c r="D167" s="679"/>
      <c r="E167" s="679"/>
      <c r="F167" s="679"/>
      <c r="G167" s="679"/>
      <c r="H167" s="679"/>
      <c r="I167" s="679"/>
      <c r="J167" s="679"/>
      <c r="K167" s="679"/>
      <c r="L167" s="679"/>
      <c r="M167" s="679"/>
      <c r="N167" s="679"/>
      <c r="O167" s="679"/>
      <c r="P167" s="679"/>
      <c r="Q167" s="679"/>
      <c r="R167" s="679"/>
      <c r="S167" s="679"/>
      <c r="T167" s="679"/>
      <c r="U167" s="679"/>
      <c r="V167" s="679"/>
      <c r="W167" s="679"/>
      <c r="X167" s="679"/>
      <c r="Y167" s="679"/>
      <c r="Z167" s="679"/>
      <c r="AA167" s="679"/>
      <c r="AB167" s="679"/>
      <c r="AC167" s="679"/>
      <c r="AD167" s="679"/>
      <c r="AE167" s="679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:43" ht="12.75">
      <c r="A168" s="679"/>
      <c r="B168" s="679"/>
      <c r="C168" s="679"/>
      <c r="D168" s="679"/>
      <c r="E168" s="679"/>
      <c r="F168" s="679"/>
      <c r="G168" s="679"/>
      <c r="H168" s="679"/>
      <c r="I168" s="679"/>
      <c r="J168" s="679"/>
      <c r="K168" s="679"/>
      <c r="L168" s="679"/>
      <c r="M168" s="679"/>
      <c r="N168" s="679"/>
      <c r="O168" s="679"/>
      <c r="P168" s="679"/>
      <c r="Q168" s="679"/>
      <c r="R168" s="679"/>
      <c r="S168" s="679"/>
      <c r="T168" s="679"/>
      <c r="U168" s="679"/>
      <c r="V168" s="679"/>
      <c r="W168" s="679"/>
      <c r="X168" s="679"/>
      <c r="Y168" s="679"/>
      <c r="Z168" s="679"/>
      <c r="AA168" s="679"/>
      <c r="AB168" s="679"/>
      <c r="AC168" s="679"/>
      <c r="AD168" s="679"/>
      <c r="AE168" s="679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:43" ht="12.75">
      <c r="A169" s="679"/>
      <c r="B169" s="679"/>
      <c r="C169" s="679"/>
      <c r="D169" s="679"/>
      <c r="E169" s="679"/>
      <c r="F169" s="679"/>
      <c r="G169" s="679"/>
      <c r="H169" s="679"/>
      <c r="I169" s="679"/>
      <c r="J169" s="679"/>
      <c r="K169" s="679"/>
      <c r="L169" s="679"/>
      <c r="M169" s="679"/>
      <c r="N169" s="679"/>
      <c r="O169" s="679"/>
      <c r="P169" s="679"/>
      <c r="Q169" s="679"/>
      <c r="R169" s="679"/>
      <c r="S169" s="679"/>
      <c r="T169" s="679"/>
      <c r="U169" s="679"/>
      <c r="V169" s="679"/>
      <c r="W169" s="679"/>
      <c r="X169" s="679"/>
      <c r="Y169" s="679"/>
      <c r="Z169" s="679"/>
      <c r="AA169" s="679"/>
      <c r="AB169" s="679"/>
      <c r="AC169" s="679"/>
      <c r="AD169" s="679"/>
      <c r="AE169" s="67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:43" ht="12.75">
      <c r="A170" s="679"/>
      <c r="B170" s="679"/>
      <c r="C170" s="679"/>
      <c r="D170" s="679"/>
      <c r="E170" s="679"/>
      <c r="F170" s="679"/>
      <c r="G170" s="679"/>
      <c r="H170" s="679"/>
      <c r="I170" s="679"/>
      <c r="J170" s="679"/>
      <c r="K170" s="679"/>
      <c r="L170" s="679"/>
      <c r="M170" s="679"/>
      <c r="N170" s="679"/>
      <c r="O170" s="679"/>
      <c r="P170" s="679"/>
      <c r="Q170" s="679"/>
      <c r="R170" s="679"/>
      <c r="S170" s="679"/>
      <c r="T170" s="679"/>
      <c r="U170" s="679"/>
      <c r="V170" s="679"/>
      <c r="W170" s="679"/>
      <c r="X170" s="679"/>
      <c r="Y170" s="679"/>
      <c r="Z170" s="679"/>
      <c r="AA170" s="679"/>
      <c r="AB170" s="679"/>
      <c r="AC170" s="679"/>
      <c r="AD170" s="679"/>
      <c r="AE170" s="679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:43" ht="12.75">
      <c r="A171" s="679"/>
      <c r="B171" s="679"/>
      <c r="C171" s="679"/>
      <c r="D171" s="679"/>
      <c r="E171" s="679"/>
      <c r="F171" s="679"/>
      <c r="G171" s="679"/>
      <c r="H171" s="679"/>
      <c r="I171" s="679"/>
      <c r="J171" s="679"/>
      <c r="K171" s="679"/>
      <c r="L171" s="679"/>
      <c r="M171" s="679"/>
      <c r="N171" s="679"/>
      <c r="O171" s="679"/>
      <c r="P171" s="679"/>
      <c r="Q171" s="679"/>
      <c r="R171" s="679"/>
      <c r="S171" s="679"/>
      <c r="T171" s="679"/>
      <c r="U171" s="679"/>
      <c r="V171" s="679"/>
      <c r="W171" s="679"/>
      <c r="X171" s="679"/>
      <c r="Y171" s="679"/>
      <c r="Z171" s="679"/>
      <c r="AA171" s="679"/>
      <c r="AB171" s="679"/>
      <c r="AC171" s="679"/>
      <c r="AD171" s="679"/>
      <c r="AE171" s="679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:43" ht="12.75">
      <c r="A172" s="679"/>
      <c r="B172" s="679"/>
      <c r="C172" s="679"/>
      <c r="D172" s="679"/>
      <c r="E172" s="679"/>
      <c r="F172" s="679"/>
      <c r="G172" s="679"/>
      <c r="H172" s="679"/>
      <c r="I172" s="679"/>
      <c r="J172" s="679"/>
      <c r="K172" s="679"/>
      <c r="L172" s="679"/>
      <c r="M172" s="679"/>
      <c r="N172" s="679"/>
      <c r="O172" s="679"/>
      <c r="P172" s="679"/>
      <c r="Q172" s="679"/>
      <c r="R172" s="679"/>
      <c r="S172" s="679"/>
      <c r="T172" s="679"/>
      <c r="U172" s="679"/>
      <c r="V172" s="679"/>
      <c r="W172" s="679"/>
      <c r="X172" s="679"/>
      <c r="Y172" s="679"/>
      <c r="Z172" s="679"/>
      <c r="AA172" s="679"/>
      <c r="AB172" s="679"/>
      <c r="AC172" s="679"/>
      <c r="AD172" s="679"/>
      <c r="AE172" s="679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:43" ht="12.75">
      <c r="A173" s="679"/>
      <c r="B173" s="679"/>
      <c r="C173" s="679"/>
      <c r="D173" s="679"/>
      <c r="E173" s="679"/>
      <c r="F173" s="679"/>
      <c r="G173" s="679"/>
      <c r="H173" s="679"/>
      <c r="I173" s="679"/>
      <c r="J173" s="679"/>
      <c r="K173" s="679"/>
      <c r="L173" s="679"/>
      <c r="M173" s="679"/>
      <c r="N173" s="679"/>
      <c r="O173" s="679"/>
      <c r="P173" s="679"/>
      <c r="Q173" s="679"/>
      <c r="R173" s="679"/>
      <c r="S173" s="679"/>
      <c r="T173" s="679"/>
      <c r="U173" s="679"/>
      <c r="V173" s="679"/>
      <c r="W173" s="679"/>
      <c r="X173" s="679"/>
      <c r="Y173" s="679"/>
      <c r="Z173" s="679"/>
      <c r="AA173" s="679"/>
      <c r="AB173" s="679"/>
      <c r="AC173" s="679"/>
      <c r="AD173" s="679"/>
      <c r="AE173" s="679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:43" ht="12.75">
      <c r="A174" s="679"/>
      <c r="B174" s="679"/>
      <c r="C174" s="679"/>
      <c r="D174" s="679"/>
      <c r="E174" s="679"/>
      <c r="F174" s="679"/>
      <c r="G174" s="679"/>
      <c r="H174" s="679"/>
      <c r="I174" s="679"/>
      <c r="J174" s="679"/>
      <c r="K174" s="679"/>
      <c r="L174" s="679"/>
      <c r="M174" s="679"/>
      <c r="N174" s="679"/>
      <c r="O174" s="679"/>
      <c r="P174" s="679"/>
      <c r="Q174" s="679"/>
      <c r="R174" s="679"/>
      <c r="S174" s="679"/>
      <c r="T174" s="679"/>
      <c r="U174" s="679"/>
      <c r="V174" s="679"/>
      <c r="W174" s="679"/>
      <c r="X174" s="679"/>
      <c r="Y174" s="679"/>
      <c r="Z174" s="679"/>
      <c r="AA174" s="679"/>
      <c r="AB174" s="679"/>
      <c r="AC174" s="679"/>
      <c r="AD174" s="679"/>
      <c r="AE174" s="679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:43" ht="12.75">
      <c r="A175" s="679"/>
      <c r="B175" s="679"/>
      <c r="C175" s="679"/>
      <c r="D175" s="679"/>
      <c r="E175" s="679"/>
      <c r="F175" s="679"/>
      <c r="G175" s="679"/>
      <c r="H175" s="679"/>
      <c r="I175" s="679"/>
      <c r="J175" s="679"/>
      <c r="K175" s="679"/>
      <c r="L175" s="679"/>
      <c r="M175" s="679"/>
      <c r="N175" s="679"/>
      <c r="O175" s="679"/>
      <c r="P175" s="679"/>
      <c r="Q175" s="679"/>
      <c r="R175" s="679"/>
      <c r="S175" s="679"/>
      <c r="T175" s="679"/>
      <c r="U175" s="679"/>
      <c r="V175" s="679"/>
      <c r="W175" s="679"/>
      <c r="X175" s="679"/>
      <c r="Y175" s="679"/>
      <c r="Z175" s="679"/>
      <c r="AA175" s="679"/>
      <c r="AB175" s="679"/>
      <c r="AC175" s="679"/>
      <c r="AD175" s="679"/>
      <c r="AE175" s="679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:43" ht="12.75">
      <c r="A176" s="679"/>
      <c r="B176" s="679"/>
      <c r="C176" s="679"/>
      <c r="D176" s="679"/>
      <c r="E176" s="679"/>
      <c r="F176" s="679"/>
      <c r="G176" s="679"/>
      <c r="H176" s="679"/>
      <c r="I176" s="679"/>
      <c r="J176" s="679"/>
      <c r="K176" s="679"/>
      <c r="L176" s="679"/>
      <c r="M176" s="679"/>
      <c r="N176" s="679"/>
      <c r="O176" s="679"/>
      <c r="P176" s="679"/>
      <c r="Q176" s="679"/>
      <c r="R176" s="679"/>
      <c r="S176" s="679"/>
      <c r="T176" s="679"/>
      <c r="U176" s="679"/>
      <c r="V176" s="679"/>
      <c r="W176" s="679"/>
      <c r="X176" s="679"/>
      <c r="Y176" s="679"/>
      <c r="Z176" s="679"/>
      <c r="AA176" s="679"/>
      <c r="AB176" s="679"/>
      <c r="AC176" s="679"/>
      <c r="AD176" s="679"/>
      <c r="AE176" s="679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:43" ht="12.75">
      <c r="A177" s="679"/>
      <c r="B177" s="679"/>
      <c r="C177" s="679"/>
      <c r="D177" s="679"/>
      <c r="E177" s="679"/>
      <c r="F177" s="679"/>
      <c r="G177" s="679"/>
      <c r="H177" s="679"/>
      <c r="I177" s="679"/>
      <c r="J177" s="679"/>
      <c r="K177" s="679"/>
      <c r="L177" s="679"/>
      <c r="M177" s="679"/>
      <c r="N177" s="679"/>
      <c r="O177" s="679"/>
      <c r="P177" s="679"/>
      <c r="Q177" s="679"/>
      <c r="R177" s="679"/>
      <c r="S177" s="679"/>
      <c r="T177" s="679"/>
      <c r="U177" s="679"/>
      <c r="V177" s="679"/>
      <c r="W177" s="679"/>
      <c r="X177" s="679"/>
      <c r="Y177" s="679"/>
      <c r="Z177" s="679"/>
      <c r="AA177" s="679"/>
      <c r="AB177" s="679"/>
      <c r="AC177" s="679"/>
      <c r="AD177" s="679"/>
      <c r="AE177" s="679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:43" ht="12.75">
      <c r="A178" s="679"/>
      <c r="B178" s="679"/>
      <c r="C178" s="679"/>
      <c r="D178" s="679"/>
      <c r="E178" s="679"/>
      <c r="F178" s="679"/>
      <c r="G178" s="679"/>
      <c r="H178" s="679"/>
      <c r="I178" s="679"/>
      <c r="J178" s="679"/>
      <c r="K178" s="679"/>
      <c r="L178" s="679"/>
      <c r="M178" s="679"/>
      <c r="N178" s="679"/>
      <c r="O178" s="679"/>
      <c r="P178" s="679"/>
      <c r="Q178" s="679"/>
      <c r="R178" s="679"/>
      <c r="S178" s="679"/>
      <c r="T178" s="679"/>
      <c r="U178" s="679"/>
      <c r="V178" s="679"/>
      <c r="W178" s="679"/>
      <c r="X178" s="679"/>
      <c r="Y178" s="679"/>
      <c r="Z178" s="679"/>
      <c r="AA178" s="679"/>
      <c r="AB178" s="679"/>
      <c r="AC178" s="679"/>
      <c r="AD178" s="679"/>
      <c r="AE178" s="679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:43" ht="12.75">
      <c r="A179" s="679"/>
      <c r="B179" s="679"/>
      <c r="C179" s="679"/>
      <c r="D179" s="679"/>
      <c r="E179" s="679"/>
      <c r="F179" s="679"/>
      <c r="G179" s="679"/>
      <c r="H179" s="679"/>
      <c r="I179" s="679"/>
      <c r="J179" s="679"/>
      <c r="K179" s="679"/>
      <c r="L179" s="679"/>
      <c r="M179" s="679"/>
      <c r="N179" s="679"/>
      <c r="O179" s="679"/>
      <c r="P179" s="679"/>
      <c r="Q179" s="679"/>
      <c r="R179" s="679"/>
      <c r="S179" s="679"/>
      <c r="T179" s="679"/>
      <c r="U179" s="679"/>
      <c r="V179" s="679"/>
      <c r="W179" s="679"/>
      <c r="X179" s="679"/>
      <c r="Y179" s="679"/>
      <c r="Z179" s="679"/>
      <c r="AA179" s="679"/>
      <c r="AB179" s="679"/>
      <c r="AC179" s="679"/>
      <c r="AD179" s="679"/>
      <c r="AE179" s="6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:43" ht="12.75">
      <c r="A180" s="679"/>
      <c r="B180" s="679"/>
      <c r="C180" s="679"/>
      <c r="D180" s="679"/>
      <c r="E180" s="679"/>
      <c r="F180" s="679"/>
      <c r="G180" s="679"/>
      <c r="H180" s="679"/>
      <c r="I180" s="679"/>
      <c r="J180" s="679"/>
      <c r="K180" s="679"/>
      <c r="L180" s="679"/>
      <c r="M180" s="679"/>
      <c r="N180" s="679"/>
      <c r="O180" s="679"/>
      <c r="P180" s="679"/>
      <c r="Q180" s="679"/>
      <c r="R180" s="679"/>
      <c r="S180" s="679"/>
      <c r="T180" s="679"/>
      <c r="U180" s="679"/>
      <c r="V180" s="679"/>
      <c r="W180" s="679"/>
      <c r="X180" s="679"/>
      <c r="Y180" s="679"/>
      <c r="Z180" s="679"/>
      <c r="AA180" s="679"/>
      <c r="AB180" s="679"/>
      <c r="AC180" s="679"/>
      <c r="AD180" s="679"/>
      <c r="AE180" s="679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:43" ht="12.75">
      <c r="A181" s="679"/>
      <c r="B181" s="679"/>
      <c r="C181" s="679"/>
      <c r="D181" s="679"/>
      <c r="E181" s="679"/>
      <c r="F181" s="679"/>
      <c r="G181" s="679"/>
      <c r="H181" s="679"/>
      <c r="I181" s="679"/>
      <c r="J181" s="679"/>
      <c r="K181" s="679"/>
      <c r="L181" s="679"/>
      <c r="M181" s="679"/>
      <c r="N181" s="679"/>
      <c r="O181" s="679"/>
      <c r="P181" s="679"/>
      <c r="Q181" s="679"/>
      <c r="R181" s="679"/>
      <c r="S181" s="679"/>
      <c r="T181" s="679"/>
      <c r="U181" s="679"/>
      <c r="V181" s="679"/>
      <c r="W181" s="679"/>
      <c r="X181" s="679"/>
      <c r="Y181" s="679"/>
      <c r="Z181" s="679"/>
      <c r="AA181" s="679"/>
      <c r="AB181" s="679"/>
      <c r="AC181" s="679"/>
      <c r="AD181" s="679"/>
      <c r="AE181" s="679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:43" ht="12.75">
      <c r="A182" s="679"/>
      <c r="B182" s="679"/>
      <c r="C182" s="679"/>
      <c r="D182" s="679"/>
      <c r="E182" s="679"/>
      <c r="F182" s="679"/>
      <c r="G182" s="679"/>
      <c r="H182" s="679"/>
      <c r="I182" s="679"/>
      <c r="J182" s="679"/>
      <c r="K182" s="679"/>
      <c r="L182" s="679"/>
      <c r="M182" s="679"/>
      <c r="N182" s="679"/>
      <c r="O182" s="679"/>
      <c r="P182" s="679"/>
      <c r="Q182" s="679"/>
      <c r="R182" s="679"/>
      <c r="S182" s="679"/>
      <c r="T182" s="679"/>
      <c r="U182" s="679"/>
      <c r="V182" s="679"/>
      <c r="W182" s="679"/>
      <c r="X182" s="679"/>
      <c r="Y182" s="679"/>
      <c r="Z182" s="679"/>
      <c r="AA182" s="679"/>
      <c r="AB182" s="679"/>
      <c r="AC182" s="679"/>
      <c r="AD182" s="679"/>
      <c r="AE182" s="679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:43" ht="12.75">
      <c r="A183" s="679"/>
      <c r="B183" s="679"/>
      <c r="C183" s="679"/>
      <c r="D183" s="679"/>
      <c r="E183" s="679"/>
      <c r="F183" s="679"/>
      <c r="G183" s="679"/>
      <c r="H183" s="679"/>
      <c r="I183" s="679"/>
      <c r="J183" s="679"/>
      <c r="K183" s="679"/>
      <c r="L183" s="679"/>
      <c r="M183" s="679"/>
      <c r="N183" s="679"/>
      <c r="O183" s="679"/>
      <c r="P183" s="679"/>
      <c r="Q183" s="679"/>
      <c r="R183" s="679"/>
      <c r="S183" s="679"/>
      <c r="T183" s="679"/>
      <c r="U183" s="679"/>
      <c r="V183" s="679"/>
      <c r="W183" s="679"/>
      <c r="X183" s="679"/>
      <c r="Y183" s="679"/>
      <c r="Z183" s="679"/>
      <c r="AA183" s="679"/>
      <c r="AB183" s="679"/>
      <c r="AC183" s="679"/>
      <c r="AD183" s="679"/>
      <c r="AE183" s="679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:43" ht="12.75">
      <c r="A184" s="679"/>
      <c r="B184" s="679"/>
      <c r="C184" s="679"/>
      <c r="D184" s="679"/>
      <c r="E184" s="679"/>
      <c r="F184" s="679"/>
      <c r="G184" s="679"/>
      <c r="H184" s="679"/>
      <c r="I184" s="679"/>
      <c r="J184" s="679"/>
      <c r="K184" s="679"/>
      <c r="L184" s="679"/>
      <c r="M184" s="679"/>
      <c r="N184" s="679"/>
      <c r="O184" s="679"/>
      <c r="P184" s="679"/>
      <c r="Q184" s="679"/>
      <c r="R184" s="679"/>
      <c r="S184" s="679"/>
      <c r="T184" s="679"/>
      <c r="U184" s="679"/>
      <c r="V184" s="679"/>
      <c r="W184" s="679"/>
      <c r="X184" s="679"/>
      <c r="Y184" s="679"/>
      <c r="Z184" s="679"/>
      <c r="AA184" s="679"/>
      <c r="AB184" s="679"/>
      <c r="AC184" s="679"/>
      <c r="AD184" s="679"/>
      <c r="AE184" s="679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:43" ht="12.75">
      <c r="A185" s="679"/>
      <c r="B185" s="679"/>
      <c r="C185" s="679"/>
      <c r="D185" s="679"/>
      <c r="E185" s="679"/>
      <c r="F185" s="679"/>
      <c r="G185" s="679"/>
      <c r="H185" s="679"/>
      <c r="I185" s="679"/>
      <c r="J185" s="679"/>
      <c r="K185" s="679"/>
      <c r="L185" s="679"/>
      <c r="M185" s="679"/>
      <c r="N185" s="679"/>
      <c r="O185" s="679"/>
      <c r="P185" s="679"/>
      <c r="Q185" s="679"/>
      <c r="R185" s="679"/>
      <c r="S185" s="679"/>
      <c r="T185" s="679"/>
      <c r="U185" s="679"/>
      <c r="V185" s="679"/>
      <c r="W185" s="679"/>
      <c r="X185" s="679"/>
      <c r="Y185" s="679"/>
      <c r="Z185" s="679"/>
      <c r="AA185" s="679"/>
      <c r="AB185" s="679"/>
      <c r="AC185" s="679"/>
      <c r="AD185" s="679"/>
      <c r="AE185" s="679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:43" ht="12.75">
      <c r="A186" s="679"/>
      <c r="B186" s="679"/>
      <c r="C186" s="679"/>
      <c r="D186" s="679"/>
      <c r="E186" s="679"/>
      <c r="F186" s="679"/>
      <c r="G186" s="679"/>
      <c r="H186" s="679"/>
      <c r="I186" s="679"/>
      <c r="J186" s="679"/>
      <c r="K186" s="679"/>
      <c r="L186" s="679"/>
      <c r="M186" s="679"/>
      <c r="N186" s="679"/>
      <c r="O186" s="679"/>
      <c r="P186" s="679"/>
      <c r="Q186" s="679"/>
      <c r="R186" s="679"/>
      <c r="S186" s="679"/>
      <c r="T186" s="679"/>
      <c r="U186" s="679"/>
      <c r="V186" s="679"/>
      <c r="W186" s="679"/>
      <c r="X186" s="679"/>
      <c r="Y186" s="679"/>
      <c r="Z186" s="679"/>
      <c r="AA186" s="679"/>
      <c r="AB186" s="679"/>
      <c r="AC186" s="679"/>
      <c r="AD186" s="679"/>
      <c r="AE186" s="679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:43" ht="12.75">
      <c r="A187" s="679"/>
      <c r="B187" s="679"/>
      <c r="C187" s="679"/>
      <c r="D187" s="679"/>
      <c r="E187" s="679"/>
      <c r="F187" s="679"/>
      <c r="G187" s="679"/>
      <c r="H187" s="679"/>
      <c r="I187" s="679"/>
      <c r="J187" s="679"/>
      <c r="K187" s="679"/>
      <c r="L187" s="679"/>
      <c r="M187" s="679"/>
      <c r="N187" s="679"/>
      <c r="O187" s="679"/>
      <c r="P187" s="679"/>
      <c r="Q187" s="679"/>
      <c r="R187" s="679"/>
      <c r="S187" s="679"/>
      <c r="T187" s="679"/>
      <c r="U187" s="679"/>
      <c r="V187" s="679"/>
      <c r="W187" s="679"/>
      <c r="X187" s="679"/>
      <c r="Y187" s="679"/>
      <c r="Z187" s="679"/>
      <c r="AA187" s="679"/>
      <c r="AB187" s="679"/>
      <c r="AC187" s="679"/>
      <c r="AD187" s="679"/>
      <c r="AE187" s="679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:43" ht="12.75">
      <c r="A188" s="679"/>
      <c r="B188" s="679"/>
      <c r="C188" s="679"/>
      <c r="D188" s="679"/>
      <c r="E188" s="679"/>
      <c r="F188" s="679"/>
      <c r="G188" s="679"/>
      <c r="H188" s="679"/>
      <c r="I188" s="679"/>
      <c r="J188" s="679"/>
      <c r="K188" s="679"/>
      <c r="L188" s="679"/>
      <c r="M188" s="679"/>
      <c r="N188" s="679"/>
      <c r="O188" s="679"/>
      <c r="P188" s="679"/>
      <c r="Q188" s="679"/>
      <c r="R188" s="679"/>
      <c r="S188" s="679"/>
      <c r="T188" s="679"/>
      <c r="U188" s="679"/>
      <c r="V188" s="679"/>
      <c r="W188" s="679"/>
      <c r="X188" s="679"/>
      <c r="Y188" s="679"/>
      <c r="Z188" s="679"/>
      <c r="AA188" s="679"/>
      <c r="AB188" s="679"/>
      <c r="AC188" s="679"/>
      <c r="AD188" s="679"/>
      <c r="AE188" s="679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:43" ht="12.75">
      <c r="A189" s="679"/>
      <c r="B189" s="679"/>
      <c r="C189" s="679"/>
      <c r="D189" s="679"/>
      <c r="E189" s="679"/>
      <c r="F189" s="679"/>
      <c r="G189" s="679"/>
      <c r="H189" s="679"/>
      <c r="I189" s="679"/>
      <c r="J189" s="679"/>
      <c r="K189" s="679"/>
      <c r="L189" s="679"/>
      <c r="M189" s="679"/>
      <c r="N189" s="679"/>
      <c r="O189" s="679"/>
      <c r="P189" s="679"/>
      <c r="Q189" s="679"/>
      <c r="R189" s="679"/>
      <c r="S189" s="679"/>
      <c r="T189" s="679"/>
      <c r="U189" s="679"/>
      <c r="V189" s="679"/>
      <c r="W189" s="679"/>
      <c r="X189" s="679"/>
      <c r="Y189" s="679"/>
      <c r="Z189" s="679"/>
      <c r="AA189" s="679"/>
      <c r="AB189" s="679"/>
      <c r="AC189" s="679"/>
      <c r="AD189" s="679"/>
      <c r="AE189" s="67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:43" ht="12.75">
      <c r="A190" s="679"/>
      <c r="B190" s="679"/>
      <c r="C190" s="679"/>
      <c r="D190" s="679"/>
      <c r="E190" s="679"/>
      <c r="F190" s="679"/>
      <c r="G190" s="679"/>
      <c r="H190" s="679"/>
      <c r="I190" s="679"/>
      <c r="J190" s="679"/>
      <c r="K190" s="679"/>
      <c r="L190" s="679"/>
      <c r="M190" s="679"/>
      <c r="N190" s="679"/>
      <c r="O190" s="679"/>
      <c r="P190" s="679"/>
      <c r="Q190" s="679"/>
      <c r="R190" s="679"/>
      <c r="S190" s="679"/>
      <c r="T190" s="679"/>
      <c r="U190" s="679"/>
      <c r="V190" s="679"/>
      <c r="W190" s="679"/>
      <c r="X190" s="679"/>
      <c r="Y190" s="679"/>
      <c r="Z190" s="679"/>
      <c r="AA190" s="679"/>
      <c r="AB190" s="679"/>
      <c r="AC190" s="679"/>
      <c r="AD190" s="679"/>
      <c r="AE190" s="679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:43" ht="12.75">
      <c r="A191" s="679"/>
      <c r="B191" s="679"/>
      <c r="C191" s="679"/>
      <c r="D191" s="679"/>
      <c r="E191" s="679"/>
      <c r="F191" s="679"/>
      <c r="G191" s="679"/>
      <c r="H191" s="679"/>
      <c r="I191" s="679"/>
      <c r="J191" s="679"/>
      <c r="K191" s="679"/>
      <c r="L191" s="679"/>
      <c r="M191" s="679"/>
      <c r="N191" s="679"/>
      <c r="O191" s="679"/>
      <c r="P191" s="679"/>
      <c r="Q191" s="679"/>
      <c r="R191" s="679"/>
      <c r="S191" s="679"/>
      <c r="T191" s="679"/>
      <c r="U191" s="679"/>
      <c r="V191" s="679"/>
      <c r="W191" s="679"/>
      <c r="X191" s="679"/>
      <c r="Y191" s="679"/>
      <c r="Z191" s="679"/>
      <c r="AA191" s="679"/>
      <c r="AB191" s="679"/>
      <c r="AC191" s="679"/>
      <c r="AD191" s="679"/>
      <c r="AE191" s="679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:43" ht="12.75">
      <c r="A192" s="679"/>
      <c r="B192" s="679"/>
      <c r="C192" s="679"/>
      <c r="D192" s="679"/>
      <c r="E192" s="679"/>
      <c r="F192" s="679"/>
      <c r="G192" s="679"/>
      <c r="H192" s="679"/>
      <c r="I192" s="679"/>
      <c r="J192" s="679"/>
      <c r="K192" s="679"/>
      <c r="L192" s="679"/>
      <c r="M192" s="679"/>
      <c r="N192" s="679"/>
      <c r="O192" s="679"/>
      <c r="P192" s="679"/>
      <c r="Q192" s="679"/>
      <c r="R192" s="679"/>
      <c r="S192" s="679"/>
      <c r="T192" s="679"/>
      <c r="U192" s="679"/>
      <c r="V192" s="679"/>
      <c r="W192" s="679"/>
      <c r="X192" s="679"/>
      <c r="Y192" s="679"/>
      <c r="Z192" s="679"/>
      <c r="AA192" s="679"/>
      <c r="AB192" s="679"/>
      <c r="AC192" s="679"/>
      <c r="AD192" s="679"/>
      <c r="AE192" s="679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:43" ht="12.75">
      <c r="A193" s="679"/>
      <c r="B193" s="679"/>
      <c r="C193" s="679"/>
      <c r="D193" s="679"/>
      <c r="E193" s="679"/>
      <c r="F193" s="679"/>
      <c r="G193" s="679"/>
      <c r="H193" s="679"/>
      <c r="I193" s="679"/>
      <c r="J193" s="679"/>
      <c r="K193" s="679"/>
      <c r="L193" s="679"/>
      <c r="M193" s="679"/>
      <c r="N193" s="679"/>
      <c r="O193" s="679"/>
      <c r="P193" s="679"/>
      <c r="Q193" s="679"/>
      <c r="R193" s="679"/>
      <c r="S193" s="679"/>
      <c r="T193" s="679"/>
      <c r="U193" s="679"/>
      <c r="V193" s="679"/>
      <c r="W193" s="679"/>
      <c r="X193" s="679"/>
      <c r="Y193" s="679"/>
      <c r="Z193" s="679"/>
      <c r="AA193" s="679"/>
      <c r="AB193" s="679"/>
      <c r="AC193" s="679"/>
      <c r="AD193" s="679"/>
      <c r="AE193" s="679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:43" ht="12.75">
      <c r="A194" s="679"/>
      <c r="B194" s="679"/>
      <c r="C194" s="679"/>
      <c r="D194" s="679"/>
      <c r="E194" s="679"/>
      <c r="F194" s="679"/>
      <c r="G194" s="679"/>
      <c r="H194" s="679"/>
      <c r="I194" s="679"/>
      <c r="J194" s="679"/>
      <c r="K194" s="679"/>
      <c r="L194" s="679"/>
      <c r="M194" s="679"/>
      <c r="N194" s="679"/>
      <c r="O194" s="679"/>
      <c r="P194" s="679"/>
      <c r="Q194" s="679"/>
      <c r="R194" s="679"/>
      <c r="S194" s="679"/>
      <c r="T194" s="679"/>
      <c r="U194" s="679"/>
      <c r="V194" s="679"/>
      <c r="W194" s="679"/>
      <c r="X194" s="679"/>
      <c r="Y194" s="679"/>
      <c r="Z194" s="679"/>
      <c r="AA194" s="679"/>
      <c r="AB194" s="679"/>
      <c r="AC194" s="679"/>
      <c r="AD194" s="679"/>
      <c r="AE194" s="679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:43" ht="12.75">
      <c r="A195" s="679"/>
      <c r="B195" s="679"/>
      <c r="C195" s="679"/>
      <c r="D195" s="679"/>
      <c r="E195" s="679"/>
      <c r="F195" s="679"/>
      <c r="G195" s="679"/>
      <c r="H195" s="679"/>
      <c r="I195" s="679"/>
      <c r="J195" s="679"/>
      <c r="K195" s="679"/>
      <c r="L195" s="679"/>
      <c r="M195" s="679"/>
      <c r="N195" s="679"/>
      <c r="O195" s="679"/>
      <c r="P195" s="679"/>
      <c r="Q195" s="679"/>
      <c r="R195" s="679"/>
      <c r="S195" s="679"/>
      <c r="T195" s="679"/>
      <c r="U195" s="679"/>
      <c r="V195" s="679"/>
      <c r="W195" s="679"/>
      <c r="X195" s="679"/>
      <c r="Y195" s="679"/>
      <c r="Z195" s="679"/>
      <c r="AA195" s="679"/>
      <c r="AB195" s="679"/>
      <c r="AC195" s="679"/>
      <c r="AD195" s="679"/>
      <c r="AE195" s="679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:43" ht="12.75">
      <c r="A196" s="679"/>
      <c r="B196" s="679"/>
      <c r="C196" s="679"/>
      <c r="D196" s="679"/>
      <c r="E196" s="679"/>
      <c r="F196" s="679"/>
      <c r="G196" s="679"/>
      <c r="H196" s="679"/>
      <c r="I196" s="679"/>
      <c r="J196" s="679"/>
      <c r="K196" s="679"/>
      <c r="L196" s="679"/>
      <c r="M196" s="679"/>
      <c r="N196" s="679"/>
      <c r="O196" s="679"/>
      <c r="P196" s="679"/>
      <c r="Q196" s="679"/>
      <c r="R196" s="679"/>
      <c r="S196" s="679"/>
      <c r="T196" s="679"/>
      <c r="U196" s="679"/>
      <c r="V196" s="679"/>
      <c r="W196" s="679"/>
      <c r="X196" s="679"/>
      <c r="Y196" s="679"/>
      <c r="Z196" s="679"/>
      <c r="AA196" s="679"/>
      <c r="AB196" s="679"/>
      <c r="AC196" s="679"/>
      <c r="AD196" s="679"/>
      <c r="AE196" s="679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:43" ht="12.75">
      <c r="A197" s="679"/>
      <c r="B197" s="679"/>
      <c r="C197" s="679"/>
      <c r="D197" s="679"/>
      <c r="E197" s="679"/>
      <c r="F197" s="679"/>
      <c r="G197" s="679"/>
      <c r="H197" s="679"/>
      <c r="I197" s="679"/>
      <c r="J197" s="679"/>
      <c r="K197" s="679"/>
      <c r="L197" s="679"/>
      <c r="M197" s="679"/>
      <c r="N197" s="679"/>
      <c r="O197" s="679"/>
      <c r="P197" s="679"/>
      <c r="Q197" s="679"/>
      <c r="R197" s="679"/>
      <c r="S197" s="679"/>
      <c r="T197" s="679"/>
      <c r="U197" s="679"/>
      <c r="V197" s="679"/>
      <c r="W197" s="679"/>
      <c r="X197" s="679"/>
      <c r="Y197" s="679"/>
      <c r="Z197" s="679"/>
      <c r="AA197" s="679"/>
      <c r="AB197" s="679"/>
      <c r="AC197" s="679"/>
      <c r="AD197" s="679"/>
      <c r="AE197" s="679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:43" ht="12.75">
      <c r="A198" s="679"/>
      <c r="B198" s="679"/>
      <c r="C198" s="679"/>
      <c r="D198" s="679"/>
      <c r="E198" s="679"/>
      <c r="F198" s="679"/>
      <c r="G198" s="679"/>
      <c r="H198" s="679"/>
      <c r="I198" s="679"/>
      <c r="J198" s="679"/>
      <c r="K198" s="679"/>
      <c r="L198" s="679"/>
      <c r="M198" s="679"/>
      <c r="N198" s="679"/>
      <c r="O198" s="679"/>
      <c r="P198" s="679"/>
      <c r="Q198" s="679"/>
      <c r="R198" s="679"/>
      <c r="S198" s="679"/>
      <c r="T198" s="679"/>
      <c r="U198" s="679"/>
      <c r="V198" s="679"/>
      <c r="W198" s="679"/>
      <c r="X198" s="679"/>
      <c r="Y198" s="679"/>
      <c r="Z198" s="679"/>
      <c r="AA198" s="679"/>
      <c r="AB198" s="679"/>
      <c r="AC198" s="679"/>
      <c r="AD198" s="679"/>
      <c r="AE198" s="679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:43" ht="12.75">
      <c r="A199" s="679"/>
      <c r="B199" s="679"/>
      <c r="C199" s="679"/>
      <c r="D199" s="679"/>
      <c r="E199" s="679"/>
      <c r="F199" s="679"/>
      <c r="G199" s="679"/>
      <c r="H199" s="679"/>
      <c r="I199" s="679"/>
      <c r="J199" s="679"/>
      <c r="K199" s="679"/>
      <c r="L199" s="679"/>
      <c r="M199" s="679"/>
      <c r="N199" s="679"/>
      <c r="O199" s="679"/>
      <c r="P199" s="679"/>
      <c r="Q199" s="679"/>
      <c r="R199" s="679"/>
      <c r="S199" s="679"/>
      <c r="T199" s="679"/>
      <c r="U199" s="679"/>
      <c r="V199" s="679"/>
      <c r="W199" s="679"/>
      <c r="X199" s="679"/>
      <c r="Y199" s="679"/>
      <c r="Z199" s="679"/>
      <c r="AA199" s="679"/>
      <c r="AB199" s="679"/>
      <c r="AC199" s="679"/>
      <c r="AD199" s="679"/>
      <c r="AE199" s="67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:43" ht="12.75">
      <c r="A200" s="679"/>
      <c r="B200" s="679"/>
      <c r="C200" s="679"/>
      <c r="D200" s="679"/>
      <c r="E200" s="679"/>
      <c r="F200" s="679"/>
      <c r="G200" s="679"/>
      <c r="H200" s="679"/>
      <c r="I200" s="679"/>
      <c r="J200" s="679"/>
      <c r="K200" s="679"/>
      <c r="L200" s="679"/>
      <c r="M200" s="679"/>
      <c r="N200" s="679"/>
      <c r="O200" s="679"/>
      <c r="P200" s="679"/>
      <c r="Q200" s="679"/>
      <c r="R200" s="679"/>
      <c r="S200" s="679"/>
      <c r="T200" s="679"/>
      <c r="U200" s="679"/>
      <c r="V200" s="679"/>
      <c r="W200" s="679"/>
      <c r="X200" s="679"/>
      <c r="Y200" s="679"/>
      <c r="Z200" s="679"/>
      <c r="AA200" s="679"/>
      <c r="AB200" s="679"/>
      <c r="AC200" s="679"/>
      <c r="AD200" s="679"/>
      <c r="AE200" s="679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:43" ht="12.75">
      <c r="A201" s="679"/>
      <c r="B201" s="679"/>
      <c r="C201" s="679"/>
      <c r="D201" s="679"/>
      <c r="E201" s="679"/>
      <c r="F201" s="679"/>
      <c r="G201" s="679"/>
      <c r="H201" s="679"/>
      <c r="I201" s="679"/>
      <c r="J201" s="679"/>
      <c r="K201" s="679"/>
      <c r="L201" s="679"/>
      <c r="M201" s="679"/>
      <c r="N201" s="679"/>
      <c r="O201" s="679"/>
      <c r="P201" s="679"/>
      <c r="Q201" s="679"/>
      <c r="R201" s="679"/>
      <c r="S201" s="679"/>
      <c r="T201" s="679"/>
      <c r="U201" s="679"/>
      <c r="V201" s="679"/>
      <c r="W201" s="679"/>
      <c r="X201" s="679"/>
      <c r="Y201" s="679"/>
      <c r="Z201" s="679"/>
      <c r="AA201" s="679"/>
      <c r="AB201" s="679"/>
      <c r="AC201" s="679"/>
      <c r="AD201" s="679"/>
      <c r="AE201" s="679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:43" ht="12.75">
      <c r="A202" s="679"/>
      <c r="B202" s="679"/>
      <c r="C202" s="679"/>
      <c r="D202" s="679"/>
      <c r="E202" s="679"/>
      <c r="F202" s="679"/>
      <c r="G202" s="679"/>
      <c r="H202" s="679"/>
      <c r="I202" s="679"/>
      <c r="J202" s="679"/>
      <c r="K202" s="679"/>
      <c r="L202" s="679"/>
      <c r="M202" s="679"/>
      <c r="N202" s="679"/>
      <c r="O202" s="679"/>
      <c r="P202" s="679"/>
      <c r="Q202" s="679"/>
      <c r="R202" s="679"/>
      <c r="S202" s="679"/>
      <c r="T202" s="679"/>
      <c r="U202" s="679"/>
      <c r="V202" s="679"/>
      <c r="W202" s="679"/>
      <c r="X202" s="679"/>
      <c r="Y202" s="679"/>
      <c r="Z202" s="679"/>
      <c r="AA202" s="679"/>
      <c r="AB202" s="679"/>
      <c r="AC202" s="679"/>
      <c r="AD202" s="679"/>
      <c r="AE202" s="679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:43" ht="12.75">
      <c r="A203" s="679"/>
      <c r="B203" s="679"/>
      <c r="C203" s="679"/>
      <c r="D203" s="679"/>
      <c r="E203" s="679"/>
      <c r="F203" s="679"/>
      <c r="G203" s="679"/>
      <c r="H203" s="679"/>
      <c r="I203" s="679"/>
      <c r="J203" s="679"/>
      <c r="K203" s="679"/>
      <c r="L203" s="679"/>
      <c r="M203" s="679"/>
      <c r="N203" s="679"/>
      <c r="O203" s="679"/>
      <c r="P203" s="679"/>
      <c r="Q203" s="679"/>
      <c r="R203" s="679"/>
      <c r="S203" s="679"/>
      <c r="T203" s="679"/>
      <c r="U203" s="679"/>
      <c r="V203" s="679"/>
      <c r="W203" s="679"/>
      <c r="X203" s="679"/>
      <c r="Y203" s="679"/>
      <c r="Z203" s="679"/>
      <c r="AA203" s="679"/>
      <c r="AB203" s="679"/>
      <c r="AC203" s="679"/>
      <c r="AD203" s="679"/>
      <c r="AE203" s="679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:43" ht="12.75">
      <c r="A204" s="679"/>
      <c r="B204" s="679"/>
      <c r="C204" s="679"/>
      <c r="D204" s="679"/>
      <c r="E204" s="679"/>
      <c r="F204" s="679"/>
      <c r="G204" s="679"/>
      <c r="H204" s="679"/>
      <c r="I204" s="679"/>
      <c r="J204" s="679"/>
      <c r="K204" s="679"/>
      <c r="L204" s="679"/>
      <c r="M204" s="679"/>
      <c r="N204" s="679"/>
      <c r="O204" s="679"/>
      <c r="P204" s="679"/>
      <c r="Q204" s="679"/>
      <c r="R204" s="679"/>
      <c r="S204" s="679"/>
      <c r="T204" s="679"/>
      <c r="U204" s="679"/>
      <c r="V204" s="679"/>
      <c r="W204" s="679"/>
      <c r="X204" s="679"/>
      <c r="Y204" s="679"/>
      <c r="Z204" s="679"/>
      <c r="AA204" s="679"/>
      <c r="AB204" s="679"/>
      <c r="AC204" s="679"/>
      <c r="AD204" s="679"/>
      <c r="AE204" s="679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:43" ht="12.75">
      <c r="A205" s="679"/>
      <c r="B205" s="679"/>
      <c r="C205" s="679"/>
      <c r="D205" s="679"/>
      <c r="E205" s="679"/>
      <c r="F205" s="679"/>
      <c r="G205" s="679"/>
      <c r="H205" s="679"/>
      <c r="I205" s="679"/>
      <c r="J205" s="679"/>
      <c r="K205" s="679"/>
      <c r="L205" s="679"/>
      <c r="M205" s="679"/>
      <c r="N205" s="679"/>
      <c r="O205" s="679"/>
      <c r="P205" s="679"/>
      <c r="Q205" s="679"/>
      <c r="R205" s="679"/>
      <c r="S205" s="679"/>
      <c r="T205" s="679"/>
      <c r="U205" s="679"/>
      <c r="V205" s="679"/>
      <c r="W205" s="679"/>
      <c r="X205" s="679"/>
      <c r="Y205" s="679"/>
      <c r="Z205" s="679"/>
      <c r="AA205" s="679"/>
      <c r="AB205" s="679"/>
      <c r="AC205" s="679"/>
      <c r="AD205" s="679"/>
      <c r="AE205" s="679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:43" ht="12.75">
      <c r="A206" s="679"/>
      <c r="B206" s="679"/>
      <c r="C206" s="679"/>
      <c r="D206" s="679"/>
      <c r="E206" s="679"/>
      <c r="F206" s="679"/>
      <c r="G206" s="679"/>
      <c r="H206" s="679"/>
      <c r="I206" s="679"/>
      <c r="J206" s="679"/>
      <c r="K206" s="679"/>
      <c r="L206" s="679"/>
      <c r="M206" s="679"/>
      <c r="N206" s="679"/>
      <c r="O206" s="679"/>
      <c r="P206" s="679"/>
      <c r="Q206" s="679"/>
      <c r="R206" s="679"/>
      <c r="S206" s="679"/>
      <c r="T206" s="679"/>
      <c r="U206" s="679"/>
      <c r="V206" s="679"/>
      <c r="W206" s="679"/>
      <c r="X206" s="679"/>
      <c r="Y206" s="679"/>
      <c r="Z206" s="679"/>
      <c r="AA206" s="679"/>
      <c r="AB206" s="679"/>
      <c r="AC206" s="679"/>
      <c r="AD206" s="679"/>
      <c r="AE206" s="679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:43" ht="12.75">
      <c r="A207" s="679"/>
      <c r="B207" s="679"/>
      <c r="C207" s="679"/>
      <c r="D207" s="679"/>
      <c r="E207" s="679"/>
      <c r="F207" s="679"/>
      <c r="G207" s="679"/>
      <c r="H207" s="679"/>
      <c r="I207" s="679"/>
      <c r="J207" s="679"/>
      <c r="K207" s="679"/>
      <c r="L207" s="679"/>
      <c r="M207" s="679"/>
      <c r="N207" s="679"/>
      <c r="O207" s="679"/>
      <c r="P207" s="679"/>
      <c r="Q207" s="679"/>
      <c r="R207" s="679"/>
      <c r="S207" s="679"/>
      <c r="T207" s="679"/>
      <c r="U207" s="679"/>
      <c r="V207" s="679"/>
      <c r="W207" s="679"/>
      <c r="X207" s="679"/>
      <c r="Y207" s="679"/>
      <c r="Z207" s="679"/>
      <c r="AA207" s="679"/>
      <c r="AB207" s="679"/>
      <c r="AC207" s="679"/>
      <c r="AD207" s="679"/>
      <c r="AE207" s="679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:43" ht="12.75">
      <c r="A208" s="679"/>
      <c r="B208" s="679"/>
      <c r="C208" s="679"/>
      <c r="D208" s="679"/>
      <c r="E208" s="679"/>
      <c r="F208" s="679"/>
      <c r="G208" s="679"/>
      <c r="H208" s="679"/>
      <c r="I208" s="679"/>
      <c r="J208" s="679"/>
      <c r="K208" s="679"/>
      <c r="L208" s="679"/>
      <c r="M208" s="679"/>
      <c r="N208" s="679"/>
      <c r="O208" s="679"/>
      <c r="P208" s="679"/>
      <c r="Q208" s="679"/>
      <c r="R208" s="679"/>
      <c r="S208" s="679"/>
      <c r="T208" s="679"/>
      <c r="U208" s="679"/>
      <c r="V208" s="679"/>
      <c r="W208" s="679"/>
      <c r="X208" s="679"/>
      <c r="Y208" s="679"/>
      <c r="Z208" s="679"/>
      <c r="AA208" s="679"/>
      <c r="AB208" s="679"/>
      <c r="AC208" s="679"/>
      <c r="AD208" s="679"/>
      <c r="AE208" s="679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:43" ht="12.75">
      <c r="A209" s="679"/>
      <c r="B209" s="679"/>
      <c r="C209" s="679"/>
      <c r="D209" s="679"/>
      <c r="E209" s="679"/>
      <c r="F209" s="679"/>
      <c r="G209" s="679"/>
      <c r="H209" s="679"/>
      <c r="I209" s="679"/>
      <c r="J209" s="679"/>
      <c r="K209" s="679"/>
      <c r="L209" s="679"/>
      <c r="M209" s="679"/>
      <c r="N209" s="679"/>
      <c r="O209" s="679"/>
      <c r="P209" s="679"/>
      <c r="Q209" s="679"/>
      <c r="R209" s="679"/>
      <c r="S209" s="679"/>
      <c r="T209" s="679"/>
      <c r="U209" s="679"/>
      <c r="V209" s="679"/>
      <c r="W209" s="679"/>
      <c r="X209" s="679"/>
      <c r="Y209" s="679"/>
      <c r="Z209" s="679"/>
      <c r="AA209" s="679"/>
      <c r="AB209" s="679"/>
      <c r="AC209" s="679"/>
      <c r="AD209" s="679"/>
      <c r="AE209" s="67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:43" ht="12.75">
      <c r="A210" s="679"/>
      <c r="B210" s="679"/>
      <c r="C210" s="679"/>
      <c r="D210" s="679"/>
      <c r="E210" s="679"/>
      <c r="F210" s="679"/>
      <c r="G210" s="679"/>
      <c r="H210" s="679"/>
      <c r="I210" s="679"/>
      <c r="J210" s="679"/>
      <c r="K210" s="679"/>
      <c r="L210" s="679"/>
      <c r="M210" s="679"/>
      <c r="N210" s="679"/>
      <c r="O210" s="679"/>
      <c r="P210" s="679"/>
      <c r="Q210" s="679"/>
      <c r="R210" s="679"/>
      <c r="S210" s="679"/>
      <c r="T210" s="679"/>
      <c r="U210" s="679"/>
      <c r="V210" s="679"/>
      <c r="W210" s="679"/>
      <c r="X210" s="679"/>
      <c r="Y210" s="679"/>
      <c r="Z210" s="679"/>
      <c r="AA210" s="679"/>
      <c r="AB210" s="679"/>
      <c r="AC210" s="679"/>
      <c r="AD210" s="679"/>
      <c r="AE210" s="679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:43" ht="12.75">
      <c r="A211" s="679"/>
      <c r="B211" s="679"/>
      <c r="C211" s="679"/>
      <c r="D211" s="679"/>
      <c r="E211" s="679"/>
      <c r="F211" s="679"/>
      <c r="G211" s="679"/>
      <c r="H211" s="679"/>
      <c r="I211" s="679"/>
      <c r="J211" s="679"/>
      <c r="K211" s="679"/>
      <c r="L211" s="679"/>
      <c r="M211" s="679"/>
      <c r="N211" s="679"/>
      <c r="O211" s="679"/>
      <c r="P211" s="679"/>
      <c r="Q211" s="679"/>
      <c r="R211" s="679"/>
      <c r="S211" s="679"/>
      <c r="T211" s="679"/>
      <c r="U211" s="679"/>
      <c r="V211" s="679"/>
      <c r="W211" s="679"/>
      <c r="X211" s="679"/>
      <c r="Y211" s="679"/>
      <c r="Z211" s="679"/>
      <c r="AA211" s="679"/>
      <c r="AB211" s="679"/>
      <c r="AC211" s="679"/>
      <c r="AD211" s="679"/>
      <c r="AE211" s="679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:43" ht="12.75">
      <c r="A212" s="679"/>
      <c r="B212" s="679"/>
      <c r="C212" s="679"/>
      <c r="D212" s="679"/>
      <c r="E212" s="679"/>
      <c r="F212" s="679"/>
      <c r="G212" s="679"/>
      <c r="H212" s="679"/>
      <c r="I212" s="679"/>
      <c r="J212" s="679"/>
      <c r="K212" s="679"/>
      <c r="L212" s="679"/>
      <c r="M212" s="679"/>
      <c r="N212" s="679"/>
      <c r="O212" s="679"/>
      <c r="P212" s="679"/>
      <c r="Q212" s="679"/>
      <c r="R212" s="679"/>
      <c r="S212" s="679"/>
      <c r="T212" s="679"/>
      <c r="U212" s="679"/>
      <c r="V212" s="679"/>
      <c r="W212" s="679"/>
      <c r="X212" s="679"/>
      <c r="Y212" s="679"/>
      <c r="Z212" s="679"/>
      <c r="AA212" s="679"/>
      <c r="AB212" s="679"/>
      <c r="AC212" s="679"/>
      <c r="AD212" s="679"/>
      <c r="AE212" s="679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:43" ht="12.75">
      <c r="A213" s="679"/>
      <c r="B213" s="679"/>
      <c r="C213" s="679"/>
      <c r="D213" s="679"/>
      <c r="E213" s="679"/>
      <c r="F213" s="679"/>
      <c r="G213" s="679"/>
      <c r="H213" s="679"/>
      <c r="I213" s="679"/>
      <c r="J213" s="679"/>
      <c r="K213" s="679"/>
      <c r="L213" s="679"/>
      <c r="M213" s="679"/>
      <c r="N213" s="679"/>
      <c r="O213" s="679"/>
      <c r="P213" s="679"/>
      <c r="Q213" s="679"/>
      <c r="R213" s="679"/>
      <c r="S213" s="679"/>
      <c r="T213" s="679"/>
      <c r="U213" s="679"/>
      <c r="V213" s="679"/>
      <c r="W213" s="679"/>
      <c r="X213" s="679"/>
      <c r="Y213" s="679"/>
      <c r="Z213" s="679"/>
      <c r="AA213" s="679"/>
      <c r="AB213" s="679"/>
      <c r="AC213" s="679"/>
      <c r="AD213" s="679"/>
      <c r="AE213" s="679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:43" ht="12.75">
      <c r="A214" s="679"/>
      <c r="B214" s="679"/>
      <c r="C214" s="679"/>
      <c r="D214" s="679"/>
      <c r="E214" s="679"/>
      <c r="F214" s="679"/>
      <c r="G214" s="679"/>
      <c r="H214" s="679"/>
      <c r="I214" s="679"/>
      <c r="J214" s="679"/>
      <c r="K214" s="679"/>
      <c r="L214" s="679"/>
      <c r="M214" s="679"/>
      <c r="N214" s="679"/>
      <c r="O214" s="679"/>
      <c r="P214" s="679"/>
      <c r="Q214" s="679"/>
      <c r="R214" s="679"/>
      <c r="S214" s="679"/>
      <c r="T214" s="679"/>
      <c r="U214" s="679"/>
      <c r="V214" s="679"/>
      <c r="W214" s="679"/>
      <c r="X214" s="679"/>
      <c r="Y214" s="679"/>
      <c r="Z214" s="679"/>
      <c r="AA214" s="679"/>
      <c r="AB214" s="679"/>
      <c r="AC214" s="679"/>
      <c r="AD214" s="679"/>
      <c r="AE214" s="679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:43" ht="12.75">
      <c r="A215" s="679"/>
      <c r="B215" s="679"/>
      <c r="C215" s="679"/>
      <c r="D215" s="679"/>
      <c r="E215" s="679"/>
      <c r="F215" s="679"/>
      <c r="G215" s="679"/>
      <c r="H215" s="679"/>
      <c r="I215" s="679"/>
      <c r="J215" s="679"/>
      <c r="K215" s="679"/>
      <c r="L215" s="679"/>
      <c r="M215" s="679"/>
      <c r="N215" s="679"/>
      <c r="O215" s="679"/>
      <c r="P215" s="679"/>
      <c r="Q215" s="679"/>
      <c r="R215" s="679"/>
      <c r="S215" s="679"/>
      <c r="T215" s="679"/>
      <c r="U215" s="679"/>
      <c r="V215" s="679"/>
      <c r="W215" s="679"/>
      <c r="X215" s="679"/>
      <c r="Y215" s="679"/>
      <c r="Z215" s="679"/>
      <c r="AA215" s="679"/>
      <c r="AB215" s="679"/>
      <c r="AC215" s="679"/>
      <c r="AD215" s="679"/>
      <c r="AE215" s="679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:43" ht="12.75">
      <c r="A216" s="679"/>
      <c r="B216" s="679"/>
      <c r="C216" s="679"/>
      <c r="D216" s="679"/>
      <c r="E216" s="679"/>
      <c r="F216" s="679"/>
      <c r="G216" s="679"/>
      <c r="H216" s="679"/>
      <c r="I216" s="679"/>
      <c r="J216" s="679"/>
      <c r="K216" s="679"/>
      <c r="L216" s="679"/>
      <c r="M216" s="679"/>
      <c r="N216" s="679"/>
      <c r="O216" s="679"/>
      <c r="P216" s="679"/>
      <c r="Q216" s="679"/>
      <c r="R216" s="679"/>
      <c r="S216" s="679"/>
      <c r="T216" s="679"/>
      <c r="U216" s="679"/>
      <c r="V216" s="679"/>
      <c r="W216" s="679"/>
      <c r="X216" s="679"/>
      <c r="Y216" s="679"/>
      <c r="Z216" s="679"/>
      <c r="AA216" s="679"/>
      <c r="AB216" s="679"/>
      <c r="AC216" s="679"/>
      <c r="AD216" s="679"/>
      <c r="AE216" s="679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:43" ht="12.75">
      <c r="A217" s="679"/>
      <c r="B217" s="679"/>
      <c r="C217" s="679"/>
      <c r="D217" s="679"/>
      <c r="E217" s="679"/>
      <c r="F217" s="679"/>
      <c r="G217" s="679"/>
      <c r="H217" s="679"/>
      <c r="I217" s="679"/>
      <c r="J217" s="679"/>
      <c r="K217" s="679"/>
      <c r="L217" s="679"/>
      <c r="M217" s="679"/>
      <c r="N217" s="679"/>
      <c r="O217" s="679"/>
      <c r="P217" s="679"/>
      <c r="Q217" s="679"/>
      <c r="R217" s="679"/>
      <c r="S217" s="679"/>
      <c r="T217" s="679"/>
      <c r="U217" s="679"/>
      <c r="V217" s="679"/>
      <c r="W217" s="679"/>
      <c r="X217" s="679"/>
      <c r="Y217" s="679"/>
      <c r="Z217" s="679"/>
      <c r="AA217" s="679"/>
      <c r="AB217" s="679"/>
      <c r="AC217" s="679"/>
      <c r="AD217" s="679"/>
      <c r="AE217" s="679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:43" ht="12.75">
      <c r="A218" s="679"/>
      <c r="B218" s="679"/>
      <c r="C218" s="679"/>
      <c r="D218" s="679"/>
      <c r="E218" s="679"/>
      <c r="F218" s="679"/>
      <c r="G218" s="679"/>
      <c r="H218" s="679"/>
      <c r="I218" s="679"/>
      <c r="J218" s="679"/>
      <c r="K218" s="679"/>
      <c r="L218" s="679"/>
      <c r="M218" s="679"/>
      <c r="N218" s="679"/>
      <c r="O218" s="679"/>
      <c r="P218" s="679"/>
      <c r="Q218" s="679"/>
      <c r="R218" s="679"/>
      <c r="S218" s="679"/>
      <c r="T218" s="679"/>
      <c r="U218" s="679"/>
      <c r="V218" s="679"/>
      <c r="W218" s="679"/>
      <c r="X218" s="679"/>
      <c r="Y218" s="679"/>
      <c r="Z218" s="679"/>
      <c r="AA218" s="679"/>
      <c r="AB218" s="679"/>
      <c r="AC218" s="679"/>
      <c r="AD218" s="679"/>
      <c r="AE218" s="679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:43" ht="12.75">
      <c r="A219" s="679"/>
      <c r="B219" s="679"/>
      <c r="C219" s="679"/>
      <c r="D219" s="679"/>
      <c r="E219" s="679"/>
      <c r="F219" s="679"/>
      <c r="G219" s="679"/>
      <c r="H219" s="679"/>
      <c r="I219" s="679"/>
      <c r="J219" s="679"/>
      <c r="K219" s="679"/>
      <c r="L219" s="679"/>
      <c r="M219" s="679"/>
      <c r="N219" s="679"/>
      <c r="O219" s="679"/>
      <c r="P219" s="679"/>
      <c r="Q219" s="679"/>
      <c r="R219" s="679"/>
      <c r="S219" s="679"/>
      <c r="T219" s="679"/>
      <c r="U219" s="679"/>
      <c r="V219" s="679"/>
      <c r="W219" s="679"/>
      <c r="X219" s="679"/>
      <c r="Y219" s="679"/>
      <c r="Z219" s="679"/>
      <c r="AA219" s="679"/>
      <c r="AB219" s="679"/>
      <c r="AC219" s="679"/>
      <c r="AD219" s="679"/>
      <c r="AE219" s="67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:43" ht="12.75">
      <c r="A220" s="679"/>
      <c r="B220" s="679"/>
      <c r="C220" s="679"/>
      <c r="D220" s="679"/>
      <c r="E220" s="679"/>
      <c r="F220" s="679"/>
      <c r="G220" s="679"/>
      <c r="H220" s="679"/>
      <c r="I220" s="679"/>
      <c r="J220" s="679"/>
      <c r="K220" s="679"/>
      <c r="L220" s="679"/>
      <c r="M220" s="679"/>
      <c r="N220" s="679"/>
      <c r="O220" s="679"/>
      <c r="P220" s="679"/>
      <c r="Q220" s="679"/>
      <c r="R220" s="679"/>
      <c r="S220" s="679"/>
      <c r="T220" s="679"/>
      <c r="U220" s="679"/>
      <c r="V220" s="679"/>
      <c r="W220" s="679"/>
      <c r="X220" s="679"/>
      <c r="Y220" s="679"/>
      <c r="Z220" s="679"/>
      <c r="AA220" s="679"/>
      <c r="AB220" s="679"/>
      <c r="AC220" s="679"/>
      <c r="AD220" s="679"/>
      <c r="AE220" s="679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:43" ht="12.75">
      <c r="A221" s="679"/>
      <c r="B221" s="679"/>
      <c r="C221" s="679"/>
      <c r="D221" s="679"/>
      <c r="E221" s="679"/>
      <c r="F221" s="679"/>
      <c r="G221" s="679"/>
      <c r="H221" s="679"/>
      <c r="I221" s="679"/>
      <c r="J221" s="679"/>
      <c r="K221" s="679"/>
      <c r="L221" s="679"/>
      <c r="M221" s="679"/>
      <c r="N221" s="679"/>
      <c r="O221" s="679"/>
      <c r="P221" s="679"/>
      <c r="Q221" s="679"/>
      <c r="R221" s="679"/>
      <c r="S221" s="679"/>
      <c r="T221" s="679"/>
      <c r="U221" s="679"/>
      <c r="V221" s="679"/>
      <c r="W221" s="679"/>
      <c r="X221" s="679"/>
      <c r="Y221" s="679"/>
      <c r="Z221" s="679"/>
      <c r="AA221" s="679"/>
      <c r="AB221" s="679"/>
      <c r="AC221" s="679"/>
      <c r="AD221" s="679"/>
      <c r="AE221" s="679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:43" ht="12.75">
      <c r="A222" s="679"/>
      <c r="B222" s="679"/>
      <c r="C222" s="679"/>
      <c r="D222" s="679"/>
      <c r="E222" s="679"/>
      <c r="F222" s="679"/>
      <c r="G222" s="679"/>
      <c r="H222" s="679"/>
      <c r="I222" s="679"/>
      <c r="J222" s="679"/>
      <c r="K222" s="679"/>
      <c r="L222" s="679"/>
      <c r="M222" s="679"/>
      <c r="N222" s="679"/>
      <c r="O222" s="679"/>
      <c r="P222" s="679"/>
      <c r="Q222" s="679"/>
      <c r="R222" s="679"/>
      <c r="S222" s="679"/>
      <c r="T222" s="679"/>
      <c r="U222" s="679"/>
      <c r="V222" s="679"/>
      <c r="W222" s="679"/>
      <c r="X222" s="679"/>
      <c r="Y222" s="679"/>
      <c r="Z222" s="679"/>
      <c r="AA222" s="679"/>
      <c r="AB222" s="679"/>
      <c r="AC222" s="679"/>
      <c r="AD222" s="679"/>
      <c r="AE222" s="679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:43" ht="12.75">
      <c r="A223" s="679"/>
      <c r="B223" s="679"/>
      <c r="C223" s="679"/>
      <c r="D223" s="679"/>
      <c r="E223" s="679"/>
      <c r="F223" s="679"/>
      <c r="G223" s="679"/>
      <c r="H223" s="679"/>
      <c r="I223" s="679"/>
      <c r="J223" s="679"/>
      <c r="K223" s="679"/>
      <c r="L223" s="679"/>
      <c r="M223" s="679"/>
      <c r="N223" s="679"/>
      <c r="O223" s="679"/>
      <c r="P223" s="679"/>
      <c r="Q223" s="679"/>
      <c r="R223" s="679"/>
      <c r="S223" s="679"/>
      <c r="T223" s="679"/>
      <c r="U223" s="679"/>
      <c r="V223" s="679"/>
      <c r="W223" s="679"/>
      <c r="X223" s="679"/>
      <c r="Y223" s="679"/>
      <c r="Z223" s="679"/>
      <c r="AA223" s="679"/>
      <c r="AB223" s="679"/>
      <c r="AC223" s="679"/>
      <c r="AD223" s="679"/>
      <c r="AE223" s="679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:43" ht="12.75">
      <c r="A224" s="679"/>
      <c r="B224" s="679"/>
      <c r="C224" s="679"/>
      <c r="D224" s="679"/>
      <c r="E224" s="679"/>
      <c r="F224" s="679"/>
      <c r="G224" s="679"/>
      <c r="H224" s="679"/>
      <c r="I224" s="679"/>
      <c r="J224" s="679"/>
      <c r="K224" s="679"/>
      <c r="L224" s="679"/>
      <c r="M224" s="679"/>
      <c r="N224" s="679"/>
      <c r="O224" s="679"/>
      <c r="P224" s="679"/>
      <c r="Q224" s="679"/>
      <c r="R224" s="679"/>
      <c r="S224" s="679"/>
      <c r="T224" s="679"/>
      <c r="U224" s="679"/>
      <c r="V224" s="679"/>
      <c r="W224" s="679"/>
      <c r="X224" s="679"/>
      <c r="Y224" s="679"/>
      <c r="Z224" s="679"/>
      <c r="AA224" s="679"/>
      <c r="AB224" s="679"/>
      <c r="AC224" s="679"/>
      <c r="AD224" s="679"/>
      <c r="AE224" s="679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:43" ht="12.75">
      <c r="A225" s="679"/>
      <c r="B225" s="679"/>
      <c r="C225" s="679"/>
      <c r="D225" s="679"/>
      <c r="E225" s="679"/>
      <c r="F225" s="679"/>
      <c r="G225" s="679"/>
      <c r="H225" s="679"/>
      <c r="I225" s="679"/>
      <c r="J225" s="679"/>
      <c r="K225" s="679"/>
      <c r="L225" s="679"/>
      <c r="M225" s="679"/>
      <c r="N225" s="679"/>
      <c r="O225" s="679"/>
      <c r="P225" s="679"/>
      <c r="Q225" s="679"/>
      <c r="R225" s="679"/>
      <c r="S225" s="679"/>
      <c r="T225" s="679"/>
      <c r="U225" s="679"/>
      <c r="V225" s="679"/>
      <c r="W225" s="679"/>
      <c r="X225" s="679"/>
      <c r="Y225" s="679"/>
      <c r="Z225" s="679"/>
      <c r="AA225" s="679"/>
      <c r="AB225" s="679"/>
      <c r="AC225" s="679"/>
      <c r="AD225" s="679"/>
      <c r="AE225" s="679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:43" ht="12.75">
      <c r="A226" s="679"/>
      <c r="B226" s="679"/>
      <c r="C226" s="679"/>
      <c r="D226" s="679"/>
      <c r="E226" s="679"/>
      <c r="F226" s="679"/>
      <c r="G226" s="679"/>
      <c r="H226" s="679"/>
      <c r="I226" s="679"/>
      <c r="J226" s="679"/>
      <c r="K226" s="679"/>
      <c r="L226" s="679"/>
      <c r="M226" s="679"/>
      <c r="N226" s="679"/>
      <c r="O226" s="679"/>
      <c r="P226" s="679"/>
      <c r="Q226" s="679"/>
      <c r="R226" s="679"/>
      <c r="S226" s="679"/>
      <c r="T226" s="679"/>
      <c r="U226" s="679"/>
      <c r="V226" s="679"/>
      <c r="W226" s="679"/>
      <c r="X226" s="679"/>
      <c r="Y226" s="679"/>
      <c r="Z226" s="679"/>
      <c r="AA226" s="679"/>
      <c r="AB226" s="679"/>
      <c r="AC226" s="679"/>
      <c r="AD226" s="679"/>
      <c r="AE226" s="679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:43" ht="12.75">
      <c r="A227" s="679"/>
      <c r="B227" s="679"/>
      <c r="C227" s="679"/>
      <c r="D227" s="679"/>
      <c r="E227" s="679"/>
      <c r="F227" s="679"/>
      <c r="G227" s="679"/>
      <c r="H227" s="679"/>
      <c r="I227" s="679"/>
      <c r="J227" s="679"/>
      <c r="K227" s="679"/>
      <c r="L227" s="679"/>
      <c r="M227" s="679"/>
      <c r="N227" s="679"/>
      <c r="O227" s="679"/>
      <c r="P227" s="679"/>
      <c r="Q227" s="679"/>
      <c r="R227" s="679"/>
      <c r="S227" s="679"/>
      <c r="T227" s="679"/>
      <c r="U227" s="679"/>
      <c r="V227" s="679"/>
      <c r="W227" s="679"/>
      <c r="X227" s="679"/>
      <c r="Y227" s="679"/>
      <c r="Z227" s="679"/>
      <c r="AA227" s="679"/>
      <c r="AB227" s="679"/>
      <c r="AC227" s="679"/>
      <c r="AD227" s="679"/>
      <c r="AE227" s="679"/>
      <c r="AF227" s="679"/>
      <c r="AG227" s="679"/>
      <c r="AH227" s="679"/>
      <c r="AI227" s="679"/>
      <c r="AJ227" s="679"/>
      <c r="AK227" s="679"/>
      <c r="AL227" s="679"/>
      <c r="AM227" s="679"/>
      <c r="AN227" s="679"/>
      <c r="AO227" s="679"/>
      <c r="AP227" s="679"/>
      <c r="AQ227" s="679"/>
    </row>
    <row r="228" spans="1:43" ht="12.75">
      <c r="A228" s="679"/>
      <c r="B228" s="679"/>
      <c r="C228" s="679"/>
      <c r="D228" s="679"/>
      <c r="E228" s="679"/>
      <c r="F228" s="679"/>
      <c r="G228" s="679"/>
      <c r="H228" s="679"/>
      <c r="I228" s="679"/>
      <c r="J228" s="679"/>
      <c r="K228" s="679"/>
      <c r="L228" s="679"/>
      <c r="M228" s="679"/>
      <c r="N228" s="679"/>
      <c r="O228" s="679"/>
      <c r="P228" s="679"/>
      <c r="Q228" s="679"/>
      <c r="R228" s="679"/>
      <c r="S228" s="679"/>
      <c r="T228" s="679"/>
      <c r="U228" s="679"/>
      <c r="V228" s="679"/>
      <c r="W228" s="679"/>
      <c r="X228" s="679"/>
      <c r="Y228" s="679"/>
      <c r="Z228" s="679"/>
      <c r="AA228" s="679"/>
      <c r="AB228" s="679"/>
      <c r="AC228" s="679"/>
      <c r="AD228" s="679"/>
      <c r="AE228" s="679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:43" ht="12.75">
      <c r="A229" s="679"/>
      <c r="B229" s="679"/>
      <c r="C229" s="679"/>
      <c r="D229" s="679"/>
      <c r="E229" s="679"/>
      <c r="F229" s="679"/>
      <c r="G229" s="679"/>
      <c r="H229" s="679"/>
      <c r="I229" s="679"/>
      <c r="J229" s="679"/>
      <c r="K229" s="679"/>
      <c r="L229" s="679"/>
      <c r="M229" s="679"/>
      <c r="N229" s="679"/>
      <c r="O229" s="679"/>
      <c r="P229" s="679"/>
      <c r="Q229" s="679"/>
      <c r="R229" s="679"/>
      <c r="S229" s="679"/>
      <c r="T229" s="679"/>
      <c r="U229" s="679"/>
      <c r="V229" s="679"/>
      <c r="W229" s="679"/>
      <c r="X229" s="679"/>
      <c r="Y229" s="679"/>
      <c r="Z229" s="679"/>
      <c r="AA229" s="679"/>
      <c r="AB229" s="679"/>
      <c r="AC229" s="679"/>
      <c r="AD229" s="679"/>
      <c r="AE229" s="67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:43" ht="12.75">
      <c r="A230" s="679"/>
      <c r="B230" s="679"/>
      <c r="C230" s="679"/>
      <c r="D230" s="679"/>
      <c r="E230" s="679"/>
      <c r="F230" s="679"/>
      <c r="G230" s="679"/>
      <c r="H230" s="679"/>
      <c r="I230" s="679"/>
      <c r="J230" s="679"/>
      <c r="K230" s="679"/>
      <c r="L230" s="679"/>
      <c r="M230" s="679"/>
      <c r="N230" s="679"/>
      <c r="O230" s="679"/>
      <c r="P230" s="679"/>
      <c r="Q230" s="679"/>
      <c r="R230" s="679"/>
      <c r="S230" s="679"/>
      <c r="T230" s="679"/>
      <c r="U230" s="679"/>
      <c r="V230" s="679"/>
      <c r="W230" s="679"/>
      <c r="X230" s="679"/>
      <c r="Y230" s="679"/>
      <c r="Z230" s="679"/>
      <c r="AA230" s="679"/>
      <c r="AB230" s="679"/>
      <c r="AC230" s="679"/>
      <c r="AD230" s="679"/>
      <c r="AE230" s="679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:43" ht="12.75">
      <c r="A231" s="679"/>
      <c r="B231" s="679"/>
      <c r="C231" s="679"/>
      <c r="D231" s="679"/>
      <c r="E231" s="679"/>
      <c r="F231" s="679"/>
      <c r="G231" s="679"/>
      <c r="H231" s="679"/>
      <c r="I231" s="679"/>
      <c r="J231" s="679"/>
      <c r="K231" s="679"/>
      <c r="L231" s="679"/>
      <c r="M231" s="679"/>
      <c r="N231" s="679"/>
      <c r="O231" s="679"/>
      <c r="P231" s="679"/>
      <c r="Q231" s="679"/>
      <c r="R231" s="679"/>
      <c r="S231" s="679"/>
      <c r="T231" s="679"/>
      <c r="U231" s="679"/>
      <c r="V231" s="679"/>
      <c r="W231" s="679"/>
      <c r="X231" s="679"/>
      <c r="Y231" s="679"/>
      <c r="Z231" s="679"/>
      <c r="AA231" s="679"/>
      <c r="AB231" s="679"/>
      <c r="AC231" s="679"/>
      <c r="AD231" s="679"/>
      <c r="AE231" s="679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:43" ht="12.75">
      <c r="A232" s="679"/>
      <c r="B232" s="679"/>
      <c r="C232" s="679"/>
      <c r="D232" s="679"/>
      <c r="E232" s="679"/>
      <c r="F232" s="679"/>
      <c r="G232" s="679"/>
      <c r="H232" s="679"/>
      <c r="I232" s="679"/>
      <c r="J232" s="679"/>
      <c r="K232" s="679"/>
      <c r="L232" s="679"/>
      <c r="M232" s="679"/>
      <c r="N232" s="679"/>
      <c r="O232" s="679"/>
      <c r="P232" s="679"/>
      <c r="Q232" s="679"/>
      <c r="R232" s="679"/>
      <c r="S232" s="679"/>
      <c r="T232" s="679"/>
      <c r="U232" s="679"/>
      <c r="V232" s="679"/>
      <c r="W232" s="679"/>
      <c r="X232" s="679"/>
      <c r="Y232" s="679"/>
      <c r="Z232" s="679"/>
      <c r="AA232" s="679"/>
      <c r="AB232" s="679"/>
      <c r="AC232" s="679"/>
      <c r="AD232" s="679"/>
      <c r="AE232" s="679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:43" ht="12.75">
      <c r="A233" s="679"/>
      <c r="B233" s="679"/>
      <c r="C233" s="679"/>
      <c r="D233" s="679"/>
      <c r="E233" s="679"/>
      <c r="F233" s="679"/>
      <c r="G233" s="679"/>
      <c r="H233" s="679"/>
      <c r="I233" s="679"/>
      <c r="J233" s="679"/>
      <c r="K233" s="679"/>
      <c r="L233" s="679"/>
      <c r="M233" s="679"/>
      <c r="N233" s="679"/>
      <c r="O233" s="679"/>
      <c r="P233" s="679"/>
      <c r="Q233" s="679"/>
      <c r="R233" s="679"/>
      <c r="S233" s="679"/>
      <c r="T233" s="679"/>
      <c r="U233" s="679"/>
      <c r="V233" s="679"/>
      <c r="W233" s="679"/>
      <c r="X233" s="679"/>
      <c r="Y233" s="679"/>
      <c r="Z233" s="679"/>
      <c r="AA233" s="679"/>
      <c r="AB233" s="679"/>
      <c r="AC233" s="679"/>
      <c r="AD233" s="679"/>
      <c r="AE233" s="679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:43" ht="12.75">
      <c r="A234" s="679"/>
      <c r="B234" s="679"/>
      <c r="C234" s="679"/>
      <c r="D234" s="679"/>
      <c r="E234" s="679"/>
      <c r="F234" s="679"/>
      <c r="G234" s="679"/>
      <c r="H234" s="679"/>
      <c r="I234" s="679"/>
      <c r="J234" s="679"/>
      <c r="K234" s="679"/>
      <c r="L234" s="679"/>
      <c r="M234" s="679"/>
      <c r="N234" s="679"/>
      <c r="O234" s="679"/>
      <c r="P234" s="679"/>
      <c r="Q234" s="679"/>
      <c r="R234" s="679"/>
      <c r="S234" s="679"/>
      <c r="T234" s="679"/>
      <c r="U234" s="679"/>
      <c r="V234" s="679"/>
      <c r="W234" s="679"/>
      <c r="X234" s="679"/>
      <c r="Y234" s="679"/>
      <c r="Z234" s="679"/>
      <c r="AA234" s="679"/>
      <c r="AB234" s="679"/>
      <c r="AC234" s="679"/>
      <c r="AD234" s="679"/>
      <c r="AE234" s="679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:43" ht="12.75">
      <c r="A235" s="679"/>
      <c r="B235" s="679"/>
      <c r="C235" s="679"/>
      <c r="D235" s="679"/>
      <c r="E235" s="679"/>
      <c r="F235" s="679"/>
      <c r="G235" s="679"/>
      <c r="H235" s="679"/>
      <c r="I235" s="679"/>
      <c r="J235" s="679"/>
      <c r="K235" s="679"/>
      <c r="L235" s="679"/>
      <c r="M235" s="679"/>
      <c r="N235" s="679"/>
      <c r="O235" s="679"/>
      <c r="P235" s="679"/>
      <c r="Q235" s="679"/>
      <c r="R235" s="679"/>
      <c r="S235" s="679"/>
      <c r="T235" s="679"/>
      <c r="U235" s="679"/>
      <c r="V235" s="679"/>
      <c r="W235" s="679"/>
      <c r="X235" s="679"/>
      <c r="Y235" s="679"/>
      <c r="Z235" s="679"/>
      <c r="AA235" s="679"/>
      <c r="AB235" s="679"/>
      <c r="AC235" s="679"/>
      <c r="AD235" s="679"/>
      <c r="AE235" s="679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:43" ht="12.75">
      <c r="A236" s="679"/>
      <c r="B236" s="679"/>
      <c r="C236" s="679"/>
      <c r="D236" s="679"/>
      <c r="E236" s="679"/>
      <c r="F236" s="679"/>
      <c r="G236" s="679"/>
      <c r="H236" s="679"/>
      <c r="I236" s="679"/>
      <c r="J236" s="679"/>
      <c r="K236" s="679"/>
      <c r="L236" s="679"/>
      <c r="M236" s="679"/>
      <c r="N236" s="679"/>
      <c r="O236" s="679"/>
      <c r="P236" s="679"/>
      <c r="Q236" s="679"/>
      <c r="R236" s="679"/>
      <c r="S236" s="679"/>
      <c r="T236" s="679"/>
      <c r="U236" s="679"/>
      <c r="V236" s="679"/>
      <c r="W236" s="679"/>
      <c r="X236" s="679"/>
      <c r="Y236" s="679"/>
      <c r="Z236" s="679"/>
      <c r="AA236" s="679"/>
      <c r="AB236" s="679"/>
      <c r="AC236" s="679"/>
      <c r="AD236" s="679"/>
      <c r="AE236" s="679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:43" ht="12.75">
      <c r="A237" s="679"/>
      <c r="B237" s="679"/>
      <c r="C237" s="679"/>
      <c r="D237" s="679"/>
      <c r="E237" s="679"/>
      <c r="F237" s="679"/>
      <c r="G237" s="679"/>
      <c r="H237" s="679"/>
      <c r="I237" s="679"/>
      <c r="J237" s="679"/>
      <c r="K237" s="679"/>
      <c r="L237" s="679"/>
      <c r="M237" s="679"/>
      <c r="N237" s="679"/>
      <c r="O237" s="679"/>
      <c r="P237" s="679"/>
      <c r="Q237" s="679"/>
      <c r="R237" s="679"/>
      <c r="S237" s="679"/>
      <c r="T237" s="679"/>
      <c r="U237" s="679"/>
      <c r="V237" s="679"/>
      <c r="W237" s="679"/>
      <c r="X237" s="679"/>
      <c r="Y237" s="679"/>
      <c r="Z237" s="679"/>
      <c r="AA237" s="679"/>
      <c r="AB237" s="679"/>
      <c r="AC237" s="679"/>
      <c r="AD237" s="679"/>
      <c r="AE237" s="679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:43" ht="12.75">
      <c r="A238" s="679"/>
      <c r="B238" s="679"/>
      <c r="C238" s="679"/>
      <c r="D238" s="679"/>
      <c r="E238" s="679"/>
      <c r="F238" s="679"/>
      <c r="G238" s="679"/>
      <c r="H238" s="679"/>
      <c r="I238" s="679"/>
      <c r="J238" s="679"/>
      <c r="K238" s="679"/>
      <c r="L238" s="679"/>
      <c r="M238" s="679"/>
      <c r="N238" s="679"/>
      <c r="O238" s="679"/>
      <c r="P238" s="679"/>
      <c r="Q238" s="679"/>
      <c r="R238" s="679"/>
      <c r="S238" s="679"/>
      <c r="T238" s="679"/>
      <c r="U238" s="679"/>
      <c r="V238" s="679"/>
      <c r="W238" s="679"/>
      <c r="X238" s="679"/>
      <c r="Y238" s="679"/>
      <c r="Z238" s="679"/>
      <c r="AA238" s="679"/>
      <c r="AB238" s="679"/>
      <c r="AC238" s="679"/>
      <c r="AD238" s="679"/>
      <c r="AE238" s="679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:43" ht="12.75">
      <c r="A239" s="679"/>
      <c r="B239" s="679"/>
      <c r="C239" s="679"/>
      <c r="D239" s="679"/>
      <c r="E239" s="679"/>
      <c r="F239" s="679"/>
      <c r="G239" s="679"/>
      <c r="H239" s="679"/>
      <c r="I239" s="679"/>
      <c r="J239" s="679"/>
      <c r="K239" s="679"/>
      <c r="L239" s="679"/>
      <c r="M239" s="679"/>
      <c r="N239" s="679"/>
      <c r="O239" s="679"/>
      <c r="P239" s="679"/>
      <c r="Q239" s="679"/>
      <c r="R239" s="679"/>
      <c r="S239" s="679"/>
      <c r="T239" s="679"/>
      <c r="U239" s="679"/>
      <c r="V239" s="679"/>
      <c r="W239" s="679"/>
      <c r="X239" s="679"/>
      <c r="Y239" s="679"/>
      <c r="Z239" s="679"/>
      <c r="AA239" s="679"/>
      <c r="AB239" s="679"/>
      <c r="AC239" s="679"/>
      <c r="AD239" s="679"/>
      <c r="AE239" s="67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:43" ht="12.75">
      <c r="A240" s="679"/>
      <c r="B240" s="679"/>
      <c r="C240" s="679"/>
      <c r="D240" s="679"/>
      <c r="E240" s="679"/>
      <c r="F240" s="679"/>
      <c r="G240" s="679"/>
      <c r="H240" s="679"/>
      <c r="I240" s="679"/>
      <c r="J240" s="679"/>
      <c r="K240" s="679"/>
      <c r="L240" s="679"/>
      <c r="M240" s="679"/>
      <c r="N240" s="679"/>
      <c r="O240" s="679"/>
      <c r="P240" s="679"/>
      <c r="Q240" s="679"/>
      <c r="R240" s="679"/>
      <c r="S240" s="679"/>
      <c r="T240" s="679"/>
      <c r="U240" s="679"/>
      <c r="V240" s="679"/>
      <c r="W240" s="679"/>
      <c r="X240" s="679"/>
      <c r="Y240" s="679"/>
      <c r="Z240" s="679"/>
      <c r="AA240" s="679"/>
      <c r="AB240" s="679"/>
      <c r="AC240" s="679"/>
      <c r="AD240" s="679"/>
      <c r="AE240" s="679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:43" ht="12.75">
      <c r="A241" s="679"/>
      <c r="B241" s="679"/>
      <c r="C241" s="679"/>
      <c r="D241" s="679"/>
      <c r="E241" s="679"/>
      <c r="F241" s="679"/>
      <c r="G241" s="679"/>
      <c r="H241" s="679"/>
      <c r="I241" s="679"/>
      <c r="J241" s="679"/>
      <c r="K241" s="679"/>
      <c r="L241" s="679"/>
      <c r="M241" s="679"/>
      <c r="N241" s="679"/>
      <c r="O241" s="679"/>
      <c r="P241" s="679"/>
      <c r="Q241" s="679"/>
      <c r="R241" s="679"/>
      <c r="S241" s="679"/>
      <c r="T241" s="679"/>
      <c r="U241" s="679"/>
      <c r="V241" s="679"/>
      <c r="W241" s="679"/>
      <c r="X241" s="679"/>
      <c r="Y241" s="679"/>
      <c r="Z241" s="679"/>
      <c r="AA241" s="679"/>
      <c r="AB241" s="679"/>
      <c r="AC241" s="679"/>
      <c r="AD241" s="679"/>
      <c r="AE241" s="679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:43" ht="12.75">
      <c r="A242" s="679"/>
      <c r="B242" s="679"/>
      <c r="C242" s="679"/>
      <c r="D242" s="679"/>
      <c r="E242" s="679"/>
      <c r="F242" s="679"/>
      <c r="G242" s="679"/>
      <c r="H242" s="679"/>
      <c r="I242" s="679"/>
      <c r="J242" s="679"/>
      <c r="K242" s="679"/>
      <c r="L242" s="679"/>
      <c r="M242" s="679"/>
      <c r="N242" s="679"/>
      <c r="O242" s="679"/>
      <c r="P242" s="679"/>
      <c r="Q242" s="679"/>
      <c r="R242" s="679"/>
      <c r="S242" s="679"/>
      <c r="T242" s="679"/>
      <c r="U242" s="679"/>
      <c r="V242" s="679"/>
      <c r="W242" s="679"/>
      <c r="X242" s="679"/>
      <c r="Y242" s="679"/>
      <c r="Z242" s="679"/>
      <c r="AA242" s="679"/>
      <c r="AB242" s="679"/>
      <c r="AC242" s="679"/>
      <c r="AD242" s="679"/>
      <c r="AE242" s="679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:43" ht="12.75">
      <c r="A243" s="679"/>
      <c r="B243" s="679"/>
      <c r="C243" s="679"/>
      <c r="D243" s="679"/>
      <c r="E243" s="679"/>
      <c r="F243" s="679"/>
      <c r="G243" s="679"/>
      <c r="H243" s="679"/>
      <c r="I243" s="679"/>
      <c r="J243" s="679"/>
      <c r="K243" s="679"/>
      <c r="L243" s="679"/>
      <c r="M243" s="679"/>
      <c r="N243" s="679"/>
      <c r="O243" s="679"/>
      <c r="P243" s="679"/>
      <c r="Q243" s="679"/>
      <c r="R243" s="679"/>
      <c r="S243" s="679"/>
      <c r="T243" s="679"/>
      <c r="U243" s="679"/>
      <c r="V243" s="679"/>
      <c r="W243" s="679"/>
      <c r="X243" s="679"/>
      <c r="Y243" s="679"/>
      <c r="Z243" s="679"/>
      <c r="AA243" s="679"/>
      <c r="AB243" s="679"/>
      <c r="AC243" s="679"/>
      <c r="AD243" s="679"/>
      <c r="AE243" s="679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:43" ht="12.75">
      <c r="A244" s="679"/>
      <c r="B244" s="679"/>
      <c r="C244" s="679"/>
      <c r="D244" s="679"/>
      <c r="E244" s="679"/>
      <c r="F244" s="679"/>
      <c r="G244" s="679"/>
      <c r="H244" s="679"/>
      <c r="I244" s="679"/>
      <c r="J244" s="679"/>
      <c r="K244" s="679"/>
      <c r="L244" s="679"/>
      <c r="M244" s="679"/>
      <c r="N244" s="679"/>
      <c r="O244" s="679"/>
      <c r="P244" s="679"/>
      <c r="Q244" s="679"/>
      <c r="R244" s="679"/>
      <c r="S244" s="679"/>
      <c r="T244" s="679"/>
      <c r="U244" s="679"/>
      <c r="V244" s="679"/>
      <c r="W244" s="679"/>
      <c r="X244" s="679"/>
      <c r="Y244" s="679"/>
      <c r="Z244" s="679"/>
      <c r="AA244" s="679"/>
      <c r="AB244" s="679"/>
      <c r="AC244" s="679"/>
      <c r="AD244" s="679"/>
      <c r="AE244" s="679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:43" ht="12.75">
      <c r="A245" s="679"/>
      <c r="B245" s="679"/>
      <c r="C245" s="679"/>
      <c r="D245" s="679"/>
      <c r="E245" s="679"/>
      <c r="F245" s="679"/>
      <c r="G245" s="679"/>
      <c r="H245" s="679"/>
      <c r="I245" s="679"/>
      <c r="J245" s="679"/>
      <c r="K245" s="679"/>
      <c r="L245" s="679"/>
      <c r="M245" s="679"/>
      <c r="N245" s="679"/>
      <c r="O245" s="679"/>
      <c r="P245" s="679"/>
      <c r="Q245" s="679"/>
      <c r="R245" s="679"/>
      <c r="S245" s="679"/>
      <c r="T245" s="679"/>
      <c r="U245" s="679"/>
      <c r="V245" s="679"/>
      <c r="W245" s="679"/>
      <c r="X245" s="679"/>
      <c r="Y245" s="679"/>
      <c r="Z245" s="679"/>
      <c r="AA245" s="679"/>
      <c r="AB245" s="679"/>
      <c r="AC245" s="679"/>
      <c r="AD245" s="679"/>
      <c r="AE245" s="679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:43" ht="12.75">
      <c r="A246" s="679"/>
      <c r="B246" s="679"/>
      <c r="C246" s="679"/>
      <c r="D246" s="679"/>
      <c r="E246" s="679"/>
      <c r="F246" s="679"/>
      <c r="G246" s="679"/>
      <c r="H246" s="679"/>
      <c r="I246" s="679"/>
      <c r="J246" s="679"/>
      <c r="K246" s="679"/>
      <c r="L246" s="679"/>
      <c r="M246" s="679"/>
      <c r="N246" s="679"/>
      <c r="O246" s="679"/>
      <c r="P246" s="679"/>
      <c r="Q246" s="679"/>
      <c r="R246" s="679"/>
      <c r="S246" s="679"/>
      <c r="T246" s="679"/>
      <c r="U246" s="679"/>
      <c r="V246" s="679"/>
      <c r="W246" s="679"/>
      <c r="X246" s="679"/>
      <c r="Y246" s="679"/>
      <c r="Z246" s="679"/>
      <c r="AA246" s="679"/>
      <c r="AB246" s="679"/>
      <c r="AC246" s="679"/>
      <c r="AD246" s="679"/>
      <c r="AE246" s="679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:43" ht="12.75">
      <c r="A247" s="679"/>
      <c r="B247" s="679"/>
      <c r="C247" s="679"/>
      <c r="D247" s="679"/>
      <c r="E247" s="679"/>
      <c r="F247" s="679"/>
      <c r="G247" s="679"/>
      <c r="H247" s="679"/>
      <c r="I247" s="679"/>
      <c r="J247" s="679"/>
      <c r="K247" s="679"/>
      <c r="L247" s="679"/>
      <c r="M247" s="679"/>
      <c r="N247" s="679"/>
      <c r="O247" s="679"/>
      <c r="P247" s="679"/>
      <c r="Q247" s="679"/>
      <c r="R247" s="679"/>
      <c r="S247" s="679"/>
      <c r="T247" s="679"/>
      <c r="U247" s="679"/>
      <c r="V247" s="679"/>
      <c r="W247" s="679"/>
      <c r="X247" s="679"/>
      <c r="Y247" s="679"/>
      <c r="Z247" s="679"/>
      <c r="AA247" s="679"/>
      <c r="AB247" s="679"/>
      <c r="AC247" s="679"/>
      <c r="AD247" s="679"/>
      <c r="AE247" s="679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:43" ht="12.75">
      <c r="A248" s="679"/>
      <c r="B248" s="679"/>
      <c r="C248" s="679"/>
      <c r="D248" s="679"/>
      <c r="E248" s="679"/>
      <c r="F248" s="679"/>
      <c r="G248" s="679"/>
      <c r="H248" s="679"/>
      <c r="I248" s="679"/>
      <c r="J248" s="679"/>
      <c r="K248" s="679"/>
      <c r="L248" s="679"/>
      <c r="M248" s="679"/>
      <c r="N248" s="679"/>
      <c r="O248" s="679"/>
      <c r="P248" s="679"/>
      <c r="Q248" s="679"/>
      <c r="R248" s="679"/>
      <c r="S248" s="679"/>
      <c r="T248" s="679"/>
      <c r="U248" s="679"/>
      <c r="V248" s="679"/>
      <c r="W248" s="679"/>
      <c r="X248" s="679"/>
      <c r="Y248" s="679"/>
      <c r="Z248" s="679"/>
      <c r="AA248" s="679"/>
      <c r="AB248" s="679"/>
      <c r="AC248" s="679"/>
      <c r="AD248" s="679"/>
      <c r="AE248" s="679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:43" ht="12.75">
      <c r="A249" s="679"/>
      <c r="B249" s="679"/>
      <c r="C249" s="679"/>
      <c r="D249" s="679"/>
      <c r="E249" s="679"/>
      <c r="F249" s="679"/>
      <c r="G249" s="679"/>
      <c r="H249" s="679"/>
      <c r="I249" s="679"/>
      <c r="J249" s="679"/>
      <c r="K249" s="679"/>
      <c r="L249" s="679"/>
      <c r="M249" s="679"/>
      <c r="N249" s="679"/>
      <c r="O249" s="679"/>
      <c r="P249" s="679"/>
      <c r="Q249" s="679"/>
      <c r="R249" s="679"/>
      <c r="S249" s="679"/>
      <c r="T249" s="679"/>
      <c r="U249" s="679"/>
      <c r="V249" s="679"/>
      <c r="W249" s="679"/>
      <c r="X249" s="679"/>
      <c r="Y249" s="679"/>
      <c r="Z249" s="679"/>
      <c r="AA249" s="679"/>
      <c r="AB249" s="679"/>
      <c r="AC249" s="679"/>
      <c r="AD249" s="679"/>
      <c r="AE249" s="67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:43" ht="12.75">
      <c r="A250" s="679"/>
      <c r="B250" s="679"/>
      <c r="C250" s="679"/>
      <c r="D250" s="679"/>
      <c r="E250" s="679"/>
      <c r="F250" s="679"/>
      <c r="G250" s="679"/>
      <c r="H250" s="679"/>
      <c r="I250" s="679"/>
      <c r="J250" s="679"/>
      <c r="K250" s="679"/>
      <c r="L250" s="679"/>
      <c r="M250" s="679"/>
      <c r="N250" s="679"/>
      <c r="O250" s="679"/>
      <c r="P250" s="679"/>
      <c r="Q250" s="679"/>
      <c r="R250" s="679"/>
      <c r="S250" s="679"/>
      <c r="T250" s="679"/>
      <c r="U250" s="679"/>
      <c r="V250" s="679"/>
      <c r="W250" s="679"/>
      <c r="X250" s="679"/>
      <c r="Y250" s="679"/>
      <c r="Z250" s="679"/>
      <c r="AA250" s="679"/>
      <c r="AB250" s="679"/>
      <c r="AC250" s="679"/>
      <c r="AD250" s="679"/>
      <c r="AE250" s="679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:43" ht="12.75">
      <c r="A251" s="679"/>
      <c r="B251" s="679"/>
      <c r="C251" s="679"/>
      <c r="D251" s="679"/>
      <c r="E251" s="679"/>
      <c r="F251" s="679"/>
      <c r="G251" s="679"/>
      <c r="H251" s="679"/>
      <c r="I251" s="679"/>
      <c r="J251" s="679"/>
      <c r="K251" s="679"/>
      <c r="L251" s="679"/>
      <c r="M251" s="679"/>
      <c r="N251" s="679"/>
      <c r="O251" s="679"/>
      <c r="P251" s="679"/>
      <c r="Q251" s="679"/>
      <c r="R251" s="679"/>
      <c r="S251" s="679"/>
      <c r="T251" s="679"/>
      <c r="U251" s="679"/>
      <c r="V251" s="679"/>
      <c r="W251" s="679"/>
      <c r="X251" s="679"/>
      <c r="Y251" s="679"/>
      <c r="Z251" s="679"/>
      <c r="AA251" s="679"/>
      <c r="AB251" s="679"/>
      <c r="AC251" s="679"/>
      <c r="AD251" s="679"/>
      <c r="AE251" s="679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:43" ht="12.75">
      <c r="A252" s="679"/>
      <c r="B252" s="679"/>
      <c r="C252" s="679"/>
      <c r="D252" s="679"/>
      <c r="E252" s="679"/>
      <c r="F252" s="679"/>
      <c r="G252" s="679"/>
      <c r="H252" s="679"/>
      <c r="I252" s="679"/>
      <c r="J252" s="679"/>
      <c r="K252" s="679"/>
      <c r="L252" s="679"/>
      <c r="M252" s="679"/>
      <c r="N252" s="679"/>
      <c r="O252" s="679"/>
      <c r="P252" s="679"/>
      <c r="Q252" s="679"/>
      <c r="R252" s="679"/>
      <c r="S252" s="679"/>
      <c r="T252" s="679"/>
      <c r="U252" s="679"/>
      <c r="V252" s="679"/>
      <c r="W252" s="679"/>
      <c r="X252" s="679"/>
      <c r="Y252" s="679"/>
      <c r="Z252" s="679"/>
      <c r="AA252" s="679"/>
      <c r="AB252" s="679"/>
      <c r="AC252" s="679"/>
      <c r="AD252" s="679"/>
      <c r="AE252" s="679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:43" ht="12.75">
      <c r="A253" s="679"/>
      <c r="B253" s="679"/>
      <c r="C253" s="679"/>
      <c r="D253" s="679"/>
      <c r="E253" s="679"/>
      <c r="F253" s="679"/>
      <c r="G253" s="679"/>
      <c r="H253" s="679"/>
      <c r="I253" s="679"/>
      <c r="J253" s="679"/>
      <c r="K253" s="679"/>
      <c r="L253" s="679"/>
      <c r="M253" s="679"/>
      <c r="N253" s="679"/>
      <c r="O253" s="679"/>
      <c r="P253" s="679"/>
      <c r="Q253" s="679"/>
      <c r="R253" s="679"/>
      <c r="S253" s="679"/>
      <c r="T253" s="679"/>
      <c r="U253" s="679"/>
      <c r="V253" s="679"/>
      <c r="W253" s="679"/>
      <c r="X253" s="679"/>
      <c r="Y253" s="679"/>
      <c r="Z253" s="679"/>
      <c r="AA253" s="679"/>
      <c r="AB253" s="679"/>
      <c r="AC253" s="679"/>
      <c r="AD253" s="679"/>
      <c r="AE253" s="679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:43" ht="12.75">
      <c r="A254" s="679"/>
      <c r="B254" s="679"/>
      <c r="C254" s="679"/>
      <c r="D254" s="679"/>
      <c r="E254" s="679"/>
      <c r="F254" s="679"/>
      <c r="G254" s="679"/>
      <c r="H254" s="679"/>
      <c r="I254" s="679"/>
      <c r="J254" s="679"/>
      <c r="K254" s="679"/>
      <c r="L254" s="679"/>
      <c r="M254" s="679"/>
      <c r="N254" s="679"/>
      <c r="O254" s="679"/>
      <c r="P254" s="679"/>
      <c r="Q254" s="679"/>
      <c r="R254" s="679"/>
      <c r="S254" s="679"/>
      <c r="T254" s="679"/>
      <c r="U254" s="679"/>
      <c r="V254" s="679"/>
      <c r="W254" s="679"/>
      <c r="X254" s="679"/>
      <c r="Y254" s="679"/>
      <c r="Z254" s="679"/>
      <c r="AA254" s="679"/>
      <c r="AB254" s="679"/>
      <c r="AC254" s="679"/>
      <c r="AD254" s="679"/>
      <c r="AE254" s="679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:43" ht="12.75">
      <c r="A255" s="679"/>
      <c r="B255" s="679"/>
      <c r="C255" s="679"/>
      <c r="D255" s="679"/>
      <c r="E255" s="679"/>
      <c r="F255" s="679"/>
      <c r="G255" s="679"/>
      <c r="H255" s="679"/>
      <c r="I255" s="679"/>
      <c r="J255" s="679"/>
      <c r="K255" s="679"/>
      <c r="L255" s="679"/>
      <c r="M255" s="679"/>
      <c r="N255" s="679"/>
      <c r="O255" s="679"/>
      <c r="P255" s="679"/>
      <c r="Q255" s="679"/>
      <c r="R255" s="679"/>
      <c r="S255" s="679"/>
      <c r="T255" s="679"/>
      <c r="U255" s="679"/>
      <c r="V255" s="679"/>
      <c r="W255" s="679"/>
      <c r="X255" s="679"/>
      <c r="Y255" s="679"/>
      <c r="Z255" s="679"/>
      <c r="AA255" s="679"/>
      <c r="AB255" s="679"/>
      <c r="AC255" s="679"/>
      <c r="AD255" s="679"/>
      <c r="AE255" s="679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:43" ht="12.75">
      <c r="A256" s="679"/>
      <c r="B256" s="679"/>
      <c r="C256" s="679"/>
      <c r="D256" s="679"/>
      <c r="E256" s="679"/>
      <c r="F256" s="679"/>
      <c r="G256" s="679"/>
      <c r="H256" s="679"/>
      <c r="I256" s="679"/>
      <c r="J256" s="679"/>
      <c r="K256" s="679"/>
      <c r="L256" s="679"/>
      <c r="M256" s="679"/>
      <c r="N256" s="679"/>
      <c r="O256" s="679"/>
      <c r="P256" s="679"/>
      <c r="Q256" s="679"/>
      <c r="R256" s="679"/>
      <c r="S256" s="679"/>
      <c r="T256" s="679"/>
      <c r="U256" s="679"/>
      <c r="V256" s="679"/>
      <c r="W256" s="679"/>
      <c r="X256" s="679"/>
      <c r="Y256" s="679"/>
      <c r="Z256" s="679"/>
      <c r="AA256" s="679"/>
      <c r="AB256" s="679"/>
      <c r="AC256" s="679"/>
      <c r="AD256" s="679"/>
      <c r="AE256" s="679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:43" ht="12.75">
      <c r="A257" s="679"/>
      <c r="B257" s="679"/>
      <c r="C257" s="679"/>
      <c r="D257" s="679"/>
      <c r="E257" s="679"/>
      <c r="F257" s="679"/>
      <c r="G257" s="679"/>
      <c r="H257" s="679"/>
      <c r="I257" s="679"/>
      <c r="J257" s="679"/>
      <c r="K257" s="679"/>
      <c r="L257" s="679"/>
      <c r="M257" s="679"/>
      <c r="N257" s="679"/>
      <c r="O257" s="679"/>
      <c r="P257" s="679"/>
      <c r="Q257" s="679"/>
      <c r="R257" s="679"/>
      <c r="S257" s="679"/>
      <c r="T257" s="679"/>
      <c r="U257" s="679"/>
      <c r="V257" s="679"/>
      <c r="W257" s="679"/>
      <c r="X257" s="679"/>
      <c r="Y257" s="679"/>
      <c r="Z257" s="679"/>
      <c r="AA257" s="679"/>
      <c r="AB257" s="679"/>
      <c r="AC257" s="679"/>
      <c r="AD257" s="679"/>
      <c r="AE257" s="679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:43" ht="12.75">
      <c r="A258" s="679"/>
      <c r="B258" s="679"/>
      <c r="C258" s="679"/>
      <c r="D258" s="679"/>
      <c r="E258" s="679"/>
      <c r="F258" s="679"/>
      <c r="G258" s="679"/>
      <c r="H258" s="679"/>
      <c r="I258" s="679"/>
      <c r="J258" s="679"/>
      <c r="K258" s="679"/>
      <c r="L258" s="679"/>
      <c r="M258" s="679"/>
      <c r="N258" s="679"/>
      <c r="O258" s="679"/>
      <c r="P258" s="679"/>
      <c r="Q258" s="679"/>
      <c r="R258" s="679"/>
      <c r="S258" s="679"/>
      <c r="T258" s="679"/>
      <c r="U258" s="679"/>
      <c r="V258" s="679"/>
      <c r="W258" s="679"/>
      <c r="X258" s="679"/>
      <c r="Y258" s="679"/>
      <c r="Z258" s="679"/>
      <c r="AA258" s="679"/>
      <c r="AB258" s="679"/>
      <c r="AC258" s="679"/>
      <c r="AD258" s="679"/>
      <c r="AE258" s="679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:43" ht="12.75">
      <c r="A259" s="679"/>
      <c r="B259" s="679"/>
      <c r="C259" s="679"/>
      <c r="D259" s="679"/>
      <c r="E259" s="679"/>
      <c r="F259" s="679"/>
      <c r="G259" s="679"/>
      <c r="H259" s="679"/>
      <c r="I259" s="679"/>
      <c r="J259" s="679"/>
      <c r="K259" s="679"/>
      <c r="L259" s="679"/>
      <c r="M259" s="679"/>
      <c r="N259" s="679"/>
      <c r="O259" s="679"/>
      <c r="P259" s="679"/>
      <c r="Q259" s="679"/>
      <c r="R259" s="679"/>
      <c r="S259" s="679"/>
      <c r="T259" s="679"/>
      <c r="U259" s="679"/>
      <c r="V259" s="679"/>
      <c r="W259" s="679"/>
      <c r="X259" s="679"/>
      <c r="Y259" s="679"/>
      <c r="Z259" s="679"/>
      <c r="AA259" s="679"/>
      <c r="AB259" s="679"/>
      <c r="AC259" s="679"/>
      <c r="AD259" s="679"/>
      <c r="AE259" s="67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:43" ht="12.75">
      <c r="A260" s="679"/>
      <c r="B260" s="679"/>
      <c r="C260" s="679"/>
      <c r="D260" s="679"/>
      <c r="E260" s="679"/>
      <c r="F260" s="679"/>
      <c r="G260" s="679"/>
      <c r="H260" s="679"/>
      <c r="I260" s="679"/>
      <c r="J260" s="679"/>
      <c r="K260" s="679"/>
      <c r="L260" s="679"/>
      <c r="M260" s="679"/>
      <c r="N260" s="679"/>
      <c r="O260" s="679"/>
      <c r="P260" s="679"/>
      <c r="Q260" s="679"/>
      <c r="R260" s="679"/>
      <c r="S260" s="679"/>
      <c r="T260" s="679"/>
      <c r="U260" s="679"/>
      <c r="V260" s="679"/>
      <c r="W260" s="679"/>
      <c r="X260" s="679"/>
      <c r="Y260" s="679"/>
      <c r="Z260" s="679"/>
      <c r="AA260" s="679"/>
      <c r="AB260" s="679"/>
      <c r="AC260" s="679"/>
      <c r="AD260" s="679"/>
      <c r="AE260" s="679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:43" ht="12.75">
      <c r="A261" s="679"/>
      <c r="B261" s="679"/>
      <c r="C261" s="679"/>
      <c r="D261" s="679"/>
      <c r="E261" s="679"/>
      <c r="F261" s="679"/>
      <c r="G261" s="679"/>
      <c r="H261" s="679"/>
      <c r="I261" s="679"/>
      <c r="J261" s="679"/>
      <c r="K261" s="679"/>
      <c r="L261" s="679"/>
      <c r="M261" s="679"/>
      <c r="N261" s="679"/>
      <c r="O261" s="679"/>
      <c r="P261" s="679"/>
      <c r="Q261" s="679"/>
      <c r="R261" s="679"/>
      <c r="S261" s="679"/>
      <c r="T261" s="679"/>
      <c r="U261" s="679"/>
      <c r="V261" s="679"/>
      <c r="W261" s="679"/>
      <c r="X261" s="679"/>
      <c r="Y261" s="679"/>
      <c r="Z261" s="679"/>
      <c r="AA261" s="679"/>
      <c r="AB261" s="679"/>
      <c r="AC261" s="679"/>
      <c r="AD261" s="679"/>
      <c r="AE261" s="679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:43" ht="12.75">
      <c r="A262" s="679"/>
      <c r="B262" s="679"/>
      <c r="C262" s="679"/>
      <c r="D262" s="679"/>
      <c r="E262" s="679"/>
      <c r="F262" s="679"/>
      <c r="G262" s="679"/>
      <c r="H262" s="679"/>
      <c r="I262" s="679"/>
      <c r="J262" s="679"/>
      <c r="K262" s="679"/>
      <c r="L262" s="679"/>
      <c r="M262" s="679"/>
      <c r="N262" s="679"/>
      <c r="O262" s="679"/>
      <c r="P262" s="679"/>
      <c r="Q262" s="679"/>
      <c r="R262" s="679"/>
      <c r="S262" s="679"/>
      <c r="T262" s="679"/>
      <c r="U262" s="679"/>
      <c r="V262" s="679"/>
      <c r="W262" s="679"/>
      <c r="X262" s="679"/>
      <c r="Y262" s="679"/>
      <c r="Z262" s="679"/>
      <c r="AA262" s="679"/>
      <c r="AB262" s="679"/>
      <c r="AC262" s="679"/>
      <c r="AD262" s="679"/>
      <c r="AE262" s="679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:43" ht="12.75">
      <c r="A263" s="679"/>
      <c r="B263" s="679"/>
      <c r="C263" s="679"/>
      <c r="D263" s="679"/>
      <c r="E263" s="679"/>
      <c r="F263" s="679"/>
      <c r="G263" s="679"/>
      <c r="H263" s="679"/>
      <c r="I263" s="679"/>
      <c r="J263" s="679"/>
      <c r="K263" s="679"/>
      <c r="L263" s="679"/>
      <c r="M263" s="679"/>
      <c r="N263" s="679"/>
      <c r="O263" s="679"/>
      <c r="P263" s="679"/>
      <c r="Q263" s="679"/>
      <c r="R263" s="679"/>
      <c r="S263" s="679"/>
      <c r="T263" s="679"/>
      <c r="U263" s="679"/>
      <c r="V263" s="679"/>
      <c r="W263" s="679"/>
      <c r="X263" s="679"/>
      <c r="Y263" s="679"/>
      <c r="Z263" s="679"/>
      <c r="AA263" s="679"/>
      <c r="AB263" s="679"/>
      <c r="AC263" s="679"/>
      <c r="AD263" s="679"/>
      <c r="AE263" s="679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:43" ht="12.75">
      <c r="A264" s="679"/>
      <c r="B264" s="679"/>
      <c r="C264" s="679"/>
      <c r="D264" s="679"/>
      <c r="E264" s="679"/>
      <c r="F264" s="679"/>
      <c r="G264" s="679"/>
      <c r="H264" s="679"/>
      <c r="I264" s="679"/>
      <c r="J264" s="679"/>
      <c r="K264" s="679"/>
      <c r="L264" s="679"/>
      <c r="M264" s="679"/>
      <c r="N264" s="679"/>
      <c r="O264" s="679"/>
      <c r="P264" s="679"/>
      <c r="Q264" s="679"/>
      <c r="R264" s="679"/>
      <c r="S264" s="679"/>
      <c r="T264" s="679"/>
      <c r="U264" s="679"/>
      <c r="V264" s="679"/>
      <c r="W264" s="679"/>
      <c r="X264" s="679"/>
      <c r="Y264" s="679"/>
      <c r="Z264" s="679"/>
      <c r="AA264" s="679"/>
      <c r="AB264" s="679"/>
      <c r="AC264" s="679"/>
      <c r="AD264" s="679"/>
      <c r="AE264" s="679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:43" ht="12.75">
      <c r="A265" s="679"/>
      <c r="B265" s="679"/>
      <c r="C265" s="679"/>
      <c r="D265" s="679"/>
      <c r="E265" s="679"/>
      <c r="F265" s="679"/>
      <c r="G265" s="679"/>
      <c r="H265" s="679"/>
      <c r="I265" s="679"/>
      <c r="J265" s="679"/>
      <c r="K265" s="679"/>
      <c r="L265" s="679"/>
      <c r="M265" s="679"/>
      <c r="N265" s="679"/>
      <c r="O265" s="679"/>
      <c r="P265" s="679"/>
      <c r="Q265" s="679"/>
      <c r="R265" s="679"/>
      <c r="S265" s="679"/>
      <c r="T265" s="679"/>
      <c r="U265" s="679"/>
      <c r="V265" s="679"/>
      <c r="W265" s="679"/>
      <c r="X265" s="679"/>
      <c r="Y265" s="679"/>
      <c r="Z265" s="679"/>
      <c r="AA265" s="679"/>
      <c r="AB265" s="679"/>
      <c r="AC265" s="679"/>
      <c r="AD265" s="679"/>
      <c r="AE265" s="679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:43" ht="12.75">
      <c r="A266" s="679"/>
      <c r="B266" s="679"/>
      <c r="C266" s="679"/>
      <c r="D266" s="679"/>
      <c r="E266" s="679"/>
      <c r="F266" s="679"/>
      <c r="G266" s="679"/>
      <c r="H266" s="679"/>
      <c r="I266" s="679"/>
      <c r="J266" s="679"/>
      <c r="K266" s="679"/>
      <c r="L266" s="679"/>
      <c r="M266" s="679"/>
      <c r="N266" s="679"/>
      <c r="O266" s="679"/>
      <c r="P266" s="679"/>
      <c r="Q266" s="679"/>
      <c r="R266" s="679"/>
      <c r="S266" s="679"/>
      <c r="T266" s="679"/>
      <c r="U266" s="679"/>
      <c r="V266" s="679"/>
      <c r="W266" s="679"/>
      <c r="X266" s="679"/>
      <c r="Y266" s="679"/>
      <c r="Z266" s="679"/>
      <c r="AA266" s="679"/>
      <c r="AB266" s="679"/>
      <c r="AC266" s="679"/>
      <c r="AD266" s="679"/>
      <c r="AE266" s="679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:43" ht="12.75">
      <c r="A267" s="679"/>
      <c r="B267" s="679"/>
      <c r="C267" s="679"/>
      <c r="D267" s="679"/>
      <c r="E267" s="679"/>
      <c r="F267" s="679"/>
      <c r="G267" s="679"/>
      <c r="H267" s="679"/>
      <c r="I267" s="679"/>
      <c r="J267" s="679"/>
      <c r="K267" s="679"/>
      <c r="L267" s="679"/>
      <c r="M267" s="679"/>
      <c r="N267" s="679"/>
      <c r="O267" s="679"/>
      <c r="P267" s="679"/>
      <c r="Q267" s="679"/>
      <c r="R267" s="679"/>
      <c r="S267" s="679"/>
      <c r="T267" s="679"/>
      <c r="U267" s="679"/>
      <c r="V267" s="679"/>
      <c r="W267" s="679"/>
      <c r="X267" s="679"/>
      <c r="Y267" s="679"/>
      <c r="Z267" s="679"/>
      <c r="AA267" s="679"/>
      <c r="AB267" s="679"/>
      <c r="AC267" s="679"/>
      <c r="AD267" s="679"/>
      <c r="AE267" s="679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:43" ht="12.75">
      <c r="A268" s="679"/>
      <c r="B268" s="679"/>
      <c r="C268" s="679"/>
      <c r="D268" s="679"/>
      <c r="E268" s="679"/>
      <c r="F268" s="679"/>
      <c r="G268" s="679"/>
      <c r="H268" s="679"/>
      <c r="I268" s="679"/>
      <c r="J268" s="679"/>
      <c r="K268" s="679"/>
      <c r="L268" s="679"/>
      <c r="M268" s="679"/>
      <c r="N268" s="679"/>
      <c r="O268" s="679"/>
      <c r="P268" s="679"/>
      <c r="Q268" s="679"/>
      <c r="R268" s="679"/>
      <c r="S268" s="679"/>
      <c r="T268" s="679"/>
      <c r="U268" s="679"/>
      <c r="V268" s="679"/>
      <c r="W268" s="679"/>
      <c r="X268" s="679"/>
      <c r="Y268" s="679"/>
      <c r="Z268" s="679"/>
      <c r="AA268" s="679"/>
      <c r="AB268" s="679"/>
      <c r="AC268" s="679"/>
      <c r="AD268" s="679"/>
      <c r="AE268" s="679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:43" ht="12.75">
      <c r="A269" s="679"/>
      <c r="B269" s="679"/>
      <c r="C269" s="679"/>
      <c r="D269" s="679"/>
      <c r="E269" s="679"/>
      <c r="F269" s="679"/>
      <c r="G269" s="679"/>
      <c r="H269" s="679"/>
      <c r="I269" s="679"/>
      <c r="J269" s="679"/>
      <c r="K269" s="679"/>
      <c r="L269" s="679"/>
      <c r="M269" s="679"/>
      <c r="N269" s="679"/>
      <c r="O269" s="679"/>
      <c r="P269" s="679"/>
      <c r="Q269" s="679"/>
      <c r="R269" s="679"/>
      <c r="S269" s="679"/>
      <c r="T269" s="679"/>
      <c r="U269" s="679"/>
      <c r="V269" s="679"/>
      <c r="W269" s="679"/>
      <c r="X269" s="679"/>
      <c r="Y269" s="679"/>
      <c r="Z269" s="679"/>
      <c r="AA269" s="679"/>
      <c r="AB269" s="679"/>
      <c r="AC269" s="679"/>
      <c r="AD269" s="679"/>
      <c r="AE269" s="67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:43" ht="12.75">
      <c r="A270" s="679"/>
      <c r="B270" s="679"/>
      <c r="C270" s="679"/>
      <c r="D270" s="679"/>
      <c r="E270" s="679"/>
      <c r="F270" s="679"/>
      <c r="G270" s="679"/>
      <c r="H270" s="679"/>
      <c r="I270" s="679"/>
      <c r="J270" s="679"/>
      <c r="K270" s="679"/>
      <c r="L270" s="679"/>
      <c r="M270" s="679"/>
      <c r="N270" s="679"/>
      <c r="O270" s="679"/>
      <c r="P270" s="679"/>
      <c r="Q270" s="679"/>
      <c r="R270" s="679"/>
      <c r="S270" s="679"/>
      <c r="T270" s="679"/>
      <c r="U270" s="679"/>
      <c r="V270" s="679"/>
      <c r="W270" s="679"/>
      <c r="X270" s="679"/>
      <c r="Y270" s="679"/>
      <c r="Z270" s="679"/>
      <c r="AA270" s="679"/>
      <c r="AB270" s="679"/>
      <c r="AC270" s="679"/>
      <c r="AD270" s="679"/>
      <c r="AE270" s="679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:43" ht="12.75">
      <c r="A271" s="679"/>
      <c r="B271" s="679"/>
      <c r="C271" s="679"/>
      <c r="D271" s="679"/>
      <c r="E271" s="679"/>
      <c r="F271" s="679"/>
      <c r="G271" s="679"/>
      <c r="H271" s="679"/>
      <c r="I271" s="679"/>
      <c r="J271" s="679"/>
      <c r="K271" s="679"/>
      <c r="L271" s="679"/>
      <c r="M271" s="679"/>
      <c r="N271" s="679"/>
      <c r="O271" s="679"/>
      <c r="P271" s="679"/>
      <c r="Q271" s="679"/>
      <c r="R271" s="679"/>
      <c r="S271" s="679"/>
      <c r="T271" s="679"/>
      <c r="U271" s="679"/>
      <c r="V271" s="679"/>
      <c r="W271" s="679"/>
      <c r="X271" s="679"/>
      <c r="Y271" s="679"/>
      <c r="Z271" s="679"/>
      <c r="AA271" s="679"/>
      <c r="AB271" s="679"/>
      <c r="AC271" s="679"/>
      <c r="AD271" s="679"/>
      <c r="AE271" s="679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:43" ht="12.75">
      <c r="A272" s="679"/>
      <c r="B272" s="679"/>
      <c r="C272" s="679"/>
      <c r="D272" s="679"/>
      <c r="E272" s="679"/>
      <c r="F272" s="679"/>
      <c r="G272" s="679"/>
      <c r="H272" s="679"/>
      <c r="I272" s="679"/>
      <c r="J272" s="679"/>
      <c r="K272" s="679"/>
      <c r="L272" s="679"/>
      <c r="M272" s="679"/>
      <c r="N272" s="679"/>
      <c r="O272" s="679"/>
      <c r="P272" s="679"/>
      <c r="Q272" s="679"/>
      <c r="R272" s="679"/>
      <c r="S272" s="679"/>
      <c r="T272" s="679"/>
      <c r="U272" s="679"/>
      <c r="V272" s="679"/>
      <c r="W272" s="679"/>
      <c r="X272" s="679"/>
      <c r="Y272" s="679"/>
      <c r="Z272" s="679"/>
      <c r="AA272" s="679"/>
      <c r="AB272" s="679"/>
      <c r="AC272" s="679"/>
      <c r="AD272" s="679"/>
      <c r="AE272" s="679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:43" ht="12.75">
      <c r="A273" s="679"/>
      <c r="B273" s="679"/>
      <c r="C273" s="679"/>
      <c r="D273" s="679"/>
      <c r="E273" s="679"/>
      <c r="F273" s="679"/>
      <c r="G273" s="679"/>
      <c r="H273" s="679"/>
      <c r="I273" s="679"/>
      <c r="J273" s="679"/>
      <c r="K273" s="679"/>
      <c r="L273" s="679"/>
      <c r="M273" s="679"/>
      <c r="N273" s="679"/>
      <c r="O273" s="679"/>
      <c r="P273" s="679"/>
      <c r="Q273" s="679"/>
      <c r="R273" s="679"/>
      <c r="S273" s="679"/>
      <c r="T273" s="679"/>
      <c r="U273" s="679"/>
      <c r="V273" s="679"/>
      <c r="W273" s="679"/>
      <c r="X273" s="679"/>
      <c r="Y273" s="679"/>
      <c r="Z273" s="679"/>
      <c r="AA273" s="679"/>
      <c r="AB273" s="679"/>
      <c r="AC273" s="679"/>
      <c r="AD273" s="679"/>
      <c r="AE273" s="679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:43" ht="12.75">
      <c r="A274" s="679"/>
      <c r="B274" s="679"/>
      <c r="C274" s="679"/>
      <c r="D274" s="679"/>
      <c r="E274" s="679"/>
      <c r="F274" s="679"/>
      <c r="G274" s="679"/>
      <c r="H274" s="679"/>
      <c r="I274" s="679"/>
      <c r="J274" s="679"/>
      <c r="K274" s="679"/>
      <c r="L274" s="679"/>
      <c r="M274" s="679"/>
      <c r="N274" s="679"/>
      <c r="O274" s="679"/>
      <c r="P274" s="679"/>
      <c r="Q274" s="679"/>
      <c r="R274" s="679"/>
      <c r="S274" s="679"/>
      <c r="T274" s="679"/>
      <c r="U274" s="679"/>
      <c r="V274" s="679"/>
      <c r="W274" s="679"/>
      <c r="X274" s="679"/>
      <c r="Y274" s="679"/>
      <c r="Z274" s="679"/>
      <c r="AA274" s="679"/>
      <c r="AB274" s="679"/>
      <c r="AC274" s="679"/>
      <c r="AD274" s="679"/>
      <c r="AE274" s="679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:43" ht="12.75">
      <c r="A275" s="679"/>
      <c r="B275" s="679"/>
      <c r="C275" s="679"/>
      <c r="D275" s="679"/>
      <c r="E275" s="679"/>
      <c r="F275" s="679"/>
      <c r="G275" s="679"/>
      <c r="H275" s="679"/>
      <c r="I275" s="679"/>
      <c r="J275" s="679"/>
      <c r="K275" s="679"/>
      <c r="L275" s="679"/>
      <c r="M275" s="679"/>
      <c r="N275" s="679"/>
      <c r="O275" s="679"/>
      <c r="P275" s="679"/>
      <c r="Q275" s="679"/>
      <c r="R275" s="679"/>
      <c r="S275" s="679"/>
      <c r="T275" s="679"/>
      <c r="U275" s="679"/>
      <c r="V275" s="679"/>
      <c r="W275" s="679"/>
      <c r="X275" s="679"/>
      <c r="Y275" s="679"/>
      <c r="Z275" s="679"/>
      <c r="AA275" s="679"/>
      <c r="AB275" s="679"/>
      <c r="AC275" s="679"/>
      <c r="AD275" s="679"/>
      <c r="AE275" s="679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:43" ht="12.75">
      <c r="A276" s="679"/>
      <c r="B276" s="679"/>
      <c r="C276" s="679"/>
      <c r="D276" s="679"/>
      <c r="E276" s="679"/>
      <c r="F276" s="679"/>
      <c r="G276" s="679"/>
      <c r="H276" s="679"/>
      <c r="I276" s="679"/>
      <c r="J276" s="679"/>
      <c r="K276" s="679"/>
      <c r="L276" s="679"/>
      <c r="M276" s="679"/>
      <c r="N276" s="679"/>
      <c r="O276" s="679"/>
      <c r="P276" s="679"/>
      <c r="Q276" s="679"/>
      <c r="R276" s="679"/>
      <c r="S276" s="679"/>
      <c r="T276" s="679"/>
      <c r="U276" s="679"/>
      <c r="V276" s="679"/>
      <c r="W276" s="679"/>
      <c r="X276" s="679"/>
      <c r="Y276" s="679"/>
      <c r="Z276" s="679"/>
      <c r="AA276" s="679"/>
      <c r="AB276" s="679"/>
      <c r="AC276" s="679"/>
      <c r="AD276" s="679"/>
      <c r="AE276" s="679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:43" ht="12.75">
      <c r="A277" s="679"/>
      <c r="B277" s="679"/>
      <c r="C277" s="679"/>
      <c r="D277" s="679"/>
      <c r="E277" s="679"/>
      <c r="F277" s="679"/>
      <c r="G277" s="679"/>
      <c r="H277" s="679"/>
      <c r="I277" s="679"/>
      <c r="J277" s="679"/>
      <c r="K277" s="679"/>
      <c r="L277" s="679"/>
      <c r="M277" s="679"/>
      <c r="N277" s="679"/>
      <c r="O277" s="679"/>
      <c r="P277" s="679"/>
      <c r="Q277" s="679"/>
      <c r="R277" s="679"/>
      <c r="S277" s="679"/>
      <c r="T277" s="679"/>
      <c r="U277" s="679"/>
      <c r="V277" s="679"/>
      <c r="W277" s="679"/>
      <c r="X277" s="679"/>
      <c r="Y277" s="679"/>
      <c r="Z277" s="679"/>
      <c r="AA277" s="679"/>
      <c r="AB277" s="679"/>
      <c r="AC277" s="679"/>
      <c r="AD277" s="679"/>
      <c r="AE277" s="679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:43" ht="12.75">
      <c r="A278" s="679"/>
      <c r="B278" s="679"/>
      <c r="C278" s="679"/>
      <c r="D278" s="679"/>
      <c r="E278" s="679"/>
      <c r="F278" s="679"/>
      <c r="G278" s="679"/>
      <c r="H278" s="679"/>
      <c r="I278" s="679"/>
      <c r="J278" s="679"/>
      <c r="K278" s="679"/>
      <c r="L278" s="679"/>
      <c r="M278" s="679"/>
      <c r="N278" s="679"/>
      <c r="O278" s="679"/>
      <c r="P278" s="679"/>
      <c r="Q278" s="679"/>
      <c r="R278" s="679"/>
      <c r="S278" s="679"/>
      <c r="T278" s="679"/>
      <c r="U278" s="679"/>
      <c r="V278" s="679"/>
      <c r="W278" s="679"/>
      <c r="X278" s="679"/>
      <c r="Y278" s="679"/>
      <c r="Z278" s="679"/>
      <c r="AA278" s="679"/>
      <c r="AB278" s="679"/>
      <c r="AC278" s="679"/>
      <c r="AD278" s="679"/>
      <c r="AE278" s="679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:43" ht="12.75">
      <c r="A279" s="679"/>
      <c r="B279" s="679"/>
      <c r="C279" s="679"/>
      <c r="D279" s="679"/>
      <c r="E279" s="679"/>
      <c r="F279" s="679"/>
      <c r="G279" s="679"/>
      <c r="H279" s="679"/>
      <c r="I279" s="679"/>
      <c r="J279" s="679"/>
      <c r="K279" s="679"/>
      <c r="L279" s="679"/>
      <c r="M279" s="679"/>
      <c r="N279" s="679"/>
      <c r="O279" s="679"/>
      <c r="P279" s="679"/>
      <c r="Q279" s="679"/>
      <c r="R279" s="679"/>
      <c r="S279" s="679"/>
      <c r="T279" s="679"/>
      <c r="U279" s="679"/>
      <c r="V279" s="679"/>
      <c r="W279" s="679"/>
      <c r="X279" s="679"/>
      <c r="Y279" s="679"/>
      <c r="Z279" s="679"/>
      <c r="AA279" s="679"/>
      <c r="AB279" s="679"/>
      <c r="AC279" s="679"/>
      <c r="AD279" s="679"/>
      <c r="AE279" s="6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:43" ht="12.75">
      <c r="A280" s="679"/>
      <c r="B280" s="679"/>
      <c r="C280" s="679"/>
      <c r="D280" s="679"/>
      <c r="E280" s="679"/>
      <c r="F280" s="679"/>
      <c r="G280" s="679"/>
      <c r="H280" s="679"/>
      <c r="I280" s="679"/>
      <c r="J280" s="679"/>
      <c r="K280" s="679"/>
      <c r="L280" s="679"/>
      <c r="M280" s="679"/>
      <c r="N280" s="679"/>
      <c r="O280" s="679"/>
      <c r="P280" s="679"/>
      <c r="Q280" s="679"/>
      <c r="R280" s="679"/>
      <c r="S280" s="679"/>
      <c r="T280" s="679"/>
      <c r="U280" s="679"/>
      <c r="V280" s="679"/>
      <c r="W280" s="679"/>
      <c r="X280" s="679"/>
      <c r="Y280" s="679"/>
      <c r="Z280" s="679"/>
      <c r="AA280" s="679"/>
      <c r="AB280" s="679"/>
      <c r="AC280" s="679"/>
      <c r="AD280" s="679"/>
      <c r="AE280" s="679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:43" ht="12.75">
      <c r="A281" s="679"/>
      <c r="B281" s="679"/>
      <c r="C281" s="679"/>
      <c r="D281" s="679"/>
      <c r="E281" s="679"/>
      <c r="F281" s="679"/>
      <c r="G281" s="679"/>
      <c r="H281" s="679"/>
      <c r="I281" s="679"/>
      <c r="J281" s="679"/>
      <c r="K281" s="679"/>
      <c r="L281" s="679"/>
      <c r="M281" s="679"/>
      <c r="N281" s="679"/>
      <c r="O281" s="679"/>
      <c r="P281" s="679"/>
      <c r="Q281" s="679"/>
      <c r="R281" s="679"/>
      <c r="S281" s="679"/>
      <c r="T281" s="679"/>
      <c r="U281" s="679"/>
      <c r="V281" s="679"/>
      <c r="W281" s="679"/>
      <c r="X281" s="679"/>
      <c r="Y281" s="679"/>
      <c r="Z281" s="679"/>
      <c r="AA281" s="679"/>
      <c r="AB281" s="679"/>
      <c r="AC281" s="679"/>
      <c r="AD281" s="679"/>
      <c r="AE281" s="679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:43" ht="12.75">
      <c r="A282" s="679"/>
      <c r="B282" s="679"/>
      <c r="C282" s="679"/>
      <c r="D282" s="679"/>
      <c r="E282" s="679"/>
      <c r="F282" s="679"/>
      <c r="G282" s="679"/>
      <c r="H282" s="679"/>
      <c r="I282" s="679"/>
      <c r="J282" s="679"/>
      <c r="K282" s="679"/>
      <c r="L282" s="679"/>
      <c r="M282" s="679"/>
      <c r="N282" s="679"/>
      <c r="O282" s="679"/>
      <c r="P282" s="679"/>
      <c r="Q282" s="679"/>
      <c r="R282" s="679"/>
      <c r="S282" s="679"/>
      <c r="T282" s="679"/>
      <c r="U282" s="679"/>
      <c r="V282" s="679"/>
      <c r="W282" s="679"/>
      <c r="X282" s="679"/>
      <c r="Y282" s="679"/>
      <c r="Z282" s="679"/>
      <c r="AA282" s="679"/>
      <c r="AB282" s="679"/>
      <c r="AC282" s="679"/>
      <c r="AD282" s="679"/>
      <c r="AE282" s="679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:43" ht="12.75">
      <c r="A283" s="679"/>
      <c r="B283" s="679"/>
      <c r="C283" s="679"/>
      <c r="D283" s="679"/>
      <c r="E283" s="679"/>
      <c r="F283" s="679"/>
      <c r="G283" s="679"/>
      <c r="H283" s="679"/>
      <c r="I283" s="679"/>
      <c r="J283" s="679"/>
      <c r="K283" s="679"/>
      <c r="L283" s="679"/>
      <c r="M283" s="679"/>
      <c r="N283" s="679"/>
      <c r="O283" s="679"/>
      <c r="P283" s="679"/>
      <c r="Q283" s="679"/>
      <c r="R283" s="679"/>
      <c r="S283" s="679"/>
      <c r="T283" s="679"/>
      <c r="U283" s="679"/>
      <c r="V283" s="679"/>
      <c r="W283" s="679"/>
      <c r="X283" s="679"/>
      <c r="Y283" s="679"/>
      <c r="Z283" s="679"/>
      <c r="AA283" s="679"/>
      <c r="AB283" s="679"/>
      <c r="AC283" s="679"/>
      <c r="AD283" s="679"/>
      <c r="AE283" s="679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:43" ht="12.75">
      <c r="A284" s="679"/>
      <c r="B284" s="679"/>
      <c r="C284" s="679"/>
      <c r="D284" s="679"/>
      <c r="E284" s="679"/>
      <c r="F284" s="679"/>
      <c r="G284" s="679"/>
      <c r="H284" s="679"/>
      <c r="I284" s="679"/>
      <c r="J284" s="679"/>
      <c r="K284" s="679"/>
      <c r="L284" s="679"/>
      <c r="M284" s="679"/>
      <c r="N284" s="679"/>
      <c r="O284" s="679"/>
      <c r="P284" s="679"/>
      <c r="Q284" s="679"/>
      <c r="R284" s="679"/>
      <c r="S284" s="679"/>
      <c r="T284" s="679"/>
      <c r="U284" s="679"/>
      <c r="V284" s="679"/>
      <c r="W284" s="679"/>
      <c r="X284" s="679"/>
      <c r="Y284" s="679"/>
      <c r="Z284" s="679"/>
      <c r="AA284" s="679"/>
      <c r="AB284" s="679"/>
      <c r="AC284" s="679"/>
      <c r="AD284" s="679"/>
      <c r="AE284" s="679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:43" ht="12.75">
      <c r="A285" s="679"/>
      <c r="B285" s="679"/>
      <c r="C285" s="679"/>
      <c r="D285" s="679"/>
      <c r="E285" s="679"/>
      <c r="F285" s="679"/>
      <c r="G285" s="679"/>
      <c r="H285" s="679"/>
      <c r="I285" s="679"/>
      <c r="J285" s="679"/>
      <c r="K285" s="679"/>
      <c r="L285" s="679"/>
      <c r="M285" s="679"/>
      <c r="N285" s="679"/>
      <c r="O285" s="679"/>
      <c r="P285" s="679"/>
      <c r="Q285" s="679"/>
      <c r="R285" s="679"/>
      <c r="S285" s="679"/>
      <c r="T285" s="679"/>
      <c r="U285" s="679"/>
      <c r="V285" s="679"/>
      <c r="W285" s="679"/>
      <c r="X285" s="679"/>
      <c r="Y285" s="679"/>
      <c r="Z285" s="679"/>
      <c r="AA285" s="679"/>
      <c r="AB285" s="679"/>
      <c r="AC285" s="679"/>
      <c r="AD285" s="679"/>
      <c r="AE285" s="679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:43" ht="12.75">
      <c r="A286" s="679"/>
      <c r="B286" s="679"/>
      <c r="C286" s="679"/>
      <c r="D286" s="679"/>
      <c r="E286" s="679"/>
      <c r="F286" s="679"/>
      <c r="G286" s="679"/>
      <c r="H286" s="679"/>
      <c r="I286" s="679"/>
      <c r="J286" s="679"/>
      <c r="K286" s="679"/>
      <c r="L286" s="679"/>
      <c r="M286" s="679"/>
      <c r="N286" s="679"/>
      <c r="O286" s="679"/>
      <c r="P286" s="679"/>
      <c r="Q286" s="679"/>
      <c r="R286" s="679"/>
      <c r="S286" s="679"/>
      <c r="T286" s="679"/>
      <c r="U286" s="679"/>
      <c r="V286" s="679"/>
      <c r="W286" s="679"/>
      <c r="X286" s="679"/>
      <c r="Y286" s="679"/>
      <c r="Z286" s="679"/>
      <c r="AA286" s="679"/>
      <c r="AB286" s="679"/>
      <c r="AC286" s="679"/>
      <c r="AD286" s="679"/>
      <c r="AE286" s="679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:43" ht="12.75">
      <c r="A287" s="679"/>
      <c r="B287" s="679"/>
      <c r="C287" s="679"/>
      <c r="D287" s="679"/>
      <c r="E287" s="679"/>
      <c r="F287" s="679"/>
      <c r="G287" s="679"/>
      <c r="H287" s="679"/>
      <c r="I287" s="679"/>
      <c r="J287" s="679"/>
      <c r="K287" s="679"/>
      <c r="L287" s="679"/>
      <c r="M287" s="679"/>
      <c r="N287" s="679"/>
      <c r="O287" s="679"/>
      <c r="P287" s="679"/>
      <c r="Q287" s="679"/>
      <c r="R287" s="679"/>
      <c r="S287" s="679"/>
      <c r="T287" s="679"/>
      <c r="U287" s="679"/>
      <c r="V287" s="679"/>
      <c r="W287" s="679"/>
      <c r="X287" s="679"/>
      <c r="Y287" s="679"/>
      <c r="Z287" s="679"/>
      <c r="AA287" s="679"/>
      <c r="AB287" s="679"/>
      <c r="AC287" s="679"/>
      <c r="AD287" s="679"/>
      <c r="AE287" s="679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:43" ht="12.75">
      <c r="A288" s="679"/>
      <c r="B288" s="679"/>
      <c r="C288" s="679"/>
      <c r="D288" s="679"/>
      <c r="E288" s="679"/>
      <c r="F288" s="679"/>
      <c r="G288" s="679"/>
      <c r="H288" s="679"/>
      <c r="I288" s="679"/>
      <c r="J288" s="679"/>
      <c r="K288" s="679"/>
      <c r="L288" s="679"/>
      <c r="M288" s="679"/>
      <c r="N288" s="679"/>
      <c r="O288" s="679"/>
      <c r="P288" s="679"/>
      <c r="Q288" s="679"/>
      <c r="R288" s="679"/>
      <c r="S288" s="679"/>
      <c r="T288" s="679"/>
      <c r="U288" s="679"/>
      <c r="V288" s="679"/>
      <c r="W288" s="679"/>
      <c r="X288" s="679"/>
      <c r="Y288" s="679"/>
      <c r="Z288" s="679"/>
      <c r="AA288" s="679"/>
      <c r="AB288" s="679"/>
      <c r="AC288" s="679"/>
      <c r="AD288" s="679"/>
      <c r="AE288" s="679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:43" ht="12.75">
      <c r="A289" s="679"/>
      <c r="B289" s="679"/>
      <c r="C289" s="679"/>
      <c r="D289" s="679"/>
      <c r="E289" s="679"/>
      <c r="F289" s="679"/>
      <c r="G289" s="679"/>
      <c r="H289" s="679"/>
      <c r="I289" s="679"/>
      <c r="J289" s="679"/>
      <c r="K289" s="679"/>
      <c r="L289" s="679"/>
      <c r="M289" s="679"/>
      <c r="N289" s="679"/>
      <c r="O289" s="679"/>
      <c r="P289" s="679"/>
      <c r="Q289" s="679"/>
      <c r="R289" s="679"/>
      <c r="S289" s="679"/>
      <c r="T289" s="679"/>
      <c r="U289" s="679"/>
      <c r="V289" s="679"/>
      <c r="W289" s="679"/>
      <c r="X289" s="679"/>
      <c r="Y289" s="679"/>
      <c r="Z289" s="679"/>
      <c r="AA289" s="679"/>
      <c r="AB289" s="679"/>
      <c r="AC289" s="679"/>
      <c r="AD289" s="679"/>
      <c r="AE289" s="67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:43" ht="12.75">
      <c r="A290" s="679"/>
      <c r="B290" s="679"/>
      <c r="C290" s="679"/>
      <c r="D290" s="679"/>
      <c r="E290" s="679"/>
      <c r="F290" s="679"/>
      <c r="G290" s="679"/>
      <c r="H290" s="679"/>
      <c r="I290" s="679"/>
      <c r="J290" s="679"/>
      <c r="K290" s="679"/>
      <c r="L290" s="679"/>
      <c r="M290" s="679"/>
      <c r="N290" s="679"/>
      <c r="O290" s="679"/>
      <c r="P290" s="679"/>
      <c r="Q290" s="679"/>
      <c r="R290" s="679"/>
      <c r="S290" s="679"/>
      <c r="T290" s="679"/>
      <c r="U290" s="679"/>
      <c r="V290" s="679"/>
      <c r="W290" s="679"/>
      <c r="X290" s="679"/>
      <c r="Y290" s="679"/>
      <c r="Z290" s="679"/>
      <c r="AA290" s="679"/>
      <c r="AB290" s="679"/>
      <c r="AC290" s="679"/>
      <c r="AD290" s="679"/>
      <c r="AE290" s="679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:43" ht="12.75">
      <c r="A291" s="679"/>
      <c r="B291" s="679"/>
      <c r="C291" s="679"/>
      <c r="D291" s="679"/>
      <c r="E291" s="679"/>
      <c r="F291" s="679"/>
      <c r="G291" s="679"/>
      <c r="H291" s="679"/>
      <c r="I291" s="679"/>
      <c r="J291" s="679"/>
      <c r="K291" s="679"/>
      <c r="L291" s="679"/>
      <c r="M291" s="679"/>
      <c r="N291" s="679"/>
      <c r="O291" s="679"/>
      <c r="P291" s="679"/>
      <c r="Q291" s="679"/>
      <c r="R291" s="679"/>
      <c r="S291" s="679"/>
      <c r="T291" s="679"/>
      <c r="U291" s="679"/>
      <c r="V291" s="679"/>
      <c r="W291" s="679"/>
      <c r="X291" s="679"/>
      <c r="Y291" s="679"/>
      <c r="Z291" s="679"/>
      <c r="AA291" s="679"/>
      <c r="AB291" s="679"/>
      <c r="AC291" s="679"/>
      <c r="AD291" s="679"/>
      <c r="AE291" s="679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:43" ht="12.75">
      <c r="A292" s="679"/>
      <c r="B292" s="679"/>
      <c r="C292" s="679"/>
      <c r="D292" s="679"/>
      <c r="E292" s="679"/>
      <c r="F292" s="679"/>
      <c r="G292" s="679"/>
      <c r="H292" s="679"/>
      <c r="I292" s="679"/>
      <c r="J292" s="679"/>
      <c r="K292" s="679"/>
      <c r="L292" s="679"/>
      <c r="M292" s="679"/>
      <c r="N292" s="679"/>
      <c r="O292" s="679"/>
      <c r="P292" s="679"/>
      <c r="Q292" s="679"/>
      <c r="R292" s="679"/>
      <c r="S292" s="679"/>
      <c r="T292" s="679"/>
      <c r="U292" s="679"/>
      <c r="V292" s="679"/>
      <c r="W292" s="679"/>
      <c r="X292" s="679"/>
      <c r="Y292" s="679"/>
      <c r="Z292" s="679"/>
      <c r="AA292" s="679"/>
      <c r="AB292" s="679"/>
      <c r="AC292" s="679"/>
      <c r="AD292" s="679"/>
      <c r="AE292" s="679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:43" ht="13.5" thickBot="1">
      <c r="A293" s="679"/>
      <c r="B293" s="679"/>
      <c r="C293" s="679"/>
      <c r="D293" s="679"/>
      <c r="E293" s="679"/>
      <c r="F293" s="679"/>
      <c r="G293" s="679"/>
      <c r="H293" s="679"/>
      <c r="I293" s="679"/>
      <c r="J293" s="679"/>
      <c r="K293" s="679"/>
      <c r="L293" s="679"/>
      <c r="M293" s="679"/>
      <c r="N293" s="679"/>
      <c r="O293" s="679"/>
      <c r="P293" s="679"/>
      <c r="Q293" s="679"/>
      <c r="R293" s="679"/>
      <c r="S293" s="679"/>
      <c r="T293" s="679"/>
      <c r="U293" s="679"/>
      <c r="V293" s="679"/>
      <c r="W293" s="679"/>
      <c r="X293" s="679"/>
      <c r="Y293" s="679"/>
      <c r="Z293" s="679"/>
      <c r="AA293" s="679"/>
      <c r="AB293" s="679"/>
      <c r="AC293" s="679"/>
      <c r="AD293" s="679"/>
      <c r="AE293" s="679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:43" ht="13.5" thickBot="1">
      <c r="A294" s="679"/>
      <c r="B294" s="679"/>
      <c r="C294" s="679"/>
      <c r="D294" s="679"/>
      <c r="E294" s="679"/>
      <c r="F294" s="679"/>
      <c r="G294" s="679"/>
      <c r="H294" s="679"/>
      <c r="I294" s="679"/>
      <c r="J294" s="679"/>
      <c r="K294" s="679"/>
      <c r="L294" s="679"/>
      <c r="M294" s="679"/>
      <c r="N294" s="679"/>
      <c r="O294" s="679"/>
      <c r="P294" s="679"/>
      <c r="Q294" s="728">
        <f>SUM(Q292:Q293)</f>
        <v>0</v>
      </c>
      <c r="R294" s="679"/>
      <c r="S294" s="679"/>
      <c r="T294" s="679"/>
      <c r="U294" s="679"/>
      <c r="V294" s="679"/>
      <c r="W294" s="679"/>
      <c r="X294" s="679"/>
      <c r="Y294" s="679"/>
      <c r="Z294" s="679"/>
      <c r="AA294" s="679"/>
      <c r="AB294" s="679"/>
      <c r="AC294" s="679"/>
      <c r="AD294" s="679"/>
      <c r="AE294" s="679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:43" ht="12.75">
      <c r="A295" s="679"/>
      <c r="B295" s="679"/>
      <c r="C295" s="679"/>
      <c r="D295" s="679"/>
      <c r="E295" s="679"/>
      <c r="F295" s="679"/>
      <c r="G295" s="679"/>
      <c r="H295" s="679"/>
      <c r="I295" s="679"/>
      <c r="J295" s="679"/>
      <c r="K295" s="679"/>
      <c r="L295" s="679"/>
      <c r="M295" s="679"/>
      <c r="N295" s="679"/>
      <c r="O295" s="679"/>
      <c r="P295" s="679"/>
      <c r="Q295" s="679"/>
      <c r="R295" s="679"/>
      <c r="S295" s="679"/>
      <c r="T295" s="679"/>
      <c r="U295" s="679"/>
      <c r="V295" s="679"/>
      <c r="W295" s="679"/>
      <c r="X295" s="679"/>
      <c r="Y295" s="679"/>
      <c r="Z295" s="679"/>
      <c r="AA295" s="679"/>
      <c r="AB295" s="679"/>
      <c r="AC295" s="679"/>
      <c r="AD295" s="679"/>
      <c r="AE295" s="679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:43" ht="12.75">
      <c r="A296" s="679"/>
      <c r="B296" s="679"/>
      <c r="C296" s="679"/>
      <c r="D296" s="679"/>
      <c r="E296" s="679"/>
      <c r="F296" s="679"/>
      <c r="G296" s="679"/>
      <c r="H296" s="679"/>
      <c r="I296" s="679"/>
      <c r="J296" s="679"/>
      <c r="K296" s="679"/>
      <c r="L296" s="679"/>
      <c r="M296" s="679"/>
      <c r="N296" s="679"/>
      <c r="O296" s="679"/>
      <c r="P296" s="679"/>
      <c r="Q296" s="679"/>
      <c r="R296" s="679"/>
      <c r="S296" s="679"/>
      <c r="T296" s="679"/>
      <c r="U296" s="679"/>
      <c r="V296" s="679"/>
      <c r="W296" s="679"/>
      <c r="X296" s="679"/>
      <c r="Y296" s="679"/>
      <c r="Z296" s="679"/>
      <c r="AA296" s="679"/>
      <c r="AB296" s="679"/>
      <c r="AC296" s="679"/>
      <c r="AD296" s="679"/>
      <c r="AE296" s="679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:43" ht="12.75">
      <c r="A297" s="679"/>
      <c r="B297" s="679"/>
      <c r="C297" s="679"/>
      <c r="D297" s="679"/>
      <c r="E297" s="679"/>
      <c r="F297" s="679"/>
      <c r="G297" s="679"/>
      <c r="H297" s="679"/>
      <c r="I297" s="679"/>
      <c r="J297" s="679"/>
      <c r="K297" s="679"/>
      <c r="L297" s="679"/>
      <c r="M297" s="679"/>
      <c r="N297" s="679"/>
      <c r="O297" s="679"/>
      <c r="P297" s="679"/>
      <c r="Q297" s="679"/>
      <c r="R297" s="679"/>
      <c r="S297" s="679"/>
      <c r="T297" s="679"/>
      <c r="U297" s="679"/>
      <c r="V297" s="679"/>
      <c r="W297" s="679"/>
      <c r="X297" s="679"/>
      <c r="Y297" s="679"/>
      <c r="Z297" s="679"/>
      <c r="AA297" s="679"/>
      <c r="AB297" s="679"/>
      <c r="AC297" s="679"/>
      <c r="AD297" s="679"/>
      <c r="AE297" s="679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:43" ht="12.75">
      <c r="A298" s="679"/>
      <c r="B298" s="679"/>
      <c r="C298" s="679"/>
      <c r="D298" s="679"/>
      <c r="E298" s="679"/>
      <c r="F298" s="679"/>
      <c r="G298" s="679"/>
      <c r="H298" s="679"/>
      <c r="I298" s="679"/>
      <c r="J298" s="679"/>
      <c r="K298" s="679"/>
      <c r="L298" s="679"/>
      <c r="M298" s="679"/>
      <c r="N298" s="679"/>
      <c r="O298" s="679"/>
      <c r="P298" s="679"/>
      <c r="Q298" s="679"/>
      <c r="R298" s="679"/>
      <c r="S298" s="679"/>
      <c r="T298" s="679"/>
      <c r="U298" s="679"/>
      <c r="V298" s="679"/>
      <c r="W298" s="679"/>
      <c r="X298" s="679"/>
      <c r="Y298" s="679"/>
      <c r="Z298" s="679"/>
      <c r="AA298" s="679"/>
      <c r="AB298" s="679"/>
      <c r="AC298" s="679"/>
      <c r="AD298" s="679"/>
      <c r="AE298" s="679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:43" ht="12.75">
      <c r="A299" s="679"/>
      <c r="B299" s="679"/>
      <c r="C299" s="679"/>
      <c r="D299" s="679"/>
      <c r="E299" s="679"/>
      <c r="F299" s="679"/>
      <c r="G299" s="679"/>
      <c r="H299" s="679"/>
      <c r="I299" s="679"/>
      <c r="J299" s="679"/>
      <c r="K299" s="679"/>
      <c r="L299" s="679"/>
      <c r="M299" s="679"/>
      <c r="N299" s="679"/>
      <c r="O299" s="679"/>
      <c r="P299" s="679"/>
      <c r="Q299" s="679"/>
      <c r="R299" s="679"/>
      <c r="S299" s="679"/>
      <c r="T299" s="679"/>
      <c r="U299" s="679"/>
      <c r="V299" s="679"/>
      <c r="W299" s="679"/>
      <c r="X299" s="679"/>
      <c r="Y299" s="679"/>
      <c r="Z299" s="679"/>
      <c r="AA299" s="679"/>
      <c r="AB299" s="679"/>
      <c r="AC299" s="679"/>
      <c r="AD299" s="679"/>
      <c r="AE299" s="67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:43" ht="12.75">
      <c r="A300" s="679"/>
      <c r="B300" s="679"/>
      <c r="C300" s="679"/>
      <c r="D300" s="679"/>
      <c r="E300" s="679"/>
      <c r="F300" s="679"/>
      <c r="G300" s="679"/>
      <c r="H300" s="679"/>
      <c r="I300" s="679"/>
      <c r="J300" s="679"/>
      <c r="K300" s="679"/>
      <c r="L300" s="679"/>
      <c r="M300" s="679"/>
      <c r="N300" s="679"/>
      <c r="O300" s="679"/>
      <c r="P300" s="679"/>
      <c r="Q300" s="679"/>
      <c r="R300" s="679"/>
      <c r="S300" s="679"/>
      <c r="T300" s="679"/>
      <c r="U300" s="679"/>
      <c r="V300" s="679"/>
      <c r="W300" s="679"/>
      <c r="X300" s="679"/>
      <c r="Y300" s="679"/>
      <c r="Z300" s="679"/>
      <c r="AA300" s="679"/>
      <c r="AB300" s="679"/>
      <c r="AC300" s="679"/>
      <c r="AD300" s="679"/>
      <c r="AE300" s="679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:43" ht="12.75">
      <c r="A301" s="679"/>
      <c r="B301" s="679"/>
      <c r="C301" s="679"/>
      <c r="D301" s="679"/>
      <c r="E301" s="679"/>
      <c r="F301" s="679"/>
      <c r="G301" s="679"/>
      <c r="H301" s="679"/>
      <c r="I301" s="679"/>
      <c r="J301" s="679"/>
      <c r="K301" s="679"/>
      <c r="L301" s="679"/>
      <c r="M301" s="679"/>
      <c r="N301" s="679"/>
      <c r="O301" s="679"/>
      <c r="P301" s="679"/>
      <c r="Q301" s="679"/>
      <c r="R301" s="679"/>
      <c r="S301" s="679"/>
      <c r="T301" s="679"/>
      <c r="U301" s="679"/>
      <c r="V301" s="679"/>
      <c r="W301" s="679"/>
      <c r="X301" s="679"/>
      <c r="Y301" s="679"/>
      <c r="Z301" s="679"/>
      <c r="AA301" s="679"/>
      <c r="AB301" s="679"/>
      <c r="AC301" s="679"/>
      <c r="AD301" s="679"/>
      <c r="AE301" s="679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:43" ht="12.75">
      <c r="A302" s="679"/>
      <c r="B302" s="679"/>
      <c r="C302" s="679"/>
      <c r="D302" s="679"/>
      <c r="E302" s="679"/>
      <c r="F302" s="679"/>
      <c r="G302" s="679"/>
      <c r="H302" s="679"/>
      <c r="I302" s="679"/>
      <c r="J302" s="679"/>
      <c r="K302" s="679"/>
      <c r="L302" s="679"/>
      <c r="M302" s="679"/>
      <c r="N302" s="679"/>
      <c r="O302" s="679"/>
      <c r="P302" s="679"/>
      <c r="Q302" s="679"/>
      <c r="R302" s="679"/>
      <c r="S302" s="679"/>
      <c r="T302" s="679"/>
      <c r="U302" s="679"/>
      <c r="V302" s="679"/>
      <c r="W302" s="679"/>
      <c r="X302" s="679"/>
      <c r="Y302" s="679"/>
      <c r="Z302" s="679"/>
      <c r="AA302" s="679"/>
      <c r="AB302" s="679"/>
      <c r="AC302" s="679"/>
      <c r="AD302" s="679"/>
      <c r="AE302" s="679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:43" ht="12.75">
      <c r="A303" s="679"/>
      <c r="B303" s="679"/>
      <c r="C303" s="679"/>
      <c r="D303" s="679"/>
      <c r="E303" s="679"/>
      <c r="F303" s="679"/>
      <c r="G303" s="679"/>
      <c r="H303" s="679"/>
      <c r="I303" s="679"/>
      <c r="J303" s="679"/>
      <c r="K303" s="679"/>
      <c r="L303" s="679"/>
      <c r="M303" s="679"/>
      <c r="N303" s="679"/>
      <c r="O303" s="679"/>
      <c r="P303" s="679"/>
      <c r="Q303" s="679"/>
      <c r="R303" s="679"/>
      <c r="S303" s="679"/>
      <c r="T303" s="679"/>
      <c r="U303" s="679"/>
      <c r="V303" s="679"/>
      <c r="W303" s="679"/>
      <c r="X303" s="679"/>
      <c r="Y303" s="679"/>
      <c r="Z303" s="679"/>
      <c r="AA303" s="679"/>
      <c r="AB303" s="679"/>
      <c r="AC303" s="679"/>
      <c r="AD303" s="679"/>
      <c r="AE303" s="679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:43" ht="12.75">
      <c r="A304" s="679"/>
      <c r="B304" s="679"/>
      <c r="C304" s="679"/>
      <c r="D304" s="679"/>
      <c r="E304" s="679"/>
      <c r="F304" s="679"/>
      <c r="G304" s="679"/>
      <c r="H304" s="679"/>
      <c r="I304" s="679"/>
      <c r="J304" s="679"/>
      <c r="K304" s="679"/>
      <c r="L304" s="679"/>
      <c r="M304" s="679"/>
      <c r="N304" s="679"/>
      <c r="O304" s="679"/>
      <c r="P304" s="679"/>
      <c r="Q304" s="679"/>
      <c r="R304" s="679"/>
      <c r="S304" s="679"/>
      <c r="T304" s="679"/>
      <c r="U304" s="679"/>
      <c r="V304" s="679"/>
      <c r="W304" s="679"/>
      <c r="X304" s="679"/>
      <c r="Y304" s="679"/>
      <c r="Z304" s="679"/>
      <c r="AA304" s="679"/>
      <c r="AB304" s="679"/>
      <c r="AC304" s="679"/>
      <c r="AD304" s="679"/>
      <c r="AE304" s="679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:43" ht="12.75">
      <c r="A305" s="679"/>
      <c r="B305" s="679"/>
      <c r="C305" s="679"/>
      <c r="D305" s="679"/>
      <c r="E305" s="679"/>
      <c r="F305" s="679"/>
      <c r="G305" s="679"/>
      <c r="H305" s="679"/>
      <c r="I305" s="679"/>
      <c r="J305" s="679"/>
      <c r="K305" s="679"/>
      <c r="L305" s="679"/>
      <c r="M305" s="679"/>
      <c r="N305" s="679"/>
      <c r="O305" s="679"/>
      <c r="P305" s="679"/>
      <c r="Q305" s="679"/>
      <c r="R305" s="679"/>
      <c r="S305" s="679"/>
      <c r="T305" s="679"/>
      <c r="U305" s="679"/>
      <c r="V305" s="679"/>
      <c r="W305" s="679"/>
      <c r="X305" s="679"/>
      <c r="Y305" s="679"/>
      <c r="Z305" s="679"/>
      <c r="AA305" s="679"/>
      <c r="AB305" s="679"/>
      <c r="AC305" s="679"/>
      <c r="AD305" s="679"/>
      <c r="AE305" s="679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:43" ht="12.75">
      <c r="A306" s="679"/>
      <c r="B306" s="679"/>
      <c r="C306" s="679"/>
      <c r="D306" s="679"/>
      <c r="E306" s="679"/>
      <c r="F306" s="679"/>
      <c r="G306" s="679"/>
      <c r="H306" s="679"/>
      <c r="I306" s="679"/>
      <c r="J306" s="679"/>
      <c r="K306" s="679"/>
      <c r="L306" s="679"/>
      <c r="M306" s="679"/>
      <c r="N306" s="679"/>
      <c r="O306" s="679"/>
      <c r="P306" s="679"/>
      <c r="Q306" s="679"/>
      <c r="R306" s="679"/>
      <c r="S306" s="679"/>
      <c r="T306" s="679"/>
      <c r="U306" s="679"/>
      <c r="V306" s="679"/>
      <c r="W306" s="679"/>
      <c r="X306" s="679"/>
      <c r="Y306" s="679"/>
      <c r="Z306" s="679"/>
      <c r="AA306" s="679"/>
      <c r="AB306" s="679"/>
      <c r="AC306" s="679"/>
      <c r="AD306" s="679"/>
      <c r="AE306" s="679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:43" ht="12.75">
      <c r="A307" s="679"/>
      <c r="B307" s="679"/>
      <c r="C307" s="679"/>
      <c r="D307" s="679"/>
      <c r="E307" s="679"/>
      <c r="F307" s="679"/>
      <c r="G307" s="679"/>
      <c r="H307" s="679"/>
      <c r="I307" s="679"/>
      <c r="J307" s="679"/>
      <c r="K307" s="679"/>
      <c r="L307" s="679"/>
      <c r="M307" s="679"/>
      <c r="N307" s="679"/>
      <c r="O307" s="679"/>
      <c r="P307" s="679"/>
      <c r="Q307" s="679"/>
      <c r="R307" s="679"/>
      <c r="S307" s="679"/>
      <c r="T307" s="679"/>
      <c r="U307" s="679"/>
      <c r="V307" s="679"/>
      <c r="W307" s="679"/>
      <c r="X307" s="679"/>
      <c r="Y307" s="679"/>
      <c r="Z307" s="679"/>
      <c r="AA307" s="679"/>
      <c r="AB307" s="679"/>
      <c r="AC307" s="679"/>
      <c r="AD307" s="679"/>
      <c r="AE307" s="679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:43" ht="12.75">
      <c r="A308" s="679"/>
      <c r="B308" s="679"/>
      <c r="C308" s="679"/>
      <c r="D308" s="679"/>
      <c r="E308" s="679"/>
      <c r="F308" s="679"/>
      <c r="G308" s="679"/>
      <c r="H308" s="679"/>
      <c r="I308" s="679"/>
      <c r="J308" s="679"/>
      <c r="K308" s="679"/>
      <c r="L308" s="679"/>
      <c r="M308" s="679"/>
      <c r="N308" s="679"/>
      <c r="O308" s="679"/>
      <c r="P308" s="679"/>
      <c r="Q308" s="679"/>
      <c r="R308" s="679"/>
      <c r="S308" s="679"/>
      <c r="T308" s="679"/>
      <c r="U308" s="679"/>
      <c r="V308" s="679"/>
      <c r="W308" s="679"/>
      <c r="X308" s="679"/>
      <c r="Y308" s="679"/>
      <c r="Z308" s="679"/>
      <c r="AA308" s="679"/>
      <c r="AB308" s="679"/>
      <c r="AC308" s="679"/>
      <c r="AD308" s="679"/>
      <c r="AE308" s="679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:43" ht="12.75">
      <c r="A309" s="679"/>
      <c r="B309" s="679"/>
      <c r="C309" s="679"/>
      <c r="D309" s="679"/>
      <c r="E309" s="679"/>
      <c r="F309" s="679"/>
      <c r="G309" s="679"/>
      <c r="H309" s="679"/>
      <c r="I309" s="679"/>
      <c r="J309" s="679"/>
      <c r="K309" s="679"/>
      <c r="L309" s="679"/>
      <c r="M309" s="679"/>
      <c r="N309" s="679"/>
      <c r="O309" s="679"/>
      <c r="P309" s="679"/>
      <c r="Q309" s="679"/>
      <c r="R309" s="679"/>
      <c r="S309" s="679"/>
      <c r="T309" s="679"/>
      <c r="U309" s="679"/>
      <c r="V309" s="679"/>
      <c r="W309" s="679"/>
      <c r="X309" s="679"/>
      <c r="Y309" s="679"/>
      <c r="Z309" s="679"/>
      <c r="AA309" s="679"/>
      <c r="AB309" s="679"/>
      <c r="AC309" s="679"/>
      <c r="AD309" s="679"/>
      <c r="AE309" s="67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:43" ht="12.75">
      <c r="A310" s="679"/>
      <c r="B310" s="679"/>
      <c r="C310" s="679"/>
      <c r="D310" s="679"/>
      <c r="E310" s="679"/>
      <c r="F310" s="679"/>
      <c r="G310" s="679"/>
      <c r="H310" s="679"/>
      <c r="I310" s="679"/>
      <c r="J310" s="679"/>
      <c r="K310" s="679"/>
      <c r="L310" s="679"/>
      <c r="M310" s="679"/>
      <c r="N310" s="679"/>
      <c r="O310" s="679"/>
      <c r="P310" s="679"/>
      <c r="Q310" s="679"/>
      <c r="R310" s="679"/>
      <c r="S310" s="679"/>
      <c r="T310" s="679"/>
      <c r="U310" s="679"/>
      <c r="V310" s="679"/>
      <c r="W310" s="679"/>
      <c r="X310" s="679"/>
      <c r="Y310" s="679"/>
      <c r="Z310" s="679"/>
      <c r="AA310" s="679"/>
      <c r="AB310" s="679"/>
      <c r="AC310" s="679"/>
      <c r="AD310" s="679"/>
      <c r="AE310" s="679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:43" ht="12.75">
      <c r="A311" s="679"/>
      <c r="B311" s="679"/>
      <c r="C311" s="679"/>
      <c r="D311" s="679"/>
      <c r="E311" s="679"/>
      <c r="F311" s="679"/>
      <c r="G311" s="679"/>
      <c r="H311" s="679"/>
      <c r="I311" s="679"/>
      <c r="J311" s="679"/>
      <c r="K311" s="679"/>
      <c r="L311" s="679"/>
      <c r="M311" s="679"/>
      <c r="N311" s="679"/>
      <c r="O311" s="679"/>
      <c r="P311" s="679"/>
      <c r="Q311" s="679"/>
      <c r="R311" s="679"/>
      <c r="S311" s="679"/>
      <c r="T311" s="679"/>
      <c r="U311" s="679"/>
      <c r="V311" s="679"/>
      <c r="W311" s="679"/>
      <c r="X311" s="679"/>
      <c r="Y311" s="679"/>
      <c r="Z311" s="679"/>
      <c r="AA311" s="679"/>
      <c r="AB311" s="679"/>
      <c r="AC311" s="679"/>
      <c r="AD311" s="679"/>
      <c r="AE311" s="679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:43" ht="12.75">
      <c r="A312" s="679"/>
      <c r="B312" s="679"/>
      <c r="C312" s="679"/>
      <c r="D312" s="679"/>
      <c r="E312" s="679"/>
      <c r="F312" s="679"/>
      <c r="G312" s="679"/>
      <c r="H312" s="679"/>
      <c r="I312" s="679"/>
      <c r="J312" s="679"/>
      <c r="K312" s="679"/>
      <c r="L312" s="679"/>
      <c r="M312" s="679"/>
      <c r="N312" s="679"/>
      <c r="O312" s="679"/>
      <c r="P312" s="679"/>
      <c r="Q312" s="679"/>
      <c r="R312" s="679"/>
      <c r="S312" s="679"/>
      <c r="T312" s="679"/>
      <c r="U312" s="679"/>
      <c r="V312" s="679"/>
      <c r="W312" s="679"/>
      <c r="X312" s="679"/>
      <c r="Y312" s="679"/>
      <c r="Z312" s="679"/>
      <c r="AA312" s="679"/>
      <c r="AB312" s="679"/>
      <c r="AC312" s="679"/>
      <c r="AD312" s="679"/>
      <c r="AE312" s="679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:43" ht="12.75">
      <c r="A313" s="679"/>
      <c r="B313" s="679"/>
      <c r="C313" s="679"/>
      <c r="D313" s="679"/>
      <c r="E313" s="679"/>
      <c r="F313" s="679"/>
      <c r="G313" s="679"/>
      <c r="H313" s="679"/>
      <c r="I313" s="679"/>
      <c r="J313" s="679"/>
      <c r="K313" s="679"/>
      <c r="L313" s="679"/>
      <c r="M313" s="679"/>
      <c r="N313" s="679"/>
      <c r="O313" s="679"/>
      <c r="P313" s="679"/>
      <c r="Q313" s="679"/>
      <c r="R313" s="679"/>
      <c r="S313" s="679"/>
      <c r="T313" s="679"/>
      <c r="U313" s="679"/>
      <c r="V313" s="679"/>
      <c r="W313" s="679"/>
      <c r="X313" s="679"/>
      <c r="Y313" s="679"/>
      <c r="Z313" s="679"/>
      <c r="AA313" s="679"/>
      <c r="AB313" s="679"/>
      <c r="AC313" s="679"/>
      <c r="AD313" s="679"/>
      <c r="AE313" s="679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:43" ht="12.75">
      <c r="A314" s="679"/>
      <c r="B314" s="679"/>
      <c r="C314" s="679"/>
      <c r="D314" s="679"/>
      <c r="E314" s="679"/>
      <c r="F314" s="679"/>
      <c r="G314" s="679"/>
      <c r="H314" s="679"/>
      <c r="I314" s="679"/>
      <c r="J314" s="679"/>
      <c r="K314" s="679"/>
      <c r="L314" s="679"/>
      <c r="M314" s="679"/>
      <c r="N314" s="679"/>
      <c r="O314" s="679"/>
      <c r="P314" s="679"/>
      <c r="Q314" s="679"/>
      <c r="R314" s="679"/>
      <c r="S314" s="679"/>
      <c r="T314" s="679"/>
      <c r="U314" s="679"/>
      <c r="V314" s="679"/>
      <c r="W314" s="679"/>
      <c r="X314" s="679"/>
      <c r="Y314" s="679"/>
      <c r="Z314" s="679"/>
      <c r="AA314" s="679"/>
      <c r="AB314" s="679"/>
      <c r="AC314" s="679"/>
      <c r="AD314" s="679"/>
      <c r="AE314" s="679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:43" ht="12.75">
      <c r="A315" s="679"/>
      <c r="B315" s="679"/>
      <c r="C315" s="679"/>
      <c r="D315" s="679"/>
      <c r="E315" s="679"/>
      <c r="F315" s="679"/>
      <c r="G315" s="679"/>
      <c r="H315" s="679"/>
      <c r="I315" s="679"/>
      <c r="J315" s="679"/>
      <c r="K315" s="679"/>
      <c r="L315" s="679"/>
      <c r="M315" s="679"/>
      <c r="N315" s="679"/>
      <c r="O315" s="679"/>
      <c r="P315" s="679"/>
      <c r="Q315" s="679"/>
      <c r="R315" s="679"/>
      <c r="S315" s="679"/>
      <c r="T315" s="679"/>
      <c r="U315" s="679"/>
      <c r="V315" s="679"/>
      <c r="W315" s="679"/>
      <c r="X315" s="679"/>
      <c r="Y315" s="679"/>
      <c r="Z315" s="679"/>
      <c r="AA315" s="679"/>
      <c r="AB315" s="679"/>
      <c r="AC315" s="679"/>
      <c r="AD315" s="679"/>
      <c r="AE315" s="679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:43" ht="12.75">
      <c r="A316" s="679"/>
      <c r="B316" s="679"/>
      <c r="C316" s="679"/>
      <c r="D316" s="679"/>
      <c r="E316" s="679"/>
      <c r="F316" s="679"/>
      <c r="G316" s="679"/>
      <c r="H316" s="679"/>
      <c r="I316" s="679"/>
      <c r="J316" s="679"/>
      <c r="K316" s="679"/>
      <c r="L316" s="679"/>
      <c r="M316" s="679"/>
      <c r="N316" s="679"/>
      <c r="O316" s="679"/>
      <c r="P316" s="679"/>
      <c r="Q316" s="679"/>
      <c r="R316" s="679"/>
      <c r="S316" s="679"/>
      <c r="T316" s="679"/>
      <c r="U316" s="679"/>
      <c r="V316" s="679"/>
      <c r="W316" s="679"/>
      <c r="X316" s="679"/>
      <c r="Y316" s="679"/>
      <c r="Z316" s="679"/>
      <c r="AA316" s="679"/>
      <c r="AB316" s="679"/>
      <c r="AC316" s="679"/>
      <c r="AD316" s="679"/>
      <c r="AE316" s="679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:43" ht="12.75">
      <c r="A317" s="679"/>
      <c r="B317" s="679"/>
      <c r="C317" s="679"/>
      <c r="D317" s="679"/>
      <c r="E317" s="679"/>
      <c r="F317" s="679"/>
      <c r="G317" s="679"/>
      <c r="H317" s="679"/>
      <c r="I317" s="679"/>
      <c r="J317" s="679"/>
      <c r="K317" s="679"/>
      <c r="L317" s="679"/>
      <c r="M317" s="679"/>
      <c r="N317" s="679"/>
      <c r="O317" s="679"/>
      <c r="P317" s="679"/>
      <c r="Q317" s="679"/>
      <c r="R317" s="679"/>
      <c r="S317" s="679"/>
      <c r="T317" s="679"/>
      <c r="U317" s="679"/>
      <c r="V317" s="679"/>
      <c r="W317" s="679"/>
      <c r="X317" s="679"/>
      <c r="Y317" s="679"/>
      <c r="Z317" s="679"/>
      <c r="AA317" s="679"/>
      <c r="AB317" s="679"/>
      <c r="AC317" s="679"/>
      <c r="AD317" s="679"/>
      <c r="AE317" s="679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:43" ht="12.75">
      <c r="A318" s="679"/>
      <c r="B318" s="679"/>
      <c r="C318" s="679"/>
      <c r="D318" s="679"/>
      <c r="E318" s="679"/>
      <c r="F318" s="679"/>
      <c r="G318" s="679"/>
      <c r="H318" s="679"/>
      <c r="I318" s="679"/>
      <c r="J318" s="679"/>
      <c r="K318" s="679"/>
      <c r="L318" s="679"/>
      <c r="M318" s="679"/>
      <c r="N318" s="679"/>
      <c r="O318" s="679"/>
      <c r="P318" s="679"/>
      <c r="Q318" s="679"/>
      <c r="R318" s="679"/>
      <c r="S318" s="679"/>
      <c r="T318" s="679"/>
      <c r="U318" s="679"/>
      <c r="V318" s="679"/>
      <c r="W318" s="679"/>
      <c r="X318" s="679"/>
      <c r="Y318" s="679"/>
      <c r="Z318" s="679"/>
      <c r="AA318" s="679"/>
      <c r="AB318" s="679"/>
      <c r="AC318" s="679"/>
      <c r="AD318" s="679"/>
      <c r="AE318" s="679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:43" ht="12.75">
      <c r="A319" s="679"/>
      <c r="B319" s="679"/>
      <c r="C319" s="679"/>
      <c r="D319" s="679"/>
      <c r="E319" s="679"/>
      <c r="F319" s="679"/>
      <c r="G319" s="679"/>
      <c r="H319" s="679"/>
      <c r="I319" s="679"/>
      <c r="J319" s="679"/>
      <c r="K319" s="679"/>
      <c r="L319" s="679"/>
      <c r="M319" s="679"/>
      <c r="N319" s="679"/>
      <c r="O319" s="679"/>
      <c r="P319" s="679"/>
      <c r="Q319" s="679"/>
      <c r="R319" s="679"/>
      <c r="S319" s="679"/>
      <c r="T319" s="679"/>
      <c r="U319" s="679"/>
      <c r="V319" s="679"/>
      <c r="W319" s="679"/>
      <c r="X319" s="679"/>
      <c r="Y319" s="679"/>
      <c r="Z319" s="679"/>
      <c r="AA319" s="679"/>
      <c r="AB319" s="679"/>
      <c r="AC319" s="679"/>
      <c r="AD319" s="679"/>
      <c r="AE319" s="67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:43" ht="12.75">
      <c r="A320" s="679"/>
      <c r="B320" s="679"/>
      <c r="C320" s="679"/>
      <c r="D320" s="679"/>
      <c r="E320" s="679"/>
      <c r="F320" s="679"/>
      <c r="G320" s="679"/>
      <c r="H320" s="679"/>
      <c r="I320" s="679"/>
      <c r="J320" s="679"/>
      <c r="K320" s="679"/>
      <c r="L320" s="679"/>
      <c r="M320" s="679"/>
      <c r="N320" s="679"/>
      <c r="O320" s="679"/>
      <c r="P320" s="679"/>
      <c r="Q320" s="679"/>
      <c r="R320" s="679"/>
      <c r="S320" s="679"/>
      <c r="T320" s="679"/>
      <c r="U320" s="679"/>
      <c r="V320" s="679"/>
      <c r="W320" s="679"/>
      <c r="X320" s="679"/>
      <c r="Y320" s="679"/>
      <c r="Z320" s="679"/>
      <c r="AA320" s="679"/>
      <c r="AB320" s="679"/>
      <c r="AC320" s="679"/>
      <c r="AD320" s="679"/>
      <c r="AE320" s="679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:43" ht="12.75">
      <c r="A321" s="679"/>
      <c r="B321" s="679"/>
      <c r="C321" s="679"/>
      <c r="D321" s="679"/>
      <c r="E321" s="679"/>
      <c r="F321" s="679"/>
      <c r="G321" s="679"/>
      <c r="H321" s="679"/>
      <c r="I321" s="679"/>
      <c r="J321" s="679"/>
      <c r="K321" s="679"/>
      <c r="L321" s="679"/>
      <c r="M321" s="679"/>
      <c r="N321" s="679"/>
      <c r="O321" s="679"/>
      <c r="P321" s="679"/>
      <c r="Q321" s="679"/>
      <c r="R321" s="679"/>
      <c r="S321" s="679"/>
      <c r="T321" s="679"/>
      <c r="U321" s="679"/>
      <c r="V321" s="679"/>
      <c r="W321" s="679"/>
      <c r="X321" s="679"/>
      <c r="Y321" s="679"/>
      <c r="Z321" s="679"/>
      <c r="AA321" s="679"/>
      <c r="AB321" s="679"/>
      <c r="AC321" s="679"/>
      <c r="AD321" s="679"/>
      <c r="AE321" s="679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:43" ht="12.75">
      <c r="A322" s="679"/>
      <c r="B322" s="679"/>
      <c r="C322" s="679"/>
      <c r="D322" s="679"/>
      <c r="E322" s="679"/>
      <c r="F322" s="679"/>
      <c r="G322" s="679"/>
      <c r="H322" s="679"/>
      <c r="I322" s="679"/>
      <c r="J322" s="679"/>
      <c r="K322" s="679"/>
      <c r="L322" s="679"/>
      <c r="M322" s="679"/>
      <c r="N322" s="679"/>
      <c r="O322" s="679"/>
      <c r="P322" s="679"/>
      <c r="Q322" s="679"/>
      <c r="R322" s="679"/>
      <c r="S322" s="679"/>
      <c r="T322" s="679"/>
      <c r="U322" s="679"/>
      <c r="V322" s="679"/>
      <c r="W322" s="679"/>
      <c r="X322" s="679"/>
      <c r="Y322" s="679"/>
      <c r="Z322" s="679"/>
      <c r="AA322" s="679"/>
      <c r="AB322" s="679"/>
      <c r="AC322" s="679"/>
      <c r="AD322" s="679"/>
      <c r="AE322" s="679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:43" ht="12.75">
      <c r="A323" s="679"/>
      <c r="B323" s="679"/>
      <c r="C323" s="679"/>
      <c r="D323" s="679"/>
      <c r="E323" s="679"/>
      <c r="F323" s="679"/>
      <c r="G323" s="679"/>
      <c r="H323" s="679"/>
      <c r="I323" s="679"/>
      <c r="J323" s="679"/>
      <c r="K323" s="679"/>
      <c r="L323" s="679"/>
      <c r="M323" s="679"/>
      <c r="N323" s="679"/>
      <c r="O323" s="679"/>
      <c r="P323" s="679"/>
      <c r="Q323" s="679"/>
      <c r="R323" s="679"/>
      <c r="S323" s="679"/>
      <c r="T323" s="679"/>
      <c r="U323" s="679"/>
      <c r="V323" s="679"/>
      <c r="W323" s="679"/>
      <c r="X323" s="679"/>
      <c r="Y323" s="679"/>
      <c r="Z323" s="679"/>
      <c r="AA323" s="679"/>
      <c r="AB323" s="679"/>
      <c r="AC323" s="679"/>
      <c r="AD323" s="679"/>
      <c r="AE323" s="679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:43" ht="12.75">
      <c r="A324" s="679"/>
      <c r="B324" s="679"/>
      <c r="C324" s="679"/>
      <c r="D324" s="679"/>
      <c r="E324" s="679"/>
      <c r="F324" s="679"/>
      <c r="G324" s="679"/>
      <c r="H324" s="679"/>
      <c r="I324" s="679"/>
      <c r="J324" s="679"/>
      <c r="K324" s="679"/>
      <c r="L324" s="679"/>
      <c r="M324" s="679"/>
      <c r="N324" s="679"/>
      <c r="O324" s="679"/>
      <c r="P324" s="679"/>
      <c r="Q324" s="679"/>
      <c r="R324" s="679"/>
      <c r="S324" s="679"/>
      <c r="T324" s="679"/>
      <c r="U324" s="679"/>
      <c r="V324" s="679"/>
      <c r="W324" s="679"/>
      <c r="X324" s="679"/>
      <c r="Y324" s="679"/>
      <c r="Z324" s="679"/>
      <c r="AA324" s="679"/>
      <c r="AB324" s="679"/>
      <c r="AC324" s="679"/>
      <c r="AD324" s="679"/>
      <c r="AE324" s="679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:43" ht="12.75">
      <c r="A325" s="679"/>
      <c r="B325" s="679"/>
      <c r="C325" s="679"/>
      <c r="D325" s="679"/>
      <c r="E325" s="679"/>
      <c r="F325" s="679"/>
      <c r="G325" s="679"/>
      <c r="H325" s="679"/>
      <c r="I325" s="679"/>
      <c r="J325" s="679"/>
      <c r="K325" s="679"/>
      <c r="L325" s="679"/>
      <c r="M325" s="679"/>
      <c r="N325" s="679"/>
      <c r="O325" s="679"/>
      <c r="P325" s="679"/>
      <c r="Q325" s="679"/>
      <c r="R325" s="679"/>
      <c r="S325" s="679"/>
      <c r="T325" s="679"/>
      <c r="U325" s="679"/>
      <c r="V325" s="679"/>
      <c r="W325" s="679"/>
      <c r="X325" s="679"/>
      <c r="Y325" s="679"/>
      <c r="Z325" s="679"/>
      <c r="AA325" s="679"/>
      <c r="AB325" s="679"/>
      <c r="AC325" s="679"/>
      <c r="AD325" s="679"/>
      <c r="AE325" s="679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:43" ht="12.75">
      <c r="A326" s="679"/>
      <c r="B326" s="679"/>
      <c r="C326" s="679"/>
      <c r="D326" s="679"/>
      <c r="E326" s="679"/>
      <c r="F326" s="679"/>
      <c r="G326" s="679"/>
      <c r="H326" s="679"/>
      <c r="I326" s="679"/>
      <c r="J326" s="679"/>
      <c r="K326" s="679"/>
      <c r="L326" s="679"/>
      <c r="M326" s="679"/>
      <c r="N326" s="679"/>
      <c r="O326" s="679"/>
      <c r="P326" s="679"/>
      <c r="Q326" s="679"/>
      <c r="R326" s="679"/>
      <c r="S326" s="679"/>
      <c r="T326" s="679"/>
      <c r="U326" s="679"/>
      <c r="V326" s="679"/>
      <c r="W326" s="679"/>
      <c r="X326" s="679"/>
      <c r="Y326" s="679"/>
      <c r="Z326" s="679"/>
      <c r="AA326" s="679"/>
      <c r="AB326" s="679"/>
      <c r="AC326" s="679"/>
      <c r="AD326" s="679"/>
      <c r="AE326" s="679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:43" ht="12.75">
      <c r="A327" s="679"/>
      <c r="B327" s="679"/>
      <c r="C327" s="679"/>
      <c r="D327" s="679"/>
      <c r="E327" s="679"/>
      <c r="F327" s="679"/>
      <c r="G327" s="679"/>
      <c r="H327" s="679"/>
      <c r="I327" s="679"/>
      <c r="J327" s="679"/>
      <c r="K327" s="679"/>
      <c r="L327" s="679"/>
      <c r="M327" s="679"/>
      <c r="N327" s="679"/>
      <c r="O327" s="679"/>
      <c r="P327" s="679"/>
      <c r="Q327" s="679"/>
      <c r="R327" s="679"/>
      <c r="S327" s="679"/>
      <c r="T327" s="679"/>
      <c r="U327" s="679"/>
      <c r="V327" s="679"/>
      <c r="W327" s="679"/>
      <c r="X327" s="679"/>
      <c r="Y327" s="679"/>
      <c r="Z327" s="679"/>
      <c r="AA327" s="679"/>
      <c r="AB327" s="679"/>
      <c r="AC327" s="679"/>
      <c r="AD327" s="679"/>
      <c r="AE327" s="679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:43" ht="12.75">
      <c r="A328" s="679"/>
      <c r="B328" s="679"/>
      <c r="C328" s="679"/>
      <c r="D328" s="679"/>
      <c r="E328" s="679"/>
      <c r="F328" s="679"/>
      <c r="G328" s="679"/>
      <c r="H328" s="679"/>
      <c r="I328" s="679"/>
      <c r="J328" s="679"/>
      <c r="K328" s="679"/>
      <c r="L328" s="679"/>
      <c r="M328" s="679"/>
      <c r="N328" s="679"/>
      <c r="O328" s="679"/>
      <c r="P328" s="679"/>
      <c r="Q328" s="679"/>
      <c r="R328" s="679"/>
      <c r="S328" s="679"/>
      <c r="T328" s="679"/>
      <c r="U328" s="679"/>
      <c r="V328" s="679"/>
      <c r="W328" s="679"/>
      <c r="X328" s="679"/>
      <c r="Y328" s="679"/>
      <c r="Z328" s="679"/>
      <c r="AA328" s="679"/>
      <c r="AB328" s="679"/>
      <c r="AC328" s="679"/>
      <c r="AD328" s="679"/>
      <c r="AE328" s="679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:43" ht="12.75">
      <c r="A329" s="679"/>
      <c r="B329" s="679"/>
      <c r="C329" s="679"/>
      <c r="D329" s="679"/>
      <c r="E329" s="679"/>
      <c r="F329" s="679"/>
      <c r="G329" s="679"/>
      <c r="H329" s="679"/>
      <c r="I329" s="679"/>
      <c r="J329" s="679"/>
      <c r="K329" s="679"/>
      <c r="L329" s="679"/>
      <c r="M329" s="679"/>
      <c r="N329" s="679"/>
      <c r="O329" s="679"/>
      <c r="P329" s="679"/>
      <c r="Q329" s="679"/>
      <c r="R329" s="679"/>
      <c r="S329" s="679"/>
      <c r="T329" s="679"/>
      <c r="U329" s="679"/>
      <c r="V329" s="679"/>
      <c r="W329" s="679"/>
      <c r="X329" s="679"/>
      <c r="Y329" s="679"/>
      <c r="Z329" s="679"/>
      <c r="AA329" s="679"/>
      <c r="AB329" s="679"/>
      <c r="AC329" s="679"/>
      <c r="AD329" s="679"/>
      <c r="AE329" s="67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:43" ht="12.75">
      <c r="A330" s="679"/>
      <c r="B330" s="679"/>
      <c r="C330" s="679"/>
      <c r="D330" s="679"/>
      <c r="E330" s="679"/>
      <c r="F330" s="679"/>
      <c r="G330" s="679"/>
      <c r="H330" s="679"/>
      <c r="I330" s="679"/>
      <c r="J330" s="679"/>
      <c r="K330" s="679"/>
      <c r="L330" s="679"/>
      <c r="M330" s="679"/>
      <c r="N330" s="679"/>
      <c r="O330" s="679"/>
      <c r="P330" s="679"/>
      <c r="Q330" s="679"/>
      <c r="R330" s="679"/>
      <c r="S330" s="679"/>
      <c r="T330" s="679"/>
      <c r="U330" s="679"/>
      <c r="V330" s="679"/>
      <c r="W330" s="679"/>
      <c r="X330" s="679"/>
      <c r="Y330" s="679"/>
      <c r="Z330" s="679"/>
      <c r="AA330" s="679"/>
      <c r="AB330" s="679"/>
      <c r="AC330" s="679"/>
      <c r="AD330" s="679"/>
      <c r="AE330" s="679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:43" ht="12.75">
      <c r="A331" s="679"/>
      <c r="B331" s="679"/>
      <c r="C331" s="679"/>
      <c r="D331" s="679"/>
      <c r="E331" s="679"/>
      <c r="F331" s="679"/>
      <c r="G331" s="679"/>
      <c r="H331" s="679"/>
      <c r="I331" s="679"/>
      <c r="J331" s="679"/>
      <c r="K331" s="679"/>
      <c r="L331" s="679"/>
      <c r="M331" s="679"/>
      <c r="N331" s="679"/>
      <c r="O331" s="679"/>
      <c r="P331" s="679"/>
      <c r="Q331" s="679"/>
      <c r="R331" s="679"/>
      <c r="S331" s="679"/>
      <c r="T331" s="679"/>
      <c r="U331" s="679"/>
      <c r="V331" s="679"/>
      <c r="W331" s="679"/>
      <c r="X331" s="679"/>
      <c r="Y331" s="679"/>
      <c r="Z331" s="679"/>
      <c r="AA331" s="679"/>
      <c r="AB331" s="679"/>
      <c r="AC331" s="679"/>
      <c r="AD331" s="679"/>
      <c r="AE331" s="679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:43" ht="12.75">
      <c r="A332" s="679"/>
      <c r="B332" s="679"/>
      <c r="C332" s="679"/>
      <c r="D332" s="679"/>
      <c r="E332" s="679"/>
      <c r="F332" s="679"/>
      <c r="G332" s="679"/>
      <c r="H332" s="679"/>
      <c r="I332" s="679"/>
      <c r="J332" s="679"/>
      <c r="K332" s="679"/>
      <c r="L332" s="679"/>
      <c r="M332" s="679"/>
      <c r="N332" s="679"/>
      <c r="O332" s="679"/>
      <c r="P332" s="679"/>
      <c r="Q332" s="679"/>
      <c r="R332" s="679"/>
      <c r="S332" s="679"/>
      <c r="T332" s="679"/>
      <c r="U332" s="679"/>
      <c r="V332" s="679"/>
      <c r="W332" s="679"/>
      <c r="X332" s="679"/>
      <c r="Y332" s="679"/>
      <c r="Z332" s="679"/>
      <c r="AA332" s="679"/>
      <c r="AB332" s="679"/>
      <c r="AC332" s="679"/>
      <c r="AD332" s="679"/>
      <c r="AE332" s="679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:43" ht="12.75">
      <c r="A333" s="679"/>
      <c r="B333" s="679"/>
      <c r="C333" s="679"/>
      <c r="D333" s="679"/>
      <c r="E333" s="679"/>
      <c r="F333" s="679"/>
      <c r="G333" s="679"/>
      <c r="H333" s="679"/>
      <c r="I333" s="679"/>
      <c r="J333" s="679"/>
      <c r="K333" s="679"/>
      <c r="L333" s="679"/>
      <c r="M333" s="679"/>
      <c r="N333" s="679"/>
      <c r="O333" s="679"/>
      <c r="P333" s="679"/>
      <c r="Q333" s="679"/>
      <c r="R333" s="679"/>
      <c r="S333" s="679"/>
      <c r="T333" s="679"/>
      <c r="U333" s="679"/>
      <c r="V333" s="679"/>
      <c r="W333" s="679"/>
      <c r="X333" s="679"/>
      <c r="Y333" s="679"/>
      <c r="Z333" s="679"/>
      <c r="AA333" s="679"/>
      <c r="AB333" s="679"/>
      <c r="AC333" s="679"/>
      <c r="AD333" s="679"/>
      <c r="AE333" s="679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:43" ht="12.75">
      <c r="A334" s="679"/>
      <c r="B334" s="679"/>
      <c r="C334" s="679"/>
      <c r="D334" s="679"/>
      <c r="E334" s="679"/>
      <c r="F334" s="679"/>
      <c r="G334" s="679"/>
      <c r="H334" s="679"/>
      <c r="I334" s="679"/>
      <c r="J334" s="679"/>
      <c r="K334" s="679"/>
      <c r="L334" s="679"/>
      <c r="M334" s="679"/>
      <c r="N334" s="679"/>
      <c r="O334" s="679"/>
      <c r="P334" s="679"/>
      <c r="Q334" s="679"/>
      <c r="R334" s="679"/>
      <c r="S334" s="679"/>
      <c r="T334" s="679"/>
      <c r="U334" s="679"/>
      <c r="V334" s="679"/>
      <c r="W334" s="679"/>
      <c r="X334" s="679"/>
      <c r="Y334" s="679"/>
      <c r="Z334" s="679"/>
      <c r="AA334" s="679"/>
      <c r="AB334" s="679"/>
      <c r="AC334" s="679"/>
      <c r="AD334" s="679"/>
      <c r="AE334" s="679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:43" ht="12.75">
      <c r="A335" s="679"/>
      <c r="B335" s="679"/>
      <c r="C335" s="679"/>
      <c r="D335" s="679"/>
      <c r="E335" s="679"/>
      <c r="F335" s="679"/>
      <c r="G335" s="679"/>
      <c r="H335" s="679"/>
      <c r="I335" s="679"/>
      <c r="J335" s="679"/>
      <c r="K335" s="679"/>
      <c r="L335" s="679"/>
      <c r="M335" s="679"/>
      <c r="N335" s="679"/>
      <c r="O335" s="679"/>
      <c r="P335" s="679"/>
      <c r="Q335" s="679"/>
      <c r="R335" s="679"/>
      <c r="S335" s="679"/>
      <c r="T335" s="679"/>
      <c r="U335" s="679"/>
      <c r="V335" s="679"/>
      <c r="W335" s="679"/>
      <c r="X335" s="679"/>
      <c r="Y335" s="679"/>
      <c r="Z335" s="679"/>
      <c r="AA335" s="679"/>
      <c r="AB335" s="679"/>
      <c r="AC335" s="679"/>
      <c r="AD335" s="679"/>
      <c r="AE335" s="679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:43" ht="12.75">
      <c r="A336" s="679"/>
      <c r="B336" s="679"/>
      <c r="C336" s="679"/>
      <c r="D336" s="679"/>
      <c r="E336" s="679"/>
      <c r="F336" s="679"/>
      <c r="G336" s="679"/>
      <c r="H336" s="679"/>
      <c r="I336" s="679"/>
      <c r="J336" s="679"/>
      <c r="K336" s="679"/>
      <c r="L336" s="679"/>
      <c r="M336" s="679"/>
      <c r="N336" s="679"/>
      <c r="O336" s="679"/>
      <c r="P336" s="679"/>
      <c r="Q336" s="679"/>
      <c r="R336" s="679"/>
      <c r="S336" s="679"/>
      <c r="T336" s="679"/>
      <c r="U336" s="679"/>
      <c r="V336" s="679"/>
      <c r="W336" s="679"/>
      <c r="X336" s="679"/>
      <c r="Y336" s="679"/>
      <c r="Z336" s="679"/>
      <c r="AA336" s="679"/>
      <c r="AB336" s="679"/>
      <c r="AC336" s="679"/>
      <c r="AD336" s="679"/>
      <c r="AE336" s="679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:43" ht="12.75">
      <c r="A337" s="679"/>
      <c r="B337" s="679"/>
      <c r="C337" s="679"/>
      <c r="D337" s="679"/>
      <c r="E337" s="679"/>
      <c r="F337" s="679"/>
      <c r="G337" s="679"/>
      <c r="H337" s="679"/>
      <c r="I337" s="679"/>
      <c r="J337" s="679"/>
      <c r="K337" s="679"/>
      <c r="L337" s="679"/>
      <c r="M337" s="679"/>
      <c r="N337" s="679"/>
      <c r="O337" s="679"/>
      <c r="P337" s="679"/>
      <c r="Q337" s="679"/>
      <c r="R337" s="679"/>
      <c r="S337" s="679"/>
      <c r="T337" s="679"/>
      <c r="U337" s="679"/>
      <c r="V337" s="679"/>
      <c r="W337" s="679"/>
      <c r="X337" s="679"/>
      <c r="Y337" s="679"/>
      <c r="Z337" s="679"/>
      <c r="AA337" s="679"/>
      <c r="AB337" s="679"/>
      <c r="AC337" s="679"/>
      <c r="AD337" s="679"/>
      <c r="AE337" s="679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:43" ht="12.75">
      <c r="A338" s="679"/>
      <c r="B338" s="679"/>
      <c r="C338" s="679"/>
      <c r="D338" s="679"/>
      <c r="E338" s="679"/>
      <c r="F338" s="679"/>
      <c r="G338" s="679"/>
      <c r="H338" s="679"/>
      <c r="I338" s="679"/>
      <c r="J338" s="679"/>
      <c r="K338" s="679"/>
      <c r="L338" s="679"/>
      <c r="M338" s="679"/>
      <c r="N338" s="679"/>
      <c r="O338" s="679"/>
      <c r="P338" s="679"/>
      <c r="Q338" s="679"/>
      <c r="R338" s="679"/>
      <c r="S338" s="679"/>
      <c r="T338" s="679"/>
      <c r="U338" s="679"/>
      <c r="V338" s="679"/>
      <c r="W338" s="679"/>
      <c r="X338" s="679"/>
      <c r="Y338" s="679"/>
      <c r="Z338" s="679"/>
      <c r="AA338" s="679"/>
      <c r="AB338" s="679"/>
      <c r="AC338" s="679"/>
      <c r="AD338" s="679"/>
      <c r="AE338" s="679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:43" ht="12.75">
      <c r="A339" s="679"/>
      <c r="B339" s="679"/>
      <c r="C339" s="679"/>
      <c r="D339" s="679"/>
      <c r="E339" s="679"/>
      <c r="F339" s="679"/>
      <c r="G339" s="679"/>
      <c r="H339" s="679"/>
      <c r="I339" s="679"/>
      <c r="J339" s="679"/>
      <c r="K339" s="679"/>
      <c r="L339" s="679"/>
      <c r="M339" s="679"/>
      <c r="N339" s="679"/>
      <c r="O339" s="679"/>
      <c r="P339" s="679"/>
      <c r="Q339" s="679"/>
      <c r="R339" s="679"/>
      <c r="S339" s="679"/>
      <c r="T339" s="679"/>
      <c r="U339" s="679"/>
      <c r="V339" s="679"/>
      <c r="W339" s="679"/>
      <c r="X339" s="679"/>
      <c r="Y339" s="679"/>
      <c r="Z339" s="679"/>
      <c r="AA339" s="679"/>
      <c r="AB339" s="679"/>
      <c r="AC339" s="679"/>
      <c r="AD339" s="679"/>
      <c r="AE339" s="67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:43" ht="12.75">
      <c r="A340" s="679"/>
      <c r="B340" s="679"/>
      <c r="C340" s="679"/>
      <c r="D340" s="679"/>
      <c r="E340" s="679"/>
      <c r="F340" s="679"/>
      <c r="G340" s="679"/>
      <c r="H340" s="679"/>
      <c r="I340" s="679"/>
      <c r="J340" s="679"/>
      <c r="K340" s="679"/>
      <c r="L340" s="679"/>
      <c r="M340" s="679"/>
      <c r="N340" s="679"/>
      <c r="O340" s="679"/>
      <c r="P340" s="679"/>
      <c r="Q340" s="679"/>
      <c r="R340" s="679"/>
      <c r="S340" s="679"/>
      <c r="T340" s="679"/>
      <c r="U340" s="679"/>
      <c r="V340" s="679"/>
      <c r="W340" s="679"/>
      <c r="X340" s="679"/>
      <c r="Y340" s="679"/>
      <c r="Z340" s="679"/>
      <c r="AA340" s="679"/>
      <c r="AB340" s="679"/>
      <c r="AC340" s="679"/>
      <c r="AD340" s="679"/>
      <c r="AE340" s="679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:43" ht="12.75">
      <c r="A341" s="679"/>
      <c r="B341" s="679"/>
      <c r="C341" s="679"/>
      <c r="D341" s="679"/>
      <c r="E341" s="679"/>
      <c r="F341" s="679"/>
      <c r="G341" s="679"/>
      <c r="H341" s="679"/>
      <c r="I341" s="679"/>
      <c r="J341" s="679"/>
      <c r="K341" s="679"/>
      <c r="L341" s="679"/>
      <c r="M341" s="679"/>
      <c r="N341" s="679"/>
      <c r="O341" s="679"/>
      <c r="P341" s="679"/>
      <c r="Q341" s="679"/>
      <c r="R341" s="679"/>
      <c r="S341" s="679"/>
      <c r="T341" s="679"/>
      <c r="U341" s="679"/>
      <c r="V341" s="679"/>
      <c r="W341" s="679"/>
      <c r="X341" s="679"/>
      <c r="Y341" s="679"/>
      <c r="Z341" s="679"/>
      <c r="AA341" s="679"/>
      <c r="AB341" s="679"/>
      <c r="AC341" s="679"/>
      <c r="AD341" s="679"/>
      <c r="AE341" s="679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:43" ht="12.75">
      <c r="A342" s="679"/>
      <c r="B342" s="679"/>
      <c r="C342" s="679"/>
      <c r="D342" s="679"/>
      <c r="E342" s="679"/>
      <c r="F342" s="679"/>
      <c r="G342" s="679"/>
      <c r="H342" s="679"/>
      <c r="I342" s="679"/>
      <c r="J342" s="679"/>
      <c r="K342" s="679"/>
      <c r="L342" s="679"/>
      <c r="M342" s="679"/>
      <c r="N342" s="679"/>
      <c r="O342" s="679"/>
      <c r="P342" s="679"/>
      <c r="Q342" s="679"/>
      <c r="R342" s="679"/>
      <c r="S342" s="679"/>
      <c r="T342" s="679"/>
      <c r="U342" s="679"/>
      <c r="V342" s="679"/>
      <c r="W342" s="679"/>
      <c r="X342" s="679"/>
      <c r="Y342" s="679"/>
      <c r="Z342" s="679"/>
      <c r="AA342" s="679"/>
      <c r="AB342" s="679"/>
      <c r="AC342" s="679"/>
      <c r="AD342" s="679"/>
      <c r="AE342" s="679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:43" ht="12.75">
      <c r="A343" s="679"/>
      <c r="B343" s="679"/>
      <c r="C343" s="679"/>
      <c r="D343" s="679"/>
      <c r="E343" s="679"/>
      <c r="F343" s="679"/>
      <c r="G343" s="679"/>
      <c r="H343" s="679"/>
      <c r="I343" s="679"/>
      <c r="J343" s="679"/>
      <c r="K343" s="679"/>
      <c r="L343" s="679"/>
      <c r="M343" s="679"/>
      <c r="N343" s="679"/>
      <c r="O343" s="679"/>
      <c r="P343" s="679"/>
      <c r="Q343" s="679"/>
      <c r="R343" s="679"/>
      <c r="S343" s="679"/>
      <c r="T343" s="679"/>
      <c r="U343" s="679"/>
      <c r="V343" s="679"/>
      <c r="W343" s="679"/>
      <c r="X343" s="679"/>
      <c r="Y343" s="679"/>
      <c r="Z343" s="679"/>
      <c r="AA343" s="679"/>
      <c r="AB343" s="679"/>
      <c r="AC343" s="679"/>
      <c r="AD343" s="679"/>
      <c r="AE343" s="679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:43" ht="12.75">
      <c r="A344" s="679"/>
      <c r="B344" s="679"/>
      <c r="C344" s="679"/>
      <c r="D344" s="679"/>
      <c r="E344" s="679"/>
      <c r="F344" s="679"/>
      <c r="G344" s="679"/>
      <c r="H344" s="679"/>
      <c r="I344" s="679"/>
      <c r="J344" s="679"/>
      <c r="K344" s="679"/>
      <c r="L344" s="679"/>
      <c r="M344" s="679"/>
      <c r="N344" s="679"/>
      <c r="O344" s="679"/>
      <c r="P344" s="679"/>
      <c r="Q344" s="679"/>
      <c r="R344" s="679"/>
      <c r="S344" s="679"/>
      <c r="T344" s="679"/>
      <c r="U344" s="679"/>
      <c r="V344" s="679"/>
      <c r="W344" s="679"/>
      <c r="X344" s="679"/>
      <c r="Y344" s="679"/>
      <c r="Z344" s="679"/>
      <c r="AA344" s="679"/>
      <c r="AB344" s="679"/>
      <c r="AC344" s="679"/>
      <c r="AD344" s="679"/>
      <c r="AE344" s="679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:43" ht="12.75">
      <c r="A345" s="679"/>
      <c r="B345" s="679"/>
      <c r="C345" s="679"/>
      <c r="D345" s="679"/>
      <c r="E345" s="679"/>
      <c r="F345" s="679"/>
      <c r="G345" s="679"/>
      <c r="H345" s="679"/>
      <c r="I345" s="679"/>
      <c r="J345" s="679"/>
      <c r="K345" s="679"/>
      <c r="L345" s="679"/>
      <c r="M345" s="679"/>
      <c r="N345" s="679"/>
      <c r="O345" s="679"/>
      <c r="P345" s="679"/>
      <c r="Q345" s="679"/>
      <c r="R345" s="679"/>
      <c r="S345" s="679"/>
      <c r="T345" s="679"/>
      <c r="U345" s="679"/>
      <c r="V345" s="679"/>
      <c r="W345" s="679"/>
      <c r="X345" s="679"/>
      <c r="Y345" s="679"/>
      <c r="Z345" s="679"/>
      <c r="AA345" s="679"/>
      <c r="AB345" s="679"/>
      <c r="AC345" s="679"/>
      <c r="AD345" s="679"/>
      <c r="AE345" s="679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:43" ht="12.75">
      <c r="A346" s="679"/>
      <c r="B346" s="679"/>
      <c r="C346" s="679"/>
      <c r="D346" s="679"/>
      <c r="E346" s="679"/>
      <c r="F346" s="679"/>
      <c r="G346" s="679"/>
      <c r="H346" s="679"/>
      <c r="I346" s="679"/>
      <c r="J346" s="679"/>
      <c r="K346" s="679"/>
      <c r="L346" s="679"/>
      <c r="M346" s="679"/>
      <c r="N346" s="679"/>
      <c r="O346" s="679"/>
      <c r="P346" s="679"/>
      <c r="Q346" s="679"/>
      <c r="R346" s="679"/>
      <c r="S346" s="679"/>
      <c r="T346" s="679"/>
      <c r="U346" s="679"/>
      <c r="V346" s="679"/>
      <c r="W346" s="679"/>
      <c r="X346" s="679"/>
      <c r="Y346" s="679"/>
      <c r="Z346" s="679"/>
      <c r="AA346" s="679"/>
      <c r="AB346" s="679"/>
      <c r="AC346" s="679"/>
      <c r="AD346" s="679"/>
      <c r="AE346" s="679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:43" ht="12.75">
      <c r="A347" s="679"/>
      <c r="B347" s="679"/>
      <c r="C347" s="679"/>
      <c r="D347" s="679"/>
      <c r="E347" s="679"/>
      <c r="F347" s="679"/>
      <c r="G347" s="679"/>
      <c r="H347" s="679"/>
      <c r="I347" s="679"/>
      <c r="J347" s="679"/>
      <c r="K347" s="679"/>
      <c r="L347" s="679"/>
      <c r="M347" s="679"/>
      <c r="N347" s="679"/>
      <c r="O347" s="679"/>
      <c r="P347" s="679"/>
      <c r="Q347" s="679"/>
      <c r="R347" s="679"/>
      <c r="S347" s="679"/>
      <c r="T347" s="679"/>
      <c r="U347" s="679"/>
      <c r="V347" s="679"/>
      <c r="W347" s="679"/>
      <c r="X347" s="679"/>
      <c r="Y347" s="679"/>
      <c r="Z347" s="679"/>
      <c r="AA347" s="679"/>
      <c r="AB347" s="679"/>
      <c r="AC347" s="679"/>
      <c r="AD347" s="679"/>
      <c r="AE347" s="679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:43" ht="12.75">
      <c r="A348" s="679"/>
      <c r="B348" s="679"/>
      <c r="C348" s="679"/>
      <c r="D348" s="679"/>
      <c r="E348" s="679"/>
      <c r="F348" s="679"/>
      <c r="G348" s="679"/>
      <c r="H348" s="679"/>
      <c r="I348" s="679"/>
      <c r="J348" s="679"/>
      <c r="K348" s="679"/>
      <c r="L348" s="679"/>
      <c r="M348" s="679"/>
      <c r="N348" s="679"/>
      <c r="O348" s="679"/>
      <c r="P348" s="679"/>
      <c r="Q348" s="679"/>
      <c r="R348" s="679"/>
      <c r="S348" s="679"/>
      <c r="T348" s="679"/>
      <c r="U348" s="679"/>
      <c r="V348" s="679"/>
      <c r="W348" s="679"/>
      <c r="X348" s="679"/>
      <c r="Y348" s="679"/>
      <c r="Z348" s="679"/>
      <c r="AA348" s="679"/>
      <c r="AB348" s="679"/>
      <c r="AC348" s="679"/>
      <c r="AD348" s="679"/>
      <c r="AE348" s="679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:43" ht="12.75">
      <c r="A349" s="679"/>
      <c r="B349" s="679"/>
      <c r="C349" s="679"/>
      <c r="D349" s="679"/>
      <c r="E349" s="679"/>
      <c r="F349" s="679"/>
      <c r="G349" s="679"/>
      <c r="H349" s="679"/>
      <c r="I349" s="679"/>
      <c r="J349" s="679"/>
      <c r="K349" s="679"/>
      <c r="L349" s="679"/>
      <c r="M349" s="679"/>
      <c r="N349" s="679"/>
      <c r="O349" s="679"/>
      <c r="P349" s="679"/>
      <c r="Q349" s="679"/>
      <c r="R349" s="679"/>
      <c r="S349" s="679"/>
      <c r="T349" s="679"/>
      <c r="U349" s="679"/>
      <c r="V349" s="679"/>
      <c r="W349" s="679"/>
      <c r="X349" s="679"/>
      <c r="Y349" s="679"/>
      <c r="Z349" s="679"/>
      <c r="AA349" s="679"/>
      <c r="AB349" s="679"/>
      <c r="AC349" s="679"/>
      <c r="AD349" s="679"/>
      <c r="AE349" s="67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:43" ht="12.75">
      <c r="A350" s="679"/>
      <c r="B350" s="679"/>
      <c r="C350" s="679"/>
      <c r="D350" s="679"/>
      <c r="E350" s="679"/>
      <c r="F350" s="679"/>
      <c r="G350" s="679"/>
      <c r="H350" s="679"/>
      <c r="I350" s="679"/>
      <c r="J350" s="679"/>
      <c r="K350" s="679"/>
      <c r="L350" s="679"/>
      <c r="M350" s="679"/>
      <c r="N350" s="679"/>
      <c r="O350" s="679"/>
      <c r="P350" s="679"/>
      <c r="Q350" s="679"/>
      <c r="R350" s="679"/>
      <c r="S350" s="679"/>
      <c r="T350" s="679"/>
      <c r="U350" s="679"/>
      <c r="V350" s="679"/>
      <c r="W350" s="679"/>
      <c r="X350" s="679"/>
      <c r="Y350" s="679"/>
      <c r="Z350" s="679"/>
      <c r="AA350" s="679"/>
      <c r="AB350" s="679"/>
      <c r="AC350" s="679"/>
      <c r="AD350" s="679"/>
      <c r="AE350" s="679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:43" ht="12.75">
      <c r="A351" s="679"/>
      <c r="B351" s="679"/>
      <c r="C351" s="679"/>
      <c r="D351" s="679"/>
      <c r="E351" s="679"/>
      <c r="F351" s="679"/>
      <c r="G351" s="679"/>
      <c r="H351" s="679"/>
      <c r="I351" s="679"/>
      <c r="J351" s="679"/>
      <c r="K351" s="679"/>
      <c r="L351" s="679"/>
      <c r="M351" s="679"/>
      <c r="N351" s="679"/>
      <c r="O351" s="679"/>
      <c r="P351" s="679"/>
      <c r="Q351" s="679"/>
      <c r="R351" s="679"/>
      <c r="S351" s="679"/>
      <c r="T351" s="679"/>
      <c r="U351" s="679"/>
      <c r="V351" s="679"/>
      <c r="W351" s="679"/>
      <c r="X351" s="679"/>
      <c r="Y351" s="679"/>
      <c r="Z351" s="679"/>
      <c r="AA351" s="679"/>
      <c r="AB351" s="679"/>
      <c r="AC351" s="679"/>
      <c r="AD351" s="679"/>
      <c r="AE351" s="679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:43" ht="12.75">
      <c r="A352" s="679"/>
      <c r="B352" s="679"/>
      <c r="C352" s="679"/>
      <c r="D352" s="679"/>
      <c r="E352" s="679"/>
      <c r="F352" s="679"/>
      <c r="G352" s="679"/>
      <c r="H352" s="679"/>
      <c r="I352" s="679"/>
      <c r="J352" s="679"/>
      <c r="K352" s="679"/>
      <c r="L352" s="679"/>
      <c r="M352" s="679"/>
      <c r="N352" s="679"/>
      <c r="O352" s="679"/>
      <c r="P352" s="679"/>
      <c r="Q352" s="679"/>
      <c r="R352" s="679"/>
      <c r="S352" s="679"/>
      <c r="T352" s="679"/>
      <c r="U352" s="679"/>
      <c r="V352" s="679"/>
      <c r="W352" s="679"/>
      <c r="X352" s="679"/>
      <c r="Y352" s="679"/>
      <c r="Z352" s="679"/>
      <c r="AA352" s="679"/>
      <c r="AB352" s="679"/>
      <c r="AC352" s="679"/>
      <c r="AD352" s="679"/>
      <c r="AE352" s="679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:43" ht="12.75">
      <c r="A353" s="679"/>
      <c r="B353" s="679"/>
      <c r="C353" s="679"/>
      <c r="D353" s="679"/>
      <c r="E353" s="679"/>
      <c r="F353" s="679"/>
      <c r="G353" s="679"/>
      <c r="H353" s="679"/>
      <c r="I353" s="679"/>
      <c r="J353" s="679"/>
      <c r="K353" s="679"/>
      <c r="L353" s="679"/>
      <c r="M353" s="679"/>
      <c r="N353" s="679"/>
      <c r="O353" s="679"/>
      <c r="P353" s="679"/>
      <c r="Q353" s="679"/>
      <c r="R353" s="679"/>
      <c r="S353" s="679"/>
      <c r="T353" s="679"/>
      <c r="U353" s="679"/>
      <c r="V353" s="679"/>
      <c r="W353" s="679"/>
      <c r="X353" s="679"/>
      <c r="Y353" s="679"/>
      <c r="Z353" s="679"/>
      <c r="AA353" s="679"/>
      <c r="AB353" s="679"/>
      <c r="AC353" s="679"/>
      <c r="AD353" s="679"/>
      <c r="AE353" s="679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:43" ht="12.75">
      <c r="A354" s="679"/>
      <c r="B354" s="679"/>
      <c r="C354" s="679"/>
      <c r="D354" s="679"/>
      <c r="E354" s="679"/>
      <c r="F354" s="679"/>
      <c r="G354" s="679"/>
      <c r="H354" s="679"/>
      <c r="I354" s="679"/>
      <c r="J354" s="679"/>
      <c r="K354" s="679"/>
      <c r="L354" s="679"/>
      <c r="M354" s="679"/>
      <c r="N354" s="679"/>
      <c r="O354" s="679"/>
      <c r="P354" s="679"/>
      <c r="Q354" s="679"/>
      <c r="R354" s="679"/>
      <c r="S354" s="679"/>
      <c r="T354" s="679"/>
      <c r="U354" s="679"/>
      <c r="V354" s="679"/>
      <c r="W354" s="679"/>
      <c r="X354" s="679"/>
      <c r="Y354" s="679"/>
      <c r="Z354" s="679"/>
      <c r="AA354" s="679"/>
      <c r="AB354" s="679"/>
      <c r="AC354" s="679"/>
      <c r="AD354" s="679"/>
      <c r="AE354" s="679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:43" ht="12.75">
      <c r="A355" s="679"/>
      <c r="B355" s="679"/>
      <c r="C355" s="679"/>
      <c r="D355" s="679"/>
      <c r="E355" s="679"/>
      <c r="F355" s="679"/>
      <c r="G355" s="679"/>
      <c r="H355" s="679"/>
      <c r="I355" s="679"/>
      <c r="J355" s="679"/>
      <c r="K355" s="679"/>
      <c r="L355" s="679"/>
      <c r="M355" s="679"/>
      <c r="N355" s="679"/>
      <c r="O355" s="679"/>
      <c r="P355" s="679"/>
      <c r="Q355" s="679"/>
      <c r="R355" s="679"/>
      <c r="S355" s="679"/>
      <c r="T355" s="679"/>
      <c r="U355" s="679"/>
      <c r="V355" s="679"/>
      <c r="W355" s="679"/>
      <c r="X355" s="679"/>
      <c r="Y355" s="679"/>
      <c r="Z355" s="679"/>
      <c r="AA355" s="679"/>
      <c r="AB355" s="679"/>
      <c r="AC355" s="679"/>
      <c r="AD355" s="679"/>
      <c r="AE355" s="679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:43" ht="12.75">
      <c r="A356" s="679"/>
      <c r="B356" s="679"/>
      <c r="C356" s="679"/>
      <c r="D356" s="679"/>
      <c r="E356" s="679"/>
      <c r="F356" s="679"/>
      <c r="G356" s="679"/>
      <c r="H356" s="679"/>
      <c r="I356" s="679"/>
      <c r="J356" s="679"/>
      <c r="K356" s="679"/>
      <c r="L356" s="679"/>
      <c r="M356" s="679"/>
      <c r="N356" s="679"/>
      <c r="O356" s="679"/>
      <c r="P356" s="679"/>
      <c r="Q356" s="679"/>
      <c r="R356" s="679"/>
      <c r="S356" s="679"/>
      <c r="T356" s="679"/>
      <c r="U356" s="679"/>
      <c r="V356" s="679"/>
      <c r="W356" s="679"/>
      <c r="X356" s="679"/>
      <c r="Y356" s="679"/>
      <c r="Z356" s="679"/>
      <c r="AA356" s="679"/>
      <c r="AB356" s="679"/>
      <c r="AC356" s="679"/>
      <c r="AD356" s="679"/>
      <c r="AE356" s="679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:43" ht="12.75">
      <c r="A357" s="679"/>
      <c r="B357" s="679"/>
      <c r="C357" s="679"/>
      <c r="D357" s="679"/>
      <c r="E357" s="679"/>
      <c r="F357" s="679"/>
      <c r="G357" s="679"/>
      <c r="H357" s="679"/>
      <c r="I357" s="679"/>
      <c r="J357" s="679"/>
      <c r="K357" s="679"/>
      <c r="L357" s="679"/>
      <c r="M357" s="679"/>
      <c r="N357" s="679"/>
      <c r="O357" s="679"/>
      <c r="P357" s="679"/>
      <c r="Q357" s="679"/>
      <c r="R357" s="679"/>
      <c r="S357" s="679"/>
      <c r="T357" s="679"/>
      <c r="U357" s="679"/>
      <c r="V357" s="679"/>
      <c r="W357" s="679"/>
      <c r="X357" s="679"/>
      <c r="Y357" s="679"/>
      <c r="Z357" s="679"/>
      <c r="AA357" s="679"/>
      <c r="AB357" s="679"/>
      <c r="AC357" s="679"/>
      <c r="AD357" s="679"/>
      <c r="AE357" s="679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:43" ht="12.75">
      <c r="A358" s="679"/>
      <c r="B358" s="679"/>
      <c r="C358" s="679"/>
      <c r="D358" s="679"/>
      <c r="E358" s="679"/>
      <c r="F358" s="679"/>
      <c r="G358" s="679"/>
      <c r="H358" s="679"/>
      <c r="I358" s="679"/>
      <c r="J358" s="679"/>
      <c r="K358" s="679"/>
      <c r="L358" s="679"/>
      <c r="M358" s="679"/>
      <c r="N358" s="679"/>
      <c r="O358" s="679"/>
      <c r="P358" s="679"/>
      <c r="Q358" s="679"/>
      <c r="R358" s="679"/>
      <c r="S358" s="679"/>
      <c r="T358" s="679"/>
      <c r="U358" s="679"/>
      <c r="V358" s="679"/>
      <c r="W358" s="679"/>
      <c r="X358" s="679"/>
      <c r="Y358" s="679"/>
      <c r="Z358" s="679"/>
      <c r="AA358" s="679"/>
      <c r="AB358" s="679"/>
      <c r="AC358" s="679"/>
      <c r="AD358" s="679"/>
      <c r="AE358" s="679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:43" ht="12.75">
      <c r="A359" s="679"/>
      <c r="B359" s="679"/>
      <c r="C359" s="679"/>
      <c r="D359" s="679"/>
      <c r="E359" s="679"/>
      <c r="F359" s="679"/>
      <c r="G359" s="679"/>
      <c r="H359" s="679"/>
      <c r="I359" s="679"/>
      <c r="J359" s="679"/>
      <c r="K359" s="679"/>
      <c r="L359" s="679"/>
      <c r="M359" s="679"/>
      <c r="N359" s="679"/>
      <c r="O359" s="679"/>
      <c r="P359" s="679"/>
      <c r="Q359" s="679"/>
      <c r="R359" s="679"/>
      <c r="S359" s="679"/>
      <c r="T359" s="679"/>
      <c r="U359" s="679"/>
      <c r="V359" s="679"/>
      <c r="W359" s="679"/>
      <c r="X359" s="679"/>
      <c r="Y359" s="679"/>
      <c r="Z359" s="679"/>
      <c r="AA359" s="679"/>
      <c r="AB359" s="679"/>
      <c r="AC359" s="679"/>
      <c r="AD359" s="679"/>
      <c r="AE359" s="67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:43" ht="12.75">
      <c r="A360" s="679"/>
      <c r="B360" s="679"/>
      <c r="C360" s="679"/>
      <c r="D360" s="679"/>
      <c r="E360" s="679"/>
      <c r="F360" s="679"/>
      <c r="G360" s="679"/>
      <c r="H360" s="679"/>
      <c r="I360" s="679"/>
      <c r="J360" s="679"/>
      <c r="K360" s="679"/>
      <c r="L360" s="679"/>
      <c r="M360" s="679"/>
      <c r="N360" s="679"/>
      <c r="O360" s="679"/>
      <c r="P360" s="679"/>
      <c r="Q360" s="679"/>
      <c r="R360" s="679"/>
      <c r="S360" s="679"/>
      <c r="T360" s="679"/>
      <c r="U360" s="679"/>
      <c r="V360" s="679"/>
      <c r="W360" s="679"/>
      <c r="X360" s="679"/>
      <c r="Y360" s="679"/>
      <c r="Z360" s="679"/>
      <c r="AA360" s="679"/>
      <c r="AB360" s="679"/>
      <c r="AC360" s="679"/>
      <c r="AD360" s="679"/>
      <c r="AE360" s="679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:43" ht="12.75">
      <c r="A361" s="679"/>
      <c r="B361" s="679"/>
      <c r="C361" s="679"/>
      <c r="D361" s="679"/>
      <c r="E361" s="679"/>
      <c r="F361" s="679"/>
      <c r="G361" s="679"/>
      <c r="H361" s="679"/>
      <c r="I361" s="679"/>
      <c r="J361" s="679"/>
      <c r="K361" s="679"/>
      <c r="L361" s="679"/>
      <c r="M361" s="679"/>
      <c r="N361" s="679"/>
      <c r="O361" s="679"/>
      <c r="P361" s="679"/>
      <c r="Q361" s="679"/>
      <c r="R361" s="679"/>
      <c r="S361" s="679"/>
      <c r="T361" s="679"/>
      <c r="U361" s="679"/>
      <c r="V361" s="679"/>
      <c r="W361" s="679"/>
      <c r="X361" s="679"/>
      <c r="Y361" s="679"/>
      <c r="Z361" s="679"/>
      <c r="AA361" s="679"/>
      <c r="AB361" s="679"/>
      <c r="AC361" s="679"/>
      <c r="AD361" s="679"/>
      <c r="AE361" s="679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:43" ht="12.75">
      <c r="A362" s="679"/>
      <c r="B362" s="679"/>
      <c r="C362" s="679"/>
      <c r="D362" s="679"/>
      <c r="E362" s="679"/>
      <c r="F362" s="679"/>
      <c r="G362" s="679"/>
      <c r="H362" s="679"/>
      <c r="I362" s="679"/>
      <c r="J362" s="679"/>
      <c r="K362" s="679"/>
      <c r="L362" s="679"/>
      <c r="M362" s="679"/>
      <c r="N362" s="679"/>
      <c r="O362" s="679"/>
      <c r="P362" s="679"/>
      <c r="Q362" s="679"/>
      <c r="R362" s="679"/>
      <c r="S362" s="679"/>
      <c r="T362" s="679"/>
      <c r="U362" s="679"/>
      <c r="V362" s="679"/>
      <c r="W362" s="679"/>
      <c r="X362" s="679"/>
      <c r="Y362" s="679"/>
      <c r="Z362" s="679"/>
      <c r="AA362" s="679"/>
      <c r="AB362" s="679"/>
      <c r="AC362" s="679"/>
      <c r="AD362" s="679"/>
      <c r="AE362" s="679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:43" ht="12.75">
      <c r="A363" s="679"/>
      <c r="B363" s="679"/>
      <c r="C363" s="679"/>
      <c r="D363" s="679"/>
      <c r="E363" s="679"/>
      <c r="F363" s="679"/>
      <c r="G363" s="679"/>
      <c r="H363" s="679"/>
      <c r="I363" s="679"/>
      <c r="J363" s="679"/>
      <c r="K363" s="679"/>
      <c r="L363" s="679"/>
      <c r="M363" s="679"/>
      <c r="N363" s="679"/>
      <c r="O363" s="679"/>
      <c r="P363" s="679"/>
      <c r="Q363" s="679"/>
      <c r="R363" s="679"/>
      <c r="S363" s="679"/>
      <c r="T363" s="679"/>
      <c r="U363" s="679"/>
      <c r="V363" s="679"/>
      <c r="W363" s="679"/>
      <c r="X363" s="679"/>
      <c r="Y363" s="679"/>
      <c r="Z363" s="679"/>
      <c r="AA363" s="679"/>
      <c r="AB363" s="679"/>
      <c r="AC363" s="679"/>
      <c r="AD363" s="679"/>
      <c r="AE363" s="679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:43" ht="12.75">
      <c r="A364" s="679"/>
      <c r="B364" s="679"/>
      <c r="C364" s="679"/>
      <c r="D364" s="679"/>
      <c r="E364" s="679"/>
      <c r="F364" s="679"/>
      <c r="G364" s="679"/>
      <c r="H364" s="679"/>
      <c r="I364" s="679"/>
      <c r="J364" s="679"/>
      <c r="K364" s="679"/>
      <c r="L364" s="679"/>
      <c r="M364" s="679"/>
      <c r="N364" s="679"/>
      <c r="O364" s="679"/>
      <c r="P364" s="679"/>
      <c r="Q364" s="679"/>
      <c r="R364" s="679"/>
      <c r="S364" s="679"/>
      <c r="T364" s="679"/>
      <c r="U364" s="679"/>
      <c r="V364" s="679"/>
      <c r="W364" s="679"/>
      <c r="X364" s="679"/>
      <c r="Y364" s="679"/>
      <c r="Z364" s="679"/>
      <c r="AA364" s="679"/>
      <c r="AB364" s="679"/>
      <c r="AC364" s="679"/>
      <c r="AD364" s="679"/>
      <c r="AE364" s="679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:43" ht="12.75">
      <c r="A365" s="679"/>
      <c r="B365" s="679"/>
      <c r="C365" s="679"/>
      <c r="D365" s="679"/>
      <c r="E365" s="679"/>
      <c r="F365" s="679"/>
      <c r="G365" s="679"/>
      <c r="H365" s="679"/>
      <c r="I365" s="679"/>
      <c r="J365" s="679"/>
      <c r="K365" s="679"/>
      <c r="L365" s="679"/>
      <c r="M365" s="679"/>
      <c r="N365" s="679"/>
      <c r="O365" s="679"/>
      <c r="P365" s="679"/>
      <c r="Q365" s="679"/>
      <c r="R365" s="679"/>
      <c r="S365" s="679"/>
      <c r="T365" s="679"/>
      <c r="U365" s="679"/>
      <c r="V365" s="679"/>
      <c r="W365" s="679"/>
      <c r="X365" s="679"/>
      <c r="Y365" s="679"/>
      <c r="Z365" s="679"/>
      <c r="AA365" s="679"/>
      <c r="AB365" s="679"/>
      <c r="AC365" s="679"/>
      <c r="AD365" s="679"/>
      <c r="AE365" s="679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:43" ht="12.75">
      <c r="A366" s="679"/>
      <c r="B366" s="679"/>
      <c r="C366" s="679"/>
      <c r="D366" s="679"/>
      <c r="E366" s="679"/>
      <c r="F366" s="679"/>
      <c r="G366" s="679"/>
      <c r="H366" s="679"/>
      <c r="I366" s="679"/>
      <c r="J366" s="679"/>
      <c r="K366" s="679"/>
      <c r="L366" s="679"/>
      <c r="M366" s="679"/>
      <c r="N366" s="679"/>
      <c r="O366" s="679"/>
      <c r="P366" s="679"/>
      <c r="Q366" s="679"/>
      <c r="R366" s="679"/>
      <c r="S366" s="679"/>
      <c r="T366" s="679"/>
      <c r="U366" s="679"/>
      <c r="V366" s="679"/>
      <c r="W366" s="679"/>
      <c r="X366" s="679"/>
      <c r="Y366" s="679"/>
      <c r="Z366" s="679"/>
      <c r="AA366" s="679"/>
      <c r="AB366" s="679"/>
      <c r="AC366" s="679"/>
      <c r="AD366" s="679"/>
      <c r="AE366" s="679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:43" ht="12.75">
      <c r="A367" s="679"/>
      <c r="B367" s="679"/>
      <c r="C367" s="679"/>
      <c r="D367" s="679"/>
      <c r="E367" s="679"/>
      <c r="F367" s="679"/>
      <c r="G367" s="679"/>
      <c r="H367" s="679"/>
      <c r="I367" s="679"/>
      <c r="J367" s="679"/>
      <c r="K367" s="679"/>
      <c r="L367" s="679"/>
      <c r="M367" s="679"/>
      <c r="N367" s="679"/>
      <c r="O367" s="679"/>
      <c r="P367" s="679"/>
      <c r="Q367" s="679"/>
      <c r="R367" s="679"/>
      <c r="S367" s="679"/>
      <c r="T367" s="679"/>
      <c r="U367" s="679"/>
      <c r="V367" s="679"/>
      <c r="W367" s="679"/>
      <c r="X367" s="679"/>
      <c r="Y367" s="679"/>
      <c r="Z367" s="679"/>
      <c r="AA367" s="679"/>
      <c r="AB367" s="679"/>
      <c r="AC367" s="679"/>
      <c r="AD367" s="679"/>
      <c r="AE367" s="679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:43" ht="12.75">
      <c r="A368" s="679"/>
      <c r="B368" s="679"/>
      <c r="C368" s="679"/>
      <c r="D368" s="679"/>
      <c r="E368" s="679"/>
      <c r="F368" s="679"/>
      <c r="G368" s="679"/>
      <c r="H368" s="679"/>
      <c r="I368" s="679"/>
      <c r="J368" s="679"/>
      <c r="K368" s="679"/>
      <c r="L368" s="679"/>
      <c r="M368" s="679"/>
      <c r="N368" s="679"/>
      <c r="O368" s="679"/>
      <c r="P368" s="679"/>
      <c r="Q368" s="679"/>
      <c r="R368" s="679"/>
      <c r="S368" s="679"/>
      <c r="T368" s="679"/>
      <c r="U368" s="679"/>
      <c r="V368" s="679"/>
      <c r="W368" s="679"/>
      <c r="X368" s="679"/>
      <c r="Y368" s="679"/>
      <c r="Z368" s="679"/>
      <c r="AA368" s="679"/>
      <c r="AB368" s="679"/>
      <c r="AC368" s="679"/>
      <c r="AD368" s="679"/>
      <c r="AE368" s="679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:43" ht="12.75">
      <c r="A369" s="679"/>
      <c r="B369" s="679"/>
      <c r="C369" s="679"/>
      <c r="D369" s="679"/>
      <c r="E369" s="679"/>
      <c r="F369" s="679"/>
      <c r="G369" s="679"/>
      <c r="H369" s="679"/>
      <c r="I369" s="679"/>
      <c r="J369" s="679"/>
      <c r="K369" s="679"/>
      <c r="L369" s="679"/>
      <c r="M369" s="679"/>
      <c r="N369" s="679"/>
      <c r="O369" s="679"/>
      <c r="P369" s="679"/>
      <c r="Q369" s="679"/>
      <c r="R369" s="679"/>
      <c r="S369" s="679"/>
      <c r="T369" s="679"/>
      <c r="U369" s="679"/>
      <c r="V369" s="679"/>
      <c r="W369" s="679"/>
      <c r="X369" s="679"/>
      <c r="Y369" s="679"/>
      <c r="Z369" s="679"/>
      <c r="AA369" s="679"/>
      <c r="AB369" s="679"/>
      <c r="AC369" s="679"/>
      <c r="AD369" s="679"/>
      <c r="AE369" s="67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:43" ht="12.75">
      <c r="A370" s="679"/>
      <c r="B370" s="679"/>
      <c r="C370" s="679"/>
      <c r="D370" s="679"/>
      <c r="E370" s="679"/>
      <c r="F370" s="679"/>
      <c r="G370" s="679"/>
      <c r="H370" s="679"/>
      <c r="I370" s="679"/>
      <c r="J370" s="679"/>
      <c r="K370" s="679"/>
      <c r="L370" s="679"/>
      <c r="M370" s="679"/>
      <c r="N370" s="679"/>
      <c r="O370" s="679"/>
      <c r="P370" s="679"/>
      <c r="Q370" s="679"/>
      <c r="R370" s="679"/>
      <c r="S370" s="679"/>
      <c r="T370" s="679"/>
      <c r="U370" s="679"/>
      <c r="V370" s="679"/>
      <c r="W370" s="679"/>
      <c r="X370" s="679"/>
      <c r="Y370" s="679"/>
      <c r="Z370" s="679"/>
      <c r="AA370" s="679"/>
      <c r="AB370" s="679"/>
      <c r="AC370" s="679"/>
      <c r="AD370" s="679"/>
      <c r="AE370" s="679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:43" ht="12.75">
      <c r="A371" s="679"/>
      <c r="B371" s="679"/>
      <c r="C371" s="679"/>
      <c r="D371" s="679"/>
      <c r="E371" s="679"/>
      <c r="F371" s="679"/>
      <c r="G371" s="679"/>
      <c r="H371" s="679"/>
      <c r="I371" s="679"/>
      <c r="J371" s="679"/>
      <c r="K371" s="679"/>
      <c r="L371" s="679"/>
      <c r="M371" s="679"/>
      <c r="N371" s="679"/>
      <c r="O371" s="679"/>
      <c r="P371" s="679"/>
      <c r="Q371" s="679"/>
      <c r="R371" s="679"/>
      <c r="S371" s="679"/>
      <c r="T371" s="679"/>
      <c r="U371" s="679"/>
      <c r="V371" s="679"/>
      <c r="W371" s="679"/>
      <c r="X371" s="679"/>
      <c r="Y371" s="679"/>
      <c r="Z371" s="679"/>
      <c r="AA371" s="679"/>
      <c r="AB371" s="679"/>
      <c r="AC371" s="679"/>
      <c r="AD371" s="679"/>
      <c r="AE371" s="679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:43" ht="12.75">
      <c r="A372" s="679"/>
      <c r="B372" s="679"/>
      <c r="C372" s="679"/>
      <c r="D372" s="679"/>
      <c r="E372" s="679"/>
      <c r="F372" s="679"/>
      <c r="G372" s="679"/>
      <c r="H372" s="679"/>
      <c r="I372" s="679"/>
      <c r="J372" s="679"/>
      <c r="K372" s="679"/>
      <c r="L372" s="679"/>
      <c r="M372" s="679"/>
      <c r="N372" s="679"/>
      <c r="O372" s="679"/>
      <c r="P372" s="679"/>
      <c r="Q372" s="679"/>
      <c r="R372" s="679"/>
      <c r="S372" s="679"/>
      <c r="T372" s="679"/>
      <c r="U372" s="679"/>
      <c r="V372" s="679"/>
      <c r="W372" s="679"/>
      <c r="X372" s="679"/>
      <c r="Y372" s="679"/>
      <c r="Z372" s="679"/>
      <c r="AA372" s="679"/>
      <c r="AB372" s="679"/>
      <c r="AC372" s="679"/>
      <c r="AD372" s="679"/>
      <c r="AE372" s="679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:43" ht="12.75">
      <c r="A373" s="679"/>
      <c r="B373" s="679"/>
      <c r="C373" s="679"/>
      <c r="D373" s="679"/>
      <c r="E373" s="679"/>
      <c r="F373" s="679"/>
      <c r="G373" s="679"/>
      <c r="H373" s="679"/>
      <c r="I373" s="679"/>
      <c r="J373" s="679"/>
      <c r="K373" s="679"/>
      <c r="L373" s="679"/>
      <c r="M373" s="679"/>
      <c r="N373" s="679"/>
      <c r="O373" s="679"/>
      <c r="P373" s="679"/>
      <c r="Q373" s="679"/>
      <c r="R373" s="679"/>
      <c r="S373" s="679"/>
      <c r="T373" s="679"/>
      <c r="U373" s="679"/>
      <c r="V373" s="679"/>
      <c r="W373" s="679"/>
      <c r="X373" s="679"/>
      <c r="Y373" s="679"/>
      <c r="Z373" s="679"/>
      <c r="AA373" s="679"/>
      <c r="AB373" s="679"/>
      <c r="AC373" s="679"/>
      <c r="AD373" s="679"/>
      <c r="AE373" s="679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:43" ht="12.75">
      <c r="A374" s="679"/>
      <c r="B374" s="679"/>
      <c r="C374" s="679"/>
      <c r="D374" s="679"/>
      <c r="E374" s="679"/>
      <c r="F374" s="679"/>
      <c r="G374" s="679"/>
      <c r="H374" s="679"/>
      <c r="I374" s="679"/>
      <c r="J374" s="679"/>
      <c r="K374" s="679"/>
      <c r="L374" s="679"/>
      <c r="M374" s="679"/>
      <c r="N374" s="679"/>
      <c r="O374" s="679"/>
      <c r="P374" s="679"/>
      <c r="Q374" s="679"/>
      <c r="R374" s="679"/>
      <c r="S374" s="679"/>
      <c r="T374" s="679"/>
      <c r="U374" s="679"/>
      <c r="V374" s="679"/>
      <c r="W374" s="679"/>
      <c r="X374" s="679"/>
      <c r="Y374" s="679"/>
      <c r="Z374" s="679"/>
      <c r="AA374" s="679"/>
      <c r="AB374" s="679"/>
      <c r="AC374" s="679"/>
      <c r="AD374" s="679"/>
      <c r="AE374" s="679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:43" ht="12.75">
      <c r="A375" s="679"/>
      <c r="B375" s="679"/>
      <c r="C375" s="679"/>
      <c r="D375" s="679"/>
      <c r="E375" s="679"/>
      <c r="F375" s="679"/>
      <c r="G375" s="679"/>
      <c r="H375" s="679"/>
      <c r="I375" s="679"/>
      <c r="J375" s="679"/>
      <c r="K375" s="679"/>
      <c r="L375" s="679"/>
      <c r="M375" s="679"/>
      <c r="N375" s="679"/>
      <c r="O375" s="679"/>
      <c r="P375" s="679"/>
      <c r="Q375" s="679"/>
      <c r="R375" s="679"/>
      <c r="S375" s="679"/>
      <c r="T375" s="679"/>
      <c r="U375" s="679"/>
      <c r="V375" s="679"/>
      <c r="W375" s="679"/>
      <c r="X375" s="679"/>
      <c r="Y375" s="679"/>
      <c r="Z375" s="679"/>
      <c r="AA375" s="679"/>
      <c r="AB375" s="679"/>
      <c r="AC375" s="679"/>
      <c r="AD375" s="679"/>
      <c r="AE375" s="679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:43" ht="12.75">
      <c r="A376" s="679"/>
      <c r="B376" s="679"/>
      <c r="C376" s="679"/>
      <c r="D376" s="679"/>
      <c r="E376" s="679"/>
      <c r="F376" s="679"/>
      <c r="G376" s="679"/>
      <c r="H376" s="679"/>
      <c r="I376" s="679"/>
      <c r="J376" s="679"/>
      <c r="K376" s="679"/>
      <c r="L376" s="679"/>
      <c r="M376" s="679"/>
      <c r="N376" s="679"/>
      <c r="O376" s="679"/>
      <c r="P376" s="679"/>
      <c r="Q376" s="679"/>
      <c r="R376" s="679"/>
      <c r="S376" s="679"/>
      <c r="T376" s="679"/>
      <c r="U376" s="679"/>
      <c r="V376" s="679"/>
      <c r="W376" s="679"/>
      <c r="X376" s="679"/>
      <c r="Y376" s="679"/>
      <c r="Z376" s="679"/>
      <c r="AA376" s="679"/>
      <c r="AB376" s="679"/>
      <c r="AC376" s="679"/>
      <c r="AD376" s="679"/>
      <c r="AE376" s="679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:43" ht="12.75">
      <c r="A377" s="679"/>
      <c r="B377" s="679"/>
      <c r="C377" s="679"/>
      <c r="D377" s="679"/>
      <c r="E377" s="679"/>
      <c r="F377" s="679"/>
      <c r="G377" s="679"/>
      <c r="H377" s="679"/>
      <c r="I377" s="679"/>
      <c r="J377" s="679"/>
      <c r="K377" s="679"/>
      <c r="L377" s="679"/>
      <c r="M377" s="679"/>
      <c r="N377" s="679"/>
      <c r="O377" s="679"/>
      <c r="P377" s="679"/>
      <c r="Q377" s="679"/>
      <c r="R377" s="679"/>
      <c r="S377" s="679"/>
      <c r="T377" s="679"/>
      <c r="U377" s="679"/>
      <c r="V377" s="679"/>
      <c r="W377" s="679"/>
      <c r="X377" s="679"/>
      <c r="Y377" s="679"/>
      <c r="Z377" s="679"/>
      <c r="AA377" s="679"/>
      <c r="AB377" s="679"/>
      <c r="AC377" s="679"/>
      <c r="AD377" s="679"/>
      <c r="AE377" s="679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:43" ht="12.75">
      <c r="A378" s="679"/>
      <c r="B378" s="679"/>
      <c r="C378" s="679"/>
      <c r="D378" s="679"/>
      <c r="E378" s="679"/>
      <c r="F378" s="679"/>
      <c r="G378" s="679"/>
      <c r="H378" s="679"/>
      <c r="I378" s="679"/>
      <c r="J378" s="679"/>
      <c r="K378" s="679"/>
      <c r="L378" s="679"/>
      <c r="M378" s="679"/>
      <c r="N378" s="679"/>
      <c r="O378" s="679"/>
      <c r="P378" s="679"/>
      <c r="Q378" s="679"/>
      <c r="R378" s="679"/>
      <c r="S378" s="679"/>
      <c r="T378" s="679"/>
      <c r="U378" s="679"/>
      <c r="V378" s="679"/>
      <c r="W378" s="679"/>
      <c r="X378" s="679"/>
      <c r="Y378" s="679"/>
      <c r="Z378" s="679"/>
      <c r="AA378" s="679"/>
      <c r="AB378" s="679"/>
      <c r="AC378" s="679"/>
      <c r="AD378" s="679"/>
      <c r="AE378" s="679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:43" ht="12.75">
      <c r="A379" s="679"/>
      <c r="B379" s="679"/>
      <c r="C379" s="679"/>
      <c r="D379" s="679"/>
      <c r="E379" s="679"/>
      <c r="F379" s="679"/>
      <c r="G379" s="679"/>
      <c r="H379" s="679"/>
      <c r="I379" s="679"/>
      <c r="J379" s="679"/>
      <c r="K379" s="679"/>
      <c r="L379" s="679"/>
      <c r="M379" s="679"/>
      <c r="N379" s="679"/>
      <c r="O379" s="679"/>
      <c r="P379" s="679"/>
      <c r="Q379" s="679"/>
      <c r="R379" s="679"/>
      <c r="S379" s="679"/>
      <c r="T379" s="679"/>
      <c r="U379" s="679"/>
      <c r="V379" s="679"/>
      <c r="W379" s="679"/>
      <c r="X379" s="679"/>
      <c r="Y379" s="679"/>
      <c r="Z379" s="679"/>
      <c r="AA379" s="679"/>
      <c r="AB379" s="679"/>
      <c r="AC379" s="679"/>
      <c r="AD379" s="679"/>
      <c r="AE379" s="6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:43" ht="12.75">
      <c r="A380" s="679"/>
      <c r="B380" s="679"/>
      <c r="C380" s="679"/>
      <c r="D380" s="679"/>
      <c r="E380" s="679"/>
      <c r="F380" s="679"/>
      <c r="G380" s="679"/>
      <c r="H380" s="679"/>
      <c r="I380" s="679"/>
      <c r="J380" s="679"/>
      <c r="K380" s="679"/>
      <c r="L380" s="679"/>
      <c r="M380" s="679"/>
      <c r="N380" s="679"/>
      <c r="O380" s="679"/>
      <c r="P380" s="679"/>
      <c r="Q380" s="679"/>
      <c r="R380" s="679"/>
      <c r="S380" s="679"/>
      <c r="T380" s="679"/>
      <c r="U380" s="679"/>
      <c r="V380" s="679"/>
      <c r="W380" s="679"/>
      <c r="X380" s="679"/>
      <c r="Y380" s="679"/>
      <c r="Z380" s="679"/>
      <c r="AA380" s="679"/>
      <c r="AB380" s="679"/>
      <c r="AC380" s="679"/>
      <c r="AD380" s="679"/>
      <c r="AE380" s="679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:43" ht="12.75">
      <c r="A381" s="679"/>
      <c r="B381" s="679"/>
      <c r="C381" s="679"/>
      <c r="D381" s="679"/>
      <c r="E381" s="679"/>
      <c r="F381" s="679"/>
      <c r="G381" s="679"/>
      <c r="H381" s="679"/>
      <c r="I381" s="679"/>
      <c r="J381" s="679"/>
      <c r="K381" s="679"/>
      <c r="L381" s="679"/>
      <c r="M381" s="679"/>
      <c r="N381" s="679"/>
      <c r="O381" s="679"/>
      <c r="P381" s="679"/>
      <c r="Q381" s="679"/>
      <c r="R381" s="679"/>
      <c r="S381" s="679"/>
      <c r="T381" s="679"/>
      <c r="U381" s="679"/>
      <c r="V381" s="679"/>
      <c r="W381" s="679"/>
      <c r="X381" s="679"/>
      <c r="Y381" s="679"/>
      <c r="Z381" s="679"/>
      <c r="AA381" s="679"/>
      <c r="AB381" s="679"/>
      <c r="AC381" s="679"/>
      <c r="AD381" s="679"/>
      <c r="AE381" s="679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:43" ht="12.75">
      <c r="A382" s="679"/>
      <c r="B382" s="679"/>
      <c r="C382" s="679"/>
      <c r="D382" s="679"/>
      <c r="E382" s="679"/>
      <c r="F382" s="679"/>
      <c r="G382" s="679"/>
      <c r="H382" s="679"/>
      <c r="I382" s="679"/>
      <c r="J382" s="679"/>
      <c r="K382" s="679"/>
      <c r="L382" s="679"/>
      <c r="M382" s="679"/>
      <c r="N382" s="679"/>
      <c r="O382" s="679"/>
      <c r="P382" s="679"/>
      <c r="Q382" s="679"/>
      <c r="R382" s="679"/>
      <c r="S382" s="679"/>
      <c r="T382" s="679"/>
      <c r="U382" s="679"/>
      <c r="V382" s="679"/>
      <c r="W382" s="679"/>
      <c r="X382" s="679"/>
      <c r="Y382" s="679"/>
      <c r="Z382" s="679"/>
      <c r="AA382" s="679"/>
      <c r="AB382" s="679"/>
      <c r="AC382" s="679"/>
      <c r="AD382" s="679"/>
      <c r="AE382" s="679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:43" ht="12.75">
      <c r="A383" s="679"/>
      <c r="B383" s="679"/>
      <c r="C383" s="679"/>
      <c r="D383" s="679"/>
      <c r="E383" s="679"/>
      <c r="F383" s="679"/>
      <c r="G383" s="679"/>
      <c r="H383" s="679"/>
      <c r="I383" s="679"/>
      <c r="J383" s="679"/>
      <c r="K383" s="679"/>
      <c r="L383" s="679"/>
      <c r="M383" s="679"/>
      <c r="N383" s="679"/>
      <c r="O383" s="679"/>
      <c r="P383" s="679"/>
      <c r="Q383" s="679"/>
      <c r="R383" s="679"/>
      <c r="S383" s="679"/>
      <c r="T383" s="679"/>
      <c r="U383" s="679"/>
      <c r="V383" s="679"/>
      <c r="W383" s="679"/>
      <c r="X383" s="679"/>
      <c r="Y383" s="679"/>
      <c r="Z383" s="679"/>
      <c r="AA383" s="679"/>
      <c r="AB383" s="679"/>
      <c r="AC383" s="679"/>
      <c r="AD383" s="679"/>
      <c r="AE383" s="679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:43" ht="12.75">
      <c r="A384" s="679"/>
      <c r="B384" s="679"/>
      <c r="C384" s="679"/>
      <c r="D384" s="679"/>
      <c r="E384" s="679"/>
      <c r="F384" s="679"/>
      <c r="G384" s="679"/>
      <c r="H384" s="679"/>
      <c r="I384" s="679"/>
      <c r="J384" s="679"/>
      <c r="K384" s="679"/>
      <c r="L384" s="679"/>
      <c r="M384" s="679"/>
      <c r="N384" s="679"/>
      <c r="O384" s="679"/>
      <c r="P384" s="679"/>
      <c r="Q384" s="679"/>
      <c r="R384" s="679"/>
      <c r="S384" s="679"/>
      <c r="T384" s="679"/>
      <c r="U384" s="679"/>
      <c r="V384" s="679"/>
      <c r="W384" s="679"/>
      <c r="X384" s="679"/>
      <c r="Y384" s="679"/>
      <c r="Z384" s="679"/>
      <c r="AA384" s="679"/>
      <c r="AB384" s="679"/>
      <c r="AC384" s="679"/>
      <c r="AD384" s="679"/>
      <c r="AE384" s="679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:43" ht="12.75">
      <c r="A385" s="679"/>
      <c r="B385" s="679"/>
      <c r="C385" s="679"/>
      <c r="D385" s="679"/>
      <c r="E385" s="679"/>
      <c r="F385" s="679"/>
      <c r="G385" s="679"/>
      <c r="H385" s="679"/>
      <c r="I385" s="679"/>
      <c r="J385" s="679"/>
      <c r="K385" s="679"/>
      <c r="L385" s="679"/>
      <c r="M385" s="679"/>
      <c r="N385" s="679"/>
      <c r="O385" s="679"/>
      <c r="P385" s="679"/>
      <c r="Q385" s="679"/>
      <c r="R385" s="679"/>
      <c r="S385" s="679"/>
      <c r="T385" s="679"/>
      <c r="U385" s="679"/>
      <c r="V385" s="679"/>
      <c r="W385" s="679"/>
      <c r="X385" s="679"/>
      <c r="Y385" s="679"/>
      <c r="Z385" s="679"/>
      <c r="AA385" s="679"/>
      <c r="AB385" s="679"/>
      <c r="AC385" s="679"/>
      <c r="AD385" s="679"/>
      <c r="AE385" s="679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:43" ht="12.75">
      <c r="A386" s="679"/>
      <c r="B386" s="679"/>
      <c r="C386" s="679"/>
      <c r="D386" s="679"/>
      <c r="E386" s="679"/>
      <c r="F386" s="679"/>
      <c r="G386" s="679"/>
      <c r="H386" s="679"/>
      <c r="I386" s="679"/>
      <c r="J386" s="679"/>
      <c r="K386" s="679"/>
      <c r="L386" s="679"/>
      <c r="M386" s="679"/>
      <c r="N386" s="679"/>
      <c r="O386" s="679"/>
      <c r="P386" s="679"/>
      <c r="Q386" s="679"/>
      <c r="R386" s="679"/>
      <c r="S386" s="679"/>
      <c r="T386" s="679"/>
      <c r="U386" s="679"/>
      <c r="V386" s="679"/>
      <c r="W386" s="679"/>
      <c r="X386" s="679"/>
      <c r="Y386" s="679"/>
      <c r="Z386" s="679"/>
      <c r="AA386" s="679"/>
      <c r="AB386" s="679"/>
      <c r="AC386" s="679"/>
      <c r="AD386" s="679"/>
      <c r="AE386" s="679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:43" ht="12.75">
      <c r="A387" s="679"/>
      <c r="B387" s="679"/>
      <c r="C387" s="679"/>
      <c r="D387" s="679"/>
      <c r="E387" s="679"/>
      <c r="F387" s="679"/>
      <c r="G387" s="679"/>
      <c r="H387" s="679"/>
      <c r="I387" s="679"/>
      <c r="J387" s="679"/>
      <c r="K387" s="679"/>
      <c r="L387" s="679"/>
      <c r="M387" s="679"/>
      <c r="N387" s="679"/>
      <c r="O387" s="679"/>
      <c r="P387" s="679"/>
      <c r="Q387" s="679"/>
      <c r="R387" s="679"/>
      <c r="S387" s="679"/>
      <c r="T387" s="679"/>
      <c r="U387" s="679"/>
      <c r="V387" s="679"/>
      <c r="W387" s="679"/>
      <c r="X387" s="679"/>
      <c r="Y387" s="679"/>
      <c r="Z387" s="679"/>
      <c r="AA387" s="679"/>
      <c r="AB387" s="679"/>
      <c r="AC387" s="679"/>
      <c r="AD387" s="679"/>
      <c r="AE387" s="679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:43" ht="12.75">
      <c r="A388" s="679"/>
      <c r="B388" s="679"/>
      <c r="C388" s="679"/>
      <c r="D388" s="679"/>
      <c r="E388" s="679"/>
      <c r="F388" s="679"/>
      <c r="G388" s="679"/>
      <c r="H388" s="679"/>
      <c r="I388" s="679"/>
      <c r="J388" s="679"/>
      <c r="K388" s="679"/>
      <c r="L388" s="679"/>
      <c r="M388" s="679"/>
      <c r="N388" s="679"/>
      <c r="O388" s="679"/>
      <c r="P388" s="679"/>
      <c r="Q388" s="679"/>
      <c r="R388" s="679"/>
      <c r="S388" s="679"/>
      <c r="T388" s="679"/>
      <c r="U388" s="679"/>
      <c r="V388" s="679"/>
      <c r="W388" s="679"/>
      <c r="X388" s="679"/>
      <c r="Y388" s="679"/>
      <c r="Z388" s="679"/>
      <c r="AA388" s="679"/>
      <c r="AB388" s="679"/>
      <c r="AC388" s="679"/>
      <c r="AD388" s="679"/>
      <c r="AE388" s="679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:43" ht="12.75">
      <c r="A389" s="679"/>
      <c r="B389" s="679"/>
      <c r="C389" s="679"/>
      <c r="D389" s="679"/>
      <c r="E389" s="679"/>
      <c r="F389" s="679"/>
      <c r="G389" s="679"/>
      <c r="H389" s="679"/>
      <c r="I389" s="679"/>
      <c r="J389" s="679"/>
      <c r="K389" s="679"/>
      <c r="L389" s="679"/>
      <c r="M389" s="679"/>
      <c r="N389" s="679"/>
      <c r="O389" s="679"/>
      <c r="P389" s="679"/>
      <c r="Q389" s="679"/>
      <c r="R389" s="679"/>
      <c r="S389" s="679"/>
      <c r="T389" s="679"/>
      <c r="U389" s="679"/>
      <c r="V389" s="679"/>
      <c r="W389" s="679"/>
      <c r="X389" s="679"/>
      <c r="Y389" s="679"/>
      <c r="Z389" s="679"/>
      <c r="AA389" s="679"/>
      <c r="AB389" s="679"/>
      <c r="AC389" s="679"/>
      <c r="AD389" s="679"/>
      <c r="AE389" s="67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:43" ht="12.75">
      <c r="A390" s="679"/>
      <c r="B390" s="679"/>
      <c r="C390" s="679"/>
      <c r="D390" s="679"/>
      <c r="E390" s="679"/>
      <c r="F390" s="679"/>
      <c r="G390" s="679"/>
      <c r="H390" s="679"/>
      <c r="I390" s="679"/>
      <c r="J390" s="679"/>
      <c r="K390" s="679"/>
      <c r="L390" s="679"/>
      <c r="M390" s="679"/>
      <c r="N390" s="679"/>
      <c r="O390" s="679"/>
      <c r="P390" s="679"/>
      <c r="Q390" s="679"/>
      <c r="R390" s="679"/>
      <c r="S390" s="679"/>
      <c r="T390" s="679"/>
      <c r="U390" s="679"/>
      <c r="V390" s="679"/>
      <c r="W390" s="679"/>
      <c r="X390" s="679"/>
      <c r="Y390" s="679"/>
      <c r="Z390" s="679"/>
      <c r="AA390" s="679"/>
      <c r="AB390" s="679"/>
      <c r="AC390" s="679"/>
      <c r="AD390" s="679"/>
      <c r="AE390" s="679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:43" ht="12.75">
      <c r="A391" s="679"/>
      <c r="B391" s="679"/>
      <c r="C391" s="679"/>
      <c r="D391" s="679"/>
      <c r="E391" s="679"/>
      <c r="F391" s="679"/>
      <c r="G391" s="679"/>
      <c r="H391" s="679"/>
      <c r="I391" s="679"/>
      <c r="J391" s="679"/>
      <c r="K391" s="679"/>
      <c r="L391" s="679"/>
      <c r="M391" s="679"/>
      <c r="N391" s="679"/>
      <c r="O391" s="679"/>
      <c r="P391" s="679"/>
      <c r="Q391" s="679"/>
      <c r="R391" s="679"/>
      <c r="S391" s="679"/>
      <c r="T391" s="679"/>
      <c r="U391" s="679"/>
      <c r="V391" s="679"/>
      <c r="W391" s="679"/>
      <c r="X391" s="679"/>
      <c r="Y391" s="679"/>
      <c r="Z391" s="679"/>
      <c r="AA391" s="679"/>
      <c r="AB391" s="679"/>
      <c r="AC391" s="679"/>
      <c r="AD391" s="679"/>
      <c r="AE391" s="679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:43" ht="12.75">
      <c r="A392" s="679"/>
      <c r="B392" s="679"/>
      <c r="C392" s="679"/>
      <c r="D392" s="679"/>
      <c r="E392" s="679"/>
      <c r="F392" s="679"/>
      <c r="G392" s="679"/>
      <c r="H392" s="679"/>
      <c r="I392" s="679"/>
      <c r="J392" s="679"/>
      <c r="K392" s="679"/>
      <c r="L392" s="679"/>
      <c r="M392" s="679"/>
      <c r="N392" s="679"/>
      <c r="O392" s="679"/>
      <c r="P392" s="679"/>
      <c r="Q392" s="679"/>
      <c r="R392" s="679"/>
      <c r="S392" s="679"/>
      <c r="T392" s="679"/>
      <c r="U392" s="679"/>
      <c r="V392" s="679"/>
      <c r="W392" s="679"/>
      <c r="X392" s="679"/>
      <c r="Y392" s="679"/>
      <c r="Z392" s="679"/>
      <c r="AA392" s="679"/>
      <c r="AB392" s="679"/>
      <c r="AC392" s="679"/>
      <c r="AD392" s="679"/>
      <c r="AE392" s="679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:43" ht="12.75">
      <c r="A393" s="679"/>
      <c r="B393" s="679"/>
      <c r="C393" s="679"/>
      <c r="D393" s="679"/>
      <c r="E393" s="679"/>
      <c r="F393" s="679"/>
      <c r="G393" s="679"/>
      <c r="H393" s="679"/>
      <c r="I393" s="679"/>
      <c r="J393" s="679"/>
      <c r="K393" s="679"/>
      <c r="L393" s="679"/>
      <c r="M393" s="679"/>
      <c r="N393" s="679"/>
      <c r="O393" s="679"/>
      <c r="P393" s="679"/>
      <c r="Q393" s="679"/>
      <c r="R393" s="679"/>
      <c r="S393" s="679"/>
      <c r="T393" s="679"/>
      <c r="U393" s="679"/>
      <c r="V393" s="679"/>
      <c r="W393" s="679"/>
      <c r="X393" s="679"/>
      <c r="Y393" s="679"/>
      <c r="Z393" s="679"/>
      <c r="AA393" s="679"/>
      <c r="AB393" s="679"/>
      <c r="AC393" s="679"/>
      <c r="AD393" s="679"/>
      <c r="AE393" s="679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:43" ht="12.75">
      <c r="A394" s="679"/>
      <c r="B394" s="679"/>
      <c r="C394" s="679"/>
      <c r="D394" s="679"/>
      <c r="E394" s="679"/>
      <c r="F394" s="679"/>
      <c r="G394" s="679"/>
      <c r="H394" s="679"/>
      <c r="I394" s="679"/>
      <c r="J394" s="679"/>
      <c r="K394" s="679"/>
      <c r="L394" s="679"/>
      <c r="M394" s="679"/>
      <c r="N394" s="679"/>
      <c r="O394" s="679"/>
      <c r="P394" s="679"/>
      <c r="Q394" s="679"/>
      <c r="R394" s="679"/>
      <c r="S394" s="679"/>
      <c r="T394" s="679"/>
      <c r="U394" s="679"/>
      <c r="V394" s="679"/>
      <c r="W394" s="679"/>
      <c r="X394" s="679"/>
      <c r="Y394" s="679"/>
      <c r="Z394" s="679"/>
      <c r="AA394" s="679"/>
      <c r="AB394" s="679"/>
      <c r="AC394" s="679"/>
      <c r="AD394" s="679"/>
      <c r="AE394" s="679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:43" ht="12.75">
      <c r="A395" s="679"/>
      <c r="B395" s="679"/>
      <c r="C395" s="679"/>
      <c r="D395" s="679"/>
      <c r="E395" s="679"/>
      <c r="F395" s="679"/>
      <c r="G395" s="679"/>
      <c r="H395" s="679"/>
      <c r="I395" s="679"/>
      <c r="J395" s="679"/>
      <c r="K395" s="679"/>
      <c r="L395" s="679"/>
      <c r="M395" s="679"/>
      <c r="N395" s="679"/>
      <c r="O395" s="679"/>
      <c r="P395" s="679"/>
      <c r="Q395" s="679"/>
      <c r="R395" s="679"/>
      <c r="S395" s="679"/>
      <c r="T395" s="679"/>
      <c r="U395" s="679"/>
      <c r="V395" s="679"/>
      <c r="W395" s="679"/>
      <c r="X395" s="679"/>
      <c r="Y395" s="679"/>
      <c r="Z395" s="679"/>
      <c r="AA395" s="679"/>
      <c r="AB395" s="679"/>
      <c r="AC395" s="679"/>
      <c r="AD395" s="679"/>
      <c r="AE395" s="679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:43" ht="12.75">
      <c r="A396" s="679"/>
      <c r="B396" s="679"/>
      <c r="C396" s="679"/>
      <c r="D396" s="679"/>
      <c r="E396" s="679"/>
      <c r="F396" s="679"/>
      <c r="G396" s="679"/>
      <c r="H396" s="679"/>
      <c r="I396" s="679"/>
      <c r="J396" s="679"/>
      <c r="K396" s="679"/>
      <c r="L396" s="679"/>
      <c r="M396" s="679"/>
      <c r="N396" s="679"/>
      <c r="O396" s="679"/>
      <c r="P396" s="679"/>
      <c r="Q396" s="679"/>
      <c r="R396" s="679"/>
      <c r="S396" s="679"/>
      <c r="T396" s="679"/>
      <c r="U396" s="679"/>
      <c r="V396" s="679"/>
      <c r="W396" s="679"/>
      <c r="X396" s="679"/>
      <c r="Y396" s="679"/>
      <c r="Z396" s="679"/>
      <c r="AA396" s="679"/>
      <c r="AB396" s="679"/>
      <c r="AC396" s="679"/>
      <c r="AD396" s="679"/>
      <c r="AE396" s="679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:43" ht="12.75">
      <c r="A397" s="679"/>
      <c r="B397" s="679"/>
      <c r="C397" s="679"/>
      <c r="D397" s="679"/>
      <c r="E397" s="679"/>
      <c r="F397" s="679"/>
      <c r="G397" s="679"/>
      <c r="H397" s="679"/>
      <c r="I397" s="679"/>
      <c r="J397" s="679"/>
      <c r="K397" s="679"/>
      <c r="L397" s="679"/>
      <c r="M397" s="679"/>
      <c r="N397" s="679"/>
      <c r="O397" s="679"/>
      <c r="P397" s="679"/>
      <c r="Q397" s="679"/>
      <c r="R397" s="679"/>
      <c r="S397" s="679"/>
      <c r="T397" s="679"/>
      <c r="U397" s="679"/>
      <c r="V397" s="679"/>
      <c r="W397" s="679"/>
      <c r="X397" s="679"/>
      <c r="Y397" s="679"/>
      <c r="Z397" s="679"/>
      <c r="AA397" s="679"/>
      <c r="AB397" s="679"/>
      <c r="AC397" s="679"/>
      <c r="AD397" s="679"/>
      <c r="AE397" s="679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:43" ht="12.75">
      <c r="A398" s="679"/>
      <c r="B398" s="679"/>
      <c r="C398" s="679"/>
      <c r="D398" s="679"/>
      <c r="E398" s="679"/>
      <c r="F398" s="679"/>
      <c r="G398" s="679"/>
      <c r="H398" s="679"/>
      <c r="I398" s="679"/>
      <c r="J398" s="679"/>
      <c r="K398" s="679"/>
      <c r="L398" s="679"/>
      <c r="M398" s="679"/>
      <c r="N398" s="679"/>
      <c r="O398" s="679"/>
      <c r="P398" s="679"/>
      <c r="Q398" s="679"/>
      <c r="R398" s="679"/>
      <c r="S398" s="679"/>
      <c r="T398" s="679"/>
      <c r="U398" s="679"/>
      <c r="V398" s="679"/>
      <c r="W398" s="679"/>
      <c r="X398" s="679"/>
      <c r="Y398" s="679"/>
      <c r="Z398" s="679"/>
      <c r="AA398" s="679"/>
      <c r="AB398" s="679"/>
      <c r="AC398" s="679"/>
      <c r="AD398" s="679"/>
      <c r="AE398" s="679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:43" ht="12.75">
      <c r="A399" s="679"/>
      <c r="B399" s="679"/>
      <c r="C399" s="679"/>
      <c r="D399" s="679"/>
      <c r="E399" s="679"/>
      <c r="F399" s="679"/>
      <c r="G399" s="679"/>
      <c r="H399" s="679"/>
      <c r="I399" s="679"/>
      <c r="J399" s="679"/>
      <c r="K399" s="679"/>
      <c r="L399" s="679"/>
      <c r="M399" s="679"/>
      <c r="N399" s="679"/>
      <c r="O399" s="679"/>
      <c r="P399" s="679"/>
      <c r="Q399" s="679"/>
      <c r="R399" s="679"/>
      <c r="S399" s="679"/>
      <c r="T399" s="679"/>
      <c r="U399" s="679"/>
      <c r="V399" s="679"/>
      <c r="W399" s="679"/>
      <c r="X399" s="679"/>
      <c r="Y399" s="679"/>
      <c r="Z399" s="679"/>
      <c r="AA399" s="679"/>
      <c r="AB399" s="679"/>
      <c r="AC399" s="679"/>
      <c r="AD399" s="679"/>
      <c r="AE399" s="67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:43" ht="12.75">
      <c r="A400" s="679"/>
      <c r="B400" s="679"/>
      <c r="C400" s="679"/>
      <c r="D400" s="679"/>
      <c r="E400" s="679"/>
      <c r="F400" s="679"/>
      <c r="G400" s="679"/>
      <c r="H400" s="679"/>
      <c r="I400" s="679"/>
      <c r="J400" s="679"/>
      <c r="K400" s="679"/>
      <c r="L400" s="679"/>
      <c r="M400" s="679"/>
      <c r="N400" s="679"/>
      <c r="O400" s="679"/>
      <c r="P400" s="679"/>
      <c r="Q400" s="679"/>
      <c r="R400" s="679"/>
      <c r="S400" s="679"/>
      <c r="T400" s="679"/>
      <c r="U400" s="679"/>
      <c r="V400" s="679"/>
      <c r="W400" s="679"/>
      <c r="X400" s="679"/>
      <c r="Y400" s="679"/>
      <c r="Z400" s="679"/>
      <c r="AA400" s="679"/>
      <c r="AB400" s="679"/>
      <c r="AC400" s="679"/>
      <c r="AD400" s="679"/>
      <c r="AE400" s="679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:43" ht="12.75">
      <c r="A401" s="679"/>
      <c r="B401" s="679"/>
      <c r="C401" s="679"/>
      <c r="D401" s="679"/>
      <c r="E401" s="679"/>
      <c r="F401" s="679"/>
      <c r="G401" s="679"/>
      <c r="H401" s="679"/>
      <c r="I401" s="679"/>
      <c r="J401" s="679"/>
      <c r="K401" s="679"/>
      <c r="L401" s="679"/>
      <c r="M401" s="679"/>
      <c r="N401" s="679"/>
      <c r="O401" s="679"/>
      <c r="P401" s="679"/>
      <c r="Q401" s="679"/>
      <c r="R401" s="679"/>
      <c r="S401" s="679"/>
      <c r="T401" s="679"/>
      <c r="U401" s="679"/>
      <c r="V401" s="679"/>
      <c r="W401" s="679"/>
      <c r="X401" s="679"/>
      <c r="Y401" s="679"/>
      <c r="Z401" s="679"/>
      <c r="AA401" s="679"/>
      <c r="AB401" s="679"/>
      <c r="AC401" s="679"/>
      <c r="AD401" s="679"/>
      <c r="AE401" s="679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:43" ht="12.75">
      <c r="A402" s="679"/>
      <c r="B402" s="679"/>
      <c r="C402" s="679"/>
      <c r="D402" s="679"/>
      <c r="E402" s="679"/>
      <c r="F402" s="679"/>
      <c r="G402" s="679"/>
      <c r="H402" s="679"/>
      <c r="I402" s="679"/>
      <c r="J402" s="679"/>
      <c r="K402" s="679"/>
      <c r="L402" s="679"/>
      <c r="M402" s="679"/>
      <c r="N402" s="679"/>
      <c r="O402" s="679"/>
      <c r="P402" s="679"/>
      <c r="Q402" s="679"/>
      <c r="R402" s="679"/>
      <c r="S402" s="679"/>
      <c r="T402" s="679"/>
      <c r="U402" s="679"/>
      <c r="V402" s="679"/>
      <c r="W402" s="679"/>
      <c r="X402" s="679"/>
      <c r="Y402" s="679"/>
      <c r="Z402" s="679"/>
      <c r="AA402" s="679"/>
      <c r="AB402" s="679"/>
      <c r="AC402" s="679"/>
      <c r="AD402" s="679"/>
      <c r="AE402" s="679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:43" ht="12.75">
      <c r="A403" s="679"/>
      <c r="B403" s="679"/>
      <c r="C403" s="679"/>
      <c r="D403" s="679"/>
      <c r="E403" s="679"/>
      <c r="F403" s="679"/>
      <c r="G403" s="679"/>
      <c r="H403" s="679"/>
      <c r="I403" s="679"/>
      <c r="J403" s="679"/>
      <c r="K403" s="679"/>
      <c r="L403" s="679"/>
      <c r="M403" s="679"/>
      <c r="N403" s="679"/>
      <c r="O403" s="679"/>
      <c r="P403" s="679"/>
      <c r="Q403" s="679"/>
      <c r="R403" s="679"/>
      <c r="S403" s="679"/>
      <c r="T403" s="679"/>
      <c r="U403" s="679"/>
      <c r="V403" s="679"/>
      <c r="W403" s="679"/>
      <c r="X403" s="679"/>
      <c r="Y403" s="679"/>
      <c r="Z403" s="679"/>
      <c r="AA403" s="679"/>
      <c r="AB403" s="679"/>
      <c r="AC403" s="679"/>
      <c r="AD403" s="679"/>
      <c r="AE403" s="679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:43" ht="12.75">
      <c r="A404" s="679"/>
      <c r="B404" s="679"/>
      <c r="C404" s="679"/>
      <c r="D404" s="679"/>
      <c r="E404" s="679"/>
      <c r="F404" s="679"/>
      <c r="G404" s="679"/>
      <c r="H404" s="679"/>
      <c r="I404" s="679"/>
      <c r="J404" s="679"/>
      <c r="K404" s="679"/>
      <c r="L404" s="679"/>
      <c r="M404" s="679"/>
      <c r="N404" s="679"/>
      <c r="O404" s="679"/>
      <c r="P404" s="679"/>
      <c r="Q404" s="679"/>
      <c r="R404" s="679"/>
      <c r="S404" s="679"/>
      <c r="T404" s="679"/>
      <c r="U404" s="679"/>
      <c r="V404" s="679"/>
      <c r="W404" s="679"/>
      <c r="X404" s="679"/>
      <c r="Y404" s="679"/>
      <c r="Z404" s="679"/>
      <c r="AA404" s="679"/>
      <c r="AB404" s="679"/>
      <c r="AC404" s="679"/>
      <c r="AD404" s="679"/>
      <c r="AE404" s="679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:43" ht="12.75">
      <c r="A405" s="679"/>
      <c r="B405" s="679"/>
      <c r="C405" s="679"/>
      <c r="D405" s="679"/>
      <c r="E405" s="679"/>
      <c r="F405" s="679"/>
      <c r="G405" s="679"/>
      <c r="H405" s="679"/>
      <c r="I405" s="679"/>
      <c r="J405" s="679"/>
      <c r="K405" s="679"/>
      <c r="L405" s="679"/>
      <c r="M405" s="679"/>
      <c r="N405" s="679"/>
      <c r="O405" s="679"/>
      <c r="P405" s="679"/>
      <c r="Q405" s="679"/>
      <c r="R405" s="679"/>
      <c r="S405" s="679"/>
      <c r="T405" s="679"/>
      <c r="U405" s="679"/>
      <c r="V405" s="679"/>
      <c r="W405" s="679"/>
      <c r="X405" s="679"/>
      <c r="Y405" s="679"/>
      <c r="Z405" s="679"/>
      <c r="AA405" s="679"/>
      <c r="AB405" s="679"/>
      <c r="AC405" s="679"/>
      <c r="AD405" s="679"/>
      <c r="AE405" s="679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:43" ht="12.75">
      <c r="A406" s="679"/>
      <c r="B406" s="679"/>
      <c r="C406" s="679"/>
      <c r="D406" s="679"/>
      <c r="E406" s="679"/>
      <c r="F406" s="679"/>
      <c r="G406" s="679"/>
      <c r="H406" s="679"/>
      <c r="I406" s="679"/>
      <c r="J406" s="679"/>
      <c r="K406" s="679"/>
      <c r="L406" s="679"/>
      <c r="M406" s="679"/>
      <c r="N406" s="679"/>
      <c r="O406" s="679"/>
      <c r="P406" s="679"/>
      <c r="Q406" s="679"/>
      <c r="R406" s="679"/>
      <c r="S406" s="679"/>
      <c r="T406" s="679"/>
      <c r="U406" s="679"/>
      <c r="V406" s="679"/>
      <c r="W406" s="679"/>
      <c r="X406" s="679"/>
      <c r="Y406" s="679"/>
      <c r="Z406" s="679"/>
      <c r="AA406" s="679"/>
      <c r="AB406" s="679"/>
      <c r="AC406" s="679"/>
      <c r="AD406" s="679"/>
      <c r="AE406" s="679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:43" ht="12.75">
      <c r="A407" s="679"/>
      <c r="B407" s="679"/>
      <c r="C407" s="679"/>
      <c r="D407" s="679"/>
      <c r="E407" s="679"/>
      <c r="F407" s="679"/>
      <c r="G407" s="679"/>
      <c r="H407" s="679"/>
      <c r="I407" s="679"/>
      <c r="J407" s="679"/>
      <c r="K407" s="679"/>
      <c r="L407" s="679"/>
      <c r="M407" s="679"/>
      <c r="N407" s="679"/>
      <c r="O407" s="679"/>
      <c r="P407" s="679"/>
      <c r="Q407" s="679"/>
      <c r="R407" s="679"/>
      <c r="S407" s="679"/>
      <c r="T407" s="679"/>
      <c r="U407" s="679"/>
      <c r="V407" s="679"/>
      <c r="W407" s="679"/>
      <c r="X407" s="679"/>
      <c r="Y407" s="679"/>
      <c r="Z407" s="679"/>
      <c r="AA407" s="679"/>
      <c r="AB407" s="679"/>
      <c r="AC407" s="679"/>
      <c r="AD407" s="679"/>
      <c r="AE407" s="679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:43" ht="12.75">
      <c r="A408" s="679"/>
      <c r="B408" s="679"/>
      <c r="C408" s="679"/>
      <c r="D408" s="679"/>
      <c r="E408" s="679"/>
      <c r="F408" s="679"/>
      <c r="G408" s="679"/>
      <c r="H408" s="679"/>
      <c r="I408" s="679"/>
      <c r="J408" s="679"/>
      <c r="K408" s="679"/>
      <c r="L408" s="679"/>
      <c r="M408" s="679"/>
      <c r="N408" s="679"/>
      <c r="O408" s="679"/>
      <c r="P408" s="679"/>
      <c r="Q408" s="679"/>
      <c r="R408" s="679"/>
      <c r="S408" s="679"/>
      <c r="T408" s="679"/>
      <c r="U408" s="679"/>
      <c r="V408" s="679"/>
      <c r="W408" s="679"/>
      <c r="X408" s="679"/>
      <c r="Y408" s="679"/>
      <c r="Z408" s="679"/>
      <c r="AA408" s="679"/>
      <c r="AB408" s="679"/>
      <c r="AC408" s="679"/>
      <c r="AD408" s="679"/>
      <c r="AE408" s="679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:43" ht="12.75">
      <c r="A409" s="679"/>
      <c r="B409" s="679"/>
      <c r="C409" s="679"/>
      <c r="D409" s="679"/>
      <c r="E409" s="679"/>
      <c r="F409" s="679"/>
      <c r="G409" s="679"/>
      <c r="H409" s="679"/>
      <c r="I409" s="679"/>
      <c r="J409" s="679"/>
      <c r="K409" s="679"/>
      <c r="L409" s="679"/>
      <c r="M409" s="679"/>
      <c r="N409" s="679"/>
      <c r="O409" s="679"/>
      <c r="P409" s="679"/>
      <c r="Q409" s="679"/>
      <c r="R409" s="679"/>
      <c r="S409" s="679"/>
      <c r="T409" s="679"/>
      <c r="U409" s="679"/>
      <c r="V409" s="679"/>
      <c r="W409" s="679"/>
      <c r="X409" s="679"/>
      <c r="Y409" s="679"/>
      <c r="Z409" s="679"/>
      <c r="AA409" s="679"/>
      <c r="AB409" s="679"/>
      <c r="AC409" s="679"/>
      <c r="AD409" s="679"/>
      <c r="AE409" s="67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:43" ht="12.75">
      <c r="A410" s="679"/>
      <c r="B410" s="679"/>
      <c r="C410" s="679"/>
      <c r="D410" s="679"/>
      <c r="E410" s="679"/>
      <c r="F410" s="679"/>
      <c r="G410" s="679"/>
      <c r="H410" s="679"/>
      <c r="I410" s="679"/>
      <c r="J410" s="679"/>
      <c r="K410" s="679"/>
      <c r="L410" s="679"/>
      <c r="M410" s="679"/>
      <c r="N410" s="679"/>
      <c r="O410" s="679"/>
      <c r="P410" s="679"/>
      <c r="Q410" s="679"/>
      <c r="R410" s="679"/>
      <c r="S410" s="679"/>
      <c r="T410" s="679"/>
      <c r="U410" s="679"/>
      <c r="V410" s="679"/>
      <c r="W410" s="679"/>
      <c r="X410" s="679"/>
      <c r="Y410" s="679"/>
      <c r="Z410" s="679"/>
      <c r="AA410" s="679"/>
      <c r="AB410" s="679"/>
      <c r="AC410" s="679"/>
      <c r="AD410" s="679"/>
      <c r="AE410" s="679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:43" ht="12.75">
      <c r="A411" s="679"/>
      <c r="B411" s="679"/>
      <c r="C411" s="679"/>
      <c r="D411" s="679"/>
      <c r="E411" s="679"/>
      <c r="F411" s="679"/>
      <c r="G411" s="679"/>
      <c r="H411" s="679"/>
      <c r="I411" s="679"/>
      <c r="J411" s="679"/>
      <c r="K411" s="679"/>
      <c r="L411" s="679"/>
      <c r="M411" s="679"/>
      <c r="N411" s="679"/>
      <c r="O411" s="679"/>
      <c r="P411" s="679"/>
      <c r="Q411" s="679"/>
      <c r="R411" s="679"/>
      <c r="S411" s="679"/>
      <c r="T411" s="679"/>
      <c r="U411" s="679"/>
      <c r="V411" s="679"/>
      <c r="W411" s="679"/>
      <c r="X411" s="679"/>
      <c r="Y411" s="679"/>
      <c r="Z411" s="679"/>
      <c r="AA411" s="679"/>
      <c r="AB411" s="679"/>
      <c r="AC411" s="679"/>
      <c r="AD411" s="679"/>
      <c r="AE411" s="679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:43" ht="12.75">
      <c r="A412" s="679"/>
      <c r="B412" s="679"/>
      <c r="C412" s="679"/>
      <c r="D412" s="679"/>
      <c r="E412" s="679"/>
      <c r="F412" s="679"/>
      <c r="G412" s="679"/>
      <c r="H412" s="679"/>
      <c r="I412" s="679"/>
      <c r="J412" s="679"/>
      <c r="K412" s="679"/>
      <c r="L412" s="679"/>
      <c r="M412" s="679"/>
      <c r="N412" s="679"/>
      <c r="O412" s="679"/>
      <c r="P412" s="679"/>
      <c r="Q412" s="679"/>
      <c r="R412" s="679"/>
      <c r="S412" s="679"/>
      <c r="T412" s="679"/>
      <c r="U412" s="679"/>
      <c r="V412" s="679"/>
      <c r="W412" s="679"/>
      <c r="X412" s="679"/>
      <c r="Y412" s="679"/>
      <c r="Z412" s="679"/>
      <c r="AA412" s="679"/>
      <c r="AB412" s="679"/>
      <c r="AC412" s="679"/>
      <c r="AD412" s="679"/>
      <c r="AE412" s="679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:43" ht="12.75">
      <c r="A413" s="679"/>
      <c r="B413" s="679"/>
      <c r="C413" s="679"/>
      <c r="D413" s="679"/>
      <c r="E413" s="679"/>
      <c r="F413" s="679"/>
      <c r="G413" s="679"/>
      <c r="H413" s="679"/>
      <c r="I413" s="679"/>
      <c r="J413" s="679"/>
      <c r="K413" s="679"/>
      <c r="L413" s="679"/>
      <c r="M413" s="679"/>
      <c r="N413" s="679"/>
      <c r="O413" s="679"/>
      <c r="P413" s="679"/>
      <c r="Q413" s="679"/>
      <c r="R413" s="679"/>
      <c r="S413" s="679"/>
      <c r="T413" s="679"/>
      <c r="U413" s="679"/>
      <c r="V413" s="679"/>
      <c r="W413" s="679"/>
      <c r="X413" s="679"/>
      <c r="Y413" s="679"/>
      <c r="Z413" s="679"/>
      <c r="AA413" s="679"/>
      <c r="AB413" s="679"/>
      <c r="AC413" s="679"/>
      <c r="AD413" s="679"/>
      <c r="AE413" s="679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:43" ht="12.75">
      <c r="A414" s="679"/>
      <c r="B414" s="679"/>
      <c r="C414" s="679"/>
      <c r="D414" s="679"/>
      <c r="E414" s="679"/>
      <c r="F414" s="679"/>
      <c r="G414" s="679"/>
      <c r="H414" s="679"/>
      <c r="I414" s="679"/>
      <c r="J414" s="679"/>
      <c r="K414" s="679"/>
      <c r="L414" s="679"/>
      <c r="M414" s="679"/>
      <c r="N414" s="679"/>
      <c r="O414" s="679"/>
      <c r="P414" s="679"/>
      <c r="Q414" s="679"/>
      <c r="R414" s="679"/>
      <c r="S414" s="679"/>
      <c r="T414" s="679"/>
      <c r="U414" s="679"/>
      <c r="V414" s="679"/>
      <c r="W414" s="679"/>
      <c r="X414" s="679"/>
      <c r="Y414" s="679"/>
      <c r="Z414" s="679"/>
      <c r="AA414" s="679"/>
      <c r="AB414" s="679"/>
      <c r="AC414" s="679"/>
      <c r="AD414" s="679"/>
      <c r="AE414" s="679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:43" ht="12.75">
      <c r="A415" s="679"/>
      <c r="B415" s="679"/>
      <c r="C415" s="679"/>
      <c r="D415" s="679"/>
      <c r="E415" s="679"/>
      <c r="F415" s="679"/>
      <c r="G415" s="679"/>
      <c r="H415" s="679"/>
      <c r="I415" s="679"/>
      <c r="J415" s="679"/>
      <c r="K415" s="679"/>
      <c r="L415" s="679"/>
      <c r="M415" s="679"/>
      <c r="N415" s="679"/>
      <c r="O415" s="679"/>
      <c r="P415" s="679"/>
      <c r="Q415" s="679"/>
      <c r="R415" s="679"/>
      <c r="S415" s="679"/>
      <c r="T415" s="679"/>
      <c r="U415" s="679"/>
      <c r="V415" s="679"/>
      <c r="W415" s="679"/>
      <c r="X415" s="679"/>
      <c r="Y415" s="679"/>
      <c r="Z415" s="679"/>
      <c r="AA415" s="679"/>
      <c r="AB415" s="679"/>
      <c r="AC415" s="679"/>
      <c r="AD415" s="679"/>
      <c r="AE415" s="679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:43" ht="12.75">
      <c r="A416" s="679"/>
      <c r="B416" s="679"/>
      <c r="C416" s="679"/>
      <c r="D416" s="679"/>
      <c r="E416" s="679"/>
      <c r="F416" s="679"/>
      <c r="G416" s="679"/>
      <c r="H416" s="679"/>
      <c r="I416" s="679"/>
      <c r="J416" s="679"/>
      <c r="K416" s="679"/>
      <c r="L416" s="679"/>
      <c r="M416" s="679"/>
      <c r="N416" s="679"/>
      <c r="O416" s="679"/>
      <c r="P416" s="679"/>
      <c r="Q416" s="679"/>
      <c r="R416" s="679"/>
      <c r="S416" s="679"/>
      <c r="T416" s="679"/>
      <c r="U416" s="679"/>
      <c r="V416" s="679"/>
      <c r="W416" s="679"/>
      <c r="X416" s="679"/>
      <c r="Y416" s="679"/>
      <c r="Z416" s="679"/>
      <c r="AA416" s="679"/>
      <c r="AB416" s="679"/>
      <c r="AC416" s="679"/>
      <c r="AD416" s="679"/>
      <c r="AE416" s="679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:43" ht="12.75">
      <c r="A417" s="679"/>
      <c r="B417" s="679"/>
      <c r="C417" s="679"/>
      <c r="D417" s="679"/>
      <c r="E417" s="679"/>
      <c r="F417" s="679"/>
      <c r="G417" s="679"/>
      <c r="H417" s="679"/>
      <c r="I417" s="679"/>
      <c r="J417" s="679"/>
      <c r="K417" s="679"/>
      <c r="L417" s="679"/>
      <c r="M417" s="679"/>
      <c r="N417" s="679"/>
      <c r="O417" s="679"/>
      <c r="P417" s="679"/>
      <c r="Q417" s="679"/>
      <c r="R417" s="679"/>
      <c r="S417" s="679"/>
      <c r="T417" s="679"/>
      <c r="U417" s="679"/>
      <c r="V417" s="679"/>
      <c r="W417" s="679"/>
      <c r="X417" s="679"/>
      <c r="Y417" s="679"/>
      <c r="Z417" s="679"/>
      <c r="AA417" s="679"/>
      <c r="AB417" s="679"/>
      <c r="AC417" s="679"/>
      <c r="AD417" s="679"/>
      <c r="AE417" s="679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:43" ht="12.75">
      <c r="A418" s="679"/>
      <c r="B418" s="679"/>
      <c r="C418" s="679"/>
      <c r="D418" s="679"/>
      <c r="E418" s="679"/>
      <c r="F418" s="679"/>
      <c r="G418" s="679"/>
      <c r="H418" s="679"/>
      <c r="I418" s="679"/>
      <c r="J418" s="679"/>
      <c r="K418" s="679"/>
      <c r="L418" s="679"/>
      <c r="M418" s="679"/>
      <c r="N418" s="679"/>
      <c r="O418" s="679"/>
      <c r="P418" s="679"/>
      <c r="Q418" s="679"/>
      <c r="R418" s="679"/>
      <c r="S418" s="679"/>
      <c r="T418" s="679"/>
      <c r="U418" s="679"/>
      <c r="V418" s="679"/>
      <c r="W418" s="679"/>
      <c r="X418" s="679"/>
      <c r="Y418" s="679"/>
      <c r="Z418" s="679"/>
      <c r="AA418" s="679"/>
      <c r="AB418" s="679"/>
      <c r="AC418" s="679"/>
      <c r="AD418" s="679"/>
      <c r="AE418" s="679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:43" ht="12.75">
      <c r="A419" s="679"/>
      <c r="B419" s="679"/>
      <c r="C419" s="679"/>
      <c r="D419" s="679"/>
      <c r="E419" s="679"/>
      <c r="F419" s="679"/>
      <c r="G419" s="679"/>
      <c r="H419" s="679"/>
      <c r="I419" s="679"/>
      <c r="J419" s="679"/>
      <c r="K419" s="679"/>
      <c r="L419" s="679"/>
      <c r="M419" s="679"/>
      <c r="N419" s="679"/>
      <c r="O419" s="679"/>
      <c r="P419" s="679"/>
      <c r="Q419" s="679"/>
      <c r="R419" s="679"/>
      <c r="S419" s="679"/>
      <c r="T419" s="679"/>
      <c r="U419" s="679"/>
      <c r="V419" s="679"/>
      <c r="W419" s="679"/>
      <c r="X419" s="679"/>
      <c r="Y419" s="679"/>
      <c r="Z419" s="679"/>
      <c r="AA419" s="679"/>
      <c r="AB419" s="679"/>
      <c r="AC419" s="679"/>
      <c r="AD419" s="679"/>
      <c r="AE419" s="67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:43" ht="12.75">
      <c r="A420" s="679"/>
      <c r="B420" s="679"/>
      <c r="C420" s="679"/>
      <c r="D420" s="679"/>
      <c r="E420" s="679"/>
      <c r="F420" s="679"/>
      <c r="G420" s="679"/>
      <c r="H420" s="679"/>
      <c r="I420" s="679"/>
      <c r="J420" s="679"/>
      <c r="K420" s="679"/>
      <c r="L420" s="679"/>
      <c r="M420" s="679"/>
      <c r="N420" s="679"/>
      <c r="O420" s="679"/>
      <c r="P420" s="679"/>
      <c r="Q420" s="679"/>
      <c r="R420" s="679"/>
      <c r="S420" s="679"/>
      <c r="T420" s="679"/>
      <c r="U420" s="679"/>
      <c r="V420" s="679"/>
      <c r="W420" s="679"/>
      <c r="X420" s="679"/>
      <c r="Y420" s="679"/>
      <c r="Z420" s="679"/>
      <c r="AA420" s="679"/>
      <c r="AB420" s="679"/>
      <c r="AC420" s="679"/>
      <c r="AD420" s="679"/>
      <c r="AE420" s="679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:43" ht="12.75">
      <c r="A421" s="679"/>
      <c r="B421" s="679"/>
      <c r="C421" s="679"/>
      <c r="D421" s="679"/>
      <c r="E421" s="679"/>
      <c r="F421" s="679"/>
      <c r="G421" s="679"/>
      <c r="H421" s="679"/>
      <c r="I421" s="679"/>
      <c r="J421" s="679"/>
      <c r="K421" s="679"/>
      <c r="L421" s="679"/>
      <c r="M421" s="679"/>
      <c r="N421" s="679"/>
      <c r="O421" s="679"/>
      <c r="P421" s="679"/>
      <c r="Q421" s="679"/>
      <c r="R421" s="679"/>
      <c r="S421" s="679"/>
      <c r="T421" s="679"/>
      <c r="U421" s="679"/>
      <c r="V421" s="679"/>
      <c r="W421" s="679"/>
      <c r="X421" s="679"/>
      <c r="Y421" s="679"/>
      <c r="Z421" s="679"/>
      <c r="AA421" s="679"/>
      <c r="AB421" s="679"/>
      <c r="AC421" s="679"/>
      <c r="AD421" s="679"/>
      <c r="AE421" s="679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:43" ht="12.75">
      <c r="A422" s="679"/>
      <c r="B422" s="679"/>
      <c r="C422" s="679"/>
      <c r="D422" s="679"/>
      <c r="E422" s="679"/>
      <c r="F422" s="679"/>
      <c r="G422" s="679"/>
      <c r="H422" s="679"/>
      <c r="I422" s="679"/>
      <c r="J422" s="679"/>
      <c r="K422" s="679"/>
      <c r="L422" s="679"/>
      <c r="M422" s="679"/>
      <c r="N422" s="679"/>
      <c r="O422" s="679"/>
      <c r="P422" s="679"/>
      <c r="Q422" s="679"/>
      <c r="R422" s="679"/>
      <c r="S422" s="679"/>
      <c r="T422" s="679"/>
      <c r="U422" s="679"/>
      <c r="V422" s="679"/>
      <c r="W422" s="679"/>
      <c r="X422" s="679"/>
      <c r="Y422" s="679"/>
      <c r="Z422" s="679"/>
      <c r="AA422" s="679"/>
      <c r="AB422" s="679"/>
      <c r="AC422" s="679"/>
      <c r="AD422" s="679"/>
      <c r="AE422" s="679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:43" ht="12.75">
      <c r="A423" s="679"/>
      <c r="B423" s="679"/>
      <c r="C423" s="679"/>
      <c r="D423" s="679"/>
      <c r="E423" s="679"/>
      <c r="F423" s="679"/>
      <c r="G423" s="679"/>
      <c r="H423" s="679"/>
      <c r="I423" s="679"/>
      <c r="J423" s="679"/>
      <c r="K423" s="679"/>
      <c r="L423" s="679"/>
      <c r="M423" s="679"/>
      <c r="N423" s="679"/>
      <c r="O423" s="679"/>
      <c r="P423" s="679"/>
      <c r="Q423" s="679"/>
      <c r="R423" s="679"/>
      <c r="S423" s="679"/>
      <c r="T423" s="679"/>
      <c r="U423" s="679"/>
      <c r="V423" s="679"/>
      <c r="W423" s="679"/>
      <c r="X423" s="679"/>
      <c r="Y423" s="679"/>
      <c r="Z423" s="679"/>
      <c r="AA423" s="679"/>
      <c r="AB423" s="679"/>
      <c r="AC423" s="679"/>
      <c r="AD423" s="679"/>
      <c r="AE423" s="679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:43" ht="12.75">
      <c r="A424" s="679"/>
      <c r="B424" s="679"/>
      <c r="C424" s="679"/>
      <c r="D424" s="679"/>
      <c r="E424" s="679"/>
      <c r="F424" s="679"/>
      <c r="G424" s="679"/>
      <c r="H424" s="679"/>
      <c r="I424" s="679"/>
      <c r="J424" s="679"/>
      <c r="K424" s="679"/>
      <c r="L424" s="679"/>
      <c r="M424" s="679"/>
      <c r="N424" s="679"/>
      <c r="O424" s="679"/>
      <c r="P424" s="679"/>
      <c r="Q424" s="679"/>
      <c r="R424" s="679"/>
      <c r="S424" s="679"/>
      <c r="T424" s="679"/>
      <c r="U424" s="679"/>
      <c r="V424" s="679"/>
      <c r="W424" s="679"/>
      <c r="X424" s="679"/>
      <c r="Y424" s="679"/>
      <c r="Z424" s="679"/>
      <c r="AA424" s="679"/>
      <c r="AB424" s="679"/>
      <c r="AC424" s="679"/>
      <c r="AD424" s="679"/>
      <c r="AE424" s="679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:43" ht="12.75">
      <c r="A425" s="679"/>
      <c r="B425" s="679"/>
      <c r="C425" s="679"/>
      <c r="D425" s="679"/>
      <c r="E425" s="679"/>
      <c r="F425" s="679"/>
      <c r="G425" s="679"/>
      <c r="H425" s="679"/>
      <c r="I425" s="679"/>
      <c r="J425" s="679"/>
      <c r="K425" s="679"/>
      <c r="L425" s="679"/>
      <c r="M425" s="679"/>
      <c r="N425" s="679"/>
      <c r="O425" s="679"/>
      <c r="P425" s="679"/>
      <c r="Q425" s="679"/>
      <c r="R425" s="679"/>
      <c r="S425" s="679"/>
      <c r="T425" s="679"/>
      <c r="U425" s="679"/>
      <c r="V425" s="679"/>
      <c r="W425" s="679"/>
      <c r="X425" s="679"/>
      <c r="Y425" s="679"/>
      <c r="Z425" s="679"/>
      <c r="AA425" s="679"/>
      <c r="AB425" s="679"/>
      <c r="AC425" s="679"/>
      <c r="AD425" s="679"/>
      <c r="AE425" s="679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:43" ht="12.75">
      <c r="A426" s="679"/>
      <c r="B426" s="679"/>
      <c r="C426" s="679"/>
      <c r="D426" s="679"/>
      <c r="E426" s="679"/>
      <c r="F426" s="679"/>
      <c r="G426" s="679"/>
      <c r="H426" s="679"/>
      <c r="I426" s="679"/>
      <c r="J426" s="679"/>
      <c r="K426" s="679"/>
      <c r="L426" s="679"/>
      <c r="M426" s="679"/>
      <c r="N426" s="679"/>
      <c r="O426" s="679"/>
      <c r="P426" s="679"/>
      <c r="Q426" s="679"/>
      <c r="R426" s="679"/>
      <c r="S426" s="679"/>
      <c r="T426" s="679"/>
      <c r="U426" s="679"/>
      <c r="V426" s="679"/>
      <c r="W426" s="679"/>
      <c r="X426" s="679"/>
      <c r="Y426" s="679"/>
      <c r="Z426" s="679"/>
      <c r="AA426" s="679"/>
      <c r="AB426" s="679"/>
      <c r="AC426" s="679"/>
      <c r="AD426" s="679"/>
      <c r="AE426" s="679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:43" ht="12.75">
      <c r="A427" s="679"/>
      <c r="B427" s="679"/>
      <c r="C427" s="679"/>
      <c r="D427" s="679"/>
      <c r="E427" s="679"/>
      <c r="F427" s="679"/>
      <c r="G427" s="679"/>
      <c r="H427" s="679"/>
      <c r="I427" s="679"/>
      <c r="J427" s="679"/>
      <c r="K427" s="679"/>
      <c r="L427" s="679"/>
      <c r="M427" s="679"/>
      <c r="N427" s="679"/>
      <c r="O427" s="679"/>
      <c r="P427" s="679"/>
      <c r="Q427" s="679"/>
      <c r="R427" s="679"/>
      <c r="S427" s="679"/>
      <c r="T427" s="679"/>
      <c r="U427" s="679"/>
      <c r="V427" s="679"/>
      <c r="W427" s="679"/>
      <c r="X427" s="679"/>
      <c r="Y427" s="679"/>
      <c r="Z427" s="679"/>
      <c r="AA427" s="679"/>
      <c r="AB427" s="679"/>
      <c r="AC427" s="679"/>
      <c r="AD427" s="679"/>
      <c r="AE427" s="679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:43" ht="12.75">
      <c r="A428" s="679"/>
      <c r="B428" s="679"/>
      <c r="C428" s="679"/>
      <c r="D428" s="679"/>
      <c r="E428" s="679"/>
      <c r="F428" s="679"/>
      <c r="G428" s="679"/>
      <c r="H428" s="679"/>
      <c r="I428" s="679"/>
      <c r="J428" s="679"/>
      <c r="K428" s="679"/>
      <c r="L428" s="679"/>
      <c r="M428" s="679"/>
      <c r="N428" s="679"/>
      <c r="O428" s="679"/>
      <c r="P428" s="679"/>
      <c r="Q428" s="679"/>
      <c r="R428" s="679"/>
      <c r="S428" s="679"/>
      <c r="T428" s="679"/>
      <c r="U428" s="679"/>
      <c r="V428" s="679"/>
      <c r="W428" s="679"/>
      <c r="X428" s="679"/>
      <c r="Y428" s="679"/>
      <c r="Z428" s="679"/>
      <c r="AA428" s="679"/>
      <c r="AB428" s="679"/>
      <c r="AC428" s="679"/>
      <c r="AD428" s="679"/>
      <c r="AE428" s="679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:43" ht="12.75">
      <c r="A429" s="679"/>
      <c r="B429" s="679"/>
      <c r="C429" s="679"/>
      <c r="D429" s="679"/>
      <c r="E429" s="679"/>
      <c r="F429" s="679"/>
      <c r="G429" s="679"/>
      <c r="H429" s="679"/>
      <c r="I429" s="679"/>
      <c r="J429" s="679"/>
      <c r="K429" s="679"/>
      <c r="L429" s="679"/>
      <c r="M429" s="679"/>
      <c r="N429" s="679"/>
      <c r="O429" s="679"/>
      <c r="P429" s="679"/>
      <c r="Q429" s="679"/>
      <c r="R429" s="679"/>
      <c r="S429" s="679"/>
      <c r="T429" s="679"/>
      <c r="U429" s="679"/>
      <c r="V429" s="679"/>
      <c r="W429" s="679"/>
      <c r="X429" s="679"/>
      <c r="Y429" s="679"/>
      <c r="Z429" s="679"/>
      <c r="AA429" s="679"/>
      <c r="AB429" s="679"/>
      <c r="AC429" s="679"/>
      <c r="AD429" s="679"/>
      <c r="AE429" s="67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:43" ht="12.75">
      <c r="A430" s="679"/>
      <c r="B430" s="679"/>
      <c r="C430" s="679"/>
      <c r="D430" s="679"/>
      <c r="E430" s="679"/>
      <c r="F430" s="679"/>
      <c r="G430" s="679"/>
      <c r="H430" s="679"/>
      <c r="I430" s="679"/>
      <c r="J430" s="679"/>
      <c r="K430" s="679"/>
      <c r="L430" s="679"/>
      <c r="M430" s="679"/>
      <c r="N430" s="679"/>
      <c r="O430" s="679"/>
      <c r="P430" s="679"/>
      <c r="Q430" s="679"/>
      <c r="R430" s="679"/>
      <c r="S430" s="679"/>
      <c r="T430" s="679"/>
      <c r="U430" s="679"/>
      <c r="V430" s="679"/>
      <c r="W430" s="679"/>
      <c r="X430" s="679"/>
      <c r="Y430" s="679"/>
      <c r="Z430" s="679"/>
      <c r="AA430" s="679"/>
      <c r="AB430" s="679"/>
      <c r="AC430" s="679"/>
      <c r="AD430" s="679"/>
      <c r="AE430" s="679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:43" ht="12.75">
      <c r="A431" s="679"/>
      <c r="B431" s="679"/>
      <c r="C431" s="679"/>
      <c r="D431" s="679"/>
      <c r="E431" s="679"/>
      <c r="F431" s="679"/>
      <c r="G431" s="679"/>
      <c r="H431" s="679"/>
      <c r="I431" s="679"/>
      <c r="J431" s="679"/>
      <c r="K431" s="679"/>
      <c r="L431" s="679"/>
      <c r="M431" s="679"/>
      <c r="N431" s="679"/>
      <c r="O431" s="679"/>
      <c r="P431" s="679"/>
      <c r="Q431" s="679"/>
      <c r="R431" s="679"/>
      <c r="S431" s="679"/>
      <c r="T431" s="679"/>
      <c r="U431" s="679"/>
      <c r="V431" s="679"/>
      <c r="W431" s="679"/>
      <c r="X431" s="679"/>
      <c r="Y431" s="679"/>
      <c r="Z431" s="679"/>
      <c r="AA431" s="679"/>
      <c r="AB431" s="679"/>
      <c r="AC431" s="679"/>
      <c r="AD431" s="679"/>
      <c r="AE431" s="679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:43" ht="12.75">
      <c r="A432" s="679"/>
      <c r="B432" s="679"/>
      <c r="C432" s="679"/>
      <c r="D432" s="679"/>
      <c r="E432" s="679"/>
      <c r="F432" s="679"/>
      <c r="G432" s="679"/>
      <c r="H432" s="679"/>
      <c r="I432" s="679"/>
      <c r="J432" s="679"/>
      <c r="K432" s="679"/>
      <c r="L432" s="679"/>
      <c r="M432" s="679"/>
      <c r="N432" s="679"/>
      <c r="O432" s="679"/>
      <c r="P432" s="679"/>
      <c r="Q432" s="679"/>
      <c r="R432" s="679"/>
      <c r="S432" s="679"/>
      <c r="T432" s="679"/>
      <c r="U432" s="679"/>
      <c r="V432" s="679"/>
      <c r="W432" s="679"/>
      <c r="X432" s="679"/>
      <c r="Y432" s="679"/>
      <c r="Z432" s="679"/>
      <c r="AA432" s="679"/>
      <c r="AB432" s="679"/>
      <c r="AC432" s="679"/>
      <c r="AD432" s="679"/>
      <c r="AE432" s="679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:43" ht="12.75">
      <c r="A433" s="679"/>
      <c r="B433" s="679"/>
      <c r="C433" s="679"/>
      <c r="D433" s="679"/>
      <c r="E433" s="679"/>
      <c r="F433" s="679"/>
      <c r="G433" s="679"/>
      <c r="H433" s="679"/>
      <c r="I433" s="679"/>
      <c r="J433" s="679"/>
      <c r="K433" s="679"/>
      <c r="L433" s="679"/>
      <c r="M433" s="679"/>
      <c r="N433" s="679"/>
      <c r="O433" s="679"/>
      <c r="P433" s="679"/>
      <c r="Q433" s="679"/>
      <c r="R433" s="679"/>
      <c r="S433" s="679"/>
      <c r="T433" s="679"/>
      <c r="U433" s="679"/>
      <c r="V433" s="679"/>
      <c r="W433" s="679"/>
      <c r="X433" s="679"/>
      <c r="Y433" s="679"/>
      <c r="Z433" s="679"/>
      <c r="AA433" s="679"/>
      <c r="AB433" s="679"/>
      <c r="AC433" s="679"/>
      <c r="AD433" s="679"/>
      <c r="AE433" s="679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:43" ht="12.75">
      <c r="A434" s="679"/>
      <c r="B434" s="679"/>
      <c r="C434" s="679"/>
      <c r="D434" s="679"/>
      <c r="E434" s="679"/>
      <c r="F434" s="679"/>
      <c r="G434" s="679"/>
      <c r="H434" s="679"/>
      <c r="I434" s="679"/>
      <c r="J434" s="679"/>
      <c r="K434" s="679"/>
      <c r="L434" s="679"/>
      <c r="M434" s="679"/>
      <c r="N434" s="679"/>
      <c r="O434" s="679"/>
      <c r="P434" s="679"/>
      <c r="Q434" s="679"/>
      <c r="R434" s="679"/>
      <c r="S434" s="679"/>
      <c r="T434" s="679"/>
      <c r="U434" s="679"/>
      <c r="V434" s="679"/>
      <c r="W434" s="679"/>
      <c r="X434" s="679"/>
      <c r="Y434" s="679"/>
      <c r="Z434" s="679"/>
      <c r="AA434" s="679"/>
      <c r="AB434" s="679"/>
      <c r="AC434" s="679"/>
      <c r="AD434" s="679"/>
      <c r="AE434" s="679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:43" ht="12.75">
      <c r="A435" s="679"/>
      <c r="B435" s="679"/>
      <c r="C435" s="679"/>
      <c r="D435" s="679"/>
      <c r="E435" s="679"/>
      <c r="F435" s="679"/>
      <c r="G435" s="679"/>
      <c r="H435" s="679"/>
      <c r="I435" s="679"/>
      <c r="J435" s="679"/>
      <c r="K435" s="679"/>
      <c r="L435" s="679"/>
      <c r="M435" s="679"/>
      <c r="N435" s="679"/>
      <c r="O435" s="679"/>
      <c r="P435" s="679"/>
      <c r="Q435" s="679"/>
      <c r="R435" s="679"/>
      <c r="S435" s="679"/>
      <c r="T435" s="679"/>
      <c r="U435" s="679"/>
      <c r="V435" s="679"/>
      <c r="W435" s="679"/>
      <c r="X435" s="679"/>
      <c r="Y435" s="679"/>
      <c r="Z435" s="679"/>
      <c r="AA435" s="679"/>
      <c r="AB435" s="679"/>
      <c r="AC435" s="679"/>
      <c r="AD435" s="679"/>
      <c r="AE435" s="679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:43" ht="12.75">
      <c r="A436" s="679"/>
      <c r="B436" s="679"/>
      <c r="C436" s="679"/>
      <c r="D436" s="679"/>
      <c r="E436" s="679"/>
      <c r="F436" s="679"/>
      <c r="G436" s="679"/>
      <c r="H436" s="679"/>
      <c r="I436" s="679"/>
      <c r="J436" s="679"/>
      <c r="K436" s="679"/>
      <c r="L436" s="679"/>
      <c r="M436" s="679"/>
      <c r="N436" s="679"/>
      <c r="O436" s="679"/>
      <c r="P436" s="679"/>
      <c r="Q436" s="679"/>
      <c r="R436" s="679"/>
      <c r="S436" s="679"/>
      <c r="T436" s="679"/>
      <c r="U436" s="679"/>
      <c r="V436" s="679"/>
      <c r="W436" s="679"/>
      <c r="X436" s="679"/>
      <c r="Y436" s="679"/>
      <c r="Z436" s="679"/>
      <c r="AA436" s="679"/>
      <c r="AB436" s="679"/>
      <c r="AC436" s="679"/>
      <c r="AD436" s="679"/>
      <c r="AE436" s="679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:43" ht="12.75">
      <c r="A437" s="679"/>
      <c r="B437" s="679"/>
      <c r="C437" s="679"/>
      <c r="D437" s="679"/>
      <c r="E437" s="679"/>
      <c r="F437" s="679"/>
      <c r="G437" s="679"/>
      <c r="H437" s="679"/>
      <c r="I437" s="679"/>
      <c r="J437" s="679"/>
      <c r="K437" s="679"/>
      <c r="L437" s="679"/>
      <c r="M437" s="679"/>
      <c r="N437" s="679"/>
      <c r="O437" s="679"/>
      <c r="P437" s="679"/>
      <c r="Q437" s="679"/>
      <c r="R437" s="679"/>
      <c r="S437" s="679"/>
      <c r="T437" s="679"/>
      <c r="U437" s="679"/>
      <c r="V437" s="679"/>
      <c r="W437" s="679"/>
      <c r="X437" s="679"/>
      <c r="Y437" s="679"/>
      <c r="Z437" s="679"/>
      <c r="AA437" s="679"/>
      <c r="AB437" s="679"/>
      <c r="AC437" s="679"/>
      <c r="AD437" s="679"/>
      <c r="AE437" s="679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:43" ht="12.75">
      <c r="A438" s="679"/>
      <c r="B438" s="679"/>
      <c r="C438" s="679"/>
      <c r="D438" s="679"/>
      <c r="E438" s="679"/>
      <c r="F438" s="679"/>
      <c r="G438" s="679"/>
      <c r="H438" s="679"/>
      <c r="I438" s="679"/>
      <c r="J438" s="679"/>
      <c r="K438" s="679"/>
      <c r="L438" s="679"/>
      <c r="M438" s="679"/>
      <c r="N438" s="679"/>
      <c r="O438" s="679"/>
      <c r="P438" s="679"/>
      <c r="Q438" s="679"/>
      <c r="R438" s="679"/>
      <c r="S438" s="679"/>
      <c r="T438" s="679"/>
      <c r="U438" s="679"/>
      <c r="V438" s="679"/>
      <c r="W438" s="679"/>
      <c r="X438" s="679"/>
      <c r="Y438" s="679"/>
      <c r="Z438" s="679"/>
      <c r="AA438" s="679"/>
      <c r="AB438" s="679"/>
      <c r="AC438" s="679"/>
      <c r="AD438" s="679"/>
      <c r="AE438" s="679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:43" ht="12.75">
      <c r="A439" s="679"/>
      <c r="B439" s="679"/>
      <c r="C439" s="679"/>
      <c r="D439" s="679"/>
      <c r="E439" s="679"/>
      <c r="F439" s="679"/>
      <c r="G439" s="679"/>
      <c r="H439" s="679"/>
      <c r="I439" s="679"/>
      <c r="J439" s="679"/>
      <c r="K439" s="679"/>
      <c r="L439" s="679"/>
      <c r="M439" s="679"/>
      <c r="N439" s="679"/>
      <c r="O439" s="679"/>
      <c r="P439" s="679"/>
      <c r="Q439" s="679"/>
      <c r="R439" s="679"/>
      <c r="S439" s="679"/>
      <c r="T439" s="679"/>
      <c r="U439" s="679"/>
      <c r="V439" s="679"/>
      <c r="W439" s="679"/>
      <c r="X439" s="679"/>
      <c r="Y439" s="679"/>
      <c r="Z439" s="679"/>
      <c r="AA439" s="679"/>
      <c r="AB439" s="679"/>
      <c r="AC439" s="679"/>
      <c r="AD439" s="679"/>
      <c r="AE439" s="67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:43" ht="12.75">
      <c r="A440" s="679"/>
      <c r="B440" s="679"/>
      <c r="C440" s="679"/>
      <c r="D440" s="679"/>
      <c r="E440" s="679"/>
      <c r="F440" s="679"/>
      <c r="G440" s="679"/>
      <c r="H440" s="679"/>
      <c r="I440" s="679"/>
      <c r="J440" s="679"/>
      <c r="K440" s="679"/>
      <c r="L440" s="679"/>
      <c r="M440" s="679"/>
      <c r="N440" s="679"/>
      <c r="O440" s="679"/>
      <c r="P440" s="679"/>
      <c r="Q440" s="679"/>
      <c r="R440" s="679"/>
      <c r="S440" s="679"/>
      <c r="T440" s="679"/>
      <c r="U440" s="679"/>
      <c r="V440" s="679"/>
      <c r="W440" s="679"/>
      <c r="X440" s="679"/>
      <c r="Y440" s="679"/>
      <c r="Z440" s="679"/>
      <c r="AA440" s="679"/>
      <c r="AB440" s="679"/>
      <c r="AC440" s="679"/>
      <c r="AD440" s="679"/>
      <c r="AE440" s="679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:43" ht="12.75">
      <c r="A441" s="679"/>
      <c r="B441" s="679"/>
      <c r="C441" s="679"/>
      <c r="D441" s="679"/>
      <c r="E441" s="679"/>
      <c r="F441" s="679"/>
      <c r="G441" s="679"/>
      <c r="H441" s="679"/>
      <c r="I441" s="679"/>
      <c r="J441" s="679"/>
      <c r="K441" s="679"/>
      <c r="L441" s="679"/>
      <c r="M441" s="679"/>
      <c r="N441" s="679"/>
      <c r="O441" s="679"/>
      <c r="P441" s="679"/>
      <c r="Q441" s="679"/>
      <c r="R441" s="679"/>
      <c r="S441" s="679"/>
      <c r="T441" s="679"/>
      <c r="U441" s="679"/>
      <c r="V441" s="679"/>
      <c r="W441" s="679"/>
      <c r="X441" s="679"/>
      <c r="Y441" s="679"/>
      <c r="Z441" s="679"/>
      <c r="AA441" s="679"/>
      <c r="AB441" s="679"/>
      <c r="AC441" s="679"/>
      <c r="AD441" s="679"/>
      <c r="AE441" s="679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:43" ht="12.75">
      <c r="A442" s="679"/>
      <c r="B442" s="679"/>
      <c r="C442" s="679"/>
      <c r="D442" s="679"/>
      <c r="E442" s="679"/>
      <c r="F442" s="679"/>
      <c r="G442" s="679"/>
      <c r="H442" s="679"/>
      <c r="I442" s="679"/>
      <c r="J442" s="679"/>
      <c r="K442" s="679"/>
      <c r="L442" s="679"/>
      <c r="M442" s="679"/>
      <c r="N442" s="679"/>
      <c r="O442" s="679"/>
      <c r="P442" s="679"/>
      <c r="Q442" s="679"/>
      <c r="R442" s="679"/>
      <c r="S442" s="679"/>
      <c r="T442" s="679"/>
      <c r="U442" s="679"/>
      <c r="V442" s="679"/>
      <c r="W442" s="679"/>
      <c r="X442" s="679"/>
      <c r="Y442" s="679"/>
      <c r="Z442" s="679"/>
      <c r="AA442" s="679"/>
      <c r="AB442" s="679"/>
      <c r="AC442" s="679"/>
      <c r="AD442" s="679"/>
      <c r="AE442" s="679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:43" ht="12.75">
      <c r="A443" s="679"/>
      <c r="B443" s="679"/>
      <c r="C443" s="679"/>
      <c r="D443" s="679"/>
      <c r="E443" s="679"/>
      <c r="F443" s="679"/>
      <c r="G443" s="679"/>
      <c r="H443" s="679"/>
      <c r="I443" s="679"/>
      <c r="J443" s="679"/>
      <c r="K443" s="679"/>
      <c r="L443" s="679"/>
      <c r="M443" s="679"/>
      <c r="N443" s="679"/>
      <c r="O443" s="679"/>
      <c r="P443" s="679"/>
      <c r="Q443" s="679"/>
      <c r="R443" s="679"/>
      <c r="S443" s="679"/>
      <c r="T443" s="679"/>
      <c r="U443" s="679"/>
      <c r="V443" s="679"/>
      <c r="W443" s="679"/>
      <c r="X443" s="679"/>
      <c r="Y443" s="679"/>
      <c r="Z443" s="679"/>
      <c r="AA443" s="679"/>
      <c r="AB443" s="679"/>
      <c r="AC443" s="679"/>
      <c r="AD443" s="679"/>
      <c r="AE443" s="679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:43" ht="12.75">
      <c r="A444" s="679"/>
      <c r="B444" s="679"/>
      <c r="C444" s="679"/>
      <c r="D444" s="679"/>
      <c r="E444" s="679"/>
      <c r="F444" s="679"/>
      <c r="G444" s="679"/>
      <c r="H444" s="679"/>
      <c r="I444" s="679"/>
      <c r="J444" s="679"/>
      <c r="K444" s="679"/>
      <c r="L444" s="679"/>
      <c r="M444" s="679"/>
      <c r="N444" s="679"/>
      <c r="O444" s="679"/>
      <c r="P444" s="679"/>
      <c r="Q444" s="679"/>
      <c r="R444" s="679"/>
      <c r="S444" s="679"/>
      <c r="T444" s="679"/>
      <c r="U444" s="679"/>
      <c r="V444" s="679"/>
      <c r="W444" s="679"/>
      <c r="X444" s="679"/>
      <c r="Y444" s="679"/>
      <c r="Z444" s="679"/>
      <c r="AA444" s="679"/>
      <c r="AB444" s="679"/>
      <c r="AC444" s="679"/>
      <c r="AD444" s="679"/>
      <c r="AE444" s="679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:43" ht="12.75">
      <c r="A445" s="679"/>
      <c r="B445" s="679"/>
      <c r="C445" s="679"/>
      <c r="D445" s="679"/>
      <c r="E445" s="679"/>
      <c r="F445" s="679"/>
      <c r="G445" s="679"/>
      <c r="H445" s="679"/>
      <c r="I445" s="679"/>
      <c r="J445" s="679"/>
      <c r="K445" s="679"/>
      <c r="L445" s="679"/>
      <c r="M445" s="679"/>
      <c r="N445" s="679"/>
      <c r="O445" s="679"/>
      <c r="P445" s="679"/>
      <c r="Q445" s="679"/>
      <c r="R445" s="679"/>
      <c r="S445" s="679"/>
      <c r="T445" s="679"/>
      <c r="U445" s="679"/>
      <c r="V445" s="679"/>
      <c r="W445" s="679"/>
      <c r="X445" s="679"/>
      <c r="Y445" s="679"/>
      <c r="Z445" s="679"/>
      <c r="AA445" s="679"/>
      <c r="AB445" s="679"/>
      <c r="AC445" s="679"/>
      <c r="AD445" s="679"/>
      <c r="AE445" s="679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:43" ht="12.75">
      <c r="A446" s="679"/>
      <c r="B446" s="679"/>
      <c r="C446" s="679"/>
      <c r="D446" s="679"/>
      <c r="E446" s="679"/>
      <c r="F446" s="679"/>
      <c r="G446" s="679"/>
      <c r="H446" s="679"/>
      <c r="I446" s="679"/>
      <c r="J446" s="679"/>
      <c r="K446" s="679"/>
      <c r="L446" s="679"/>
      <c r="M446" s="679"/>
      <c r="N446" s="679"/>
      <c r="O446" s="679"/>
      <c r="P446" s="679"/>
      <c r="Q446" s="679"/>
      <c r="R446" s="679"/>
      <c r="S446" s="679"/>
      <c r="T446" s="679"/>
      <c r="U446" s="679"/>
      <c r="V446" s="679"/>
      <c r="W446" s="679"/>
      <c r="X446" s="679"/>
      <c r="Y446" s="679"/>
      <c r="Z446" s="679"/>
      <c r="AA446" s="679"/>
      <c r="AB446" s="679"/>
      <c r="AC446" s="679"/>
      <c r="AD446" s="679"/>
      <c r="AE446" s="679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:43" ht="12.75">
      <c r="A447" s="679"/>
      <c r="B447" s="679"/>
      <c r="C447" s="679"/>
      <c r="D447" s="679"/>
      <c r="E447" s="679"/>
      <c r="F447" s="679"/>
      <c r="G447" s="679"/>
      <c r="H447" s="679"/>
      <c r="I447" s="679"/>
      <c r="J447" s="679"/>
      <c r="K447" s="679"/>
      <c r="L447" s="679"/>
      <c r="M447" s="679"/>
      <c r="N447" s="679"/>
      <c r="O447" s="679"/>
      <c r="P447" s="679"/>
      <c r="Q447" s="679"/>
      <c r="R447" s="679"/>
      <c r="S447" s="679"/>
      <c r="T447" s="679"/>
      <c r="U447" s="679"/>
      <c r="V447" s="679"/>
      <c r="W447" s="679"/>
      <c r="X447" s="679"/>
      <c r="Y447" s="679"/>
      <c r="Z447" s="679"/>
      <c r="AA447" s="679"/>
      <c r="AB447" s="679"/>
      <c r="AC447" s="679"/>
      <c r="AD447" s="679"/>
      <c r="AE447" s="679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:43" ht="12.75">
      <c r="A448" s="679"/>
      <c r="B448" s="679"/>
      <c r="C448" s="679"/>
      <c r="D448" s="679"/>
      <c r="E448" s="679"/>
      <c r="F448" s="679"/>
      <c r="G448" s="679"/>
      <c r="H448" s="679"/>
      <c r="I448" s="679"/>
      <c r="J448" s="679"/>
      <c r="K448" s="679"/>
      <c r="L448" s="679"/>
      <c r="M448" s="679"/>
      <c r="N448" s="679"/>
      <c r="O448" s="679"/>
      <c r="P448" s="679"/>
      <c r="Q448" s="679"/>
      <c r="R448" s="679"/>
      <c r="S448" s="679"/>
      <c r="T448" s="679"/>
      <c r="U448" s="679"/>
      <c r="V448" s="679"/>
      <c r="W448" s="679"/>
      <c r="X448" s="679"/>
      <c r="Y448" s="679"/>
      <c r="Z448" s="679"/>
      <c r="AA448" s="679"/>
      <c r="AB448" s="679"/>
      <c r="AC448" s="679"/>
      <c r="AD448" s="679"/>
      <c r="AE448" s="679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:43" ht="12.75">
      <c r="A449" s="679"/>
      <c r="B449" s="679"/>
      <c r="C449" s="679"/>
      <c r="D449" s="679"/>
      <c r="E449" s="679"/>
      <c r="F449" s="679"/>
      <c r="G449" s="679"/>
      <c r="H449" s="679"/>
      <c r="I449" s="679"/>
      <c r="J449" s="679"/>
      <c r="K449" s="679"/>
      <c r="L449" s="679"/>
      <c r="M449" s="679"/>
      <c r="N449" s="679"/>
      <c r="O449" s="679"/>
      <c r="P449" s="679"/>
      <c r="Q449" s="679"/>
      <c r="R449" s="679"/>
      <c r="S449" s="679"/>
      <c r="T449" s="679"/>
      <c r="U449" s="679"/>
      <c r="V449" s="679"/>
      <c r="W449" s="679"/>
      <c r="X449" s="679"/>
      <c r="Y449" s="679"/>
      <c r="Z449" s="679"/>
      <c r="AA449" s="679"/>
      <c r="AB449" s="679"/>
      <c r="AC449" s="679"/>
      <c r="AD449" s="679"/>
      <c r="AE449" s="67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:43" ht="12.75">
      <c r="A450" s="679"/>
      <c r="B450" s="679"/>
      <c r="C450" s="679"/>
      <c r="D450" s="679"/>
      <c r="E450" s="679"/>
      <c r="F450" s="679"/>
      <c r="G450" s="679"/>
      <c r="H450" s="679"/>
      <c r="I450" s="679"/>
      <c r="J450" s="679"/>
      <c r="K450" s="679"/>
      <c r="L450" s="679"/>
      <c r="M450" s="679"/>
      <c r="N450" s="679"/>
      <c r="O450" s="679"/>
      <c r="P450" s="679"/>
      <c r="Q450" s="679"/>
      <c r="R450" s="679"/>
      <c r="S450" s="679"/>
      <c r="T450" s="679"/>
      <c r="U450" s="679"/>
      <c r="V450" s="679"/>
      <c r="W450" s="679"/>
      <c r="X450" s="679"/>
      <c r="Y450" s="679"/>
      <c r="Z450" s="679"/>
      <c r="AA450" s="679"/>
      <c r="AB450" s="679"/>
      <c r="AC450" s="679"/>
      <c r="AD450" s="679"/>
      <c r="AE450" s="679"/>
      <c r="AF450"/>
      <c r="AG450"/>
      <c r="AH450"/>
      <c r="AI450"/>
      <c r="AJ450"/>
      <c r="AK450"/>
      <c r="AL450"/>
      <c r="AM450"/>
      <c r="AN450"/>
      <c r="AO450"/>
      <c r="AP450"/>
      <c r="AQ450"/>
    </row>
    <row r="451" spans="1:43" ht="12.75">
      <c r="A451" s="679"/>
      <c r="B451" s="679"/>
      <c r="C451" s="679"/>
      <c r="D451" s="679"/>
      <c r="E451" s="679"/>
      <c r="F451" s="679"/>
      <c r="G451" s="679"/>
      <c r="H451" s="679"/>
      <c r="I451" s="679"/>
      <c r="J451" s="679"/>
      <c r="K451" s="679"/>
      <c r="L451" s="679"/>
      <c r="M451" s="679"/>
      <c r="N451" s="679"/>
      <c r="O451" s="679"/>
      <c r="P451" s="679"/>
      <c r="Q451" s="679"/>
      <c r="R451" s="679"/>
      <c r="S451" s="679"/>
      <c r="T451" s="679"/>
      <c r="U451" s="679"/>
      <c r="V451" s="679"/>
      <c r="W451" s="679"/>
      <c r="X451" s="679"/>
      <c r="Y451" s="679"/>
      <c r="Z451" s="679"/>
      <c r="AA451" s="679"/>
      <c r="AB451" s="679"/>
      <c r="AC451" s="679"/>
      <c r="AD451" s="679"/>
      <c r="AE451" s="679"/>
      <c r="AF451"/>
      <c r="AG451"/>
      <c r="AH451"/>
      <c r="AI451"/>
      <c r="AJ451"/>
      <c r="AK451"/>
      <c r="AL451"/>
      <c r="AM451"/>
      <c r="AN451"/>
      <c r="AO451"/>
      <c r="AP451"/>
      <c r="AQ451"/>
    </row>
    <row r="452" spans="1:43" ht="12.75">
      <c r="A452" s="679"/>
      <c r="B452" s="679"/>
      <c r="C452" s="679"/>
      <c r="D452" s="679"/>
      <c r="E452" s="679"/>
      <c r="F452" s="679"/>
      <c r="G452" s="679"/>
      <c r="H452" s="679"/>
      <c r="I452" s="679"/>
      <c r="J452" s="679"/>
      <c r="K452" s="679"/>
      <c r="L452" s="679"/>
      <c r="M452" s="679"/>
      <c r="N452" s="679"/>
      <c r="O452" s="679"/>
      <c r="P452" s="679"/>
      <c r="Q452" s="679"/>
      <c r="R452" s="679"/>
      <c r="S452" s="679"/>
      <c r="T452" s="679"/>
      <c r="U452" s="679"/>
      <c r="V452" s="679"/>
      <c r="W452" s="679"/>
      <c r="X452" s="679"/>
      <c r="Y452" s="679"/>
      <c r="Z452" s="679"/>
      <c r="AA452" s="679"/>
      <c r="AB452" s="679"/>
      <c r="AC452" s="679"/>
      <c r="AD452" s="679"/>
      <c r="AE452" s="679"/>
      <c r="AF452"/>
      <c r="AG452"/>
      <c r="AH452"/>
      <c r="AI452"/>
      <c r="AJ452"/>
      <c r="AK452"/>
      <c r="AL452"/>
      <c r="AM452"/>
      <c r="AN452"/>
      <c r="AO452"/>
      <c r="AP452"/>
      <c r="AQ452"/>
    </row>
    <row r="453" spans="1:43" ht="12.75">
      <c r="A453" s="679"/>
      <c r="B453" s="679"/>
      <c r="C453" s="679"/>
      <c r="D453" s="679"/>
      <c r="E453" s="679"/>
      <c r="F453" s="679"/>
      <c r="G453" s="679"/>
      <c r="H453" s="679"/>
      <c r="I453" s="679"/>
      <c r="J453" s="679"/>
      <c r="K453" s="679"/>
      <c r="L453" s="679"/>
      <c r="M453" s="679"/>
      <c r="N453" s="679"/>
      <c r="O453" s="679"/>
      <c r="P453" s="679"/>
      <c r="Q453" s="679"/>
      <c r="R453" s="679"/>
      <c r="S453" s="679"/>
      <c r="T453" s="679"/>
      <c r="U453" s="679"/>
      <c r="V453" s="679"/>
      <c r="W453" s="679"/>
      <c r="X453" s="679"/>
      <c r="Y453" s="679"/>
      <c r="Z453" s="679"/>
      <c r="AA453" s="679"/>
      <c r="AB453" s="679"/>
      <c r="AC453" s="679"/>
      <c r="AD453" s="679"/>
      <c r="AE453" s="679"/>
      <c r="AF453"/>
      <c r="AG453"/>
      <c r="AH453"/>
      <c r="AI453"/>
      <c r="AJ453"/>
      <c r="AK453"/>
      <c r="AL453"/>
      <c r="AM453"/>
      <c r="AN453"/>
      <c r="AO453"/>
      <c r="AP453"/>
      <c r="AQ453"/>
    </row>
    <row r="454" spans="1:43" ht="12.75">
      <c r="A454" s="679"/>
      <c r="B454" s="679"/>
      <c r="C454" s="679"/>
      <c r="D454" s="679"/>
      <c r="E454" s="679"/>
      <c r="F454" s="679"/>
      <c r="G454" s="679"/>
      <c r="H454" s="679"/>
      <c r="I454" s="679"/>
      <c r="J454" s="679"/>
      <c r="K454" s="679"/>
      <c r="L454" s="679"/>
      <c r="M454" s="679"/>
      <c r="N454" s="679"/>
      <c r="O454" s="679"/>
      <c r="P454" s="679"/>
      <c r="Q454" s="679"/>
      <c r="R454" s="679"/>
      <c r="S454" s="679"/>
      <c r="T454" s="679"/>
      <c r="U454" s="679"/>
      <c r="V454" s="679"/>
      <c r="W454" s="679"/>
      <c r="X454" s="679"/>
      <c r="Y454" s="679"/>
      <c r="Z454" s="679"/>
      <c r="AA454" s="679"/>
      <c r="AB454" s="679"/>
      <c r="AC454" s="679"/>
      <c r="AD454" s="679"/>
      <c r="AE454" s="679"/>
      <c r="AF454"/>
      <c r="AG454"/>
      <c r="AH454"/>
      <c r="AI454"/>
      <c r="AJ454"/>
      <c r="AK454"/>
      <c r="AL454"/>
      <c r="AM454"/>
      <c r="AN454"/>
      <c r="AO454"/>
      <c r="AP454"/>
      <c r="AQ454"/>
    </row>
    <row r="455" spans="1:43" ht="12.75">
      <c r="A455" s="679"/>
      <c r="B455" s="679"/>
      <c r="C455" s="679"/>
      <c r="D455" s="679"/>
      <c r="E455" s="679"/>
      <c r="F455" s="679"/>
      <c r="G455" s="679"/>
      <c r="H455" s="679"/>
      <c r="I455" s="679"/>
      <c r="J455" s="679"/>
      <c r="K455" s="679"/>
      <c r="L455" s="679"/>
      <c r="M455" s="679"/>
      <c r="N455" s="679"/>
      <c r="O455" s="679"/>
      <c r="P455" s="679"/>
      <c r="Q455" s="679"/>
      <c r="R455" s="679"/>
      <c r="S455" s="679"/>
      <c r="T455" s="679"/>
      <c r="U455" s="679"/>
      <c r="V455" s="679"/>
      <c r="W455" s="679"/>
      <c r="X455" s="679"/>
      <c r="Y455" s="679"/>
      <c r="Z455" s="679"/>
      <c r="AA455" s="679"/>
      <c r="AB455" s="679"/>
      <c r="AC455" s="679"/>
      <c r="AD455" s="679"/>
      <c r="AE455" s="679"/>
      <c r="AF455"/>
      <c r="AG455"/>
      <c r="AH455"/>
      <c r="AI455"/>
      <c r="AJ455"/>
      <c r="AK455"/>
      <c r="AL455"/>
      <c r="AM455"/>
      <c r="AN455"/>
      <c r="AO455"/>
      <c r="AP455"/>
      <c r="AQ455"/>
    </row>
    <row r="456" spans="1:43" ht="12.75">
      <c r="A456" s="679"/>
      <c r="B456" s="679"/>
      <c r="C456" s="679"/>
      <c r="D456" s="679"/>
      <c r="E456" s="679"/>
      <c r="F456" s="679"/>
      <c r="G456" s="679"/>
      <c r="H456" s="679"/>
      <c r="I456" s="679"/>
      <c r="J456" s="679"/>
      <c r="K456" s="679"/>
      <c r="L456" s="679"/>
      <c r="M456" s="679"/>
      <c r="N456" s="679"/>
      <c r="O456" s="679"/>
      <c r="P456" s="679"/>
      <c r="Q456" s="679"/>
      <c r="R456" s="679"/>
      <c r="S456" s="679"/>
      <c r="T456" s="679"/>
      <c r="U456" s="679"/>
      <c r="V456" s="679"/>
      <c r="W456" s="679"/>
      <c r="X456" s="679"/>
      <c r="Y456" s="679"/>
      <c r="Z456" s="679"/>
      <c r="AA456" s="679"/>
      <c r="AB456" s="679"/>
      <c r="AC456" s="679"/>
      <c r="AD456" s="679"/>
      <c r="AE456" s="679"/>
      <c r="AF456"/>
      <c r="AG456"/>
      <c r="AH456"/>
      <c r="AI456"/>
      <c r="AJ456"/>
      <c r="AK456"/>
      <c r="AL456"/>
      <c r="AM456"/>
      <c r="AN456"/>
      <c r="AO456"/>
      <c r="AP456"/>
      <c r="AQ456"/>
    </row>
    <row r="457" spans="1:43" ht="12.75">
      <c r="A457" s="679"/>
      <c r="B457" s="679"/>
      <c r="C457" s="679"/>
      <c r="D457" s="679"/>
      <c r="E457" s="679"/>
      <c r="F457" s="679"/>
      <c r="G457" s="679"/>
      <c r="H457" s="679"/>
      <c r="I457" s="679"/>
      <c r="J457" s="679"/>
      <c r="K457" s="679"/>
      <c r="L457" s="679"/>
      <c r="M457" s="679"/>
      <c r="N457" s="679"/>
      <c r="O457" s="679"/>
      <c r="P457" s="679"/>
      <c r="Q457" s="679"/>
      <c r="R457" s="679"/>
      <c r="S457" s="679"/>
      <c r="T457" s="679"/>
      <c r="U457" s="679"/>
      <c r="V457" s="679"/>
      <c r="W457" s="679"/>
      <c r="X457" s="679"/>
      <c r="Y457" s="679"/>
      <c r="Z457" s="679"/>
      <c r="AA457" s="679"/>
      <c r="AB457" s="679"/>
      <c r="AC457" s="679"/>
      <c r="AD457" s="679"/>
      <c r="AE457" s="679"/>
      <c r="AF457"/>
      <c r="AG457"/>
      <c r="AH457"/>
      <c r="AI457"/>
      <c r="AJ457"/>
      <c r="AK457"/>
      <c r="AL457"/>
      <c r="AM457"/>
      <c r="AN457"/>
      <c r="AO457"/>
      <c r="AP457"/>
      <c r="AQ457"/>
    </row>
    <row r="458" spans="1:43" ht="12.75">
      <c r="A458" s="679"/>
      <c r="B458" s="679"/>
      <c r="C458" s="679"/>
      <c r="D458" s="679"/>
      <c r="E458" s="679"/>
      <c r="F458" s="679"/>
      <c r="G458" s="679"/>
      <c r="H458" s="679"/>
      <c r="I458" s="679"/>
      <c r="J458" s="679"/>
      <c r="K458" s="679"/>
      <c r="L458" s="679"/>
      <c r="M458" s="679"/>
      <c r="N458" s="679"/>
      <c r="O458" s="679"/>
      <c r="P458" s="679"/>
      <c r="Q458" s="679"/>
      <c r="R458" s="679"/>
      <c r="S458" s="679"/>
      <c r="T458" s="679"/>
      <c r="U458" s="679"/>
      <c r="V458" s="679"/>
      <c r="W458" s="679"/>
      <c r="X458" s="679"/>
      <c r="Y458" s="679"/>
      <c r="Z458" s="679"/>
      <c r="AA458" s="679"/>
      <c r="AB458" s="679"/>
      <c r="AC458" s="679"/>
      <c r="AD458" s="679"/>
      <c r="AE458" s="679"/>
      <c r="AF458"/>
      <c r="AG458"/>
      <c r="AH458"/>
      <c r="AI458"/>
      <c r="AJ458"/>
      <c r="AK458"/>
      <c r="AL458"/>
      <c r="AM458"/>
      <c r="AN458"/>
      <c r="AO458"/>
      <c r="AP458"/>
      <c r="AQ458"/>
    </row>
    <row r="459" spans="1:43" ht="12.75">
      <c r="A459" s="679"/>
      <c r="B459" s="679"/>
      <c r="C459" s="679"/>
      <c r="D459" s="679"/>
      <c r="E459" s="679"/>
      <c r="F459" s="679"/>
      <c r="G459" s="679"/>
      <c r="H459" s="679"/>
      <c r="I459" s="679"/>
      <c r="J459" s="679"/>
      <c r="K459" s="679"/>
      <c r="L459" s="679"/>
      <c r="M459" s="679"/>
      <c r="N459" s="679"/>
      <c r="O459" s="679"/>
      <c r="P459" s="679"/>
      <c r="Q459" s="679"/>
      <c r="R459" s="679"/>
      <c r="S459" s="679"/>
      <c r="T459" s="679"/>
      <c r="U459" s="679"/>
      <c r="V459" s="679"/>
      <c r="W459" s="679"/>
      <c r="X459" s="679"/>
      <c r="Y459" s="679"/>
      <c r="Z459" s="679"/>
      <c r="AA459" s="679"/>
      <c r="AB459" s="679"/>
      <c r="AC459" s="679"/>
      <c r="AD459" s="679"/>
      <c r="AE459" s="679"/>
      <c r="AF459"/>
      <c r="AG459"/>
      <c r="AH459"/>
      <c r="AI459"/>
      <c r="AJ459"/>
      <c r="AK459"/>
      <c r="AL459"/>
      <c r="AM459"/>
      <c r="AN459"/>
      <c r="AO459"/>
      <c r="AP459"/>
      <c r="AQ459"/>
    </row>
    <row r="460" spans="1:43" ht="12.75">
      <c r="A460" s="679"/>
      <c r="B460" s="679"/>
      <c r="C460" s="679"/>
      <c r="D460" s="679"/>
      <c r="E460" s="679"/>
      <c r="F460" s="679"/>
      <c r="G460" s="679"/>
      <c r="H460" s="679"/>
      <c r="I460" s="679"/>
      <c r="J460" s="679"/>
      <c r="K460" s="679"/>
      <c r="L460" s="679"/>
      <c r="M460" s="679"/>
      <c r="N460" s="679"/>
      <c r="O460" s="679"/>
      <c r="P460" s="679"/>
      <c r="Q460" s="679"/>
      <c r="R460" s="679"/>
      <c r="S460" s="679"/>
      <c r="T460" s="679"/>
      <c r="U460" s="679"/>
      <c r="V460" s="679"/>
      <c r="W460" s="679"/>
      <c r="X460" s="679"/>
      <c r="Y460" s="679"/>
      <c r="Z460" s="679"/>
      <c r="AA460" s="679"/>
      <c r="AB460" s="679"/>
      <c r="AC460" s="679"/>
      <c r="AD460" s="679"/>
      <c r="AE460" s="679"/>
      <c r="AF460"/>
      <c r="AG460"/>
      <c r="AH460"/>
      <c r="AI460"/>
      <c r="AJ460"/>
      <c r="AK460"/>
      <c r="AL460"/>
      <c r="AM460"/>
      <c r="AN460"/>
      <c r="AO460"/>
      <c r="AP460"/>
      <c r="AQ460"/>
    </row>
    <row r="461" spans="1:43" ht="12.75">
      <c r="A461" s="679"/>
      <c r="B461" s="679"/>
      <c r="C461" s="679"/>
      <c r="D461" s="679"/>
      <c r="E461" s="679"/>
      <c r="F461" s="679"/>
      <c r="G461" s="679"/>
      <c r="H461" s="679"/>
      <c r="I461" s="679"/>
      <c r="J461" s="679"/>
      <c r="K461" s="679"/>
      <c r="L461" s="679"/>
      <c r="M461" s="679"/>
      <c r="N461" s="679"/>
      <c r="O461" s="679"/>
      <c r="P461" s="679"/>
      <c r="Q461" s="679"/>
      <c r="R461" s="679"/>
      <c r="S461" s="679"/>
      <c r="T461" s="679"/>
      <c r="U461" s="679"/>
      <c r="V461" s="679"/>
      <c r="W461" s="679"/>
      <c r="X461" s="679"/>
      <c r="Y461" s="679"/>
      <c r="Z461" s="679"/>
      <c r="AA461" s="679"/>
      <c r="AB461" s="679"/>
      <c r="AC461" s="679"/>
      <c r="AD461" s="679"/>
      <c r="AE461" s="679"/>
      <c r="AF461"/>
      <c r="AG461"/>
      <c r="AH461"/>
      <c r="AI461"/>
      <c r="AJ461"/>
      <c r="AK461"/>
      <c r="AL461"/>
      <c r="AM461"/>
      <c r="AN461"/>
      <c r="AO461"/>
      <c r="AP461"/>
      <c r="AQ461"/>
    </row>
    <row r="462" spans="1:43" ht="12.75">
      <c r="A462" s="679"/>
      <c r="B462" s="679"/>
      <c r="C462" s="679"/>
      <c r="D462" s="679"/>
      <c r="E462" s="679"/>
      <c r="F462" s="679"/>
      <c r="G462" s="679"/>
      <c r="H462" s="679"/>
      <c r="I462" s="679"/>
      <c r="J462" s="679"/>
      <c r="K462" s="679"/>
      <c r="L462" s="679"/>
      <c r="M462" s="679"/>
      <c r="N462" s="679"/>
      <c r="O462" s="679"/>
      <c r="P462" s="679"/>
      <c r="Q462" s="679"/>
      <c r="R462" s="679"/>
      <c r="S462" s="679"/>
      <c r="T462" s="679"/>
      <c r="U462" s="679"/>
      <c r="V462" s="679"/>
      <c r="W462" s="679"/>
      <c r="X462" s="679"/>
      <c r="Y462" s="679"/>
      <c r="Z462" s="679"/>
      <c r="AA462" s="679"/>
      <c r="AB462" s="679"/>
      <c r="AC462" s="679"/>
      <c r="AD462" s="679"/>
      <c r="AE462" s="679"/>
      <c r="AF462"/>
      <c r="AG462"/>
      <c r="AH462"/>
      <c r="AI462"/>
      <c r="AJ462"/>
      <c r="AK462"/>
      <c r="AL462"/>
      <c r="AM462"/>
      <c r="AN462"/>
      <c r="AO462"/>
      <c r="AP462"/>
      <c r="AQ462"/>
    </row>
    <row r="463" spans="1:43" ht="12.75">
      <c r="A463" s="679"/>
      <c r="B463" s="679"/>
      <c r="C463" s="679"/>
      <c r="D463" s="679"/>
      <c r="E463" s="679"/>
      <c r="F463" s="679"/>
      <c r="G463" s="679"/>
      <c r="H463" s="679"/>
      <c r="I463" s="679"/>
      <c r="J463" s="679"/>
      <c r="K463" s="679"/>
      <c r="L463" s="679"/>
      <c r="M463" s="679"/>
      <c r="N463" s="679"/>
      <c r="O463" s="679"/>
      <c r="P463" s="679"/>
      <c r="Q463" s="679"/>
      <c r="R463" s="679"/>
      <c r="S463" s="679"/>
      <c r="T463" s="679"/>
      <c r="U463" s="679"/>
      <c r="V463" s="679"/>
      <c r="W463" s="679"/>
      <c r="X463" s="679"/>
      <c r="Y463" s="679"/>
      <c r="Z463" s="679"/>
      <c r="AA463" s="679"/>
      <c r="AB463" s="679"/>
      <c r="AC463" s="679"/>
      <c r="AD463" s="679"/>
      <c r="AE463" s="679"/>
      <c r="AF463"/>
      <c r="AG463"/>
      <c r="AH463"/>
      <c r="AI463"/>
      <c r="AJ463"/>
      <c r="AK463"/>
      <c r="AL463"/>
      <c r="AM463"/>
      <c r="AN463"/>
      <c r="AO463"/>
      <c r="AP463"/>
      <c r="AQ463"/>
    </row>
    <row r="464" spans="1:43" ht="12.75">
      <c r="A464" s="679"/>
      <c r="B464" s="679"/>
      <c r="C464" s="679"/>
      <c r="D464" s="679"/>
      <c r="E464" s="679"/>
      <c r="F464" s="679"/>
      <c r="G464" s="679"/>
      <c r="H464" s="679"/>
      <c r="I464" s="679"/>
      <c r="J464" s="679"/>
      <c r="K464" s="679"/>
      <c r="L464" s="679"/>
      <c r="M464" s="679"/>
      <c r="N464" s="679"/>
      <c r="O464" s="679"/>
      <c r="P464" s="679"/>
      <c r="Q464" s="679"/>
      <c r="R464" s="679"/>
      <c r="S464" s="679"/>
      <c r="T464" s="679"/>
      <c r="U464" s="679"/>
      <c r="V464" s="679"/>
      <c r="W464" s="679"/>
      <c r="X464" s="679"/>
      <c r="Y464" s="679"/>
      <c r="Z464" s="679"/>
      <c r="AA464" s="679"/>
      <c r="AB464" s="679"/>
      <c r="AC464" s="679"/>
      <c r="AD464" s="679"/>
      <c r="AE464" s="679"/>
      <c r="AF464"/>
      <c r="AG464"/>
      <c r="AH464"/>
      <c r="AI464"/>
      <c r="AJ464"/>
      <c r="AK464"/>
      <c r="AL464"/>
      <c r="AM464"/>
      <c r="AN464"/>
      <c r="AO464"/>
      <c r="AP464"/>
      <c r="AQ464"/>
    </row>
    <row r="465" spans="1:43" ht="12.75">
      <c r="A465" s="679"/>
      <c r="B465" s="679"/>
      <c r="C465" s="679"/>
      <c r="D465" s="679"/>
      <c r="E465" s="679"/>
      <c r="F465" s="679"/>
      <c r="G465" s="679"/>
      <c r="H465" s="679"/>
      <c r="I465" s="679"/>
      <c r="J465" s="679"/>
      <c r="K465" s="679"/>
      <c r="L465" s="679"/>
      <c r="M465" s="679"/>
      <c r="N465" s="679"/>
      <c r="O465" s="679"/>
      <c r="P465" s="679"/>
      <c r="Q465" s="679"/>
      <c r="R465" s="679"/>
      <c r="S465" s="679"/>
      <c r="T465" s="679"/>
      <c r="U465" s="679"/>
      <c r="V465" s="679"/>
      <c r="W465" s="679"/>
      <c r="X465" s="679"/>
      <c r="Y465" s="679"/>
      <c r="Z465" s="679"/>
      <c r="AA465" s="679"/>
      <c r="AB465" s="679"/>
      <c r="AC465" s="679"/>
      <c r="AD465" s="679"/>
      <c r="AE465" s="679"/>
      <c r="AF465"/>
      <c r="AG465"/>
      <c r="AH465"/>
      <c r="AI465"/>
      <c r="AJ465"/>
      <c r="AK465"/>
      <c r="AL465"/>
      <c r="AM465"/>
      <c r="AN465"/>
      <c r="AO465"/>
      <c r="AP465"/>
      <c r="AQ465"/>
    </row>
    <row r="466" spans="1:43" ht="12.75">
      <c r="A466" s="679"/>
      <c r="B466" s="679"/>
      <c r="C466" s="679"/>
      <c r="D466" s="679"/>
      <c r="E466" s="679"/>
      <c r="F466" s="679"/>
      <c r="G466" s="679"/>
      <c r="H466" s="679"/>
      <c r="I466" s="679"/>
      <c r="J466" s="679"/>
      <c r="K466" s="679"/>
      <c r="L466" s="679"/>
      <c r="M466" s="679"/>
      <c r="N466" s="679"/>
      <c r="O466" s="679"/>
      <c r="P466" s="679"/>
      <c r="Q466" s="679"/>
      <c r="R466" s="679"/>
      <c r="S466" s="679"/>
      <c r="T466" s="679"/>
      <c r="U466" s="679"/>
      <c r="V466" s="679"/>
      <c r="W466" s="679"/>
      <c r="X466" s="679"/>
      <c r="Y466" s="679"/>
      <c r="Z466" s="679"/>
      <c r="AA466" s="679"/>
      <c r="AB466" s="679"/>
      <c r="AC466" s="679"/>
      <c r="AD466" s="679"/>
      <c r="AE466" s="679"/>
      <c r="AF466"/>
      <c r="AG466"/>
      <c r="AH466"/>
      <c r="AI466"/>
      <c r="AJ466"/>
      <c r="AK466"/>
      <c r="AL466"/>
      <c r="AM466"/>
      <c r="AN466"/>
      <c r="AO466"/>
      <c r="AP466"/>
      <c r="AQ466"/>
    </row>
    <row r="467" spans="1:43" ht="12.75">
      <c r="A467" s="679"/>
      <c r="B467" s="679"/>
      <c r="C467" s="679"/>
      <c r="D467" s="679"/>
      <c r="E467" s="679"/>
      <c r="F467" s="679"/>
      <c r="G467" s="679"/>
      <c r="H467" s="679"/>
      <c r="I467" s="679"/>
      <c r="J467" s="679"/>
      <c r="K467" s="679"/>
      <c r="L467" s="679"/>
      <c r="M467" s="679"/>
      <c r="N467" s="679"/>
      <c r="O467" s="679"/>
      <c r="P467" s="679"/>
      <c r="Q467" s="679"/>
      <c r="R467" s="679"/>
      <c r="S467" s="679"/>
      <c r="T467" s="679"/>
      <c r="U467" s="679"/>
      <c r="V467" s="679"/>
      <c r="W467" s="679"/>
      <c r="X467" s="679"/>
      <c r="Y467" s="679"/>
      <c r="Z467" s="679"/>
      <c r="AA467" s="679"/>
      <c r="AB467" s="679"/>
      <c r="AC467" s="679"/>
      <c r="AD467" s="679"/>
      <c r="AE467" s="679"/>
      <c r="AF467"/>
      <c r="AG467"/>
      <c r="AH467"/>
      <c r="AI467"/>
      <c r="AJ467"/>
      <c r="AK467"/>
      <c r="AL467"/>
      <c r="AM467"/>
      <c r="AN467"/>
      <c r="AO467"/>
      <c r="AP467"/>
      <c r="AQ467"/>
    </row>
    <row r="468" spans="1:43" ht="12.75">
      <c r="A468" s="679"/>
      <c r="B468" s="679"/>
      <c r="C468" s="679"/>
      <c r="D468" s="679"/>
      <c r="E468" s="679"/>
      <c r="F468" s="679"/>
      <c r="G468" s="679"/>
      <c r="H468" s="679"/>
      <c r="I468" s="679"/>
      <c r="J468" s="679"/>
      <c r="K468" s="679"/>
      <c r="L468" s="679"/>
      <c r="M468" s="679"/>
      <c r="N468" s="679"/>
      <c r="O468" s="679"/>
      <c r="P468" s="679"/>
      <c r="Q468" s="679"/>
      <c r="R468" s="679"/>
      <c r="S468" s="679"/>
      <c r="T468" s="679"/>
      <c r="U468" s="679"/>
      <c r="V468" s="679"/>
      <c r="W468" s="679"/>
      <c r="X468" s="679"/>
      <c r="Y468" s="679"/>
      <c r="Z468" s="679"/>
      <c r="AA468" s="679"/>
      <c r="AB468" s="679"/>
      <c r="AC468" s="679"/>
      <c r="AD468" s="679"/>
      <c r="AE468" s="679"/>
      <c r="AF468"/>
      <c r="AG468"/>
      <c r="AH468"/>
      <c r="AI468"/>
      <c r="AJ468"/>
      <c r="AK468"/>
      <c r="AL468"/>
      <c r="AM468"/>
      <c r="AN468"/>
      <c r="AO468"/>
      <c r="AP468"/>
      <c r="AQ468"/>
    </row>
    <row r="469" spans="1:43" ht="12.75">
      <c r="A469" s="679"/>
      <c r="B469" s="679"/>
      <c r="C469" s="679"/>
      <c r="D469" s="679"/>
      <c r="E469" s="679"/>
      <c r="F469" s="679"/>
      <c r="G469" s="679"/>
      <c r="H469" s="679"/>
      <c r="I469" s="679"/>
      <c r="J469" s="679"/>
      <c r="K469" s="679"/>
      <c r="L469" s="679"/>
      <c r="M469" s="679"/>
      <c r="N469" s="679"/>
      <c r="O469" s="679"/>
      <c r="P469" s="679"/>
      <c r="Q469" s="679"/>
      <c r="R469" s="679"/>
      <c r="S469" s="679"/>
      <c r="T469" s="679"/>
      <c r="U469" s="679"/>
      <c r="V469" s="679"/>
      <c r="W469" s="679"/>
      <c r="X469" s="679"/>
      <c r="Y469" s="679"/>
      <c r="Z469" s="679"/>
      <c r="AA469" s="679"/>
      <c r="AB469" s="679"/>
      <c r="AC469" s="679"/>
      <c r="AD469" s="679"/>
      <c r="AE469" s="679"/>
      <c r="AF469"/>
      <c r="AG469"/>
      <c r="AH469"/>
      <c r="AI469"/>
      <c r="AJ469"/>
      <c r="AK469"/>
      <c r="AL469"/>
      <c r="AM469"/>
      <c r="AN469"/>
      <c r="AO469"/>
      <c r="AP469"/>
      <c r="AQ469"/>
    </row>
    <row r="470" spans="1:43" ht="12.75">
      <c r="A470" s="679"/>
      <c r="B470" s="679"/>
      <c r="C470" s="679"/>
      <c r="D470" s="679"/>
      <c r="E470" s="679"/>
      <c r="F470" s="679"/>
      <c r="G470" s="679"/>
      <c r="H470" s="679"/>
      <c r="I470" s="679"/>
      <c r="J470" s="679"/>
      <c r="K470" s="679"/>
      <c r="L470" s="679"/>
      <c r="M470" s="679"/>
      <c r="N470" s="679"/>
      <c r="O470" s="679"/>
      <c r="P470" s="679"/>
      <c r="Q470" s="679"/>
      <c r="R470" s="679"/>
      <c r="S470" s="679"/>
      <c r="T470" s="679"/>
      <c r="U470" s="679"/>
      <c r="V470" s="679"/>
      <c r="W470" s="679"/>
      <c r="X470" s="679"/>
      <c r="Y470" s="679"/>
      <c r="Z470" s="679"/>
      <c r="AA470" s="679"/>
      <c r="AB470" s="679"/>
      <c r="AC470" s="679"/>
      <c r="AD470" s="679"/>
      <c r="AE470" s="679"/>
      <c r="AF470"/>
      <c r="AG470"/>
      <c r="AH470"/>
      <c r="AI470"/>
      <c r="AJ470"/>
      <c r="AK470"/>
      <c r="AL470"/>
      <c r="AM470"/>
      <c r="AN470"/>
      <c r="AO470"/>
      <c r="AP470"/>
      <c r="AQ470"/>
    </row>
    <row r="471" spans="1:43" ht="12.75">
      <c r="A471" s="679"/>
      <c r="B471" s="679"/>
      <c r="C471" s="679"/>
      <c r="D471" s="679"/>
      <c r="E471" s="679"/>
      <c r="F471" s="679"/>
      <c r="G471" s="679"/>
      <c r="H471" s="679"/>
      <c r="I471" s="679"/>
      <c r="J471" s="679"/>
      <c r="K471" s="679"/>
      <c r="L471" s="679"/>
      <c r="M471" s="679"/>
      <c r="N471" s="679"/>
      <c r="O471" s="679"/>
      <c r="P471" s="679"/>
      <c r="Q471" s="679"/>
      <c r="R471" s="679"/>
      <c r="S471" s="679"/>
      <c r="T471" s="679"/>
      <c r="U471" s="679"/>
      <c r="V471" s="679"/>
      <c r="W471" s="679"/>
      <c r="X471" s="679"/>
      <c r="Y471" s="679"/>
      <c r="Z471" s="679"/>
      <c r="AA471" s="679"/>
      <c r="AB471" s="679"/>
      <c r="AC471" s="679"/>
      <c r="AD471" s="679"/>
      <c r="AE471" s="679"/>
      <c r="AF471"/>
      <c r="AG471"/>
      <c r="AH471"/>
      <c r="AI471"/>
      <c r="AJ471"/>
      <c r="AK471"/>
      <c r="AL471"/>
      <c r="AM471"/>
      <c r="AN471"/>
      <c r="AO471"/>
      <c r="AP471"/>
      <c r="AQ471"/>
    </row>
    <row r="472" spans="1:43" ht="12.75">
      <c r="A472" s="679"/>
      <c r="B472" s="679"/>
      <c r="C472" s="679"/>
      <c r="D472" s="679"/>
      <c r="E472" s="679"/>
      <c r="F472" s="679"/>
      <c r="G472" s="679"/>
      <c r="H472" s="679"/>
      <c r="I472" s="679"/>
      <c r="J472" s="679"/>
      <c r="K472" s="679"/>
      <c r="L472" s="679"/>
      <c r="M472" s="679"/>
      <c r="N472" s="679"/>
      <c r="O472" s="679"/>
      <c r="P472" s="679"/>
      <c r="Q472" s="679"/>
      <c r="R472" s="679"/>
      <c r="S472" s="679"/>
      <c r="T472" s="679"/>
      <c r="U472" s="679"/>
      <c r="V472" s="679"/>
      <c r="W472" s="679"/>
      <c r="X472" s="679"/>
      <c r="Y472" s="679"/>
      <c r="Z472" s="679"/>
      <c r="AA472" s="679"/>
      <c r="AB472" s="679"/>
      <c r="AC472" s="679"/>
      <c r="AD472" s="679"/>
      <c r="AE472" s="679"/>
      <c r="AF472"/>
      <c r="AG472"/>
      <c r="AH472"/>
      <c r="AI472"/>
      <c r="AJ472"/>
      <c r="AK472"/>
      <c r="AL472"/>
      <c r="AM472"/>
      <c r="AN472"/>
      <c r="AO472"/>
      <c r="AP472"/>
      <c r="AQ472"/>
    </row>
    <row r="473" spans="1:43" ht="12.75">
      <c r="A473" s="679"/>
      <c r="B473" s="679"/>
      <c r="C473" s="679"/>
      <c r="D473" s="679"/>
      <c r="E473" s="679"/>
      <c r="F473" s="679"/>
      <c r="G473" s="679"/>
      <c r="H473" s="679"/>
      <c r="I473" s="679"/>
      <c r="J473" s="679"/>
      <c r="K473" s="679"/>
      <c r="L473" s="679"/>
      <c r="M473" s="679"/>
      <c r="N473" s="679"/>
      <c r="O473" s="679"/>
      <c r="P473" s="679"/>
      <c r="Q473" s="679"/>
      <c r="R473" s="679"/>
      <c r="S473" s="679"/>
      <c r="T473" s="679"/>
      <c r="U473" s="679"/>
      <c r="V473" s="679"/>
      <c r="W473" s="679"/>
      <c r="X473" s="679"/>
      <c r="Y473" s="679"/>
      <c r="Z473" s="679"/>
      <c r="AA473" s="679"/>
      <c r="AB473" s="679"/>
      <c r="AC473" s="679"/>
      <c r="AD473" s="679"/>
      <c r="AE473" s="679"/>
      <c r="AF473"/>
      <c r="AG473"/>
      <c r="AH473"/>
      <c r="AI473"/>
      <c r="AJ473"/>
      <c r="AK473"/>
      <c r="AL473"/>
      <c r="AM473"/>
      <c r="AN473"/>
      <c r="AO473"/>
      <c r="AP473"/>
      <c r="AQ473"/>
    </row>
    <row r="474" spans="1:43" ht="12.75">
      <c r="A474" s="679"/>
      <c r="B474" s="679"/>
      <c r="C474" s="679"/>
      <c r="D474" s="679"/>
      <c r="E474" s="679"/>
      <c r="F474" s="679"/>
      <c r="G474" s="679"/>
      <c r="H474" s="679"/>
      <c r="I474" s="679"/>
      <c r="J474" s="679"/>
      <c r="K474" s="679"/>
      <c r="L474" s="679"/>
      <c r="M474" s="679"/>
      <c r="N474" s="679"/>
      <c r="O474" s="679"/>
      <c r="P474" s="679"/>
      <c r="Q474" s="679"/>
      <c r="R474" s="679"/>
      <c r="S474" s="679"/>
      <c r="T474" s="679"/>
      <c r="U474" s="679"/>
      <c r="V474" s="679"/>
      <c r="W474" s="679"/>
      <c r="X474" s="679"/>
      <c r="Y474" s="679"/>
      <c r="Z474" s="679"/>
      <c r="AA474" s="679"/>
      <c r="AB474" s="679"/>
      <c r="AC474" s="679"/>
      <c r="AD474" s="679"/>
      <c r="AE474" s="679"/>
      <c r="AF474"/>
      <c r="AG474"/>
      <c r="AH474"/>
      <c r="AI474"/>
      <c r="AJ474"/>
      <c r="AK474"/>
      <c r="AL474"/>
      <c r="AM474"/>
      <c r="AN474"/>
      <c r="AO474"/>
      <c r="AP474"/>
      <c r="AQ474"/>
    </row>
    <row r="475" spans="1:43" ht="12.75">
      <c r="A475" s="679"/>
      <c r="B475" s="679"/>
      <c r="C475" s="679"/>
      <c r="D475" s="679"/>
      <c r="E475" s="679"/>
      <c r="F475" s="679"/>
      <c r="G475" s="679"/>
      <c r="H475" s="679"/>
      <c r="I475" s="679"/>
      <c r="J475" s="679"/>
      <c r="K475" s="679"/>
      <c r="L475" s="679"/>
      <c r="M475" s="679"/>
      <c r="N475" s="679"/>
      <c r="O475" s="679"/>
      <c r="P475" s="679"/>
      <c r="Q475" s="679"/>
      <c r="R475" s="679"/>
      <c r="S475" s="679"/>
      <c r="T475" s="679"/>
      <c r="U475" s="679"/>
      <c r="V475" s="679"/>
      <c r="W475" s="679"/>
      <c r="X475" s="679"/>
      <c r="Y475" s="679"/>
      <c r="Z475" s="679"/>
      <c r="AA475" s="679"/>
      <c r="AB475" s="679"/>
      <c r="AC475" s="679"/>
      <c r="AD475" s="679"/>
      <c r="AE475" s="679"/>
      <c r="AF475"/>
      <c r="AG475"/>
      <c r="AH475"/>
      <c r="AI475"/>
      <c r="AJ475"/>
      <c r="AK475"/>
      <c r="AL475"/>
      <c r="AM475"/>
      <c r="AN475"/>
      <c r="AO475"/>
      <c r="AP475"/>
      <c r="AQ475"/>
    </row>
    <row r="476" spans="1:43" ht="12.75">
      <c r="A476" s="679"/>
      <c r="B476" s="679"/>
      <c r="C476" s="679"/>
      <c r="D476" s="679"/>
      <c r="E476" s="679"/>
      <c r="F476" s="679"/>
      <c r="G476" s="679"/>
      <c r="H476" s="679"/>
      <c r="I476" s="679"/>
      <c r="J476" s="679"/>
      <c r="K476" s="679"/>
      <c r="L476" s="679"/>
      <c r="M476" s="679"/>
      <c r="N476" s="679"/>
      <c r="O476" s="679"/>
      <c r="P476" s="679"/>
      <c r="Q476" s="679"/>
      <c r="R476" s="679"/>
      <c r="S476" s="679"/>
      <c r="T476" s="679"/>
      <c r="U476" s="679"/>
      <c r="V476" s="679"/>
      <c r="W476" s="679"/>
      <c r="X476" s="679"/>
      <c r="Y476" s="679"/>
      <c r="Z476" s="679"/>
      <c r="AA476" s="679"/>
      <c r="AB476" s="679"/>
      <c r="AC476" s="679"/>
      <c r="AD476" s="679"/>
      <c r="AE476" s="679"/>
      <c r="AF476"/>
      <c r="AG476"/>
      <c r="AH476"/>
      <c r="AI476"/>
      <c r="AJ476"/>
      <c r="AK476"/>
      <c r="AL476"/>
      <c r="AM476"/>
      <c r="AN476"/>
      <c r="AO476"/>
      <c r="AP476"/>
      <c r="AQ476"/>
    </row>
    <row r="477" spans="1:43" ht="12.75">
      <c r="A477" s="679"/>
      <c r="B477" s="679"/>
      <c r="C477" s="679"/>
      <c r="D477" s="679"/>
      <c r="E477" s="679"/>
      <c r="F477" s="679"/>
      <c r="G477" s="679"/>
      <c r="H477" s="679"/>
      <c r="I477" s="679"/>
      <c r="J477" s="679"/>
      <c r="K477" s="679"/>
      <c r="L477" s="679"/>
      <c r="M477" s="679"/>
      <c r="N477" s="679"/>
      <c r="O477" s="679"/>
      <c r="P477" s="679"/>
      <c r="Q477" s="679"/>
      <c r="R477" s="679"/>
      <c r="S477" s="679"/>
      <c r="T477" s="679"/>
      <c r="U477" s="679"/>
      <c r="V477" s="679"/>
      <c r="W477" s="679"/>
      <c r="X477" s="679"/>
      <c r="Y477" s="679"/>
      <c r="Z477" s="679"/>
      <c r="AA477" s="679"/>
      <c r="AB477" s="679"/>
      <c r="AC477" s="679"/>
      <c r="AD477" s="679"/>
      <c r="AE477" s="679"/>
      <c r="AF477"/>
      <c r="AG477"/>
      <c r="AH477"/>
      <c r="AI477"/>
      <c r="AJ477"/>
      <c r="AK477"/>
      <c r="AL477"/>
      <c r="AM477"/>
      <c r="AN477"/>
      <c r="AO477"/>
      <c r="AP477"/>
      <c r="AQ477"/>
    </row>
    <row r="478" spans="1:43" ht="12.75">
      <c r="A478" s="679"/>
      <c r="B478" s="679"/>
      <c r="C478" s="679"/>
      <c r="D478" s="679"/>
      <c r="E478" s="679"/>
      <c r="F478" s="679"/>
      <c r="G478" s="679"/>
      <c r="H478" s="679"/>
      <c r="I478" s="679"/>
      <c r="J478" s="679"/>
      <c r="K478" s="679"/>
      <c r="L478" s="679"/>
      <c r="M478" s="679"/>
      <c r="N478" s="679"/>
      <c r="O478" s="679"/>
      <c r="P478" s="679"/>
      <c r="Q478" s="679"/>
      <c r="R478" s="679"/>
      <c r="S478" s="679"/>
      <c r="T478" s="679"/>
      <c r="U478" s="679"/>
      <c r="V478" s="679"/>
      <c r="W478" s="679"/>
      <c r="X478" s="679"/>
      <c r="Y478" s="679"/>
      <c r="Z478" s="679"/>
      <c r="AA478" s="679"/>
      <c r="AB478" s="679"/>
      <c r="AC478" s="679"/>
      <c r="AD478" s="679"/>
      <c r="AE478" s="679"/>
      <c r="AF478"/>
      <c r="AG478"/>
      <c r="AH478"/>
      <c r="AI478"/>
      <c r="AJ478"/>
      <c r="AK478"/>
      <c r="AL478"/>
      <c r="AM478"/>
      <c r="AN478"/>
      <c r="AO478"/>
      <c r="AP478"/>
      <c r="AQ478"/>
    </row>
    <row r="479" spans="1:43" ht="12.75">
      <c r="A479" s="679"/>
      <c r="B479" s="679"/>
      <c r="C479" s="679"/>
      <c r="D479" s="679"/>
      <c r="E479" s="679"/>
      <c r="F479" s="679"/>
      <c r="G479" s="679"/>
      <c r="H479" s="679"/>
      <c r="I479" s="679"/>
      <c r="J479" s="679"/>
      <c r="K479" s="679"/>
      <c r="L479" s="679"/>
      <c r="M479" s="679"/>
      <c r="N479" s="679"/>
      <c r="O479" s="679"/>
      <c r="P479" s="679"/>
      <c r="Q479" s="679"/>
      <c r="R479" s="679"/>
      <c r="S479" s="679"/>
      <c r="T479" s="679"/>
      <c r="U479" s="679"/>
      <c r="V479" s="679"/>
      <c r="W479" s="679"/>
      <c r="X479" s="679"/>
      <c r="Y479" s="679"/>
      <c r="Z479" s="679"/>
      <c r="AA479" s="679"/>
      <c r="AB479" s="679"/>
      <c r="AC479" s="679"/>
      <c r="AD479" s="679"/>
      <c r="AE479" s="679"/>
      <c r="AF479"/>
      <c r="AG479"/>
      <c r="AH479"/>
      <c r="AI479"/>
      <c r="AJ479"/>
      <c r="AK479"/>
      <c r="AL479"/>
      <c r="AM479"/>
      <c r="AN479"/>
      <c r="AO479"/>
      <c r="AP479"/>
      <c r="AQ479"/>
    </row>
    <row r="480" spans="1:43" ht="12.75">
      <c r="A480" s="679"/>
      <c r="B480" s="679"/>
      <c r="C480" s="679"/>
      <c r="D480" s="679"/>
      <c r="E480" s="679"/>
      <c r="F480" s="679"/>
      <c r="G480" s="679"/>
      <c r="H480" s="679"/>
      <c r="I480" s="679"/>
      <c r="J480" s="679"/>
      <c r="K480" s="679"/>
      <c r="L480" s="679"/>
      <c r="M480" s="679"/>
      <c r="N480" s="679"/>
      <c r="O480" s="679"/>
      <c r="P480" s="679"/>
      <c r="Q480" s="679"/>
      <c r="R480" s="679"/>
      <c r="S480" s="679"/>
      <c r="T480" s="679"/>
      <c r="U480" s="679"/>
      <c r="V480" s="679"/>
      <c r="W480" s="679"/>
      <c r="X480" s="679"/>
      <c r="Y480" s="679"/>
      <c r="Z480" s="679"/>
      <c r="AA480" s="679"/>
      <c r="AB480" s="679"/>
      <c r="AC480" s="679"/>
      <c r="AD480" s="679"/>
      <c r="AE480" s="679"/>
      <c r="AF480"/>
      <c r="AG480"/>
      <c r="AH480"/>
      <c r="AI480"/>
      <c r="AJ480"/>
      <c r="AK480"/>
      <c r="AL480"/>
      <c r="AM480"/>
      <c r="AN480"/>
      <c r="AO480"/>
      <c r="AP480"/>
      <c r="AQ480"/>
    </row>
    <row r="481" spans="1:43" ht="12.75">
      <c r="A481" s="679"/>
      <c r="B481" s="679"/>
      <c r="C481" s="679"/>
      <c r="D481" s="679"/>
      <c r="E481" s="679"/>
      <c r="F481" s="679"/>
      <c r="G481" s="679"/>
      <c r="H481" s="679"/>
      <c r="I481" s="679"/>
      <c r="J481" s="679"/>
      <c r="K481" s="679"/>
      <c r="L481" s="679"/>
      <c r="M481" s="679"/>
      <c r="N481" s="679"/>
      <c r="O481" s="679"/>
      <c r="P481" s="679"/>
      <c r="Q481" s="679"/>
      <c r="R481" s="679"/>
      <c r="S481" s="679"/>
      <c r="T481" s="679"/>
      <c r="U481" s="679"/>
      <c r="V481" s="679"/>
      <c r="W481" s="679"/>
      <c r="X481" s="679"/>
      <c r="Y481" s="679"/>
      <c r="Z481" s="679"/>
      <c r="AA481" s="679"/>
      <c r="AB481" s="679"/>
      <c r="AC481" s="679"/>
      <c r="AD481" s="679"/>
      <c r="AE481" s="679"/>
      <c r="AF481"/>
      <c r="AG481"/>
      <c r="AH481"/>
      <c r="AI481"/>
      <c r="AJ481"/>
      <c r="AK481"/>
      <c r="AL481"/>
      <c r="AM481"/>
      <c r="AN481"/>
      <c r="AO481"/>
      <c r="AP481"/>
      <c r="AQ481"/>
    </row>
    <row r="482" spans="1:43" ht="12.75">
      <c r="A482" s="679"/>
      <c r="B482" s="679"/>
      <c r="C482" s="679"/>
      <c r="D482" s="679"/>
      <c r="E482" s="679"/>
      <c r="F482" s="679"/>
      <c r="G482" s="679"/>
      <c r="H482" s="679"/>
      <c r="I482" s="679"/>
      <c r="J482" s="679"/>
      <c r="K482" s="679"/>
      <c r="L482" s="679"/>
      <c r="M482" s="679"/>
      <c r="N482" s="679"/>
      <c r="O482" s="679"/>
      <c r="P482" s="679"/>
      <c r="Q482" s="679"/>
      <c r="R482" s="679"/>
      <c r="S482" s="679"/>
      <c r="T482" s="679"/>
      <c r="U482" s="679"/>
      <c r="V482" s="679"/>
      <c r="W482" s="679"/>
      <c r="X482" s="679"/>
      <c r="Y482" s="679"/>
      <c r="Z482" s="679"/>
      <c r="AA482" s="679"/>
      <c r="AB482" s="679"/>
      <c r="AC482" s="679"/>
      <c r="AD482" s="679"/>
      <c r="AE482" s="679"/>
      <c r="AF482"/>
      <c r="AG482"/>
      <c r="AH482"/>
      <c r="AI482"/>
      <c r="AJ482"/>
      <c r="AK482"/>
      <c r="AL482"/>
      <c r="AM482"/>
      <c r="AN482"/>
      <c r="AO482"/>
      <c r="AP482"/>
      <c r="AQ482"/>
    </row>
    <row r="483" spans="1:43" ht="12.75">
      <c r="A483" s="679"/>
      <c r="B483" s="679"/>
      <c r="C483" s="679"/>
      <c r="D483" s="679"/>
      <c r="E483" s="679"/>
      <c r="F483" s="679"/>
      <c r="G483" s="679"/>
      <c r="H483" s="679"/>
      <c r="I483" s="679"/>
      <c r="J483" s="679"/>
      <c r="K483" s="679"/>
      <c r="L483" s="679"/>
      <c r="M483" s="679"/>
      <c r="N483" s="679"/>
      <c r="O483" s="679"/>
      <c r="P483" s="679"/>
      <c r="Q483" s="679"/>
      <c r="R483" s="679"/>
      <c r="S483" s="679"/>
      <c r="T483" s="679"/>
      <c r="U483" s="679"/>
      <c r="V483" s="679"/>
      <c r="W483" s="679"/>
      <c r="X483" s="679"/>
      <c r="Y483" s="679"/>
      <c r="Z483" s="679"/>
      <c r="AA483" s="679"/>
      <c r="AB483" s="679"/>
      <c r="AC483" s="679"/>
      <c r="AD483" s="679"/>
      <c r="AE483" s="679"/>
      <c r="AF483"/>
      <c r="AG483"/>
      <c r="AH483"/>
      <c r="AI483"/>
      <c r="AJ483"/>
      <c r="AK483"/>
      <c r="AL483"/>
      <c r="AM483"/>
      <c r="AN483"/>
      <c r="AO483"/>
      <c r="AP483"/>
      <c r="AQ483"/>
    </row>
    <row r="484" spans="1:43" ht="12.75">
      <c r="A484" s="679"/>
      <c r="B484" s="679"/>
      <c r="C484" s="679"/>
      <c r="D484" s="679"/>
      <c r="E484" s="679"/>
      <c r="F484" s="679"/>
      <c r="G484" s="679"/>
      <c r="H484" s="679"/>
      <c r="I484" s="679"/>
      <c r="J484" s="679"/>
      <c r="K484" s="679"/>
      <c r="L484" s="679"/>
      <c r="M484" s="679"/>
      <c r="N484" s="679"/>
      <c r="O484" s="679"/>
      <c r="P484" s="679"/>
      <c r="Q484" s="679"/>
      <c r="R484" s="679"/>
      <c r="S484" s="679"/>
      <c r="T484" s="679"/>
      <c r="U484" s="679"/>
      <c r="V484" s="679"/>
      <c r="W484" s="679"/>
      <c r="X484" s="679"/>
      <c r="Y484" s="679"/>
      <c r="Z484" s="679"/>
      <c r="AA484" s="679"/>
      <c r="AB484" s="679"/>
      <c r="AC484" s="679"/>
      <c r="AD484" s="679"/>
      <c r="AE484" s="679"/>
      <c r="AF484"/>
      <c r="AG484"/>
      <c r="AH484"/>
      <c r="AI484"/>
      <c r="AJ484"/>
      <c r="AK484"/>
      <c r="AL484"/>
      <c r="AM484"/>
      <c r="AN484"/>
      <c r="AO484"/>
      <c r="AP484"/>
      <c r="AQ484"/>
    </row>
    <row r="485" spans="1:43" ht="12.75">
      <c r="A485" s="679"/>
      <c r="B485" s="679"/>
      <c r="C485" s="679"/>
      <c r="D485" s="679"/>
      <c r="E485" s="679"/>
      <c r="F485" s="679"/>
      <c r="G485" s="679"/>
      <c r="H485" s="679"/>
      <c r="I485" s="679"/>
      <c r="J485" s="679"/>
      <c r="K485" s="679"/>
      <c r="L485" s="679"/>
      <c r="M485" s="679"/>
      <c r="N485" s="679"/>
      <c r="O485" s="679"/>
      <c r="P485" s="679"/>
      <c r="Q485" s="679"/>
      <c r="R485" s="679"/>
      <c r="S485" s="679"/>
      <c r="T485" s="679"/>
      <c r="U485" s="679"/>
      <c r="V485" s="679"/>
      <c r="W485" s="679"/>
      <c r="X485" s="679"/>
      <c r="Y485" s="679"/>
      <c r="Z485" s="679"/>
      <c r="AA485" s="679"/>
      <c r="AB485" s="679"/>
      <c r="AC485" s="679"/>
      <c r="AD485" s="679"/>
      <c r="AE485" s="679"/>
      <c r="AF485"/>
      <c r="AG485"/>
      <c r="AH485"/>
      <c r="AI485"/>
      <c r="AJ485"/>
      <c r="AK485"/>
      <c r="AL485"/>
      <c r="AM485"/>
      <c r="AN485"/>
      <c r="AO485"/>
      <c r="AP485"/>
      <c r="AQ485"/>
    </row>
    <row r="486" spans="1:43" ht="12.75">
      <c r="A486" s="679"/>
      <c r="B486" s="679"/>
      <c r="C486" s="679"/>
      <c r="D486" s="679"/>
      <c r="E486" s="679"/>
      <c r="F486" s="679"/>
      <c r="G486" s="679"/>
      <c r="H486" s="679"/>
      <c r="I486" s="679"/>
      <c r="J486" s="679"/>
      <c r="K486" s="679"/>
      <c r="L486" s="679"/>
      <c r="M486" s="679"/>
      <c r="N486" s="679"/>
      <c r="O486" s="679"/>
      <c r="P486" s="679"/>
      <c r="Q486" s="679"/>
      <c r="R486" s="679"/>
      <c r="S486" s="679"/>
      <c r="T486" s="679"/>
      <c r="U486" s="679"/>
      <c r="V486" s="679"/>
      <c r="W486" s="679"/>
      <c r="X486" s="679"/>
      <c r="Y486" s="679"/>
      <c r="Z486" s="679"/>
      <c r="AA486" s="679"/>
      <c r="AB486" s="679"/>
      <c r="AC486" s="679"/>
      <c r="AD486" s="679"/>
      <c r="AE486" s="679"/>
      <c r="AF486"/>
      <c r="AG486"/>
      <c r="AH486"/>
      <c r="AI486"/>
      <c r="AJ486"/>
      <c r="AK486"/>
      <c r="AL486"/>
      <c r="AM486"/>
      <c r="AN486"/>
      <c r="AO486"/>
      <c r="AP486"/>
      <c r="AQ486"/>
    </row>
    <row r="487" spans="1:43" ht="12.75">
      <c r="A487" s="679"/>
      <c r="B487" s="679"/>
      <c r="C487" s="679"/>
      <c r="D487" s="679"/>
      <c r="E487" s="679"/>
      <c r="F487" s="679"/>
      <c r="G487" s="679"/>
      <c r="H487" s="679"/>
      <c r="I487" s="679"/>
      <c r="J487" s="679"/>
      <c r="K487" s="679"/>
      <c r="L487" s="679"/>
      <c r="M487" s="679"/>
      <c r="N487" s="679"/>
      <c r="O487" s="679"/>
      <c r="P487" s="679"/>
      <c r="Q487" s="679"/>
      <c r="R487" s="679"/>
      <c r="S487" s="679"/>
      <c r="T487" s="679"/>
      <c r="U487" s="679"/>
      <c r="V487" s="679"/>
      <c r="W487" s="679"/>
      <c r="X487" s="679"/>
      <c r="Y487" s="679"/>
      <c r="Z487" s="679"/>
      <c r="AA487" s="679"/>
      <c r="AB487" s="679"/>
      <c r="AC487" s="679"/>
      <c r="AD487" s="679"/>
      <c r="AE487" s="679"/>
      <c r="AF487"/>
      <c r="AG487"/>
      <c r="AH487"/>
      <c r="AI487"/>
      <c r="AJ487"/>
      <c r="AK487"/>
      <c r="AL487"/>
      <c r="AM487"/>
      <c r="AN487"/>
      <c r="AO487"/>
      <c r="AP487"/>
      <c r="AQ487"/>
    </row>
    <row r="488" spans="1:43" ht="12.75">
      <c r="A488" s="679"/>
      <c r="B488" s="679"/>
      <c r="C488" s="679"/>
      <c r="D488" s="679"/>
      <c r="E488" s="679"/>
      <c r="F488" s="679"/>
      <c r="G488" s="679"/>
      <c r="H488" s="679"/>
      <c r="I488" s="679"/>
      <c r="J488" s="679"/>
      <c r="K488" s="679"/>
      <c r="L488" s="679"/>
      <c r="M488" s="679"/>
      <c r="N488" s="679"/>
      <c r="O488" s="679"/>
      <c r="P488" s="679"/>
      <c r="Q488" s="679"/>
      <c r="R488" s="679"/>
      <c r="S488" s="679"/>
      <c r="T488" s="679"/>
      <c r="U488" s="679"/>
      <c r="V488" s="679"/>
      <c r="W488" s="679"/>
      <c r="X488" s="679"/>
      <c r="Y488" s="679"/>
      <c r="Z488" s="679"/>
      <c r="AA488" s="679"/>
      <c r="AB488" s="679"/>
      <c r="AC488" s="679"/>
      <c r="AD488" s="679"/>
      <c r="AE488" s="679"/>
      <c r="AF488"/>
      <c r="AG488"/>
      <c r="AH488"/>
      <c r="AI488"/>
      <c r="AJ488"/>
      <c r="AK488"/>
      <c r="AL488"/>
      <c r="AM488"/>
      <c r="AN488"/>
      <c r="AO488"/>
      <c r="AP488"/>
      <c r="AQ488"/>
    </row>
    <row r="489" spans="1:43" ht="12.75">
      <c r="A489" s="679"/>
      <c r="B489" s="679"/>
      <c r="C489" s="679"/>
      <c r="D489" s="679"/>
      <c r="E489" s="679"/>
      <c r="F489" s="679"/>
      <c r="G489" s="679"/>
      <c r="H489" s="679"/>
      <c r="I489" s="679"/>
      <c r="J489" s="679"/>
      <c r="K489" s="679"/>
      <c r="L489" s="679"/>
      <c r="M489" s="679"/>
      <c r="N489" s="679"/>
      <c r="O489" s="679"/>
      <c r="P489" s="679"/>
      <c r="Q489" s="679"/>
      <c r="R489" s="679"/>
      <c r="S489" s="679"/>
      <c r="T489" s="679"/>
      <c r="U489" s="679"/>
      <c r="V489" s="679"/>
      <c r="W489" s="679"/>
      <c r="X489" s="679"/>
      <c r="Y489" s="679"/>
      <c r="Z489" s="679"/>
      <c r="AA489" s="679"/>
      <c r="AB489" s="679"/>
      <c r="AC489" s="679"/>
      <c r="AD489" s="679"/>
      <c r="AE489" s="679"/>
      <c r="AF489"/>
      <c r="AG489"/>
      <c r="AH489"/>
      <c r="AI489"/>
      <c r="AJ489"/>
      <c r="AK489"/>
      <c r="AL489"/>
      <c r="AM489"/>
      <c r="AN489"/>
      <c r="AO489"/>
      <c r="AP489"/>
      <c r="AQ489"/>
    </row>
    <row r="490" spans="1:43" ht="12.75">
      <c r="A490" s="679"/>
      <c r="B490" s="679"/>
      <c r="C490" s="679"/>
      <c r="D490" s="679"/>
      <c r="E490" s="679"/>
      <c r="F490" s="679"/>
      <c r="G490" s="679"/>
      <c r="H490" s="679"/>
      <c r="I490" s="679"/>
      <c r="J490" s="679"/>
      <c r="K490" s="679"/>
      <c r="L490" s="679"/>
      <c r="M490" s="679"/>
      <c r="N490" s="679"/>
      <c r="O490" s="679"/>
      <c r="P490" s="679"/>
      <c r="Q490" s="679"/>
      <c r="R490" s="679"/>
      <c r="S490" s="679"/>
      <c r="T490" s="679"/>
      <c r="U490" s="679"/>
      <c r="V490" s="679"/>
      <c r="W490" s="679"/>
      <c r="X490" s="679"/>
      <c r="Y490" s="679"/>
      <c r="Z490" s="679"/>
      <c r="AA490" s="679"/>
      <c r="AB490" s="679"/>
      <c r="AC490" s="679"/>
      <c r="AD490" s="679"/>
      <c r="AE490" s="679"/>
      <c r="AF490"/>
      <c r="AG490"/>
      <c r="AH490"/>
      <c r="AI490"/>
      <c r="AJ490"/>
      <c r="AK490"/>
      <c r="AL490"/>
      <c r="AM490"/>
      <c r="AN490"/>
      <c r="AO490"/>
      <c r="AP490"/>
      <c r="AQ490"/>
    </row>
    <row r="491" spans="1:43" ht="12.75">
      <c r="A491" s="679"/>
      <c r="B491" s="679"/>
      <c r="C491" s="679"/>
      <c r="D491" s="679"/>
      <c r="E491" s="679"/>
      <c r="F491" s="679"/>
      <c r="G491" s="679"/>
      <c r="H491" s="679"/>
      <c r="I491" s="679"/>
      <c r="J491" s="679"/>
      <c r="K491" s="679"/>
      <c r="L491" s="679"/>
      <c r="M491" s="679"/>
      <c r="N491" s="679"/>
      <c r="O491" s="679"/>
      <c r="P491" s="679"/>
      <c r="Q491" s="679"/>
      <c r="R491" s="679"/>
      <c r="S491" s="679"/>
      <c r="T491" s="679"/>
      <c r="U491" s="679"/>
      <c r="V491" s="679"/>
      <c r="W491" s="679"/>
      <c r="X491" s="679"/>
      <c r="Y491" s="679"/>
      <c r="Z491" s="679"/>
      <c r="AA491" s="679"/>
      <c r="AB491" s="679"/>
      <c r="AC491" s="679"/>
      <c r="AD491" s="679"/>
      <c r="AE491" s="679"/>
      <c r="AF491"/>
      <c r="AG491"/>
      <c r="AH491"/>
      <c r="AI491"/>
      <c r="AJ491"/>
      <c r="AK491"/>
      <c r="AL491"/>
      <c r="AM491"/>
      <c r="AN491"/>
      <c r="AO491"/>
      <c r="AP491"/>
      <c r="AQ491"/>
    </row>
    <row r="492" spans="1:43" ht="12.75">
      <c r="A492" s="679"/>
      <c r="B492" s="679"/>
      <c r="C492" s="679"/>
      <c r="D492" s="679"/>
      <c r="E492" s="679"/>
      <c r="F492" s="679"/>
      <c r="G492" s="679"/>
      <c r="H492" s="679"/>
      <c r="I492" s="679"/>
      <c r="J492" s="679"/>
      <c r="K492" s="679"/>
      <c r="L492" s="679"/>
      <c r="M492" s="679"/>
      <c r="N492" s="679"/>
      <c r="O492" s="679"/>
      <c r="P492" s="679"/>
      <c r="Q492" s="679"/>
      <c r="R492" s="679"/>
      <c r="S492" s="679"/>
      <c r="T492" s="679"/>
      <c r="U492" s="679"/>
      <c r="V492" s="679"/>
      <c r="W492" s="679"/>
      <c r="X492" s="679"/>
      <c r="Y492" s="679"/>
      <c r="Z492" s="679"/>
      <c r="AA492" s="679"/>
      <c r="AB492" s="679"/>
      <c r="AC492" s="679"/>
      <c r="AD492" s="679"/>
      <c r="AE492" s="679"/>
      <c r="AF492"/>
      <c r="AG492"/>
      <c r="AH492"/>
      <c r="AI492"/>
      <c r="AJ492"/>
      <c r="AK492"/>
      <c r="AL492"/>
      <c r="AM492"/>
      <c r="AN492"/>
      <c r="AO492"/>
      <c r="AP492"/>
      <c r="AQ492"/>
    </row>
    <row r="493" spans="1:43" ht="12.75">
      <c r="A493" s="679"/>
      <c r="B493" s="679"/>
      <c r="C493" s="679"/>
      <c r="D493" s="679"/>
      <c r="E493" s="679"/>
      <c r="F493" s="679"/>
      <c r="G493" s="679"/>
      <c r="H493" s="679"/>
      <c r="I493" s="679"/>
      <c r="J493" s="679"/>
      <c r="K493" s="679"/>
      <c r="L493" s="679"/>
      <c r="M493" s="679"/>
      <c r="N493" s="679"/>
      <c r="O493" s="679"/>
      <c r="P493" s="679"/>
      <c r="Q493" s="679"/>
      <c r="R493" s="679"/>
      <c r="S493" s="679"/>
      <c r="T493" s="679"/>
      <c r="U493" s="679"/>
      <c r="V493" s="679"/>
      <c r="W493" s="679"/>
      <c r="X493" s="679"/>
      <c r="Y493" s="679"/>
      <c r="Z493" s="679"/>
      <c r="AA493" s="679"/>
      <c r="AB493" s="679"/>
      <c r="AC493" s="679"/>
      <c r="AD493" s="679"/>
      <c r="AE493" s="679"/>
      <c r="AF493"/>
      <c r="AG493"/>
      <c r="AH493"/>
      <c r="AI493"/>
      <c r="AJ493"/>
      <c r="AK493"/>
      <c r="AL493"/>
      <c r="AM493"/>
      <c r="AN493"/>
      <c r="AO493"/>
      <c r="AP493"/>
      <c r="AQ493"/>
    </row>
    <row r="494" spans="1:43" ht="12.75">
      <c r="A494" s="679"/>
      <c r="B494" s="679"/>
      <c r="C494" s="679"/>
      <c r="D494" s="679"/>
      <c r="E494" s="679"/>
      <c r="F494" s="679"/>
      <c r="G494" s="679"/>
      <c r="H494" s="679"/>
      <c r="I494" s="679"/>
      <c r="J494" s="679"/>
      <c r="K494" s="679"/>
      <c r="L494" s="679"/>
      <c r="M494" s="679"/>
      <c r="N494" s="679"/>
      <c r="O494" s="679"/>
      <c r="P494" s="679"/>
      <c r="Q494" s="679"/>
      <c r="R494" s="679"/>
      <c r="S494" s="679"/>
      <c r="T494" s="679"/>
      <c r="U494" s="679"/>
      <c r="V494" s="679"/>
      <c r="W494" s="679"/>
      <c r="X494" s="679"/>
      <c r="Y494" s="679"/>
      <c r="Z494" s="679"/>
      <c r="AA494" s="679"/>
      <c r="AB494" s="679"/>
      <c r="AC494" s="679"/>
      <c r="AD494" s="679"/>
      <c r="AE494" s="679"/>
      <c r="AF494"/>
      <c r="AG494"/>
      <c r="AH494"/>
      <c r="AI494"/>
      <c r="AJ494"/>
      <c r="AK494"/>
      <c r="AL494"/>
      <c r="AM494"/>
      <c r="AN494"/>
      <c r="AO494"/>
      <c r="AP494"/>
      <c r="AQ494"/>
    </row>
    <row r="495" spans="1:43" ht="12.75">
      <c r="A495" s="679"/>
      <c r="B495" s="679"/>
      <c r="C495" s="679"/>
      <c r="D495" s="679"/>
      <c r="E495" s="679"/>
      <c r="F495" s="679"/>
      <c r="G495" s="679"/>
      <c r="H495" s="679"/>
      <c r="I495" s="679"/>
      <c r="J495" s="679"/>
      <c r="K495" s="679"/>
      <c r="L495" s="679"/>
      <c r="M495" s="679"/>
      <c r="N495" s="679"/>
      <c r="O495" s="679"/>
      <c r="P495" s="679"/>
      <c r="Q495" s="679"/>
      <c r="R495" s="679"/>
      <c r="S495" s="679"/>
      <c r="T495" s="679"/>
      <c r="U495" s="679"/>
      <c r="V495" s="679"/>
      <c r="W495" s="679"/>
      <c r="X495" s="679"/>
      <c r="Y495" s="679"/>
      <c r="Z495" s="679"/>
      <c r="AA495" s="679"/>
      <c r="AB495" s="679"/>
      <c r="AC495" s="679"/>
      <c r="AD495" s="679"/>
      <c r="AE495" s="679"/>
      <c r="AF495"/>
      <c r="AG495"/>
      <c r="AH495"/>
      <c r="AI495"/>
      <c r="AJ495"/>
      <c r="AK495"/>
      <c r="AL495"/>
      <c r="AM495"/>
      <c r="AN495"/>
      <c r="AO495"/>
      <c r="AP495"/>
      <c r="AQ495"/>
    </row>
    <row r="496" spans="1:43" ht="12.75">
      <c r="A496" s="679"/>
      <c r="B496" s="679"/>
      <c r="C496" s="679"/>
      <c r="D496" s="679"/>
      <c r="E496" s="679"/>
      <c r="F496" s="679"/>
      <c r="G496" s="679"/>
      <c r="H496" s="679"/>
      <c r="I496" s="679"/>
      <c r="J496" s="679"/>
      <c r="K496" s="679"/>
      <c r="L496" s="679"/>
      <c r="M496" s="679"/>
      <c r="N496" s="679"/>
      <c r="O496" s="679"/>
      <c r="P496" s="679"/>
      <c r="Q496" s="679"/>
      <c r="R496" s="679"/>
      <c r="S496" s="679"/>
      <c r="T496" s="679"/>
      <c r="U496" s="679"/>
      <c r="V496" s="679"/>
      <c r="W496" s="679"/>
      <c r="X496" s="679"/>
      <c r="Y496" s="679"/>
      <c r="Z496" s="679"/>
      <c r="AA496" s="679"/>
      <c r="AB496" s="679"/>
      <c r="AC496" s="679"/>
      <c r="AD496" s="679"/>
      <c r="AE496" s="679"/>
      <c r="AF496"/>
      <c r="AG496"/>
      <c r="AH496"/>
      <c r="AI496"/>
      <c r="AJ496"/>
      <c r="AK496"/>
      <c r="AL496"/>
      <c r="AM496"/>
      <c r="AN496"/>
      <c r="AO496"/>
      <c r="AP496"/>
      <c r="AQ496"/>
    </row>
    <row r="497" spans="1:43" ht="12.75">
      <c r="A497" s="679"/>
      <c r="B497" s="679"/>
      <c r="C497" s="679"/>
      <c r="D497" s="679"/>
      <c r="E497" s="679"/>
      <c r="F497" s="679"/>
      <c r="G497" s="679"/>
      <c r="H497" s="679"/>
      <c r="I497" s="679"/>
      <c r="J497" s="679"/>
      <c r="K497" s="679"/>
      <c r="L497" s="679"/>
      <c r="M497" s="679"/>
      <c r="N497" s="679"/>
      <c r="O497" s="679"/>
      <c r="P497" s="679"/>
      <c r="Q497" s="679"/>
      <c r="R497" s="679"/>
      <c r="S497" s="679"/>
      <c r="T497" s="679"/>
      <c r="U497" s="679"/>
      <c r="V497" s="679"/>
      <c r="W497" s="679"/>
      <c r="X497" s="679"/>
      <c r="Y497" s="679"/>
      <c r="Z497" s="679"/>
      <c r="AA497" s="679"/>
      <c r="AB497" s="679"/>
      <c r="AC497" s="679"/>
      <c r="AD497" s="679"/>
      <c r="AE497" s="679"/>
      <c r="AF497"/>
      <c r="AG497"/>
      <c r="AH497"/>
      <c r="AI497"/>
      <c r="AJ497"/>
      <c r="AK497"/>
      <c r="AL497"/>
      <c r="AM497"/>
      <c r="AN497"/>
      <c r="AO497"/>
      <c r="AP497"/>
      <c r="AQ497"/>
    </row>
    <row r="498" spans="1:43" ht="12.75">
      <c r="A498" s="679"/>
      <c r="B498" s="679"/>
      <c r="C498" s="679"/>
      <c r="D498" s="679"/>
      <c r="E498" s="679"/>
      <c r="F498" s="679"/>
      <c r="G498" s="679"/>
      <c r="H498" s="679"/>
      <c r="I498" s="679"/>
      <c r="J498" s="679"/>
      <c r="K498" s="679"/>
      <c r="L498" s="679"/>
      <c r="M498" s="679"/>
      <c r="N498" s="679"/>
      <c r="O498" s="679"/>
      <c r="P498" s="679"/>
      <c r="Q498" s="679"/>
      <c r="R498" s="679"/>
      <c r="S498" s="679"/>
      <c r="T498" s="679"/>
      <c r="U498" s="679"/>
      <c r="V498" s="679"/>
      <c r="W498" s="679"/>
      <c r="X498" s="679"/>
      <c r="Y498" s="679"/>
      <c r="Z498" s="679"/>
      <c r="AA498" s="679"/>
      <c r="AB498" s="679"/>
      <c r="AC498" s="679"/>
      <c r="AD498" s="679"/>
      <c r="AE498" s="679"/>
      <c r="AF498"/>
      <c r="AG498"/>
      <c r="AH498"/>
      <c r="AI498"/>
      <c r="AJ498"/>
      <c r="AK498"/>
      <c r="AL498"/>
      <c r="AM498"/>
      <c r="AN498"/>
      <c r="AO498"/>
      <c r="AP498"/>
      <c r="AQ498"/>
    </row>
    <row r="499" spans="1:43" ht="12.75">
      <c r="A499" s="679"/>
      <c r="B499" s="679"/>
      <c r="C499" s="679"/>
      <c r="D499" s="679"/>
      <c r="E499" s="679"/>
      <c r="F499" s="679"/>
      <c r="G499" s="679"/>
      <c r="H499" s="679"/>
      <c r="I499" s="679"/>
      <c r="J499" s="679"/>
      <c r="K499" s="679"/>
      <c r="L499" s="679"/>
      <c r="M499" s="679"/>
      <c r="N499" s="679"/>
      <c r="O499" s="679"/>
      <c r="P499" s="679"/>
      <c r="Q499" s="679"/>
      <c r="R499" s="679"/>
      <c r="S499" s="679"/>
      <c r="T499" s="679"/>
      <c r="U499" s="679"/>
      <c r="V499" s="679"/>
      <c r="W499" s="679"/>
      <c r="X499" s="679"/>
      <c r="Y499" s="679"/>
      <c r="Z499" s="679"/>
      <c r="AA499" s="679"/>
      <c r="AB499" s="679"/>
      <c r="AC499" s="679"/>
      <c r="AD499" s="679"/>
      <c r="AE499" s="679"/>
      <c r="AF499"/>
      <c r="AG499"/>
      <c r="AH499"/>
      <c r="AI499"/>
      <c r="AJ499"/>
      <c r="AK499"/>
      <c r="AL499"/>
      <c r="AM499"/>
      <c r="AN499"/>
      <c r="AO499"/>
      <c r="AP499"/>
      <c r="AQ499"/>
    </row>
    <row r="500" spans="1:43" ht="12.75">
      <c r="A500" s="679"/>
      <c r="B500" s="679"/>
      <c r="C500" s="679"/>
      <c r="D500" s="679"/>
      <c r="E500" s="679"/>
      <c r="F500" s="679"/>
      <c r="G500" s="679"/>
      <c r="H500" s="679"/>
      <c r="I500" s="679"/>
      <c r="J500" s="679"/>
      <c r="K500" s="679"/>
      <c r="L500" s="679"/>
      <c r="M500" s="679"/>
      <c r="N500" s="679"/>
      <c r="O500" s="679"/>
      <c r="P500" s="679"/>
      <c r="Q500" s="679"/>
      <c r="R500" s="679"/>
      <c r="S500" s="679"/>
      <c r="T500" s="679"/>
      <c r="U500" s="679"/>
      <c r="V500" s="679"/>
      <c r="W500" s="679"/>
      <c r="X500" s="679"/>
      <c r="Y500" s="679"/>
      <c r="Z500" s="679"/>
      <c r="AA500" s="679"/>
      <c r="AB500" s="679"/>
      <c r="AC500" s="679"/>
      <c r="AD500" s="679"/>
      <c r="AE500" s="679"/>
      <c r="AF500"/>
      <c r="AG500"/>
      <c r="AH500"/>
      <c r="AI500"/>
      <c r="AJ500"/>
      <c r="AK500"/>
      <c r="AL500"/>
      <c r="AM500"/>
      <c r="AN500"/>
      <c r="AO500"/>
      <c r="AP500"/>
      <c r="AQ500"/>
    </row>
    <row r="501" spans="1:43" ht="12.75">
      <c r="A501" s="679"/>
      <c r="B501" s="679"/>
      <c r="C501" s="679"/>
      <c r="D501" s="679"/>
      <c r="E501" s="679"/>
      <c r="F501" s="679"/>
      <c r="G501" s="679"/>
      <c r="H501" s="679"/>
      <c r="I501" s="679"/>
      <c r="J501" s="679"/>
      <c r="K501" s="679"/>
      <c r="L501" s="679"/>
      <c r="M501" s="679"/>
      <c r="N501" s="679"/>
      <c r="O501" s="679"/>
      <c r="P501" s="679"/>
      <c r="Q501" s="679"/>
      <c r="R501" s="679"/>
      <c r="S501" s="679"/>
      <c r="T501" s="679"/>
      <c r="U501" s="679"/>
      <c r="V501" s="679"/>
      <c r="W501" s="679"/>
      <c r="X501" s="679"/>
      <c r="Y501" s="679"/>
      <c r="Z501" s="679"/>
      <c r="AA501" s="679"/>
      <c r="AB501" s="679"/>
      <c r="AC501" s="679"/>
      <c r="AD501" s="679"/>
      <c r="AE501" s="679"/>
      <c r="AF501"/>
      <c r="AG501"/>
      <c r="AH501"/>
      <c r="AI501"/>
      <c r="AJ501"/>
      <c r="AK501"/>
      <c r="AL501"/>
      <c r="AM501"/>
      <c r="AN501"/>
      <c r="AO501"/>
      <c r="AP501"/>
      <c r="AQ501"/>
    </row>
    <row r="502" spans="1:43" ht="12.75">
      <c r="A502" s="679"/>
      <c r="B502" s="679"/>
      <c r="C502" s="679"/>
      <c r="D502" s="679"/>
      <c r="E502" s="679"/>
      <c r="F502" s="679"/>
      <c r="G502" s="679"/>
      <c r="H502" s="679"/>
      <c r="I502" s="679"/>
      <c r="J502" s="679"/>
      <c r="K502" s="679"/>
      <c r="L502" s="679"/>
      <c r="M502" s="679"/>
      <c r="N502" s="679"/>
      <c r="O502" s="679"/>
      <c r="P502" s="679"/>
      <c r="Q502" s="679"/>
      <c r="R502" s="679"/>
      <c r="S502" s="679"/>
      <c r="T502" s="679"/>
      <c r="U502" s="679"/>
      <c r="V502" s="679"/>
      <c r="W502" s="679"/>
      <c r="X502" s="679"/>
      <c r="Y502" s="679"/>
      <c r="Z502" s="679"/>
      <c r="AA502" s="679"/>
      <c r="AB502" s="679"/>
      <c r="AC502" s="679"/>
      <c r="AD502" s="679"/>
      <c r="AE502" s="679"/>
      <c r="AF502"/>
      <c r="AG502"/>
      <c r="AH502"/>
      <c r="AI502"/>
      <c r="AJ502"/>
      <c r="AK502"/>
      <c r="AL502"/>
      <c r="AM502"/>
      <c r="AN502"/>
      <c r="AO502"/>
      <c r="AP502"/>
      <c r="AQ502"/>
    </row>
    <row r="503" spans="1:43" ht="12.75">
      <c r="A503" s="679"/>
      <c r="B503" s="679"/>
      <c r="C503" s="679"/>
      <c r="D503" s="679"/>
      <c r="E503" s="679"/>
      <c r="F503" s="679"/>
      <c r="G503" s="679"/>
      <c r="H503" s="679"/>
      <c r="I503" s="679"/>
      <c r="J503" s="679"/>
      <c r="K503" s="679"/>
      <c r="L503" s="679"/>
      <c r="M503" s="679"/>
      <c r="N503" s="679"/>
      <c r="O503" s="679"/>
      <c r="P503" s="679"/>
      <c r="Q503" s="679"/>
      <c r="R503" s="679"/>
      <c r="S503" s="679"/>
      <c r="T503" s="679"/>
      <c r="U503" s="679"/>
      <c r="V503" s="679"/>
      <c r="W503" s="679"/>
      <c r="X503" s="679"/>
      <c r="Y503" s="679"/>
      <c r="Z503" s="679"/>
      <c r="AA503" s="679"/>
      <c r="AB503" s="679"/>
      <c r="AC503" s="679"/>
      <c r="AD503" s="679"/>
      <c r="AE503" s="679"/>
      <c r="AF503"/>
      <c r="AG503"/>
      <c r="AH503"/>
      <c r="AI503"/>
      <c r="AJ503"/>
      <c r="AK503"/>
      <c r="AL503"/>
      <c r="AM503"/>
      <c r="AN503"/>
      <c r="AO503"/>
      <c r="AP503"/>
      <c r="AQ503"/>
    </row>
    <row r="504" spans="1:43" ht="12.75">
      <c r="A504" s="679"/>
      <c r="B504" s="679"/>
      <c r="C504" s="679"/>
      <c r="D504" s="679"/>
      <c r="E504" s="679"/>
      <c r="F504" s="679"/>
      <c r="G504" s="679"/>
      <c r="H504" s="679"/>
      <c r="I504" s="679"/>
      <c r="J504" s="679"/>
      <c r="K504" s="679"/>
      <c r="L504" s="679"/>
      <c r="M504" s="679"/>
      <c r="N504" s="679"/>
      <c r="O504" s="679"/>
      <c r="P504" s="679"/>
      <c r="Q504" s="679"/>
      <c r="R504" s="679"/>
      <c r="S504" s="679"/>
      <c r="T504" s="679"/>
      <c r="U504" s="679"/>
      <c r="V504" s="679"/>
      <c r="W504" s="679"/>
      <c r="X504" s="679"/>
      <c r="Y504" s="679"/>
      <c r="Z504" s="679"/>
      <c r="AA504" s="679"/>
      <c r="AB504" s="679"/>
      <c r="AC504" s="679"/>
      <c r="AD504" s="679"/>
      <c r="AE504" s="679"/>
      <c r="AF504"/>
      <c r="AG504"/>
      <c r="AH504"/>
      <c r="AI504"/>
      <c r="AJ504"/>
      <c r="AK504"/>
      <c r="AL504"/>
      <c r="AM504"/>
      <c r="AN504"/>
      <c r="AO504"/>
      <c r="AP504"/>
      <c r="AQ504"/>
    </row>
    <row r="505" spans="1:43" ht="12.75">
      <c r="A505" s="679"/>
      <c r="B505" s="679"/>
      <c r="C505" s="679"/>
      <c r="D505" s="679"/>
      <c r="E505" s="679"/>
      <c r="F505" s="679"/>
      <c r="G505" s="679"/>
      <c r="H505" s="679"/>
      <c r="I505" s="679"/>
      <c r="J505" s="679"/>
      <c r="K505" s="679"/>
      <c r="L505" s="679"/>
      <c r="M505" s="679"/>
      <c r="N505" s="679"/>
      <c r="O505" s="679"/>
      <c r="P505" s="679"/>
      <c r="Q505" s="679"/>
      <c r="R505" s="679"/>
      <c r="S505" s="679"/>
      <c r="T505" s="679"/>
      <c r="U505" s="679"/>
      <c r="V505" s="679"/>
      <c r="W505" s="679"/>
      <c r="X505" s="679"/>
      <c r="Y505" s="679"/>
      <c r="Z505" s="679"/>
      <c r="AA505" s="679"/>
      <c r="AB505" s="679"/>
      <c r="AC505" s="679"/>
      <c r="AD505" s="679"/>
      <c r="AE505" s="679"/>
      <c r="AF505"/>
      <c r="AG505"/>
      <c r="AH505"/>
      <c r="AI505"/>
      <c r="AJ505"/>
      <c r="AK505"/>
      <c r="AL505"/>
      <c r="AM505"/>
      <c r="AN505"/>
      <c r="AO505"/>
      <c r="AP505"/>
      <c r="AQ505"/>
    </row>
    <row r="506" spans="1:43" ht="12.75">
      <c r="A506" s="679"/>
      <c r="B506" s="679"/>
      <c r="C506" s="679"/>
      <c r="D506" s="679"/>
      <c r="E506" s="679"/>
      <c r="F506" s="679"/>
      <c r="G506" s="679"/>
      <c r="H506" s="679"/>
      <c r="I506" s="679"/>
      <c r="J506" s="679"/>
      <c r="K506" s="679"/>
      <c r="L506" s="679"/>
      <c r="M506" s="679"/>
      <c r="N506" s="679"/>
      <c r="O506" s="679"/>
      <c r="P506" s="679"/>
      <c r="Q506" s="679"/>
      <c r="R506" s="679"/>
      <c r="S506" s="679"/>
      <c r="T506" s="679"/>
      <c r="U506" s="679"/>
      <c r="V506" s="679"/>
      <c r="W506" s="679"/>
      <c r="X506" s="679"/>
      <c r="Y506" s="679"/>
      <c r="Z506" s="679"/>
      <c r="AA506" s="679"/>
      <c r="AB506" s="679"/>
      <c r="AC506" s="679"/>
      <c r="AD506" s="679"/>
      <c r="AE506" s="679"/>
      <c r="AF506"/>
      <c r="AG506"/>
      <c r="AH506"/>
      <c r="AI506"/>
      <c r="AJ506"/>
      <c r="AK506"/>
      <c r="AL506"/>
      <c r="AM506"/>
      <c r="AN506"/>
      <c r="AO506"/>
      <c r="AP506"/>
      <c r="AQ506"/>
    </row>
    <row r="507" spans="1:43" ht="12.75">
      <c r="A507" s="679"/>
      <c r="B507" s="679"/>
      <c r="C507" s="679"/>
      <c r="D507" s="679"/>
      <c r="E507" s="679"/>
      <c r="F507" s="679"/>
      <c r="G507" s="679"/>
      <c r="H507" s="679"/>
      <c r="I507" s="679"/>
      <c r="J507" s="679"/>
      <c r="K507" s="679"/>
      <c r="L507" s="679"/>
      <c r="M507" s="679"/>
      <c r="N507" s="679"/>
      <c r="O507" s="679"/>
      <c r="P507" s="679"/>
      <c r="Q507" s="679"/>
      <c r="R507" s="679"/>
      <c r="S507" s="679"/>
      <c r="T507" s="679"/>
      <c r="U507" s="679"/>
      <c r="V507" s="679"/>
      <c r="W507" s="679"/>
      <c r="X507" s="679"/>
      <c r="Y507" s="679"/>
      <c r="Z507" s="679"/>
      <c r="AA507" s="679"/>
      <c r="AB507" s="679"/>
      <c r="AC507" s="679"/>
      <c r="AD507" s="679"/>
      <c r="AE507" s="679"/>
      <c r="AF507"/>
      <c r="AG507"/>
      <c r="AH507"/>
      <c r="AI507"/>
      <c r="AJ507"/>
      <c r="AK507"/>
      <c r="AL507"/>
      <c r="AM507"/>
      <c r="AN507"/>
      <c r="AO507"/>
      <c r="AP507"/>
      <c r="AQ507"/>
    </row>
    <row r="508" spans="1:43" ht="12.75">
      <c r="A508" s="679"/>
      <c r="B508" s="679"/>
      <c r="C508" s="679"/>
      <c r="D508" s="679"/>
      <c r="E508" s="679"/>
      <c r="F508" s="679"/>
      <c r="G508" s="679"/>
      <c r="H508" s="679"/>
      <c r="I508" s="679"/>
      <c r="J508" s="679"/>
      <c r="K508" s="679"/>
      <c r="L508" s="679"/>
      <c r="M508" s="679"/>
      <c r="N508" s="679"/>
      <c r="O508" s="679"/>
      <c r="P508" s="679"/>
      <c r="Q508" s="679"/>
      <c r="R508" s="679"/>
      <c r="S508" s="679"/>
      <c r="T508" s="679"/>
      <c r="U508" s="679"/>
      <c r="V508" s="679"/>
      <c r="W508" s="679"/>
      <c r="X508" s="679"/>
      <c r="Y508" s="679"/>
      <c r="Z508" s="679"/>
      <c r="AA508" s="679"/>
      <c r="AB508" s="679"/>
      <c r="AC508" s="679"/>
      <c r="AD508" s="679"/>
      <c r="AE508" s="679"/>
      <c r="AF508"/>
      <c r="AG508"/>
      <c r="AH508"/>
      <c r="AI508"/>
      <c r="AJ508"/>
      <c r="AK508"/>
      <c r="AL508"/>
      <c r="AM508"/>
      <c r="AN508"/>
      <c r="AO508"/>
      <c r="AP508"/>
      <c r="AQ508"/>
    </row>
    <row r="509" spans="1:43" ht="12.75">
      <c r="A509" s="679"/>
      <c r="B509" s="679"/>
      <c r="C509" s="679"/>
      <c r="D509" s="679"/>
      <c r="E509" s="679"/>
      <c r="F509" s="679"/>
      <c r="G509" s="679"/>
      <c r="H509" s="679"/>
      <c r="I509" s="679"/>
      <c r="J509" s="679"/>
      <c r="K509" s="679"/>
      <c r="L509" s="679"/>
      <c r="M509" s="679"/>
      <c r="N509" s="679"/>
      <c r="O509" s="679"/>
      <c r="P509" s="679"/>
      <c r="Q509" s="679"/>
      <c r="R509" s="679"/>
      <c r="S509" s="679"/>
      <c r="T509" s="679"/>
      <c r="U509" s="679"/>
      <c r="V509" s="679"/>
      <c r="W509" s="679"/>
      <c r="X509" s="679"/>
      <c r="Y509" s="679"/>
      <c r="Z509" s="679"/>
      <c r="AA509" s="679"/>
      <c r="AB509" s="679"/>
      <c r="AC509" s="679"/>
      <c r="AD509" s="679"/>
      <c r="AE509" s="679"/>
      <c r="AF509"/>
      <c r="AG509"/>
      <c r="AH509"/>
      <c r="AI509"/>
      <c r="AJ509"/>
      <c r="AK509"/>
      <c r="AL509"/>
      <c r="AM509"/>
      <c r="AN509"/>
      <c r="AO509"/>
      <c r="AP509"/>
      <c r="AQ509"/>
    </row>
    <row r="510" spans="1:43" ht="12.75">
      <c r="A510" s="679"/>
      <c r="B510" s="679"/>
      <c r="C510" s="679"/>
      <c r="D510" s="679"/>
      <c r="E510" s="679"/>
      <c r="F510" s="679"/>
      <c r="G510" s="679"/>
      <c r="H510" s="679"/>
      <c r="I510" s="679"/>
      <c r="J510" s="679"/>
      <c r="K510" s="679"/>
      <c r="L510" s="679"/>
      <c r="M510" s="679"/>
      <c r="N510" s="679"/>
      <c r="O510" s="679"/>
      <c r="P510" s="679"/>
      <c r="Q510" s="679"/>
      <c r="R510" s="679"/>
      <c r="S510" s="679"/>
      <c r="T510" s="679"/>
      <c r="U510" s="679"/>
      <c r="V510" s="679"/>
      <c r="W510" s="679"/>
      <c r="X510" s="679"/>
      <c r="Y510" s="679"/>
      <c r="Z510" s="679"/>
      <c r="AA510" s="679"/>
      <c r="AB510" s="679"/>
      <c r="AC510" s="679"/>
      <c r="AD510" s="679"/>
      <c r="AE510" s="679"/>
      <c r="AF510"/>
      <c r="AG510"/>
      <c r="AH510"/>
      <c r="AI510"/>
      <c r="AJ510"/>
      <c r="AK510"/>
      <c r="AL510"/>
      <c r="AM510"/>
      <c r="AN510"/>
      <c r="AO510"/>
      <c r="AP510"/>
      <c r="AQ510"/>
    </row>
    <row r="511" spans="1:43" ht="12.75">
      <c r="A511" s="679"/>
      <c r="B511" s="679"/>
      <c r="C511" s="679"/>
      <c r="D511" s="679"/>
      <c r="E511" s="679"/>
      <c r="F511" s="679"/>
      <c r="G511" s="679"/>
      <c r="H511" s="679"/>
      <c r="I511" s="679"/>
      <c r="J511" s="679"/>
      <c r="K511" s="679"/>
      <c r="L511" s="679"/>
      <c r="M511" s="679"/>
      <c r="N511" s="679"/>
      <c r="O511" s="679"/>
      <c r="P511" s="679"/>
      <c r="Q511" s="679"/>
      <c r="R511" s="679"/>
      <c r="S511" s="679"/>
      <c r="T511" s="679"/>
      <c r="U511" s="679"/>
      <c r="V511" s="679"/>
      <c r="W511" s="679"/>
      <c r="X511" s="679"/>
      <c r="Y511" s="679"/>
      <c r="Z511" s="679"/>
      <c r="AA511" s="679"/>
      <c r="AB511" s="679"/>
      <c r="AC511" s="679"/>
      <c r="AD511" s="679"/>
      <c r="AE511" s="679"/>
      <c r="AF511"/>
      <c r="AG511"/>
      <c r="AH511"/>
      <c r="AI511"/>
      <c r="AJ511"/>
      <c r="AK511"/>
      <c r="AL511"/>
      <c r="AM511"/>
      <c r="AN511"/>
      <c r="AO511"/>
      <c r="AP511"/>
      <c r="AQ511"/>
    </row>
    <row r="512" spans="1:43" ht="12.75">
      <c r="A512" s="679"/>
      <c r="B512" s="679"/>
      <c r="C512" s="679"/>
      <c r="D512" s="679"/>
      <c r="E512" s="679"/>
      <c r="F512" s="679"/>
      <c r="G512" s="679"/>
      <c r="H512" s="679"/>
      <c r="I512" s="679"/>
      <c r="J512" s="679"/>
      <c r="K512" s="679"/>
      <c r="L512" s="679"/>
      <c r="M512" s="679"/>
      <c r="N512" s="679"/>
      <c r="O512" s="679"/>
      <c r="P512" s="679"/>
      <c r="Q512" s="679"/>
      <c r="R512" s="679"/>
      <c r="S512" s="679"/>
      <c r="T512" s="679"/>
      <c r="U512" s="679"/>
      <c r="V512" s="679"/>
      <c r="W512" s="679"/>
      <c r="X512" s="679"/>
      <c r="Y512" s="679"/>
      <c r="Z512" s="679"/>
      <c r="AA512" s="679"/>
      <c r="AB512" s="679"/>
      <c r="AC512" s="679"/>
      <c r="AD512" s="679"/>
      <c r="AE512" s="679"/>
      <c r="AF512"/>
      <c r="AG512"/>
      <c r="AH512"/>
      <c r="AI512"/>
      <c r="AJ512"/>
      <c r="AK512"/>
      <c r="AL512"/>
      <c r="AM512"/>
      <c r="AN512"/>
      <c r="AO512"/>
      <c r="AP512"/>
      <c r="AQ512"/>
    </row>
    <row r="513" spans="1:43" ht="12.75">
      <c r="A513" s="679"/>
      <c r="B513" s="679"/>
      <c r="C513" s="679"/>
      <c r="D513" s="679"/>
      <c r="E513" s="679"/>
      <c r="F513" s="679"/>
      <c r="G513" s="679"/>
      <c r="H513" s="679"/>
      <c r="I513" s="679"/>
      <c r="J513" s="679"/>
      <c r="K513" s="679"/>
      <c r="L513" s="679"/>
      <c r="M513" s="679"/>
      <c r="N513" s="679"/>
      <c r="O513" s="679"/>
      <c r="P513" s="679"/>
      <c r="Q513" s="679"/>
      <c r="R513" s="679"/>
      <c r="S513" s="679"/>
      <c r="T513" s="679"/>
      <c r="U513" s="679"/>
      <c r="V513" s="679"/>
      <c r="W513" s="679"/>
      <c r="X513" s="679"/>
      <c r="Y513" s="679"/>
      <c r="Z513" s="679"/>
      <c r="AA513" s="679"/>
      <c r="AB513" s="679"/>
      <c r="AC513" s="679"/>
      <c r="AD513" s="679"/>
      <c r="AE513" s="679"/>
      <c r="AF513"/>
      <c r="AG513"/>
      <c r="AH513"/>
      <c r="AI513"/>
      <c r="AJ513"/>
      <c r="AK513"/>
      <c r="AL513"/>
      <c r="AM513"/>
      <c r="AN513"/>
      <c r="AO513"/>
      <c r="AP513"/>
      <c r="AQ513"/>
    </row>
    <row r="514" spans="1:43" ht="12.75">
      <c r="A514" s="679"/>
      <c r="B514" s="679"/>
      <c r="C514" s="679"/>
      <c r="D514" s="679"/>
      <c r="E514" s="679"/>
      <c r="F514" s="679"/>
      <c r="G514" s="679"/>
      <c r="H514" s="679"/>
      <c r="I514" s="679"/>
      <c r="J514" s="679"/>
      <c r="K514" s="679"/>
      <c r="L514" s="679"/>
      <c r="M514" s="679"/>
      <c r="N514" s="679"/>
      <c r="O514" s="679"/>
      <c r="P514" s="679"/>
      <c r="Q514" s="679"/>
      <c r="R514" s="679"/>
      <c r="S514" s="679"/>
      <c r="T514" s="679"/>
      <c r="U514" s="679"/>
      <c r="V514" s="679"/>
      <c r="W514" s="679"/>
      <c r="X514" s="679"/>
      <c r="Y514" s="679"/>
      <c r="Z514" s="679"/>
      <c r="AA514" s="679"/>
      <c r="AB514" s="679"/>
      <c r="AC514" s="679"/>
      <c r="AD514" s="679"/>
      <c r="AE514" s="679"/>
      <c r="AF514"/>
      <c r="AG514"/>
      <c r="AH514"/>
      <c r="AI514"/>
      <c r="AJ514"/>
      <c r="AK514"/>
      <c r="AL514"/>
      <c r="AM514"/>
      <c r="AN514"/>
      <c r="AO514"/>
      <c r="AP514"/>
      <c r="AQ514"/>
    </row>
    <row r="515" spans="1:43" ht="12.75">
      <c r="A515" s="679"/>
      <c r="B515" s="679"/>
      <c r="C515" s="679"/>
      <c r="D515" s="679"/>
      <c r="E515" s="679"/>
      <c r="F515" s="679"/>
      <c r="G515" s="679"/>
      <c r="H515" s="679"/>
      <c r="I515" s="679"/>
      <c r="J515" s="679"/>
      <c r="K515" s="679"/>
      <c r="L515" s="679"/>
      <c r="M515" s="679"/>
      <c r="N515" s="679"/>
      <c r="O515" s="679"/>
      <c r="P515" s="679"/>
      <c r="Q515" s="679"/>
      <c r="R515" s="679"/>
      <c r="S515" s="679"/>
      <c r="T515" s="679"/>
      <c r="U515" s="679"/>
      <c r="V515" s="679"/>
      <c r="W515" s="679"/>
      <c r="X515" s="679"/>
      <c r="Y515" s="679"/>
      <c r="Z515" s="679"/>
      <c r="AA515" s="679"/>
      <c r="AB515" s="679"/>
      <c r="AC515" s="679"/>
      <c r="AD515" s="679"/>
      <c r="AE515" s="679"/>
      <c r="AF515"/>
      <c r="AG515"/>
      <c r="AH515"/>
      <c r="AI515"/>
      <c r="AJ515"/>
      <c r="AK515"/>
      <c r="AL515"/>
      <c r="AM515"/>
      <c r="AN515"/>
      <c r="AO515"/>
      <c r="AP515"/>
      <c r="AQ515"/>
    </row>
    <row r="516" spans="1:43" ht="12.75">
      <c r="A516" s="679"/>
      <c r="B516" s="679"/>
      <c r="C516" s="679"/>
      <c r="D516" s="679"/>
      <c r="E516" s="679"/>
      <c r="F516" s="679"/>
      <c r="G516" s="679"/>
      <c r="H516" s="679"/>
      <c r="I516" s="679"/>
      <c r="J516" s="679"/>
      <c r="K516" s="679"/>
      <c r="L516" s="679"/>
      <c r="M516" s="679"/>
      <c r="N516" s="679"/>
      <c r="O516" s="679"/>
      <c r="P516" s="679"/>
      <c r="Q516" s="679"/>
      <c r="R516" s="679"/>
      <c r="S516" s="679"/>
      <c r="T516" s="679"/>
      <c r="U516" s="679"/>
      <c r="V516" s="679"/>
      <c r="W516" s="679"/>
      <c r="X516" s="679"/>
      <c r="Y516" s="679"/>
      <c r="Z516" s="679"/>
      <c r="AA516" s="679"/>
      <c r="AB516" s="679"/>
      <c r="AC516" s="679"/>
      <c r="AD516" s="679"/>
      <c r="AE516" s="679"/>
      <c r="AF516"/>
      <c r="AG516"/>
      <c r="AH516"/>
      <c r="AI516"/>
      <c r="AJ516"/>
      <c r="AK516"/>
      <c r="AL516"/>
      <c r="AM516"/>
      <c r="AN516"/>
      <c r="AO516"/>
      <c r="AP516"/>
      <c r="AQ516"/>
    </row>
    <row r="517" spans="1:43" ht="12.75">
      <c r="A517" s="679"/>
      <c r="B517" s="679"/>
      <c r="C517" s="679"/>
      <c r="D517" s="679"/>
      <c r="E517" s="679"/>
      <c r="F517" s="679"/>
      <c r="G517" s="679"/>
      <c r="H517" s="679"/>
      <c r="I517" s="679"/>
      <c r="J517" s="679"/>
      <c r="K517" s="679"/>
      <c r="L517" s="679"/>
      <c r="M517" s="679"/>
      <c r="N517" s="679"/>
      <c r="O517" s="679"/>
      <c r="P517" s="679"/>
      <c r="Q517" s="679"/>
      <c r="R517" s="679"/>
      <c r="S517" s="679"/>
      <c r="T517" s="679"/>
      <c r="U517" s="679"/>
      <c r="V517" s="679"/>
      <c r="W517" s="679"/>
      <c r="X517" s="679"/>
      <c r="Y517" s="679"/>
      <c r="Z517" s="679"/>
      <c r="AA517" s="679"/>
      <c r="AB517" s="679"/>
      <c r="AC517" s="679"/>
      <c r="AD517" s="679"/>
      <c r="AE517" s="679"/>
      <c r="AF517"/>
      <c r="AG517"/>
      <c r="AH517"/>
      <c r="AI517"/>
      <c r="AJ517"/>
      <c r="AK517"/>
      <c r="AL517"/>
      <c r="AM517"/>
      <c r="AN517"/>
      <c r="AO517"/>
      <c r="AP517"/>
      <c r="AQ517"/>
    </row>
    <row r="518" spans="1:43" ht="12.75">
      <c r="A518" s="679"/>
      <c r="B518" s="679"/>
      <c r="C518" s="679"/>
      <c r="D518" s="679"/>
      <c r="E518" s="679"/>
      <c r="F518" s="679"/>
      <c r="G518" s="679"/>
      <c r="H518" s="679"/>
      <c r="I518" s="679"/>
      <c r="J518" s="679"/>
      <c r="K518" s="679"/>
      <c r="L518" s="679"/>
      <c r="M518" s="679"/>
      <c r="N518" s="679"/>
      <c r="O518" s="679"/>
      <c r="P518" s="679"/>
      <c r="Q518" s="679"/>
      <c r="R518" s="679"/>
      <c r="S518" s="679"/>
      <c r="T518" s="679"/>
      <c r="U518" s="679"/>
      <c r="V518" s="679"/>
      <c r="W518" s="679"/>
      <c r="X518" s="679"/>
      <c r="Y518" s="679"/>
      <c r="Z518" s="679"/>
      <c r="AA518" s="679"/>
      <c r="AB518" s="679"/>
      <c r="AC518" s="679"/>
      <c r="AD518" s="679"/>
      <c r="AE518" s="679"/>
      <c r="AF518"/>
      <c r="AG518"/>
      <c r="AH518"/>
      <c r="AI518"/>
      <c r="AJ518"/>
      <c r="AK518"/>
      <c r="AL518"/>
      <c r="AM518"/>
      <c r="AN518"/>
      <c r="AO518"/>
      <c r="AP518"/>
      <c r="AQ518"/>
    </row>
    <row r="519" spans="1:43" ht="12.75">
      <c r="A519" s="679"/>
      <c r="B519" s="679"/>
      <c r="C519" s="679"/>
      <c r="D519" s="679"/>
      <c r="E519" s="679"/>
      <c r="F519" s="679"/>
      <c r="G519" s="679"/>
      <c r="H519" s="679"/>
      <c r="I519" s="679"/>
      <c r="J519" s="679"/>
      <c r="K519" s="679"/>
      <c r="L519" s="679"/>
      <c r="M519" s="679"/>
      <c r="N519" s="679"/>
      <c r="O519" s="679"/>
      <c r="P519" s="679"/>
      <c r="Q519" s="679"/>
      <c r="R519" s="679"/>
      <c r="S519" s="679"/>
      <c r="T519" s="679"/>
      <c r="U519" s="679"/>
      <c r="V519" s="679"/>
      <c r="W519" s="679"/>
      <c r="X519" s="679"/>
      <c r="Y519" s="679"/>
      <c r="Z519" s="679"/>
      <c r="AA519" s="679"/>
      <c r="AB519" s="679"/>
      <c r="AC519" s="679"/>
      <c r="AD519" s="679"/>
      <c r="AE519" s="679"/>
      <c r="AF519"/>
      <c r="AG519"/>
      <c r="AH519"/>
      <c r="AI519"/>
      <c r="AJ519"/>
      <c r="AK519"/>
      <c r="AL519"/>
      <c r="AM519"/>
      <c r="AN519"/>
      <c r="AO519"/>
      <c r="AP519"/>
      <c r="AQ519"/>
    </row>
    <row r="520" spans="1:43" ht="12.75">
      <c r="A520" s="679"/>
      <c r="B520" s="679"/>
      <c r="C520" s="679"/>
      <c r="D520" s="679"/>
      <c r="E520" s="679"/>
      <c r="F520" s="679"/>
      <c r="G520" s="679"/>
      <c r="H520" s="679"/>
      <c r="I520" s="679"/>
      <c r="J520" s="679"/>
      <c r="K520" s="679"/>
      <c r="L520" s="679"/>
      <c r="M520" s="679"/>
      <c r="N520" s="679"/>
      <c r="O520" s="679"/>
      <c r="P520" s="679"/>
      <c r="Q520" s="679"/>
      <c r="R520" s="679"/>
      <c r="S520" s="679"/>
      <c r="T520" s="679"/>
      <c r="U520" s="679"/>
      <c r="V520" s="679"/>
      <c r="W520" s="679"/>
      <c r="X520" s="679"/>
      <c r="Y520" s="679"/>
      <c r="Z520" s="679"/>
      <c r="AA520" s="679"/>
      <c r="AB520" s="679"/>
      <c r="AC520" s="679"/>
      <c r="AD520" s="679"/>
      <c r="AE520" s="679"/>
      <c r="AF520"/>
      <c r="AG520"/>
      <c r="AH520"/>
      <c r="AI520"/>
      <c r="AJ520"/>
      <c r="AK520"/>
      <c r="AL520"/>
      <c r="AM520"/>
      <c r="AN520"/>
      <c r="AO520"/>
      <c r="AP520"/>
      <c r="AQ520"/>
    </row>
    <row r="521" spans="1:43" ht="12.75">
      <c r="A521" s="679"/>
      <c r="B521" s="679"/>
      <c r="C521" s="679"/>
      <c r="D521" s="679"/>
      <c r="E521" s="679"/>
      <c r="F521" s="679"/>
      <c r="G521" s="679"/>
      <c r="H521" s="679"/>
      <c r="I521" s="679"/>
      <c r="J521" s="679"/>
      <c r="K521" s="679"/>
      <c r="L521" s="679"/>
      <c r="M521" s="679"/>
      <c r="N521" s="679"/>
      <c r="O521" s="679"/>
      <c r="P521" s="679"/>
      <c r="Q521" s="679"/>
      <c r="R521" s="679"/>
      <c r="S521" s="679"/>
      <c r="T521" s="679"/>
      <c r="U521" s="679"/>
      <c r="V521" s="679"/>
      <c r="W521" s="679"/>
      <c r="X521" s="679"/>
      <c r="Y521" s="679"/>
      <c r="Z521" s="679"/>
      <c r="AA521" s="679"/>
      <c r="AB521" s="679"/>
      <c r="AC521" s="679"/>
      <c r="AD521" s="679"/>
      <c r="AE521" s="679"/>
      <c r="AF521"/>
      <c r="AG521"/>
      <c r="AH521"/>
      <c r="AI521"/>
      <c r="AJ521"/>
      <c r="AK521"/>
      <c r="AL521"/>
      <c r="AM521"/>
      <c r="AN521"/>
      <c r="AO521"/>
      <c r="AP521"/>
      <c r="AQ521"/>
    </row>
    <row r="522" spans="1:43" ht="12.75">
      <c r="A522" s="679"/>
      <c r="B522" s="679"/>
      <c r="C522" s="679"/>
      <c r="D522" s="679"/>
      <c r="E522" s="679"/>
      <c r="F522" s="679"/>
      <c r="G522" s="679"/>
      <c r="H522" s="679"/>
      <c r="I522" s="679"/>
      <c r="J522" s="679"/>
      <c r="K522" s="679"/>
      <c r="L522" s="679"/>
      <c r="M522" s="679"/>
      <c r="N522" s="679"/>
      <c r="O522" s="679"/>
      <c r="P522" s="679"/>
      <c r="Q522" s="679"/>
      <c r="R522" s="679"/>
      <c r="S522" s="679"/>
      <c r="T522" s="679"/>
      <c r="U522" s="679"/>
      <c r="V522" s="679"/>
      <c r="W522" s="679"/>
      <c r="X522" s="679"/>
      <c r="Y522" s="679"/>
      <c r="Z522" s="679"/>
      <c r="AA522" s="679"/>
      <c r="AB522" s="679"/>
      <c r="AC522" s="679"/>
      <c r="AD522" s="679"/>
      <c r="AE522" s="679"/>
      <c r="AF522"/>
      <c r="AG522"/>
      <c r="AH522"/>
      <c r="AI522"/>
      <c r="AJ522"/>
      <c r="AK522"/>
      <c r="AL522"/>
      <c r="AM522"/>
      <c r="AN522"/>
      <c r="AO522"/>
      <c r="AP522"/>
      <c r="AQ522"/>
    </row>
    <row r="523" spans="1:43" ht="12.75">
      <c r="A523" s="679"/>
      <c r="B523" s="679"/>
      <c r="C523" s="679"/>
      <c r="D523" s="679"/>
      <c r="E523" s="679"/>
      <c r="F523" s="679"/>
      <c r="G523" s="679"/>
      <c r="H523" s="679"/>
      <c r="I523" s="679"/>
      <c r="J523" s="679"/>
      <c r="K523" s="679"/>
      <c r="L523" s="679"/>
      <c r="M523" s="679"/>
      <c r="N523" s="679"/>
      <c r="O523" s="679"/>
      <c r="P523" s="679"/>
      <c r="Q523" s="679"/>
      <c r="R523" s="679"/>
      <c r="S523" s="679"/>
      <c r="T523" s="679"/>
      <c r="U523" s="679"/>
      <c r="V523" s="679"/>
      <c r="W523" s="679"/>
      <c r="X523" s="679"/>
      <c r="Y523" s="679"/>
      <c r="Z523" s="679"/>
      <c r="AA523" s="679"/>
      <c r="AB523" s="679"/>
      <c r="AC523" s="679"/>
      <c r="AD523" s="679"/>
      <c r="AE523" s="679"/>
      <c r="AF523"/>
      <c r="AG523"/>
      <c r="AH523"/>
      <c r="AI523"/>
      <c r="AJ523"/>
      <c r="AK523"/>
      <c r="AL523"/>
      <c r="AM523"/>
      <c r="AN523"/>
      <c r="AO523"/>
      <c r="AP523"/>
      <c r="AQ523"/>
    </row>
    <row r="524" spans="1:43" ht="12.75">
      <c r="A524" s="679"/>
      <c r="B524" s="679"/>
      <c r="C524" s="679"/>
      <c r="D524" s="679"/>
      <c r="E524" s="679"/>
      <c r="F524" s="679"/>
      <c r="G524" s="679"/>
      <c r="H524" s="679"/>
      <c r="I524" s="679"/>
      <c r="J524" s="679"/>
      <c r="K524" s="679"/>
      <c r="L524" s="679"/>
      <c r="M524" s="679"/>
      <c r="N524" s="679"/>
      <c r="O524" s="679"/>
      <c r="P524" s="679"/>
      <c r="Q524" s="679"/>
      <c r="R524" s="679"/>
      <c r="S524" s="679"/>
      <c r="T524" s="679"/>
      <c r="U524" s="679"/>
      <c r="V524" s="679"/>
      <c r="W524" s="679"/>
      <c r="X524" s="679"/>
      <c r="Y524" s="679"/>
      <c r="Z524" s="679"/>
      <c r="AA524" s="679"/>
      <c r="AB524" s="679"/>
      <c r="AC524" s="679"/>
      <c r="AD524" s="679"/>
      <c r="AE524" s="679"/>
      <c r="AF524"/>
      <c r="AG524"/>
      <c r="AH524"/>
      <c r="AI524"/>
      <c r="AJ524"/>
      <c r="AK524"/>
      <c r="AL524"/>
      <c r="AM524"/>
      <c r="AN524"/>
      <c r="AO524"/>
      <c r="AP524"/>
      <c r="AQ524"/>
    </row>
    <row r="525" spans="1:43" ht="12.75">
      <c r="A525" s="679"/>
      <c r="B525" s="679"/>
      <c r="C525" s="679"/>
      <c r="D525" s="679"/>
      <c r="E525" s="679"/>
      <c r="F525" s="679"/>
      <c r="G525" s="679"/>
      <c r="H525" s="679"/>
      <c r="I525" s="679"/>
      <c r="J525" s="679"/>
      <c r="K525" s="679"/>
      <c r="L525" s="679"/>
      <c r="M525" s="679"/>
      <c r="N525" s="679"/>
      <c r="O525" s="679"/>
      <c r="P525" s="679"/>
      <c r="Q525" s="679"/>
      <c r="R525" s="679"/>
      <c r="S525" s="679"/>
      <c r="T525" s="679"/>
      <c r="U525" s="679"/>
      <c r="V525" s="679"/>
      <c r="W525" s="679"/>
      <c r="X525" s="679"/>
      <c r="Y525" s="679"/>
      <c r="Z525" s="679"/>
      <c r="AA525" s="679"/>
      <c r="AB525" s="679"/>
      <c r="AC525" s="679"/>
      <c r="AD525" s="679"/>
      <c r="AE525" s="679"/>
      <c r="AF525"/>
      <c r="AG525"/>
      <c r="AH525"/>
      <c r="AI525"/>
      <c r="AJ525"/>
      <c r="AK525"/>
      <c r="AL525"/>
      <c r="AM525"/>
      <c r="AN525"/>
      <c r="AO525"/>
      <c r="AP525"/>
      <c r="AQ525"/>
    </row>
    <row r="526" spans="1:43" ht="12.75">
      <c r="A526" s="679"/>
      <c r="B526" s="679"/>
      <c r="C526" s="679"/>
      <c r="D526" s="679"/>
      <c r="E526" s="679"/>
      <c r="F526" s="679"/>
      <c r="G526" s="679"/>
      <c r="H526" s="679"/>
      <c r="I526" s="679"/>
      <c r="J526" s="679"/>
      <c r="K526" s="679"/>
      <c r="L526" s="679"/>
      <c r="M526" s="679"/>
      <c r="N526" s="679"/>
      <c r="O526" s="679"/>
      <c r="P526" s="679"/>
      <c r="Q526" s="679"/>
      <c r="R526" s="679"/>
      <c r="S526" s="679"/>
      <c r="T526" s="679"/>
      <c r="U526" s="679"/>
      <c r="V526" s="679"/>
      <c r="W526" s="679"/>
      <c r="X526" s="679"/>
      <c r="Y526" s="679"/>
      <c r="Z526" s="679"/>
      <c r="AA526" s="679"/>
      <c r="AB526" s="679"/>
      <c r="AC526" s="679"/>
      <c r="AD526" s="679"/>
      <c r="AE526" s="679"/>
      <c r="AF526"/>
      <c r="AG526"/>
      <c r="AH526"/>
      <c r="AI526"/>
      <c r="AJ526"/>
      <c r="AK526"/>
      <c r="AL526"/>
      <c r="AM526"/>
      <c r="AN526"/>
      <c r="AO526"/>
      <c r="AP526"/>
      <c r="AQ526"/>
    </row>
    <row r="527" spans="1:43" ht="12.75">
      <c r="A527" s="679"/>
      <c r="B527" s="679"/>
      <c r="C527" s="679"/>
      <c r="D527" s="679"/>
      <c r="E527" s="679"/>
      <c r="F527" s="679"/>
      <c r="G527" s="679"/>
      <c r="H527" s="679"/>
      <c r="I527" s="679"/>
      <c r="J527" s="679"/>
      <c r="K527" s="679"/>
      <c r="L527" s="679"/>
      <c r="M527" s="679"/>
      <c r="N527" s="679"/>
      <c r="O527" s="679"/>
      <c r="P527" s="679"/>
      <c r="Q527" s="679"/>
      <c r="R527" s="679"/>
      <c r="S527" s="679"/>
      <c r="T527" s="679"/>
      <c r="U527" s="679"/>
      <c r="V527" s="679"/>
      <c r="W527" s="679"/>
      <c r="X527" s="679"/>
      <c r="Y527" s="679"/>
      <c r="Z527" s="679"/>
      <c r="AA527" s="679"/>
      <c r="AB527" s="679"/>
      <c r="AC527" s="679"/>
      <c r="AD527" s="679"/>
      <c r="AE527" s="679"/>
      <c r="AF527"/>
      <c r="AG527"/>
      <c r="AH527"/>
      <c r="AI527"/>
      <c r="AJ527"/>
      <c r="AK527"/>
      <c r="AL527"/>
      <c r="AM527"/>
      <c r="AN527"/>
      <c r="AO527"/>
      <c r="AP527"/>
      <c r="AQ527"/>
    </row>
    <row r="528" spans="1:43" ht="12.75">
      <c r="A528" s="679"/>
      <c r="B528" s="679"/>
      <c r="C528" s="679"/>
      <c r="D528" s="679"/>
      <c r="E528" s="679"/>
      <c r="F528" s="679"/>
      <c r="G528" s="679"/>
      <c r="H528" s="679"/>
      <c r="I528" s="679"/>
      <c r="J528" s="679"/>
      <c r="K528" s="679"/>
      <c r="L528" s="679"/>
      <c r="M528" s="679"/>
      <c r="N528" s="679"/>
      <c r="O528" s="679"/>
      <c r="P528" s="679"/>
      <c r="Q528" s="679"/>
      <c r="R528" s="679"/>
      <c r="S528" s="679"/>
      <c r="T528" s="679"/>
      <c r="U528" s="679"/>
      <c r="V528" s="679"/>
      <c r="W528" s="679"/>
      <c r="X528" s="679"/>
      <c r="Y528" s="679"/>
      <c r="Z528" s="679"/>
      <c r="AA528" s="679"/>
      <c r="AB528" s="679"/>
      <c r="AC528" s="679"/>
      <c r="AD528" s="679"/>
      <c r="AE528" s="679"/>
      <c r="AF528"/>
      <c r="AG528"/>
      <c r="AH528"/>
      <c r="AI528"/>
      <c r="AJ528"/>
      <c r="AK528"/>
      <c r="AL528"/>
      <c r="AM528"/>
      <c r="AN528"/>
      <c r="AO528"/>
      <c r="AP528"/>
      <c r="AQ528"/>
    </row>
    <row r="529" spans="1:43" ht="12.75">
      <c r="A529" s="679"/>
      <c r="B529" s="679"/>
      <c r="C529" s="679"/>
      <c r="D529" s="679"/>
      <c r="E529" s="679"/>
      <c r="F529" s="679"/>
      <c r="G529" s="679"/>
      <c r="H529" s="679"/>
      <c r="I529" s="679"/>
      <c r="J529" s="679"/>
      <c r="K529" s="679"/>
      <c r="L529" s="679"/>
      <c r="M529" s="679"/>
      <c r="N529" s="679"/>
      <c r="O529" s="679"/>
      <c r="P529" s="679"/>
      <c r="Q529" s="679"/>
      <c r="R529" s="679"/>
      <c r="S529" s="679"/>
      <c r="T529" s="679"/>
      <c r="U529" s="679"/>
      <c r="V529" s="679"/>
      <c r="W529" s="679"/>
      <c r="X529" s="679"/>
      <c r="Y529" s="679"/>
      <c r="Z529" s="679"/>
      <c r="AA529" s="679"/>
      <c r="AB529" s="679"/>
      <c r="AC529" s="679"/>
      <c r="AD529" s="679"/>
      <c r="AE529" s="679"/>
      <c r="AF529"/>
      <c r="AG529"/>
      <c r="AH529"/>
      <c r="AI529"/>
      <c r="AJ529"/>
      <c r="AK529"/>
      <c r="AL529"/>
      <c r="AM529"/>
      <c r="AN529"/>
      <c r="AO529"/>
      <c r="AP529"/>
      <c r="AQ529"/>
    </row>
    <row r="530" spans="1:43" ht="12.75">
      <c r="A530" s="679"/>
      <c r="B530" s="679"/>
      <c r="C530" s="679"/>
      <c r="D530" s="679"/>
      <c r="E530" s="679"/>
      <c r="F530" s="679"/>
      <c r="G530" s="679"/>
      <c r="H530" s="679"/>
      <c r="I530" s="679"/>
      <c r="J530" s="679"/>
      <c r="K530" s="679"/>
      <c r="L530" s="679"/>
      <c r="M530" s="679"/>
      <c r="N530" s="679"/>
      <c r="O530" s="679"/>
      <c r="P530" s="679"/>
      <c r="Q530" s="679"/>
      <c r="R530" s="679"/>
      <c r="S530" s="679"/>
      <c r="T530" s="679"/>
      <c r="U530" s="679"/>
      <c r="V530" s="679"/>
      <c r="W530" s="679"/>
      <c r="X530" s="679"/>
      <c r="Y530" s="679"/>
      <c r="Z530" s="679"/>
      <c r="AA530" s="679"/>
      <c r="AB530" s="679"/>
      <c r="AC530" s="679"/>
      <c r="AD530" s="679"/>
      <c r="AE530" s="679"/>
      <c r="AF530"/>
      <c r="AG530"/>
      <c r="AH530"/>
      <c r="AI530"/>
      <c r="AJ530"/>
      <c r="AK530"/>
      <c r="AL530"/>
      <c r="AM530"/>
      <c r="AN530"/>
      <c r="AO530"/>
      <c r="AP530"/>
      <c r="AQ530"/>
    </row>
    <row r="531" spans="1:43" ht="12.75">
      <c r="A531" s="679"/>
      <c r="B531" s="679"/>
      <c r="C531" s="679"/>
      <c r="D531" s="679"/>
      <c r="E531" s="679"/>
      <c r="F531" s="679"/>
      <c r="G531" s="679"/>
      <c r="H531" s="679"/>
      <c r="I531" s="679"/>
      <c r="J531" s="679"/>
      <c r="K531" s="679"/>
      <c r="L531" s="679"/>
      <c r="M531" s="679"/>
      <c r="N531" s="679"/>
      <c r="O531" s="679"/>
      <c r="P531" s="679"/>
      <c r="Q531" s="679"/>
      <c r="R531" s="679"/>
      <c r="S531" s="679"/>
      <c r="T531" s="679"/>
      <c r="U531" s="679"/>
      <c r="V531" s="679"/>
      <c r="W531" s="679"/>
      <c r="X531" s="679"/>
      <c r="Y531" s="679"/>
      <c r="Z531" s="679"/>
      <c r="AA531" s="679"/>
      <c r="AB531" s="679"/>
      <c r="AC531" s="679"/>
      <c r="AD531" s="679"/>
      <c r="AE531" s="679"/>
      <c r="AF531"/>
      <c r="AG531"/>
      <c r="AH531"/>
      <c r="AI531"/>
      <c r="AJ531"/>
      <c r="AK531"/>
      <c r="AL531"/>
      <c r="AM531"/>
      <c r="AN531"/>
      <c r="AO531"/>
      <c r="AP531"/>
      <c r="AQ531"/>
    </row>
    <row r="532" spans="1:43" ht="12.75">
      <c r="A532" s="679"/>
      <c r="B532" s="679"/>
      <c r="C532" s="679"/>
      <c r="D532" s="679"/>
      <c r="E532" s="679"/>
      <c r="F532" s="679"/>
      <c r="G532" s="679"/>
      <c r="H532" s="679"/>
      <c r="I532" s="679"/>
      <c r="J532" s="679"/>
      <c r="K532" s="679"/>
      <c r="L532" s="679"/>
      <c r="M532" s="679"/>
      <c r="N532" s="679"/>
      <c r="O532" s="679"/>
      <c r="P532" s="679"/>
      <c r="Q532" s="679"/>
      <c r="R532" s="679"/>
      <c r="S532" s="679"/>
      <c r="T532" s="679"/>
      <c r="U532" s="679"/>
      <c r="V532" s="679"/>
      <c r="W532" s="679"/>
      <c r="X532" s="679"/>
      <c r="Y532" s="679"/>
      <c r="Z532" s="679"/>
      <c r="AA532" s="679"/>
      <c r="AB532" s="679"/>
      <c r="AC532" s="679"/>
      <c r="AD532" s="679"/>
      <c r="AE532" s="679"/>
      <c r="AF532"/>
      <c r="AG532"/>
      <c r="AH532"/>
      <c r="AI532"/>
      <c r="AJ532"/>
      <c r="AK532"/>
      <c r="AL532"/>
      <c r="AM532"/>
      <c r="AN532"/>
      <c r="AO532"/>
      <c r="AP532"/>
      <c r="AQ532"/>
    </row>
    <row r="533" spans="1:43" ht="12.75">
      <c r="A533" s="679"/>
      <c r="B533" s="679"/>
      <c r="C533" s="679"/>
      <c r="D533" s="679"/>
      <c r="E533" s="679"/>
      <c r="F533" s="679"/>
      <c r="G533" s="679"/>
      <c r="H533" s="679"/>
      <c r="I533" s="679"/>
      <c r="J533" s="679"/>
      <c r="K533" s="679"/>
      <c r="L533" s="679"/>
      <c r="M533" s="679"/>
      <c r="N533" s="679"/>
      <c r="O533" s="679"/>
      <c r="P533" s="679"/>
      <c r="Q533" s="679"/>
      <c r="R533" s="679"/>
      <c r="S533" s="679"/>
      <c r="T533" s="679"/>
      <c r="U533" s="679"/>
      <c r="V533" s="679"/>
      <c r="W533" s="679"/>
      <c r="X533" s="679"/>
      <c r="Y533" s="679"/>
      <c r="Z533" s="679"/>
      <c r="AA533" s="679"/>
      <c r="AB533" s="679"/>
      <c r="AC533" s="679"/>
      <c r="AD533" s="679"/>
      <c r="AE533" s="679"/>
      <c r="AF533"/>
      <c r="AG533"/>
      <c r="AH533"/>
      <c r="AI533"/>
      <c r="AJ533"/>
      <c r="AK533"/>
      <c r="AL533"/>
      <c r="AM533"/>
      <c r="AN533"/>
      <c r="AO533"/>
      <c r="AP533"/>
      <c r="AQ533"/>
    </row>
    <row r="534" spans="1:43" ht="12.75">
      <c r="A534" s="679"/>
      <c r="B534" s="679"/>
      <c r="C534" s="679"/>
      <c r="D534" s="679"/>
      <c r="E534" s="679"/>
      <c r="F534" s="679"/>
      <c r="G534" s="679"/>
      <c r="H534" s="679"/>
      <c r="I534" s="679"/>
      <c r="J534" s="679"/>
      <c r="K534" s="679"/>
      <c r="L534" s="679"/>
      <c r="M534" s="679"/>
      <c r="N534" s="679"/>
      <c r="O534" s="679"/>
      <c r="P534" s="679"/>
      <c r="Q534" s="679"/>
      <c r="R534" s="679"/>
      <c r="S534" s="679"/>
      <c r="T534" s="679"/>
      <c r="U534" s="679"/>
      <c r="V534" s="679"/>
      <c r="W534" s="679"/>
      <c r="X534" s="679"/>
      <c r="Y534" s="679"/>
      <c r="Z534" s="679"/>
      <c r="AA534" s="679"/>
      <c r="AB534" s="679"/>
      <c r="AC534" s="679"/>
      <c r="AD534" s="679"/>
      <c r="AE534" s="679"/>
      <c r="AF534"/>
      <c r="AG534"/>
      <c r="AH534"/>
      <c r="AI534"/>
      <c r="AJ534"/>
      <c r="AK534"/>
      <c r="AL534"/>
      <c r="AM534"/>
      <c r="AN534"/>
      <c r="AO534"/>
      <c r="AP534"/>
      <c r="AQ534"/>
    </row>
    <row r="535" spans="1:43" ht="12.75">
      <c r="A535" s="679"/>
      <c r="B535" s="679"/>
      <c r="C535" s="679"/>
      <c r="D535" s="679"/>
      <c r="E535" s="679"/>
      <c r="F535" s="679"/>
      <c r="G535" s="679"/>
      <c r="H535" s="679"/>
      <c r="I535" s="679"/>
      <c r="J535" s="679"/>
      <c r="K535" s="679"/>
      <c r="L535" s="679"/>
      <c r="M535" s="679"/>
      <c r="N535" s="679"/>
      <c r="O535" s="679"/>
      <c r="P535" s="679"/>
      <c r="Q535" s="679"/>
      <c r="R535" s="679"/>
      <c r="S535" s="679"/>
      <c r="T535" s="679"/>
      <c r="U535" s="679"/>
      <c r="V535" s="679"/>
      <c r="W535" s="679"/>
      <c r="X535" s="679"/>
      <c r="Y535" s="679"/>
      <c r="Z535" s="679"/>
      <c r="AA535" s="679"/>
      <c r="AB535" s="679"/>
      <c r="AC535" s="679"/>
      <c r="AD535" s="679"/>
      <c r="AE535" s="679"/>
      <c r="AF535"/>
      <c r="AG535"/>
      <c r="AH535"/>
      <c r="AI535"/>
      <c r="AJ535"/>
      <c r="AK535"/>
      <c r="AL535"/>
      <c r="AM535"/>
      <c r="AN535"/>
      <c r="AO535"/>
      <c r="AP535"/>
      <c r="AQ535"/>
    </row>
    <row r="536" spans="1:43" ht="12.75">
      <c r="A536" s="679"/>
      <c r="B536" s="679"/>
      <c r="C536" s="679"/>
      <c r="D536" s="679"/>
      <c r="E536" s="679"/>
      <c r="F536" s="679"/>
      <c r="G536" s="679"/>
      <c r="H536" s="679"/>
      <c r="I536" s="679"/>
      <c r="J536" s="679"/>
      <c r="K536" s="679"/>
      <c r="L536" s="679"/>
      <c r="M536" s="679"/>
      <c r="N536" s="679"/>
      <c r="O536" s="679"/>
      <c r="P536" s="679"/>
      <c r="Q536" s="679"/>
      <c r="R536" s="679"/>
      <c r="S536" s="679"/>
      <c r="T536" s="679"/>
      <c r="U536" s="679"/>
      <c r="V536" s="679"/>
      <c r="W536" s="679"/>
      <c r="X536" s="679"/>
      <c r="Y536" s="679"/>
      <c r="Z536" s="679"/>
      <c r="AA536" s="679"/>
      <c r="AB536" s="679"/>
      <c r="AC536" s="679"/>
      <c r="AD536" s="679"/>
      <c r="AE536" s="679"/>
      <c r="AF536"/>
      <c r="AG536"/>
      <c r="AH536"/>
      <c r="AI536"/>
      <c r="AJ536"/>
      <c r="AK536"/>
      <c r="AL536"/>
      <c r="AM536"/>
      <c r="AN536"/>
      <c r="AO536"/>
      <c r="AP536"/>
      <c r="AQ536"/>
    </row>
    <row r="537" spans="1:43" ht="12.75">
      <c r="A537" s="679"/>
      <c r="B537" s="679"/>
      <c r="C537" s="679"/>
      <c r="D537" s="679"/>
      <c r="E537" s="679"/>
      <c r="F537" s="679"/>
      <c r="G537" s="679"/>
      <c r="H537" s="679"/>
      <c r="I537" s="679"/>
      <c r="J537" s="679"/>
      <c r="K537" s="679"/>
      <c r="L537" s="679"/>
      <c r="M537" s="679"/>
      <c r="N537" s="679"/>
      <c r="O537" s="679"/>
      <c r="P537" s="679"/>
      <c r="Q537" s="679"/>
      <c r="R537" s="679"/>
      <c r="S537" s="679"/>
      <c r="T537" s="679"/>
      <c r="U537" s="679"/>
      <c r="V537" s="679"/>
      <c r="W537" s="679"/>
      <c r="X537" s="679"/>
      <c r="Y537" s="679"/>
      <c r="Z537" s="679"/>
      <c r="AA537" s="679"/>
      <c r="AB537" s="679"/>
      <c r="AC537" s="679"/>
      <c r="AD537" s="679"/>
      <c r="AE537" s="679"/>
      <c r="AF537"/>
      <c r="AG537"/>
      <c r="AH537"/>
      <c r="AI537"/>
      <c r="AJ537"/>
      <c r="AK537"/>
      <c r="AL537"/>
      <c r="AM537"/>
      <c r="AN537"/>
      <c r="AO537"/>
      <c r="AP537"/>
      <c r="AQ537"/>
    </row>
    <row r="538" spans="1:43" ht="12.75">
      <c r="A538" s="679"/>
      <c r="B538" s="679"/>
      <c r="C538" s="679"/>
      <c r="D538" s="679"/>
      <c r="E538" s="679"/>
      <c r="F538" s="679"/>
      <c r="G538" s="679"/>
      <c r="H538" s="679"/>
      <c r="I538" s="679"/>
      <c r="J538" s="679"/>
      <c r="K538" s="679"/>
      <c r="L538" s="679"/>
      <c r="M538" s="679"/>
      <c r="N538" s="679"/>
      <c r="O538" s="679"/>
      <c r="P538" s="679"/>
      <c r="Q538" s="679"/>
      <c r="R538" s="679"/>
      <c r="S538" s="679"/>
      <c r="T538" s="679"/>
      <c r="U538" s="679"/>
      <c r="V538" s="679"/>
      <c r="W538" s="679"/>
      <c r="X538" s="679"/>
      <c r="Y538" s="679"/>
      <c r="Z538" s="679"/>
      <c r="AA538" s="679"/>
      <c r="AB538" s="679"/>
      <c r="AC538" s="679"/>
      <c r="AD538" s="679"/>
      <c r="AE538" s="679"/>
      <c r="AF538"/>
      <c r="AG538"/>
      <c r="AH538"/>
      <c r="AI538"/>
      <c r="AJ538"/>
      <c r="AK538"/>
      <c r="AL538"/>
      <c r="AM538"/>
      <c r="AN538"/>
      <c r="AO538"/>
      <c r="AP538"/>
      <c r="AQ538"/>
    </row>
    <row r="539" spans="1:43" ht="12.75">
      <c r="A539" s="679"/>
      <c r="B539" s="679"/>
      <c r="C539" s="679"/>
      <c r="D539" s="679"/>
      <c r="E539" s="679"/>
      <c r="F539" s="679"/>
      <c r="G539" s="679"/>
      <c r="H539" s="679"/>
      <c r="I539" s="679"/>
      <c r="J539" s="679"/>
      <c r="K539" s="679"/>
      <c r="L539" s="679"/>
      <c r="M539" s="679"/>
      <c r="N539" s="679"/>
      <c r="O539" s="679"/>
      <c r="P539" s="679"/>
      <c r="Q539" s="679"/>
      <c r="R539" s="679"/>
      <c r="S539" s="679"/>
      <c r="T539" s="679"/>
      <c r="U539" s="679"/>
      <c r="V539" s="679"/>
      <c r="W539" s="679"/>
      <c r="X539" s="679"/>
      <c r="Y539" s="679"/>
      <c r="Z539" s="679"/>
      <c r="AA539" s="679"/>
      <c r="AB539" s="679"/>
      <c r="AC539" s="679"/>
      <c r="AD539" s="679"/>
      <c r="AE539" s="679"/>
      <c r="AF539"/>
      <c r="AG539"/>
      <c r="AH539"/>
      <c r="AI539"/>
      <c r="AJ539"/>
      <c r="AK539"/>
      <c r="AL539"/>
      <c r="AM539"/>
      <c r="AN539"/>
      <c r="AO539"/>
      <c r="AP539"/>
      <c r="AQ539"/>
    </row>
    <row r="540" spans="1:43" ht="12.75">
      <c r="A540" s="679"/>
      <c r="B540" s="679"/>
      <c r="C540" s="679"/>
      <c r="D540" s="679"/>
      <c r="E540" s="679"/>
      <c r="F540" s="679"/>
      <c r="G540" s="679"/>
      <c r="H540" s="679"/>
      <c r="I540" s="679"/>
      <c r="J540" s="679"/>
      <c r="K540" s="679"/>
      <c r="L540" s="679"/>
      <c r="M540" s="679"/>
      <c r="N540" s="679"/>
      <c r="O540" s="679"/>
      <c r="P540" s="679"/>
      <c r="Q540" s="679"/>
      <c r="R540" s="679"/>
      <c r="S540" s="679"/>
      <c r="T540" s="679"/>
      <c r="U540" s="679"/>
      <c r="V540" s="679"/>
      <c r="W540" s="679"/>
      <c r="X540" s="679"/>
      <c r="Y540" s="679"/>
      <c r="Z540" s="679"/>
      <c r="AA540" s="679"/>
      <c r="AB540" s="679"/>
      <c r="AC540" s="679"/>
      <c r="AD540" s="679"/>
      <c r="AE540" s="679"/>
      <c r="AF540"/>
      <c r="AG540"/>
      <c r="AH540"/>
      <c r="AI540"/>
      <c r="AJ540"/>
      <c r="AK540"/>
      <c r="AL540"/>
      <c r="AM540"/>
      <c r="AN540"/>
      <c r="AO540"/>
      <c r="AP540"/>
      <c r="AQ540"/>
    </row>
  </sheetData>
  <mergeCells count="207">
    <mergeCell ref="AI2:AN2"/>
    <mergeCell ref="E3:G3"/>
    <mergeCell ref="H3:K3"/>
    <mergeCell ref="M3:P3"/>
    <mergeCell ref="AI3:AN3"/>
    <mergeCell ref="R5:X5"/>
    <mergeCell ref="Y5:AD5"/>
    <mergeCell ref="A4:A6"/>
    <mergeCell ref="C4:D6"/>
    <mergeCell ref="E4:E6"/>
    <mergeCell ref="F4:F6"/>
    <mergeCell ref="G4:G6"/>
    <mergeCell ref="P4:P6"/>
    <mergeCell ref="H5:H6"/>
    <mergeCell ref="I5:I6"/>
    <mergeCell ref="J5:J6"/>
    <mergeCell ref="R6:R8"/>
    <mergeCell ref="S6:S8"/>
    <mergeCell ref="T6:U8"/>
    <mergeCell ref="V6:V8"/>
    <mergeCell ref="W6:W8"/>
    <mergeCell ref="X6:X8"/>
    <mergeCell ref="AA6:AA8"/>
    <mergeCell ref="AB6:AB8"/>
    <mergeCell ref="C25:D25"/>
    <mergeCell ref="T25:U25"/>
    <mergeCell ref="T17:U17"/>
    <mergeCell ref="T18:U18"/>
    <mergeCell ref="T19:U19"/>
    <mergeCell ref="T20:U20"/>
    <mergeCell ref="C21:D21"/>
    <mergeCell ref="AC6:AC8"/>
    <mergeCell ref="AD6:AD8"/>
    <mergeCell ref="T9:U9"/>
    <mergeCell ref="T10:U10"/>
    <mergeCell ref="Y6:Y8"/>
    <mergeCell ref="Z6:Z8"/>
    <mergeCell ref="T21:U21"/>
    <mergeCell ref="T11:U11"/>
    <mergeCell ref="T12:U12"/>
    <mergeCell ref="T13:U13"/>
    <mergeCell ref="T14:U14"/>
    <mergeCell ref="T15:U15"/>
    <mergeCell ref="T16:U16"/>
    <mergeCell ref="C26:D26"/>
    <mergeCell ref="T26:U26"/>
    <mergeCell ref="C27:D27"/>
    <mergeCell ref="T27:U27"/>
    <mergeCell ref="C28:D28"/>
    <mergeCell ref="C29:D29"/>
    <mergeCell ref="C30:D30"/>
    <mergeCell ref="A32:G32"/>
    <mergeCell ref="R32:X32"/>
    <mergeCell ref="A33:G33"/>
    <mergeCell ref="R33:X33"/>
    <mergeCell ref="A34:G34"/>
    <mergeCell ref="R34:X34"/>
    <mergeCell ref="AI34:AN34"/>
    <mergeCell ref="R35:X35"/>
    <mergeCell ref="AI35:AN35"/>
    <mergeCell ref="R36:X36"/>
    <mergeCell ref="R37:X37"/>
    <mergeCell ref="E48:G48"/>
    <mergeCell ref="H48:K48"/>
    <mergeCell ref="M48:P48"/>
    <mergeCell ref="A49:A51"/>
    <mergeCell ref="C49:D51"/>
    <mergeCell ref="E49:E51"/>
    <mergeCell ref="F49:F51"/>
    <mergeCell ref="G49:G51"/>
    <mergeCell ref="P49:P51"/>
    <mergeCell ref="H50:H51"/>
    <mergeCell ref="I50:I51"/>
    <mergeCell ref="J50:J51"/>
    <mergeCell ref="C61:D61"/>
    <mergeCell ref="T61:U61"/>
    <mergeCell ref="R50:X50"/>
    <mergeCell ref="Y50:AD50"/>
    <mergeCell ref="R51:R53"/>
    <mergeCell ref="S51:S53"/>
    <mergeCell ref="T51:U53"/>
    <mergeCell ref="V51:V53"/>
    <mergeCell ref="W51:W53"/>
    <mergeCell ref="X51:X53"/>
    <mergeCell ref="Y51:Y53"/>
    <mergeCell ref="Z51:Z53"/>
    <mergeCell ref="AA51:AA53"/>
    <mergeCell ref="AB51:AB53"/>
    <mergeCell ref="AC51:AC53"/>
    <mergeCell ref="AD51:AD53"/>
    <mergeCell ref="C62:D62"/>
    <mergeCell ref="T62:U62"/>
    <mergeCell ref="C63:D63"/>
    <mergeCell ref="T63:U63"/>
    <mergeCell ref="C64:D64"/>
    <mergeCell ref="T64:U64"/>
    <mergeCell ref="C65:D65"/>
    <mergeCell ref="T65:U65"/>
    <mergeCell ref="C66:D66"/>
    <mergeCell ref="T66:U66"/>
    <mergeCell ref="C67:D67"/>
    <mergeCell ref="T67:U67"/>
    <mergeCell ref="C68:D68"/>
    <mergeCell ref="T68:U68"/>
    <mergeCell ref="C69:D69"/>
    <mergeCell ref="T69:U69"/>
    <mergeCell ref="C70:D70"/>
    <mergeCell ref="T70:U70"/>
    <mergeCell ref="R77:X77"/>
    <mergeCell ref="A78:G78"/>
    <mergeCell ref="R78:X78"/>
    <mergeCell ref="C71:D71"/>
    <mergeCell ref="T71:U71"/>
    <mergeCell ref="C72:D72"/>
    <mergeCell ref="T72:U72"/>
    <mergeCell ref="C73:D73"/>
    <mergeCell ref="C74:D74"/>
    <mergeCell ref="E92:G92"/>
    <mergeCell ref="H92:K92"/>
    <mergeCell ref="M92:P92"/>
    <mergeCell ref="C75:D75"/>
    <mergeCell ref="A76:G76"/>
    <mergeCell ref="A77:G77"/>
    <mergeCell ref="R79:X79"/>
    <mergeCell ref="R80:X80"/>
    <mergeCell ref="R81:X81"/>
    <mergeCell ref="R82:X82"/>
    <mergeCell ref="A93:A95"/>
    <mergeCell ref="C93:D95"/>
    <mergeCell ref="E93:E95"/>
    <mergeCell ref="F93:F95"/>
    <mergeCell ref="G93:G95"/>
    <mergeCell ref="P93:P95"/>
    <mergeCell ref="H94:H95"/>
    <mergeCell ref="I94:I95"/>
    <mergeCell ref="J94:J95"/>
    <mergeCell ref="C105:D105"/>
    <mergeCell ref="T105:U105"/>
    <mergeCell ref="AA95:AA97"/>
    <mergeCell ref="AB95:AB97"/>
    <mergeCell ref="AC95:AC97"/>
    <mergeCell ref="X95:X97"/>
    <mergeCell ref="Y95:Y97"/>
    <mergeCell ref="Z95:Z97"/>
    <mergeCell ref="T98:U98"/>
    <mergeCell ref="T99:U99"/>
    <mergeCell ref="S95:S97"/>
    <mergeCell ref="T95:U97"/>
    <mergeCell ref="V95:V97"/>
    <mergeCell ref="W95:W97"/>
    <mergeCell ref="C114:D114"/>
    <mergeCell ref="T114:U114"/>
    <mergeCell ref="C115:D115"/>
    <mergeCell ref="T115:U115"/>
    <mergeCell ref="C106:D106"/>
    <mergeCell ref="T106:U106"/>
    <mergeCell ref="C107:D107"/>
    <mergeCell ref="T107:U107"/>
    <mergeCell ref="C108:D108"/>
    <mergeCell ref="T108:U108"/>
    <mergeCell ref="C109:D109"/>
    <mergeCell ref="T109:U109"/>
    <mergeCell ref="C110:D110"/>
    <mergeCell ref="T110:U110"/>
    <mergeCell ref="R126:X126"/>
    <mergeCell ref="T100:U100"/>
    <mergeCell ref="T101:U101"/>
    <mergeCell ref="T102:U102"/>
    <mergeCell ref="T103:U103"/>
    <mergeCell ref="T104:U104"/>
    <mergeCell ref="AI9:AJ9"/>
    <mergeCell ref="AK9:AN9"/>
    <mergeCell ref="C116:D116"/>
    <mergeCell ref="T116:U116"/>
    <mergeCell ref="C117:D117"/>
    <mergeCell ref="C118:D118"/>
    <mergeCell ref="C119:D119"/>
    <mergeCell ref="A120:G120"/>
    <mergeCell ref="A121:G121"/>
    <mergeCell ref="R121:X121"/>
    <mergeCell ref="A122:G122"/>
    <mergeCell ref="R122:X122"/>
    <mergeCell ref="C111:D111"/>
    <mergeCell ref="T111:U111"/>
    <mergeCell ref="C112:D112"/>
    <mergeCell ref="T112:U112"/>
    <mergeCell ref="C113:D113"/>
    <mergeCell ref="T113:U113"/>
    <mergeCell ref="AS9:AS12"/>
    <mergeCell ref="AK10:AN10"/>
    <mergeCell ref="R123:X123"/>
    <mergeCell ref="R124:X124"/>
    <mergeCell ref="AD95:AD97"/>
    <mergeCell ref="R94:X94"/>
    <mergeCell ref="Y94:AD94"/>
    <mergeCell ref="R95:R97"/>
    <mergeCell ref="R125:X125"/>
    <mergeCell ref="T54:U54"/>
    <mergeCell ref="T55:U55"/>
    <mergeCell ref="T56:U56"/>
    <mergeCell ref="T57:U57"/>
    <mergeCell ref="T58:U58"/>
    <mergeCell ref="T59:U59"/>
    <mergeCell ref="T60:U60"/>
    <mergeCell ref="T22:U22"/>
    <mergeCell ref="T23:U23"/>
    <mergeCell ref="T24:U24"/>
  </mergeCells>
  <phoneticPr fontId="4" type="noConversion"/>
  <pageMargins left="0" right="0" top="0" bottom="0.25" header="0" footer="0.2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B1:Y44"/>
  <sheetViews>
    <sheetView topLeftCell="C7" workbookViewId="0">
      <selection activeCell="I42" sqref="I42"/>
    </sheetView>
  </sheetViews>
  <sheetFormatPr defaultRowHeight="12.75"/>
  <cols>
    <col min="1" max="1" width="2.42578125" customWidth="1"/>
    <col min="2" max="2" width="4.28515625" customWidth="1"/>
    <col min="3" max="3" width="17.85546875" customWidth="1"/>
    <col min="4" max="4" width="7.5703125" customWidth="1"/>
    <col min="5" max="5" width="9.28515625" style="89" customWidth="1"/>
    <col min="6" max="6" width="9.7109375" style="89" customWidth="1"/>
    <col min="7" max="7" width="10.140625" style="89" customWidth="1"/>
    <col min="8" max="8" width="11.85546875" style="89" customWidth="1"/>
    <col min="9" max="9" width="6.85546875" style="89" customWidth="1"/>
    <col min="10" max="10" width="9.42578125" style="89" customWidth="1"/>
    <col min="11" max="11" width="10.28515625" customWidth="1"/>
    <col min="25" max="25" width="18.140625" customWidth="1"/>
  </cols>
  <sheetData>
    <row r="1" spans="2:25">
      <c r="B1" s="1"/>
      <c r="C1" s="1"/>
      <c r="D1" s="1"/>
      <c r="E1" s="569" t="s">
        <v>832</v>
      </c>
      <c r="F1" s="96"/>
      <c r="G1" s="96"/>
      <c r="H1" s="96"/>
      <c r="I1" s="96"/>
      <c r="J1" s="96"/>
      <c r="K1" s="96"/>
      <c r="L1" s="96"/>
      <c r="M1" s="96"/>
      <c r="N1" s="96"/>
      <c r="O1" s="89"/>
    </row>
    <row r="2" spans="2:25" ht="15.75">
      <c r="B2" s="2" t="s">
        <v>499</v>
      </c>
      <c r="C2" s="1"/>
      <c r="D2" s="1" t="str">
        <f>+'Kopertina '!F4</f>
        <v>KLUBI I FUTBOLLIT FLAMURTARI</v>
      </c>
      <c r="E2" s="96"/>
      <c r="F2" s="96"/>
      <c r="G2" s="96"/>
      <c r="H2" s="96"/>
      <c r="I2" s="96"/>
      <c r="J2" s="96"/>
      <c r="K2" s="96"/>
      <c r="L2" s="96">
        <f>S!J7</f>
        <v>2012</v>
      </c>
      <c r="M2" s="96"/>
      <c r="N2" s="569"/>
      <c r="O2" s="89"/>
    </row>
    <row r="3" spans="2:25" ht="15.75">
      <c r="B3" s="2" t="s">
        <v>500</v>
      </c>
      <c r="C3" s="1"/>
      <c r="D3" s="1" t="str">
        <f>+'Kopertina '!D44</f>
        <v>K56703205A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89"/>
    </row>
    <row r="4" spans="2:25" ht="16.5" thickBot="1">
      <c r="B4" s="2" t="s">
        <v>501</v>
      </c>
      <c r="C4" s="1"/>
      <c r="D4" s="1" t="str">
        <f>+'Shenimet Shpjeg'!E9</f>
        <v>Organizimi i aktiviteteve sportive te futbollit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89"/>
    </row>
    <row r="5" spans="2:25" ht="12.75" customHeight="1">
      <c r="B5" s="641" t="s">
        <v>1</v>
      </c>
      <c r="C5" s="642" t="s">
        <v>502</v>
      </c>
      <c r="D5" s="1393" t="s">
        <v>503</v>
      </c>
      <c r="E5" s="1379" t="s">
        <v>504</v>
      </c>
      <c r="F5" s="1390" t="s">
        <v>505</v>
      </c>
      <c r="G5" s="1391"/>
      <c r="H5" s="1392"/>
      <c r="I5" s="1379" t="s">
        <v>506</v>
      </c>
      <c r="J5" s="1379" t="s">
        <v>916</v>
      </c>
      <c r="K5" s="1379" t="s">
        <v>835</v>
      </c>
      <c r="L5" s="1379" t="s">
        <v>917</v>
      </c>
      <c r="M5" s="1379" t="s">
        <v>918</v>
      </c>
      <c r="N5" s="1377" t="s">
        <v>919</v>
      </c>
      <c r="O5" s="1385" t="s">
        <v>920</v>
      </c>
    </row>
    <row r="6" spans="2:25" ht="33.75" customHeight="1" thickBot="1">
      <c r="B6" s="643"/>
      <c r="C6" s="644"/>
      <c r="D6" s="1394"/>
      <c r="E6" s="1380"/>
      <c r="F6" s="570" t="s">
        <v>507</v>
      </c>
      <c r="G6" s="570" t="s">
        <v>508</v>
      </c>
      <c r="H6" s="570" t="s">
        <v>915</v>
      </c>
      <c r="I6" s="1380"/>
      <c r="J6" s="1380"/>
      <c r="K6" s="1380"/>
      <c r="L6" s="1380"/>
      <c r="M6" s="1380"/>
      <c r="N6" s="1378"/>
      <c r="O6" s="1386"/>
      <c r="T6" s="1376" t="s">
        <v>970</v>
      </c>
      <c r="U6" s="1376"/>
      <c r="V6" s="1376"/>
      <c r="W6" s="1376"/>
    </row>
    <row r="7" spans="2:25" ht="13.5" thickBot="1">
      <c r="B7" s="571"/>
      <c r="C7" s="572" t="s">
        <v>509</v>
      </c>
      <c r="D7" s="572" t="s">
        <v>510</v>
      </c>
      <c r="E7" s="573">
        <v>1</v>
      </c>
      <c r="F7" s="573">
        <v>2</v>
      </c>
      <c r="G7" s="573">
        <v>3</v>
      </c>
      <c r="H7" s="573" t="s">
        <v>511</v>
      </c>
      <c r="I7" s="573">
        <v>5</v>
      </c>
      <c r="J7" s="573">
        <v>6</v>
      </c>
      <c r="K7" s="573" t="s">
        <v>512</v>
      </c>
      <c r="L7" s="574" t="s">
        <v>513</v>
      </c>
      <c r="M7" s="575">
        <v>9</v>
      </c>
      <c r="N7" s="575" t="s">
        <v>514</v>
      </c>
      <c r="O7" s="576" t="s">
        <v>515</v>
      </c>
    </row>
    <row r="8" spans="2:25">
      <c r="B8" s="577"/>
      <c r="C8" s="578" t="s">
        <v>833</v>
      </c>
      <c r="D8" s="579"/>
      <c r="E8" s="580"/>
      <c r="F8" s="476"/>
      <c r="G8" s="475"/>
      <c r="H8" s="475">
        <f>E8+F8-G8</f>
        <v>0</v>
      </c>
      <c r="I8" s="581">
        <v>0</v>
      </c>
      <c r="J8" s="475">
        <v>0</v>
      </c>
      <c r="K8" s="475">
        <f>E8</f>
        <v>0</v>
      </c>
      <c r="L8" s="475">
        <v>0</v>
      </c>
      <c r="M8" s="582">
        <v>0</v>
      </c>
      <c r="N8" s="583">
        <v>0</v>
      </c>
      <c r="O8" s="584">
        <f>H8</f>
        <v>0</v>
      </c>
    </row>
    <row r="9" spans="2:25">
      <c r="B9" s="318">
        <v>1</v>
      </c>
      <c r="C9" s="605" t="s">
        <v>834</v>
      </c>
      <c r="D9" s="1067"/>
      <c r="E9" s="1068">
        <f>E8</f>
        <v>0</v>
      </c>
      <c r="F9" s="1068">
        <f t="shared" ref="F9:O9" si="0">F8</f>
        <v>0</v>
      </c>
      <c r="G9" s="1068">
        <f t="shared" si="0"/>
        <v>0</v>
      </c>
      <c r="H9" s="1068">
        <f t="shared" si="0"/>
        <v>0</v>
      </c>
      <c r="I9" s="1068">
        <v>0</v>
      </c>
      <c r="J9" s="1068">
        <v>0</v>
      </c>
      <c r="K9" s="1068">
        <f t="shared" si="0"/>
        <v>0</v>
      </c>
      <c r="L9" s="1068">
        <f t="shared" si="0"/>
        <v>0</v>
      </c>
      <c r="M9" s="1068">
        <f t="shared" si="0"/>
        <v>0</v>
      </c>
      <c r="N9" s="1068">
        <f t="shared" si="0"/>
        <v>0</v>
      </c>
      <c r="O9" s="1068">
        <f t="shared" si="0"/>
        <v>0</v>
      </c>
      <c r="Q9" s="59"/>
      <c r="R9" s="59"/>
      <c r="S9" s="166" t="s">
        <v>942</v>
      </c>
      <c r="T9" s="166"/>
      <c r="U9" s="166"/>
      <c r="V9" s="59"/>
      <c r="W9" s="59"/>
      <c r="X9" s="59"/>
      <c r="Y9" s="59"/>
    </row>
    <row r="10" spans="2:25" ht="13.5" thickBot="1">
      <c r="B10" s="577"/>
      <c r="C10" s="320" t="s">
        <v>854</v>
      </c>
      <c r="D10" s="585"/>
      <c r="E10" s="586"/>
      <c r="F10" s="586"/>
      <c r="G10" s="586"/>
      <c r="H10" s="141">
        <f>E10+F10-G10</f>
        <v>0</v>
      </c>
      <c r="I10" s="319">
        <v>5</v>
      </c>
      <c r="J10" s="141"/>
      <c r="K10" s="141">
        <f>E10-J10</f>
        <v>0</v>
      </c>
      <c r="L10" s="141">
        <f>K10*I10/100+F10*I10/100/12*0</f>
        <v>0</v>
      </c>
      <c r="M10" s="587">
        <v>0</v>
      </c>
      <c r="N10" s="587">
        <f>J10+L10-M10</f>
        <v>0</v>
      </c>
      <c r="O10" s="588">
        <f>H10-N10</f>
        <v>0</v>
      </c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3.5" thickBot="1">
      <c r="B11" s="577"/>
      <c r="C11" s="320" t="s">
        <v>855</v>
      </c>
      <c r="D11" s="585"/>
      <c r="E11" s="586"/>
      <c r="F11" s="586"/>
      <c r="G11" s="586"/>
      <c r="H11" s="141">
        <f>E11+F11-G11</f>
        <v>0</v>
      </c>
      <c r="I11" s="319">
        <v>5</v>
      </c>
      <c r="J11" s="141"/>
      <c r="K11" s="141">
        <f>E11-J11</f>
        <v>0</v>
      </c>
      <c r="L11" s="141">
        <f>K11*I11/100+F11*I11/100/12*0</f>
        <v>0</v>
      </c>
      <c r="M11" s="587">
        <v>0</v>
      </c>
      <c r="N11" s="587">
        <f>J11+L11-M11</f>
        <v>0</v>
      </c>
      <c r="O11" s="588">
        <f>H11-N11</f>
        <v>0</v>
      </c>
      <c r="Q11" s="1293" t="s">
        <v>1</v>
      </c>
      <c r="R11" s="545" t="s">
        <v>245</v>
      </c>
      <c r="S11" s="546"/>
      <c r="T11" s="1064" t="s">
        <v>246</v>
      </c>
      <c r="U11" s="1064" t="s">
        <v>226</v>
      </c>
      <c r="V11" s="1064" t="s">
        <v>247</v>
      </c>
      <c r="W11" s="1064" t="s">
        <v>228</v>
      </c>
      <c r="X11" s="1064" t="s">
        <v>229</v>
      </c>
      <c r="Y11" s="1064" t="s">
        <v>248</v>
      </c>
    </row>
    <row r="12" spans="2:25" ht="13.5" thickBot="1">
      <c r="B12" s="577">
        <v>2</v>
      </c>
      <c r="C12" s="320" t="s">
        <v>856</v>
      </c>
      <c r="D12" s="585"/>
      <c r="E12" s="586"/>
      <c r="F12" s="586"/>
      <c r="G12" s="586"/>
      <c r="H12" s="141">
        <f>E12+F12-G12</f>
        <v>0</v>
      </c>
      <c r="I12" s="319">
        <v>5</v>
      </c>
      <c r="J12" s="141"/>
      <c r="K12" s="141">
        <f>E12-J12</f>
        <v>0</v>
      </c>
      <c r="L12" s="141">
        <f>K12*I12/100+F12*I12/100/12*0</f>
        <v>0</v>
      </c>
      <c r="M12" s="587">
        <v>0</v>
      </c>
      <c r="N12" s="587">
        <f>J12+L12-M12</f>
        <v>0</v>
      </c>
      <c r="O12" s="588">
        <f>H12-N12</f>
        <v>0</v>
      </c>
      <c r="Q12" s="1381"/>
      <c r="R12" s="520" t="s">
        <v>1</v>
      </c>
      <c r="S12" s="1064" t="s">
        <v>232</v>
      </c>
      <c r="T12" s="1065" t="s">
        <v>249</v>
      </c>
      <c r="U12" s="1065" t="s">
        <v>250</v>
      </c>
      <c r="V12" s="1065"/>
      <c r="W12" s="1065"/>
      <c r="X12" s="1065" t="s">
        <v>236</v>
      </c>
      <c r="Y12" s="1065"/>
    </row>
    <row r="13" spans="2:25" ht="13.5" thickBot="1">
      <c r="B13" s="318"/>
      <c r="C13" s="589" t="s">
        <v>516</v>
      </c>
      <c r="D13" s="590"/>
      <c r="E13" s="591">
        <f>E10+E11+E12</f>
        <v>0</v>
      </c>
      <c r="F13" s="591">
        <f t="shared" ref="F13:O13" si="1">F10+F11+F12</f>
        <v>0</v>
      </c>
      <c r="G13" s="591">
        <f t="shared" si="1"/>
        <v>0</v>
      </c>
      <c r="H13" s="591">
        <f t="shared" si="1"/>
        <v>0</v>
      </c>
      <c r="I13" s="591"/>
      <c r="J13" s="591">
        <f t="shared" si="1"/>
        <v>0</v>
      </c>
      <c r="K13" s="591">
        <f t="shared" si="1"/>
        <v>0</v>
      </c>
      <c r="L13" s="591">
        <f t="shared" si="1"/>
        <v>0</v>
      </c>
      <c r="M13" s="591">
        <f t="shared" si="1"/>
        <v>0</v>
      </c>
      <c r="N13" s="591">
        <f t="shared" si="1"/>
        <v>0</v>
      </c>
      <c r="O13" s="591">
        <f t="shared" si="1"/>
        <v>0</v>
      </c>
      <c r="Q13" s="1116">
        <v>1</v>
      </c>
      <c r="R13" s="1117">
        <f>S!N39</f>
        <v>0</v>
      </c>
      <c r="S13" s="1117">
        <f>S!O39</f>
        <v>0</v>
      </c>
      <c r="T13" s="1117">
        <f>S!P39</f>
        <v>0</v>
      </c>
      <c r="U13" s="1117">
        <f>S!Q39</f>
        <v>0</v>
      </c>
      <c r="V13" s="1117">
        <f>S!R39</f>
        <v>0</v>
      </c>
      <c r="W13" s="1117">
        <f>S!S39</f>
        <v>0</v>
      </c>
      <c r="X13" s="1117">
        <f>S!T39</f>
        <v>0</v>
      </c>
      <c r="Y13" s="1117">
        <f>S!U39</f>
        <v>0</v>
      </c>
    </row>
    <row r="14" spans="2:25">
      <c r="B14" s="577"/>
      <c r="C14" s="592" t="s">
        <v>517</v>
      </c>
      <c r="D14" s="593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7"/>
      <c r="Q14" s="1116">
        <v>2</v>
      </c>
      <c r="R14" s="1117">
        <f>S!N40</f>
        <v>0</v>
      </c>
      <c r="S14" s="1117">
        <f>S!O40</f>
        <v>0</v>
      </c>
      <c r="T14" s="1117">
        <f>S!P40</f>
        <v>0</v>
      </c>
      <c r="U14" s="1117">
        <f>S!Q40</f>
        <v>0</v>
      </c>
      <c r="V14" s="1117">
        <f>S!R40</f>
        <v>0</v>
      </c>
      <c r="W14" s="1117">
        <f>S!S40</f>
        <v>0</v>
      </c>
      <c r="X14" s="1117">
        <f>S!T40</f>
        <v>0</v>
      </c>
      <c r="Y14" s="1117">
        <f>S!U40</f>
        <v>0</v>
      </c>
    </row>
    <row r="15" spans="2:25">
      <c r="B15" s="594"/>
      <c r="C15" s="595" t="s">
        <v>518</v>
      </c>
      <c r="D15" s="596"/>
      <c r="E15" s="148"/>
      <c r="F15" s="148"/>
      <c r="G15" s="148"/>
      <c r="H15" s="475"/>
      <c r="I15" s="148"/>
      <c r="J15" s="148"/>
      <c r="K15" s="148"/>
      <c r="L15" s="148"/>
      <c r="M15" s="148"/>
      <c r="N15" s="148"/>
      <c r="O15" s="481"/>
      <c r="Q15" s="1116">
        <v>3</v>
      </c>
      <c r="R15" s="1117">
        <f>S!N41</f>
        <v>0</v>
      </c>
      <c r="S15" s="1117">
        <f>S!O41</f>
        <v>0</v>
      </c>
      <c r="T15" s="1117">
        <f>S!P41</f>
        <v>0</v>
      </c>
      <c r="U15" s="1117">
        <f>S!Q41</f>
        <v>0</v>
      </c>
      <c r="V15" s="1117">
        <f>S!R41</f>
        <v>0</v>
      </c>
      <c r="W15" s="1117">
        <f>S!S41</f>
        <v>0</v>
      </c>
      <c r="X15" s="1117">
        <f>S!T41</f>
        <v>0</v>
      </c>
      <c r="Y15" s="1117">
        <f>S!U41</f>
        <v>0</v>
      </c>
    </row>
    <row r="16" spans="2:25">
      <c r="B16" s="318">
        <v>1</v>
      </c>
      <c r="C16" s="320" t="s">
        <v>518</v>
      </c>
      <c r="D16" s="585"/>
      <c r="E16" s="141">
        <v>0</v>
      </c>
      <c r="F16" s="141">
        <v>0</v>
      </c>
      <c r="G16" s="141">
        <v>0</v>
      </c>
      <c r="H16" s="475">
        <f t="shared" ref="H16:H27" si="2">E16+F16-G16</f>
        <v>0</v>
      </c>
      <c r="I16" s="141">
        <v>5</v>
      </c>
      <c r="J16" s="141"/>
      <c r="K16" s="141">
        <f>E16-J16</f>
        <v>0</v>
      </c>
      <c r="L16" s="141">
        <f>K16*I16/100+F16*I16/100/12*0</f>
        <v>0</v>
      </c>
      <c r="M16" s="141"/>
      <c r="N16" s="141">
        <f>J16+L16-M16</f>
        <v>0</v>
      </c>
      <c r="O16" s="145">
        <f>H16-N16</f>
        <v>0</v>
      </c>
      <c r="Q16" s="1116">
        <v>4</v>
      </c>
      <c r="R16" s="1117">
        <f>S!N42</f>
        <v>0</v>
      </c>
      <c r="S16" s="1117">
        <f>S!O42</f>
        <v>0</v>
      </c>
      <c r="T16" s="1117">
        <f>S!P42</f>
        <v>0</v>
      </c>
      <c r="U16" s="1117">
        <f>S!Q42</f>
        <v>0</v>
      </c>
      <c r="V16" s="1117">
        <f>S!R42</f>
        <v>0</v>
      </c>
      <c r="W16" s="1117">
        <f>S!S42</f>
        <v>0</v>
      </c>
      <c r="X16" s="1117">
        <f>S!T42</f>
        <v>0</v>
      </c>
      <c r="Y16" s="1117">
        <f>S!U42</f>
        <v>0</v>
      </c>
    </row>
    <row r="17" spans="2:25">
      <c r="B17" s="577">
        <v>2</v>
      </c>
      <c r="C17" s="597"/>
      <c r="D17" s="598"/>
      <c r="E17" s="141">
        <v>0</v>
      </c>
      <c r="F17" s="141">
        <v>0</v>
      </c>
      <c r="G17" s="141">
        <v>0</v>
      </c>
      <c r="H17" s="475">
        <f t="shared" si="2"/>
        <v>0</v>
      </c>
      <c r="I17" s="475">
        <v>5</v>
      </c>
      <c r="J17" s="475"/>
      <c r="K17" s="141">
        <f t="shared" ref="K17:K27" si="3">E17-J17</f>
        <v>0</v>
      </c>
      <c r="L17" s="141">
        <f t="shared" ref="L17:L27" si="4">K17*I17/100+F17*I17/100/12*0</f>
        <v>0</v>
      </c>
      <c r="M17" s="475"/>
      <c r="N17" s="141">
        <f t="shared" ref="N17:N27" si="5">J17+L17-M17</f>
        <v>0</v>
      </c>
      <c r="O17" s="145">
        <f t="shared" ref="O17:O27" si="6">H17-N17</f>
        <v>0</v>
      </c>
      <c r="Q17" s="1116">
        <v>5</v>
      </c>
      <c r="R17" s="1117">
        <f>S!N43</f>
        <v>0</v>
      </c>
      <c r="S17" s="1117">
        <f>S!O43</f>
        <v>0</v>
      </c>
      <c r="T17" s="1117">
        <f>S!P43</f>
        <v>0</v>
      </c>
      <c r="U17" s="1117">
        <f>S!Q43</f>
        <v>0</v>
      </c>
      <c r="V17" s="1117">
        <f>S!R43</f>
        <v>0</v>
      </c>
      <c r="W17" s="1117">
        <f>S!S43</f>
        <v>0</v>
      </c>
      <c r="X17" s="1117">
        <f>S!T43</f>
        <v>0</v>
      </c>
      <c r="Y17" s="1117">
        <f>S!U43</f>
        <v>0</v>
      </c>
    </row>
    <row r="18" spans="2:25">
      <c r="B18" s="577">
        <v>3</v>
      </c>
      <c r="C18" s="599"/>
      <c r="D18" s="600"/>
      <c r="E18" s="141">
        <v>0</v>
      </c>
      <c r="F18" s="141">
        <v>0</v>
      </c>
      <c r="G18" s="141">
        <v>0</v>
      </c>
      <c r="H18" s="475">
        <f t="shared" si="2"/>
        <v>0</v>
      </c>
      <c r="I18" s="141">
        <v>5</v>
      </c>
      <c r="J18" s="141"/>
      <c r="K18" s="141">
        <f t="shared" si="3"/>
        <v>0</v>
      </c>
      <c r="L18" s="141">
        <f t="shared" si="4"/>
        <v>0</v>
      </c>
      <c r="M18" s="141"/>
      <c r="N18" s="141">
        <f t="shared" si="5"/>
        <v>0</v>
      </c>
      <c r="O18" s="145">
        <f t="shared" si="6"/>
        <v>0</v>
      </c>
      <c r="Q18" s="1116">
        <v>6</v>
      </c>
      <c r="R18" s="1117">
        <f>S!N44</f>
        <v>0</v>
      </c>
      <c r="S18" s="1117">
        <f>S!O44</f>
        <v>0</v>
      </c>
      <c r="T18" s="1117">
        <f>S!P44</f>
        <v>0</v>
      </c>
      <c r="U18" s="1117">
        <f>S!Q44</f>
        <v>0</v>
      </c>
      <c r="V18" s="1117">
        <f>S!R44</f>
        <v>0</v>
      </c>
      <c r="W18" s="1117">
        <f>S!S44</f>
        <v>0</v>
      </c>
      <c r="X18" s="1117">
        <f>S!T44</f>
        <v>0</v>
      </c>
      <c r="Y18" s="1117">
        <f>S!U44</f>
        <v>0</v>
      </c>
    </row>
    <row r="19" spans="2:25">
      <c r="B19" s="318">
        <v>4</v>
      </c>
      <c r="C19" s="592"/>
      <c r="D19" s="593"/>
      <c r="E19" s="141">
        <v>0</v>
      </c>
      <c r="F19" s="141">
        <v>0</v>
      </c>
      <c r="G19" s="141">
        <v>0</v>
      </c>
      <c r="H19" s="475">
        <f t="shared" si="2"/>
        <v>0</v>
      </c>
      <c r="I19" s="141">
        <v>5</v>
      </c>
      <c r="J19" s="141"/>
      <c r="K19" s="141">
        <f t="shared" si="3"/>
        <v>0</v>
      </c>
      <c r="L19" s="141">
        <f t="shared" si="4"/>
        <v>0</v>
      </c>
      <c r="M19" s="141"/>
      <c r="N19" s="141">
        <f t="shared" si="5"/>
        <v>0</v>
      </c>
      <c r="O19" s="145">
        <f t="shared" si="6"/>
        <v>0</v>
      </c>
      <c r="Q19" s="1116">
        <v>7</v>
      </c>
      <c r="R19" s="1117">
        <f>S!N45</f>
        <v>0</v>
      </c>
      <c r="S19" s="1117">
        <f>S!O45</f>
        <v>0</v>
      </c>
      <c r="T19" s="1117">
        <f>S!P45</f>
        <v>0</v>
      </c>
      <c r="U19" s="1117">
        <f>S!Q45</f>
        <v>0</v>
      </c>
      <c r="V19" s="1117">
        <f>S!R45</f>
        <v>0</v>
      </c>
      <c r="W19" s="1117">
        <f>S!S45</f>
        <v>0</v>
      </c>
      <c r="X19" s="1117">
        <f>S!T45</f>
        <v>0</v>
      </c>
      <c r="Y19" s="1117">
        <f>S!U45</f>
        <v>0</v>
      </c>
    </row>
    <row r="20" spans="2:25">
      <c r="B20" s="577">
        <v>5</v>
      </c>
      <c r="C20" s="601"/>
      <c r="D20" s="600"/>
      <c r="E20" s="141">
        <v>0</v>
      </c>
      <c r="F20" s="141">
        <v>0</v>
      </c>
      <c r="G20" s="141">
        <v>0</v>
      </c>
      <c r="H20" s="475">
        <f t="shared" si="2"/>
        <v>0</v>
      </c>
      <c r="I20" s="141">
        <v>5</v>
      </c>
      <c r="J20" s="141"/>
      <c r="K20" s="141">
        <f t="shared" si="3"/>
        <v>0</v>
      </c>
      <c r="L20" s="141">
        <f t="shared" si="4"/>
        <v>0</v>
      </c>
      <c r="M20" s="141"/>
      <c r="N20" s="141">
        <f t="shared" si="5"/>
        <v>0</v>
      </c>
      <c r="O20" s="145">
        <f t="shared" si="6"/>
        <v>0</v>
      </c>
      <c r="Q20" s="1116">
        <v>8</v>
      </c>
      <c r="R20" s="1117">
        <f>S!N46</f>
        <v>0</v>
      </c>
      <c r="S20" s="1117">
        <f>S!O46</f>
        <v>0</v>
      </c>
      <c r="T20" s="1117">
        <f>S!P46</f>
        <v>0</v>
      </c>
      <c r="U20" s="1117">
        <f>S!Q46</f>
        <v>0</v>
      </c>
      <c r="V20" s="1117">
        <f>S!R46</f>
        <v>0</v>
      </c>
      <c r="W20" s="1117">
        <f>S!S46</f>
        <v>0</v>
      </c>
      <c r="X20" s="1117">
        <f>S!T46</f>
        <v>0</v>
      </c>
      <c r="Y20" s="1117">
        <f>S!U46</f>
        <v>0</v>
      </c>
    </row>
    <row r="21" spans="2:25">
      <c r="B21" s="318">
        <v>6</v>
      </c>
      <c r="C21" s="601"/>
      <c r="D21" s="600"/>
      <c r="E21" s="141">
        <v>0</v>
      </c>
      <c r="F21" s="141">
        <v>0</v>
      </c>
      <c r="G21" s="141">
        <v>0</v>
      </c>
      <c r="H21" s="475">
        <f t="shared" si="2"/>
        <v>0</v>
      </c>
      <c r="I21" s="141">
        <v>5</v>
      </c>
      <c r="J21" s="141"/>
      <c r="K21" s="141">
        <f t="shared" si="3"/>
        <v>0</v>
      </c>
      <c r="L21" s="141">
        <f t="shared" si="4"/>
        <v>0</v>
      </c>
      <c r="M21" s="141"/>
      <c r="N21" s="141">
        <f t="shared" si="5"/>
        <v>0</v>
      </c>
      <c r="O21" s="145">
        <f t="shared" si="6"/>
        <v>0</v>
      </c>
      <c r="Q21" s="1116">
        <v>9</v>
      </c>
      <c r="R21" s="1117">
        <f>S!N47</f>
        <v>0</v>
      </c>
      <c r="S21" s="1117">
        <f>S!O47</f>
        <v>0</v>
      </c>
      <c r="T21" s="1117">
        <f>S!P47</f>
        <v>0</v>
      </c>
      <c r="U21" s="1117">
        <f>S!Q47</f>
        <v>0</v>
      </c>
      <c r="V21" s="1117">
        <f>S!R47</f>
        <v>0</v>
      </c>
      <c r="W21" s="1117">
        <f>S!S47</f>
        <v>0</v>
      </c>
      <c r="X21" s="1117">
        <f>S!T47</f>
        <v>0</v>
      </c>
      <c r="Y21" s="1117">
        <f>S!U47</f>
        <v>0</v>
      </c>
    </row>
    <row r="22" spans="2:25">
      <c r="B22" s="577"/>
      <c r="C22" s="602" t="s">
        <v>517</v>
      </c>
      <c r="D22" s="600"/>
      <c r="E22" s="141"/>
      <c r="F22" s="603"/>
      <c r="G22" s="141"/>
      <c r="H22" s="475"/>
      <c r="I22" s="141"/>
      <c r="J22" s="141"/>
      <c r="K22" s="141">
        <f t="shared" si="3"/>
        <v>0</v>
      </c>
      <c r="L22" s="141"/>
      <c r="M22" s="141"/>
      <c r="N22" s="141"/>
      <c r="O22" s="145"/>
      <c r="Q22" s="1116">
        <v>10</v>
      </c>
      <c r="R22" s="1117">
        <f>S!N48</f>
        <v>0</v>
      </c>
      <c r="S22" s="1117">
        <f>S!O48</f>
        <v>0</v>
      </c>
      <c r="T22" s="1117">
        <f>S!P48</f>
        <v>0</v>
      </c>
      <c r="U22" s="1117">
        <f>S!Q48</f>
        <v>0</v>
      </c>
      <c r="V22" s="1117">
        <f>S!R48</f>
        <v>0</v>
      </c>
      <c r="W22" s="1117">
        <f>S!S48</f>
        <v>0</v>
      </c>
      <c r="X22" s="1117">
        <f>S!T48</f>
        <v>0</v>
      </c>
      <c r="Y22" s="1117">
        <f>S!U48</f>
        <v>0</v>
      </c>
    </row>
    <row r="23" spans="2:25">
      <c r="B23" s="318">
        <v>1</v>
      </c>
      <c r="C23" s="130"/>
      <c r="D23" s="600"/>
      <c r="E23" s="141">
        <v>0</v>
      </c>
      <c r="F23" s="603">
        <v>0</v>
      </c>
      <c r="G23" s="141">
        <v>0</v>
      </c>
      <c r="H23" s="475">
        <f t="shared" si="2"/>
        <v>0</v>
      </c>
      <c r="I23" s="141">
        <v>20</v>
      </c>
      <c r="J23" s="141"/>
      <c r="K23" s="141">
        <f t="shared" si="3"/>
        <v>0</v>
      </c>
      <c r="L23" s="141">
        <f t="shared" si="4"/>
        <v>0</v>
      </c>
      <c r="M23" s="141"/>
      <c r="N23" s="141">
        <f t="shared" si="5"/>
        <v>0</v>
      </c>
      <c r="O23" s="145">
        <f t="shared" si="6"/>
        <v>0</v>
      </c>
      <c r="Q23" s="1116">
        <v>11</v>
      </c>
      <c r="R23" s="1117">
        <f>S!N49</f>
        <v>0</v>
      </c>
      <c r="S23" s="1117">
        <f>S!O49</f>
        <v>0</v>
      </c>
      <c r="T23" s="1117">
        <f>S!P49</f>
        <v>0</v>
      </c>
      <c r="U23" s="1117">
        <f>S!Q49</f>
        <v>0</v>
      </c>
      <c r="V23" s="1117">
        <f>S!R49</f>
        <v>0</v>
      </c>
      <c r="W23" s="1117">
        <f>S!S49</f>
        <v>0</v>
      </c>
      <c r="X23" s="1117">
        <f>S!T49</f>
        <v>0</v>
      </c>
      <c r="Y23" s="1117">
        <f>S!U49</f>
        <v>0</v>
      </c>
    </row>
    <row r="24" spans="2:25">
      <c r="B24" s="577">
        <v>2</v>
      </c>
      <c r="C24" s="130"/>
      <c r="D24" s="600"/>
      <c r="E24" s="141">
        <v>0</v>
      </c>
      <c r="F24" s="603">
        <v>0</v>
      </c>
      <c r="G24" s="141">
        <v>0</v>
      </c>
      <c r="H24" s="475">
        <f t="shared" si="2"/>
        <v>0</v>
      </c>
      <c r="I24" s="141">
        <v>20</v>
      </c>
      <c r="J24" s="141"/>
      <c r="K24" s="141">
        <f t="shared" si="3"/>
        <v>0</v>
      </c>
      <c r="L24" s="141">
        <f t="shared" si="4"/>
        <v>0</v>
      </c>
      <c r="M24" s="141"/>
      <c r="N24" s="141">
        <f t="shared" si="5"/>
        <v>0</v>
      </c>
      <c r="O24" s="145">
        <f t="shared" si="6"/>
        <v>0</v>
      </c>
      <c r="Q24" s="1116">
        <v>12</v>
      </c>
      <c r="R24" s="1117">
        <f>S!N50</f>
        <v>0</v>
      </c>
      <c r="S24" s="1117">
        <f>S!O50</f>
        <v>0</v>
      </c>
      <c r="T24" s="1117">
        <f>S!P50</f>
        <v>0</v>
      </c>
      <c r="U24" s="1117">
        <f>S!Q50</f>
        <v>0</v>
      </c>
      <c r="V24" s="1117">
        <f>S!R50</f>
        <v>0</v>
      </c>
      <c r="W24" s="1117">
        <f>S!S50</f>
        <v>0</v>
      </c>
      <c r="X24" s="1117">
        <f>S!T50</f>
        <v>0</v>
      </c>
      <c r="Y24" s="1117">
        <f>S!U50</f>
        <v>0</v>
      </c>
    </row>
    <row r="25" spans="2:25">
      <c r="B25" s="318">
        <v>3</v>
      </c>
      <c r="C25" s="130"/>
      <c r="D25" s="600"/>
      <c r="E25" s="141">
        <v>0</v>
      </c>
      <c r="F25" s="603">
        <v>0</v>
      </c>
      <c r="G25" s="141">
        <v>0</v>
      </c>
      <c r="H25" s="475">
        <f t="shared" si="2"/>
        <v>0</v>
      </c>
      <c r="I25" s="141">
        <v>20</v>
      </c>
      <c r="J25" s="141"/>
      <c r="K25" s="141">
        <f t="shared" si="3"/>
        <v>0</v>
      </c>
      <c r="L25" s="141">
        <f t="shared" si="4"/>
        <v>0</v>
      </c>
      <c r="M25" s="141"/>
      <c r="N25" s="141">
        <f t="shared" si="5"/>
        <v>0</v>
      </c>
      <c r="O25" s="145">
        <f t="shared" si="6"/>
        <v>0</v>
      </c>
      <c r="Q25" s="1116">
        <v>13</v>
      </c>
      <c r="R25" s="1117">
        <f>S!N51</f>
        <v>0</v>
      </c>
      <c r="S25" s="1117">
        <f>S!O51</f>
        <v>0</v>
      </c>
      <c r="T25" s="1117">
        <f>S!P51</f>
        <v>0</v>
      </c>
      <c r="U25" s="1117">
        <f>S!Q51</f>
        <v>0</v>
      </c>
      <c r="V25" s="1117">
        <f>S!R51</f>
        <v>0</v>
      </c>
      <c r="W25" s="1117">
        <f>S!S51</f>
        <v>0</v>
      </c>
      <c r="X25" s="1117">
        <f>S!T51</f>
        <v>0</v>
      </c>
      <c r="Y25" s="1117">
        <f>S!U51</f>
        <v>0</v>
      </c>
    </row>
    <row r="26" spans="2:25">
      <c r="B26" s="577">
        <v>4</v>
      </c>
      <c r="C26" s="130"/>
      <c r="D26" s="600"/>
      <c r="E26" s="586">
        <v>0</v>
      </c>
      <c r="F26" s="603">
        <v>0</v>
      </c>
      <c r="G26" s="141">
        <v>0</v>
      </c>
      <c r="H26" s="475">
        <f t="shared" si="2"/>
        <v>0</v>
      </c>
      <c r="I26" s="141">
        <v>20</v>
      </c>
      <c r="J26" s="141"/>
      <c r="K26" s="141">
        <f t="shared" si="3"/>
        <v>0</v>
      </c>
      <c r="L26" s="141">
        <f t="shared" si="4"/>
        <v>0</v>
      </c>
      <c r="M26" s="141"/>
      <c r="N26" s="141">
        <f t="shared" si="5"/>
        <v>0</v>
      </c>
      <c r="O26" s="145">
        <f t="shared" si="6"/>
        <v>0</v>
      </c>
      <c r="Q26" s="1116">
        <v>14</v>
      </c>
      <c r="R26" s="1117">
        <f>S!N52</f>
        <v>0</v>
      </c>
      <c r="S26" s="1117">
        <f>S!O52</f>
        <v>0</v>
      </c>
      <c r="T26" s="1117">
        <f>S!P52</f>
        <v>0</v>
      </c>
      <c r="U26" s="1117">
        <f>S!Q52</f>
        <v>0</v>
      </c>
      <c r="V26" s="1117">
        <f>S!R52</f>
        <v>0</v>
      </c>
      <c r="W26" s="1117">
        <f>S!S52</f>
        <v>0</v>
      </c>
      <c r="X26" s="1117">
        <f>S!T52</f>
        <v>0</v>
      </c>
      <c r="Y26" s="1117">
        <f>S!U52</f>
        <v>0</v>
      </c>
    </row>
    <row r="27" spans="2:25" ht="13.5" thickBot="1">
      <c r="B27" s="318">
        <v>5</v>
      </c>
      <c r="C27" s="130"/>
      <c r="D27" s="600"/>
      <c r="E27" s="604">
        <v>0</v>
      </c>
      <c r="F27" s="603">
        <v>0</v>
      </c>
      <c r="G27" s="141">
        <v>0</v>
      </c>
      <c r="H27" s="475">
        <f t="shared" si="2"/>
        <v>0</v>
      </c>
      <c r="I27" s="148">
        <v>20</v>
      </c>
      <c r="J27" s="148"/>
      <c r="K27" s="141">
        <f t="shared" si="3"/>
        <v>0</v>
      </c>
      <c r="L27" s="141">
        <f t="shared" si="4"/>
        <v>0</v>
      </c>
      <c r="M27" s="148"/>
      <c r="N27" s="141">
        <f t="shared" si="5"/>
        <v>0</v>
      </c>
      <c r="O27" s="145">
        <f t="shared" si="6"/>
        <v>0</v>
      </c>
      <c r="Q27" s="1382" t="s">
        <v>356</v>
      </c>
      <c r="R27" s="1383"/>
      <c r="S27" s="1384"/>
      <c r="T27" s="1114">
        <f>SUM(T13:T26)</f>
        <v>0</v>
      </c>
      <c r="U27" s="1114">
        <f>SUM(U13:U26)</f>
        <v>0</v>
      </c>
      <c r="V27" s="1114">
        <f>SUM(V13:V26)</f>
        <v>0</v>
      </c>
      <c r="W27" s="1114">
        <f>SUM(W13:W26)</f>
        <v>0</v>
      </c>
      <c r="X27" s="1114">
        <f>SUM(X13:X26)</f>
        <v>0</v>
      </c>
      <c r="Y27" s="1115"/>
    </row>
    <row r="28" spans="2:25" ht="13.5" thickBot="1">
      <c r="B28" s="577"/>
      <c r="C28" s="605" t="s">
        <v>519</v>
      </c>
      <c r="D28" s="606"/>
      <c r="E28" s="607">
        <f>E16+E17+E18+E19+E20+E21+E23+E24+E25+E26+E27</f>
        <v>0</v>
      </c>
      <c r="F28" s="607">
        <f>F16+F17+F18+F19+F20+F21+F23+F24+F25+F26+F27</f>
        <v>0</v>
      </c>
      <c r="G28" s="607">
        <f>G16+G17+G18+G19+G20+G21+G23+G24+G25+G26+G27</f>
        <v>0</v>
      </c>
      <c r="H28" s="607">
        <f>H16+H17+H18+H19+H20+H21+H23+H24+H25+H26+H27</f>
        <v>0</v>
      </c>
      <c r="I28" s="608"/>
      <c r="J28" s="607">
        <f t="shared" ref="J28:O28" si="7">J16+J17+J18+J19+J20+J21+J23+J24+J25+J26+J27</f>
        <v>0</v>
      </c>
      <c r="K28" s="607">
        <f t="shared" si="7"/>
        <v>0</v>
      </c>
      <c r="L28" s="607">
        <f t="shared" si="7"/>
        <v>0</v>
      </c>
      <c r="M28" s="607">
        <f t="shared" si="7"/>
        <v>0</v>
      </c>
      <c r="N28" s="607">
        <f t="shared" si="7"/>
        <v>0</v>
      </c>
      <c r="O28" s="609">
        <f t="shared" si="7"/>
        <v>0</v>
      </c>
    </row>
    <row r="29" spans="2:25">
      <c r="B29" s="318"/>
      <c r="C29" s="610" t="s">
        <v>520</v>
      </c>
      <c r="D29" s="611"/>
      <c r="E29" s="612"/>
      <c r="F29" s="613"/>
      <c r="G29" s="475"/>
      <c r="H29" s="613"/>
      <c r="I29" s="475"/>
      <c r="J29" s="614"/>
      <c r="K29" s="614"/>
      <c r="L29" s="614"/>
      <c r="M29" s="614"/>
      <c r="N29" s="587"/>
      <c r="O29" s="615"/>
    </row>
    <row r="30" spans="2:25">
      <c r="B30" s="577">
        <v>1</v>
      </c>
      <c r="C30" s="616"/>
      <c r="D30" s="617"/>
      <c r="E30" s="618">
        <v>0</v>
      </c>
      <c r="F30" s="618">
        <v>0</v>
      </c>
      <c r="G30" s="618">
        <v>0</v>
      </c>
      <c r="H30" s="618">
        <f>E30+F30-G30</f>
        <v>0</v>
      </c>
      <c r="I30" s="619">
        <v>20</v>
      </c>
      <c r="J30" s="618">
        <v>0</v>
      </c>
      <c r="K30" s="618">
        <f>E30-J30</f>
        <v>0</v>
      </c>
      <c r="L30" s="618">
        <f>K30*I30/100+F30*I30/100/12*0</f>
        <v>0</v>
      </c>
      <c r="M30" s="618">
        <v>0</v>
      </c>
      <c r="N30" s="618">
        <f>J30+L30-M30</f>
        <v>0</v>
      </c>
      <c r="O30" s="620">
        <f>H30-N30</f>
        <v>0</v>
      </c>
    </row>
    <row r="31" spans="2:25">
      <c r="B31" s="318">
        <v>2</v>
      </c>
      <c r="C31" s="621"/>
      <c r="D31" s="617"/>
      <c r="E31" s="618"/>
      <c r="F31" s="618">
        <v>0</v>
      </c>
      <c r="G31" s="618">
        <v>0</v>
      </c>
      <c r="H31" s="618">
        <f>E31+F31-G31</f>
        <v>0</v>
      </c>
      <c r="I31" s="619">
        <v>20</v>
      </c>
      <c r="J31" s="618"/>
      <c r="K31" s="618">
        <f>E31-J31</f>
        <v>0</v>
      </c>
      <c r="L31" s="618">
        <f>K31*I31/100+F31*I31/100/12*0</f>
        <v>0</v>
      </c>
      <c r="M31" s="618">
        <v>0</v>
      </c>
      <c r="N31" s="618">
        <f>J31+L31-M31</f>
        <v>0</v>
      </c>
      <c r="O31" s="620">
        <f>H31-N31</f>
        <v>0</v>
      </c>
    </row>
    <row r="32" spans="2:25">
      <c r="B32" s="577">
        <v>3</v>
      </c>
      <c r="C32" s="621"/>
      <c r="D32" s="617"/>
      <c r="E32" s="618">
        <v>0</v>
      </c>
      <c r="F32" s="618">
        <v>0</v>
      </c>
      <c r="G32" s="618">
        <v>0</v>
      </c>
      <c r="H32" s="618">
        <f>E32+F32-G32</f>
        <v>0</v>
      </c>
      <c r="I32" s="619">
        <v>20</v>
      </c>
      <c r="J32" s="618">
        <v>0</v>
      </c>
      <c r="K32" s="618">
        <f>E32-J32</f>
        <v>0</v>
      </c>
      <c r="L32" s="618">
        <f>K32*I32/100+F32*I32/100/12*0</f>
        <v>0</v>
      </c>
      <c r="M32" s="618">
        <v>0</v>
      </c>
      <c r="N32" s="618">
        <f>J32+L32-M32</f>
        <v>0</v>
      </c>
      <c r="O32" s="620">
        <f>H32-N32</f>
        <v>0</v>
      </c>
    </row>
    <row r="33" spans="2:15">
      <c r="B33" s="318">
        <v>4</v>
      </c>
      <c r="C33" s="621"/>
      <c r="D33" s="617"/>
      <c r="E33" s="618">
        <v>0</v>
      </c>
      <c r="F33" s="618">
        <v>0</v>
      </c>
      <c r="G33" s="618">
        <v>0</v>
      </c>
      <c r="H33" s="618">
        <f>E33+F33-G33</f>
        <v>0</v>
      </c>
      <c r="I33" s="619">
        <v>20</v>
      </c>
      <c r="J33" s="618">
        <v>0</v>
      </c>
      <c r="K33" s="618">
        <f>E33-J33</f>
        <v>0</v>
      </c>
      <c r="L33" s="618">
        <f>K33*I33/100+F33*I33/100/12*0</f>
        <v>0</v>
      </c>
      <c r="M33" s="618">
        <v>0</v>
      </c>
      <c r="N33" s="618">
        <f>J33+L33-M33</f>
        <v>0</v>
      </c>
      <c r="O33" s="620">
        <f>H33-N33</f>
        <v>0</v>
      </c>
    </row>
    <row r="34" spans="2:15" ht="13.5" thickBot="1">
      <c r="B34" s="577">
        <v>5</v>
      </c>
      <c r="C34" s="621"/>
      <c r="D34" s="617"/>
      <c r="E34" s="618">
        <v>0</v>
      </c>
      <c r="F34" s="618">
        <v>0</v>
      </c>
      <c r="G34" s="618">
        <v>0</v>
      </c>
      <c r="H34" s="618">
        <f>E34+F34-G34</f>
        <v>0</v>
      </c>
      <c r="I34" s="619">
        <v>20</v>
      </c>
      <c r="J34" s="618">
        <v>0</v>
      </c>
      <c r="K34" s="618">
        <f>E34-J34</f>
        <v>0</v>
      </c>
      <c r="L34" s="618">
        <f>K34*I34/100+F34*I34/100/12*0</f>
        <v>0</v>
      </c>
      <c r="M34" s="618">
        <v>0</v>
      </c>
      <c r="N34" s="618">
        <f>J34+L34-M34</f>
        <v>0</v>
      </c>
      <c r="O34" s="620">
        <f>H34-N34</f>
        <v>0</v>
      </c>
    </row>
    <row r="35" spans="2:15" ht="13.5" thickBot="1">
      <c r="B35" s="577"/>
      <c r="C35" s="624" t="s">
        <v>521</v>
      </c>
      <c r="D35" s="625"/>
      <c r="E35" s="626">
        <f>SUM(E30:E34)</f>
        <v>0</v>
      </c>
      <c r="F35" s="626">
        <f>SUM(F30:F34)</f>
        <v>0</v>
      </c>
      <c r="G35" s="626">
        <f>SUM(G30:G34)</f>
        <v>0</v>
      </c>
      <c r="H35" s="626">
        <f>SUM(H30:H34)</f>
        <v>0</v>
      </c>
      <c r="I35" s="627"/>
      <c r="J35" s="626">
        <f t="shared" ref="J35:O35" si="8">SUM(J30:J34)</f>
        <v>0</v>
      </c>
      <c r="K35" s="626">
        <f t="shared" si="8"/>
        <v>0</v>
      </c>
      <c r="L35" s="626">
        <f t="shared" si="8"/>
        <v>0</v>
      </c>
      <c r="M35" s="626">
        <f t="shared" si="8"/>
        <v>0</v>
      </c>
      <c r="N35" s="626">
        <f t="shared" si="8"/>
        <v>0</v>
      </c>
      <c r="O35" s="628">
        <f t="shared" si="8"/>
        <v>0</v>
      </c>
    </row>
    <row r="36" spans="2:15">
      <c r="B36" s="318"/>
      <c r="C36" s="629" t="s">
        <v>522</v>
      </c>
      <c r="D36" s="630"/>
      <c r="E36" s="612"/>
      <c r="F36" s="613"/>
      <c r="G36" s="475"/>
      <c r="H36" s="613"/>
      <c r="I36" s="475"/>
      <c r="J36" s="614"/>
      <c r="K36" s="614"/>
      <c r="L36" s="614"/>
      <c r="M36" s="614"/>
      <c r="N36" s="582"/>
      <c r="O36" s="615"/>
    </row>
    <row r="37" spans="2:15">
      <c r="B37" s="577">
        <v>1</v>
      </c>
      <c r="C37" s="622" t="s">
        <v>922</v>
      </c>
      <c r="D37" s="623"/>
      <c r="E37" s="618"/>
      <c r="F37" s="603"/>
      <c r="G37" s="475">
        <v>0</v>
      </c>
      <c r="H37" s="603">
        <f>E37+F37-G37</f>
        <v>0</v>
      </c>
      <c r="I37" s="148">
        <v>20</v>
      </c>
      <c r="J37" s="148">
        <v>0</v>
      </c>
      <c r="K37" s="148">
        <f>E37-J37</f>
        <v>0</v>
      </c>
      <c r="L37" s="148">
        <f>K37*I37/100+F37*I37/100/12*0</f>
        <v>0</v>
      </c>
      <c r="M37" s="148">
        <v>0</v>
      </c>
      <c r="N37" s="587">
        <f>J37+L37-M37</f>
        <v>0</v>
      </c>
      <c r="O37" s="481">
        <f>H37-N37</f>
        <v>0</v>
      </c>
    </row>
    <row r="38" spans="2:15">
      <c r="B38" s="318">
        <v>2</v>
      </c>
      <c r="C38" s="622" t="s">
        <v>523</v>
      </c>
      <c r="D38" s="623"/>
      <c r="E38" s="618"/>
      <c r="F38" s="603">
        <v>0</v>
      </c>
      <c r="G38" s="475">
        <v>0</v>
      </c>
      <c r="H38" s="603">
        <f>E38+F38-G38</f>
        <v>0</v>
      </c>
      <c r="I38" s="141">
        <v>20</v>
      </c>
      <c r="J38" s="148"/>
      <c r="K38" s="148">
        <f>E38-J38</f>
        <v>0</v>
      </c>
      <c r="L38" s="148">
        <f>K38*I38/100+F38*I38/100/12*0</f>
        <v>0</v>
      </c>
      <c r="M38" s="148">
        <v>0</v>
      </c>
      <c r="N38" s="587">
        <f>J38+L38-M38</f>
        <v>0</v>
      </c>
      <c r="O38" s="481">
        <f>H38-N38</f>
        <v>0</v>
      </c>
    </row>
    <row r="39" spans="2:15">
      <c r="B39" s="577">
        <v>3</v>
      </c>
      <c r="C39" s="616" t="s">
        <v>923</v>
      </c>
      <c r="D39" s="617"/>
      <c r="E39" s="618">
        <v>0</v>
      </c>
      <c r="F39" s="603">
        <v>0</v>
      </c>
      <c r="G39" s="475">
        <v>0</v>
      </c>
      <c r="H39" s="603">
        <f>E39+F39-G39</f>
        <v>0</v>
      </c>
      <c r="I39" s="631">
        <v>25</v>
      </c>
      <c r="J39" s="148">
        <v>0</v>
      </c>
      <c r="K39" s="148">
        <f>E39-J39</f>
        <v>0</v>
      </c>
      <c r="L39" s="148">
        <f>K39*I39/100+F39*I39/100/12*0</f>
        <v>0</v>
      </c>
      <c r="M39" s="148">
        <v>0</v>
      </c>
      <c r="N39" s="587">
        <f>J39+L39-M39</f>
        <v>0</v>
      </c>
      <c r="O39" s="481">
        <f>H39-N39</f>
        <v>0</v>
      </c>
    </row>
    <row r="40" spans="2:15" ht="13.5" thickBot="1">
      <c r="B40" s="318">
        <v>4</v>
      </c>
      <c r="C40" s="1133" t="s">
        <v>924</v>
      </c>
      <c r="D40" s="1134"/>
      <c r="E40" s="1135">
        <v>0</v>
      </c>
      <c r="F40" s="1136">
        <v>0</v>
      </c>
      <c r="G40" s="614">
        <v>0</v>
      </c>
      <c r="H40" s="1136">
        <f>E40+F40-G40</f>
        <v>0</v>
      </c>
      <c r="I40" s="631">
        <v>20</v>
      </c>
      <c r="J40" s="148">
        <v>0</v>
      </c>
      <c r="K40" s="148">
        <f>E40-J40</f>
        <v>0</v>
      </c>
      <c r="L40" s="148">
        <f>K40*I40/100+F40*I40/100/12*0</f>
        <v>0</v>
      </c>
      <c r="M40" s="148">
        <v>0</v>
      </c>
      <c r="N40" s="779">
        <f>J40+L40-M40</f>
        <v>0</v>
      </c>
      <c r="O40" s="481">
        <f>H40-N40</f>
        <v>0</v>
      </c>
    </row>
    <row r="41" spans="2:15" ht="13.5" thickBot="1">
      <c r="B41" s="1132"/>
      <c r="C41" s="1138" t="s">
        <v>524</v>
      </c>
      <c r="D41" s="1139"/>
      <c r="E41" s="632">
        <f>SUM(E37:E40)</f>
        <v>0</v>
      </c>
      <c r="F41" s="632">
        <f>SUM(F37:F40)</f>
        <v>0</v>
      </c>
      <c r="G41" s="632">
        <f>SUM(G37:G40)</f>
        <v>0</v>
      </c>
      <c r="H41" s="632">
        <f>SUM(H37:H40)</f>
        <v>0</v>
      </c>
      <c r="I41" s="633"/>
      <c r="J41" s="632">
        <f t="shared" ref="J41:O41" si="9">SUM(J37:J40)</f>
        <v>0</v>
      </c>
      <c r="K41" s="632">
        <f t="shared" si="9"/>
        <v>0</v>
      </c>
      <c r="L41" s="1140">
        <f>L37+L38+L39+L40</f>
        <v>0</v>
      </c>
      <c r="M41" s="632">
        <f t="shared" si="9"/>
        <v>0</v>
      </c>
      <c r="N41" s="632">
        <f t="shared" si="9"/>
        <v>0</v>
      </c>
      <c r="O41" s="609">
        <f t="shared" si="9"/>
        <v>0</v>
      </c>
    </row>
    <row r="42" spans="2:15" ht="13.5" thickBot="1">
      <c r="B42" s="634"/>
      <c r="C42" s="1066" t="s">
        <v>921</v>
      </c>
      <c r="D42" s="635"/>
      <c r="E42" s="636"/>
      <c r="F42" s="637"/>
      <c r="G42" s="638"/>
      <c r="H42" s="1142">
        <f>E42+F42-G42</f>
        <v>0</v>
      </c>
      <c r="I42" s="639"/>
      <c r="J42" s="637"/>
      <c r="K42" s="637"/>
      <c r="L42" s="614">
        <f>K42*I42/100+F42*I42/100/12*0</f>
        <v>0</v>
      </c>
      <c r="M42" s="636"/>
      <c r="N42" s="636">
        <f>J42+L42-M42</f>
        <v>0</v>
      </c>
      <c r="O42" s="1137">
        <f>K42-L42</f>
        <v>0</v>
      </c>
    </row>
    <row r="43" spans="2:15" ht="13.5" thickBot="1">
      <c r="B43" s="1387" t="s">
        <v>525</v>
      </c>
      <c r="C43" s="1388"/>
      <c r="D43" s="1389"/>
      <c r="E43" s="640">
        <f>E9+E13+E28+E35+E41+E42</f>
        <v>0</v>
      </c>
      <c r="F43" s="640">
        <f t="shared" ref="F43:O43" si="10">F9+F13+F28+F35+F41+F42</f>
        <v>0</v>
      </c>
      <c r="G43" s="640">
        <f t="shared" si="10"/>
        <v>0</v>
      </c>
      <c r="H43" s="640">
        <f t="shared" si="10"/>
        <v>0</v>
      </c>
      <c r="I43" s="640">
        <f t="shared" si="10"/>
        <v>0</v>
      </c>
      <c r="J43" s="640">
        <f t="shared" si="10"/>
        <v>0</v>
      </c>
      <c r="K43" s="640">
        <f t="shared" si="10"/>
        <v>0</v>
      </c>
      <c r="L43" s="640">
        <f t="shared" si="10"/>
        <v>0</v>
      </c>
      <c r="M43" s="640">
        <f t="shared" si="10"/>
        <v>0</v>
      </c>
      <c r="N43" s="640">
        <f t="shared" si="10"/>
        <v>0</v>
      </c>
      <c r="O43" s="640">
        <f t="shared" si="10"/>
        <v>0</v>
      </c>
    </row>
    <row r="44" spans="2:15">
      <c r="B44" s="1"/>
      <c r="C44" s="1"/>
      <c r="D44" s="1"/>
      <c r="E44" s="96"/>
      <c r="F44" s="96"/>
      <c r="G44" s="96"/>
      <c r="H44" s="96"/>
      <c r="I44" s="96"/>
      <c r="J44" s="96"/>
      <c r="K44" s="569"/>
      <c r="L44" s="96"/>
      <c r="M44" s="96"/>
      <c r="N44" s="96"/>
      <c r="O44" s="89"/>
    </row>
  </sheetData>
  <mergeCells count="14">
    <mergeCell ref="B43:D43"/>
    <mergeCell ref="J5:J6"/>
    <mergeCell ref="K5:K6"/>
    <mergeCell ref="L5:L6"/>
    <mergeCell ref="M5:M6"/>
    <mergeCell ref="E5:E6"/>
    <mergeCell ref="F5:H5"/>
    <mergeCell ref="D5:D6"/>
    <mergeCell ref="N5:N6"/>
    <mergeCell ref="I5:I6"/>
    <mergeCell ref="Q11:Q12"/>
    <mergeCell ref="Q27:S27"/>
    <mergeCell ref="T6:W6"/>
    <mergeCell ref="O5:O6"/>
  </mergeCells>
  <phoneticPr fontId="4" type="noConversion"/>
  <pageMargins left="0" right="0" top="0" bottom="0" header="0" footer="0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B2:X48"/>
  <sheetViews>
    <sheetView workbookViewId="0">
      <selection activeCell="F36" sqref="F36:F37"/>
    </sheetView>
  </sheetViews>
  <sheetFormatPr defaultRowHeight="12.75"/>
  <cols>
    <col min="2" max="2" width="3.85546875" customWidth="1"/>
    <col min="3" max="3" width="33.42578125" customWidth="1"/>
    <col min="4" max="4" width="14" customWidth="1"/>
    <col min="5" max="5" width="13.140625" customWidth="1"/>
    <col min="6" max="6" width="15.42578125" customWidth="1"/>
    <col min="7" max="7" width="16.28515625" style="197" customWidth="1"/>
    <col min="8" max="8" width="22.140625" customWidth="1"/>
    <col min="9" max="9" width="7.85546875" customWidth="1"/>
    <col min="19" max="19" width="12" bestFit="1" customWidth="1"/>
    <col min="22" max="22" width="12" bestFit="1" customWidth="1"/>
    <col min="24" max="24" width="14" bestFit="1" customWidth="1"/>
  </cols>
  <sheetData>
    <row r="2" spans="2:23"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2:23">
      <c r="B3" s="2"/>
      <c r="C3" s="51"/>
      <c r="D3" s="51"/>
      <c r="E3" s="51"/>
      <c r="F3" s="2"/>
      <c r="G3" s="199"/>
      <c r="H3" s="2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2:23">
      <c r="B4" s="2"/>
      <c r="C4" s="2" t="str">
        <f>'Kopertina '!F4</f>
        <v>KLUBI I FUTBOLLIT FLAMURTARI</v>
      </c>
      <c r="D4" s="2"/>
      <c r="E4" s="2"/>
      <c r="F4" s="2"/>
      <c r="G4" s="199"/>
      <c r="H4" s="2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2:23">
      <c r="B5" s="1"/>
      <c r="C5" s="1"/>
      <c r="D5" s="1"/>
      <c r="E5" s="1"/>
      <c r="F5" s="2"/>
      <c r="G5" s="199"/>
      <c r="H5" s="2"/>
      <c r="I5" s="2"/>
      <c r="J5" s="2" t="s">
        <v>159</v>
      </c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>
      <c r="B6" s="1"/>
      <c r="C6" s="1188" t="s">
        <v>165</v>
      </c>
      <c r="D6" s="1188"/>
      <c r="E6" s="1188"/>
      <c r="F6" s="1188"/>
      <c r="G6" s="200"/>
      <c r="H6" s="52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</row>
    <row r="7" spans="2:23" ht="13.5" thickBot="1">
      <c r="B7" s="1"/>
      <c r="C7" s="1"/>
      <c r="D7" s="1"/>
      <c r="E7" s="1"/>
      <c r="F7" s="1"/>
      <c r="G7" s="140"/>
      <c r="H7" s="1"/>
      <c r="I7" s="19">
        <f>'Kopertina '!F29</f>
        <v>2012</v>
      </c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</row>
    <row r="8" spans="2:23" ht="13.5" thickBot="1">
      <c r="M8" s="135"/>
      <c r="N8" s="135"/>
      <c r="O8" s="135"/>
      <c r="P8" s="135"/>
      <c r="Q8" s="135"/>
      <c r="R8" s="135"/>
      <c r="S8" s="135"/>
      <c r="T8" s="135"/>
      <c r="U8" s="135"/>
      <c r="V8" s="165"/>
      <c r="W8" s="135"/>
    </row>
    <row r="9" spans="2:23">
      <c r="B9" s="16"/>
      <c r="C9" s="17"/>
      <c r="D9" s="17"/>
      <c r="E9" s="17"/>
      <c r="F9" s="17"/>
      <c r="G9" s="201"/>
      <c r="H9" s="17"/>
      <c r="I9" s="18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spans="2:23" ht="13.5" thickBot="1">
      <c r="B10" s="5"/>
      <c r="C10" s="1"/>
      <c r="D10" s="1"/>
      <c r="E10" s="1"/>
      <c r="F10" s="1"/>
      <c r="G10" s="140"/>
      <c r="H10" s="1"/>
      <c r="I10" s="6"/>
      <c r="M10" s="135"/>
      <c r="N10" s="135"/>
      <c r="O10" s="135"/>
      <c r="P10" s="135"/>
      <c r="Q10" s="135"/>
      <c r="R10" s="135"/>
      <c r="S10" s="139"/>
      <c r="T10" s="135"/>
      <c r="U10" s="135"/>
      <c r="V10" s="135"/>
      <c r="W10" s="135"/>
    </row>
    <row r="11" spans="2:23" ht="21" customHeight="1" thickBot="1">
      <c r="B11" s="1396" t="s">
        <v>1</v>
      </c>
      <c r="C11" s="1398" t="s">
        <v>239</v>
      </c>
      <c r="D11" s="550"/>
      <c r="E11" s="550" t="s">
        <v>480</v>
      </c>
      <c r="F11" s="1400" t="s">
        <v>364</v>
      </c>
      <c r="G11" s="1401"/>
      <c r="H11" s="1402"/>
      <c r="I11" s="6"/>
      <c r="M11" s="135"/>
      <c r="N11" s="135"/>
      <c r="O11" s="135"/>
      <c r="P11" s="135"/>
      <c r="Q11" s="135"/>
      <c r="R11" s="135"/>
      <c r="S11" s="196"/>
      <c r="T11" s="135"/>
      <c r="U11" s="135"/>
      <c r="V11" s="135"/>
      <c r="W11" s="135"/>
    </row>
    <row r="12" spans="2:23" ht="21" customHeight="1" thickBot="1">
      <c r="B12" s="1397"/>
      <c r="C12" s="1399"/>
      <c r="D12" s="551"/>
      <c r="E12" s="552" t="s">
        <v>481</v>
      </c>
      <c r="F12" s="410" t="s">
        <v>365</v>
      </c>
      <c r="G12" s="553" t="s">
        <v>366</v>
      </c>
      <c r="H12" s="485" t="s">
        <v>483</v>
      </c>
      <c r="I12" s="6"/>
      <c r="M12" s="135"/>
      <c r="N12" s="135"/>
      <c r="O12" s="135"/>
      <c r="P12" s="135"/>
      <c r="Q12" s="135"/>
      <c r="R12" s="135"/>
      <c r="S12" s="139"/>
      <c r="T12" s="135"/>
      <c r="U12" s="135"/>
      <c r="V12" s="135"/>
      <c r="W12" s="135"/>
    </row>
    <row r="13" spans="2:23">
      <c r="B13" s="1122" t="s">
        <v>72</v>
      </c>
      <c r="C13" s="63" t="s">
        <v>973</v>
      </c>
      <c r="D13" s="80"/>
      <c r="E13" s="80"/>
      <c r="F13" s="133"/>
      <c r="G13" s="202">
        <v>0</v>
      </c>
      <c r="H13" s="152">
        <f>F13+G13*140.5</f>
        <v>0</v>
      </c>
      <c r="I13" s="6"/>
      <c r="M13" s="135"/>
      <c r="N13" s="135"/>
      <c r="O13" s="135"/>
      <c r="P13" s="135"/>
      <c r="Q13" s="135"/>
      <c r="R13" s="135"/>
      <c r="S13" s="139"/>
      <c r="T13" s="135"/>
      <c r="U13" s="135"/>
      <c r="V13" s="135"/>
      <c r="W13" s="135"/>
    </row>
    <row r="14" spans="2:23">
      <c r="B14" s="149">
        <v>1</v>
      </c>
      <c r="C14" s="82"/>
      <c r="D14" s="82"/>
      <c r="E14" s="82"/>
      <c r="F14" s="134"/>
      <c r="G14" s="203">
        <v>0</v>
      </c>
      <c r="H14" s="152">
        <f t="shared" ref="H14:H39" si="0">F14+G14*140.5</f>
        <v>0</v>
      </c>
      <c r="I14" s="6"/>
      <c r="M14" s="135"/>
      <c r="N14" s="135"/>
      <c r="O14" s="135"/>
      <c r="P14" s="135"/>
      <c r="Q14" s="135"/>
      <c r="R14" s="135"/>
      <c r="S14" s="139"/>
      <c r="T14" s="135"/>
      <c r="U14" s="135"/>
      <c r="V14" s="135"/>
      <c r="W14" s="135"/>
    </row>
    <row r="15" spans="2:23">
      <c r="B15" s="149">
        <v>2</v>
      </c>
      <c r="C15" s="82"/>
      <c r="D15" s="82"/>
      <c r="E15" s="82"/>
      <c r="F15" s="114"/>
      <c r="G15" s="203">
        <v>0</v>
      </c>
      <c r="H15" s="152">
        <f t="shared" si="0"/>
        <v>0</v>
      </c>
      <c r="I15" s="6"/>
      <c r="M15" s="135"/>
      <c r="N15" s="135"/>
      <c r="O15" s="135"/>
      <c r="P15" s="135"/>
      <c r="Q15" s="135"/>
      <c r="R15" s="135"/>
      <c r="S15" s="139"/>
      <c r="T15" s="135"/>
      <c r="U15" s="135"/>
      <c r="V15" s="135"/>
      <c r="W15" s="135"/>
    </row>
    <row r="16" spans="2:23">
      <c r="B16" s="151">
        <v>3</v>
      </c>
      <c r="C16" s="82"/>
      <c r="D16" s="82"/>
      <c r="E16" s="82"/>
      <c r="F16" s="114"/>
      <c r="G16" s="203">
        <v>0</v>
      </c>
      <c r="H16" s="152">
        <f t="shared" si="0"/>
        <v>0</v>
      </c>
      <c r="I16" s="6"/>
      <c r="M16" s="135"/>
      <c r="N16" s="135"/>
      <c r="O16" s="135"/>
      <c r="P16" s="135"/>
      <c r="Q16" s="135"/>
      <c r="R16" s="135"/>
      <c r="S16" s="139"/>
      <c r="T16" s="135"/>
      <c r="U16" s="135"/>
      <c r="V16" s="135"/>
      <c r="W16" s="135"/>
    </row>
    <row r="17" spans="2:23">
      <c r="B17" s="149">
        <v>4</v>
      </c>
      <c r="C17" s="82"/>
      <c r="D17" s="82"/>
      <c r="E17" s="82"/>
      <c r="F17" s="114"/>
      <c r="G17" s="203">
        <v>0</v>
      </c>
      <c r="H17" s="152">
        <f t="shared" si="0"/>
        <v>0</v>
      </c>
      <c r="I17" s="6"/>
      <c r="M17" s="135"/>
      <c r="N17" s="135"/>
      <c r="O17" s="135"/>
      <c r="P17" s="135"/>
      <c r="Q17" s="135"/>
      <c r="R17" s="135"/>
      <c r="S17" s="139"/>
      <c r="T17" s="135"/>
      <c r="U17" s="135"/>
      <c r="V17" s="135"/>
      <c r="W17" s="135"/>
    </row>
    <row r="18" spans="2:23">
      <c r="B18" s="149">
        <v>5</v>
      </c>
      <c r="C18" s="82"/>
      <c r="D18" s="82"/>
      <c r="E18" s="82"/>
      <c r="F18" s="114"/>
      <c r="G18" s="203">
        <v>0</v>
      </c>
      <c r="H18" s="152">
        <f t="shared" si="0"/>
        <v>0</v>
      </c>
      <c r="I18" s="6"/>
      <c r="M18" s="135"/>
      <c r="N18" s="135"/>
      <c r="O18" s="135"/>
      <c r="P18" s="135"/>
      <c r="Q18" s="135"/>
      <c r="R18" s="135"/>
      <c r="S18" s="139"/>
      <c r="T18" s="135"/>
      <c r="U18" s="135"/>
      <c r="V18" s="135"/>
      <c r="W18" s="135"/>
    </row>
    <row r="19" spans="2:23">
      <c r="B19" s="151">
        <v>6</v>
      </c>
      <c r="C19" s="82"/>
      <c r="D19" s="82"/>
      <c r="E19" s="82"/>
      <c r="F19" s="114"/>
      <c r="G19" s="203">
        <v>0</v>
      </c>
      <c r="H19" s="152">
        <f t="shared" si="0"/>
        <v>0</v>
      </c>
      <c r="I19" s="6"/>
      <c r="M19" s="135"/>
      <c r="N19" s="135"/>
      <c r="O19" s="135"/>
      <c r="P19" s="135"/>
      <c r="Q19" s="135"/>
      <c r="R19" s="135"/>
      <c r="S19" s="139"/>
      <c r="T19" s="135"/>
      <c r="U19" s="135"/>
      <c r="V19" s="135"/>
      <c r="W19" s="135"/>
    </row>
    <row r="20" spans="2:23">
      <c r="B20" s="149">
        <v>7</v>
      </c>
      <c r="C20" s="82"/>
      <c r="D20" s="82"/>
      <c r="E20" s="82"/>
      <c r="F20" s="114"/>
      <c r="G20" s="203">
        <v>0</v>
      </c>
      <c r="H20" s="152">
        <f t="shared" si="0"/>
        <v>0</v>
      </c>
      <c r="I20" s="6"/>
      <c r="M20" s="135"/>
      <c r="N20" s="135"/>
      <c r="O20" s="135"/>
      <c r="P20" s="135"/>
      <c r="Q20" s="135"/>
      <c r="R20" s="135"/>
      <c r="S20" s="139"/>
      <c r="T20" s="135"/>
      <c r="U20" s="135"/>
      <c r="V20" s="135"/>
      <c r="W20" s="135"/>
    </row>
    <row r="21" spans="2:23">
      <c r="B21" s="149">
        <v>8</v>
      </c>
      <c r="C21" s="82"/>
      <c r="D21" s="82"/>
      <c r="E21" s="82"/>
      <c r="F21" s="114"/>
      <c r="G21" s="203">
        <v>0</v>
      </c>
      <c r="H21" s="152">
        <f t="shared" si="0"/>
        <v>0</v>
      </c>
      <c r="I21" s="6"/>
      <c r="M21" s="135"/>
      <c r="N21" s="135"/>
      <c r="O21" s="135"/>
      <c r="P21" s="135"/>
      <c r="Q21" s="135"/>
      <c r="R21" s="135"/>
      <c r="S21" s="139"/>
      <c r="T21" s="135"/>
      <c r="U21" s="135"/>
      <c r="V21" s="135"/>
      <c r="W21" s="135"/>
    </row>
    <row r="22" spans="2:23">
      <c r="B22" s="1122" t="s">
        <v>78</v>
      </c>
      <c r="C22" s="27" t="s">
        <v>974</v>
      </c>
      <c r="D22" s="82"/>
      <c r="E22" s="82"/>
      <c r="F22" s="114"/>
      <c r="G22" s="203">
        <v>0</v>
      </c>
      <c r="H22" s="152">
        <f t="shared" si="0"/>
        <v>0</v>
      </c>
      <c r="I22" s="6"/>
      <c r="M22" s="135"/>
      <c r="N22" s="135"/>
      <c r="O22" s="135"/>
      <c r="P22" s="135"/>
      <c r="Q22" s="135"/>
      <c r="R22" s="135"/>
      <c r="S22" s="139"/>
      <c r="T22" s="135"/>
      <c r="U22" s="135"/>
      <c r="V22" s="135"/>
      <c r="W22" s="135"/>
    </row>
    <row r="23" spans="2:23">
      <c r="B23" s="149">
        <v>1</v>
      </c>
      <c r="C23" s="82"/>
      <c r="D23" s="82"/>
      <c r="E23" s="82"/>
      <c r="F23" s="114"/>
      <c r="G23" s="203">
        <v>0</v>
      </c>
      <c r="H23" s="152">
        <f t="shared" si="0"/>
        <v>0</v>
      </c>
      <c r="I23" s="6"/>
      <c r="M23" s="135"/>
      <c r="N23" s="135"/>
      <c r="O23" s="135"/>
      <c r="P23" s="135"/>
      <c r="Q23" s="135"/>
      <c r="R23" s="135"/>
      <c r="S23" s="139"/>
      <c r="T23" s="135"/>
      <c r="U23" s="135"/>
      <c r="V23" s="135"/>
      <c r="W23" s="135"/>
    </row>
    <row r="24" spans="2:23">
      <c r="B24" s="149">
        <v>2</v>
      </c>
      <c r="C24" s="82"/>
      <c r="D24" s="82"/>
      <c r="E24" s="82"/>
      <c r="F24" s="114"/>
      <c r="G24" s="203">
        <v>0</v>
      </c>
      <c r="H24" s="152">
        <f t="shared" si="0"/>
        <v>0</v>
      </c>
      <c r="I24" s="6"/>
      <c r="M24" s="135"/>
      <c r="N24" s="135"/>
      <c r="O24" s="135"/>
      <c r="P24" s="135"/>
      <c r="Q24" s="135"/>
      <c r="R24" s="135"/>
      <c r="S24" s="139"/>
      <c r="T24" s="135"/>
      <c r="U24" s="135"/>
      <c r="V24" s="135"/>
      <c r="W24" s="135"/>
    </row>
    <row r="25" spans="2:23">
      <c r="B25" s="151">
        <v>3</v>
      </c>
      <c r="C25" s="82"/>
      <c r="D25" s="82"/>
      <c r="E25" s="82"/>
      <c r="F25" s="114"/>
      <c r="G25" s="203">
        <v>0</v>
      </c>
      <c r="H25" s="152">
        <f t="shared" si="0"/>
        <v>0</v>
      </c>
      <c r="I25" s="6"/>
      <c r="M25" s="135"/>
      <c r="N25" s="135"/>
      <c r="O25" s="135"/>
      <c r="P25" s="135"/>
      <c r="Q25" s="135"/>
      <c r="R25" s="135"/>
      <c r="S25" s="139"/>
      <c r="T25" s="135"/>
      <c r="U25" s="135"/>
      <c r="V25" s="135"/>
      <c r="W25" s="135"/>
    </row>
    <row r="26" spans="2:23">
      <c r="B26" s="149">
        <v>4</v>
      </c>
      <c r="C26" s="82"/>
      <c r="D26" s="82"/>
      <c r="E26" s="82"/>
      <c r="F26" s="114"/>
      <c r="G26" s="203">
        <v>0</v>
      </c>
      <c r="H26" s="152">
        <f t="shared" si="0"/>
        <v>0</v>
      </c>
      <c r="I26" s="6"/>
      <c r="M26" s="135"/>
      <c r="N26" s="135"/>
      <c r="O26" s="135"/>
      <c r="P26" s="135"/>
      <c r="Q26" s="135"/>
      <c r="R26" s="135"/>
      <c r="S26" s="139"/>
      <c r="T26" s="135"/>
      <c r="U26" s="135"/>
      <c r="V26" s="135"/>
      <c r="W26" s="135"/>
    </row>
    <row r="27" spans="2:23">
      <c r="B27" s="1123" t="s">
        <v>83</v>
      </c>
      <c r="C27" s="27" t="s">
        <v>975</v>
      </c>
      <c r="D27" s="82"/>
      <c r="E27" s="82"/>
      <c r="F27" s="114"/>
      <c r="G27" s="203">
        <v>0</v>
      </c>
      <c r="H27" s="152">
        <f t="shared" si="0"/>
        <v>0</v>
      </c>
      <c r="I27" s="6"/>
      <c r="M27" s="135"/>
      <c r="N27" s="135"/>
      <c r="O27" s="135"/>
      <c r="P27" s="135"/>
      <c r="Q27" s="135"/>
      <c r="R27" s="135"/>
      <c r="S27" s="139"/>
      <c r="T27" s="135"/>
      <c r="U27" s="135"/>
      <c r="V27" s="135"/>
      <c r="W27" s="135"/>
    </row>
    <row r="28" spans="2:23">
      <c r="B28" s="151">
        <v>1</v>
      </c>
      <c r="C28" s="82"/>
      <c r="D28" s="82"/>
      <c r="E28" s="82"/>
      <c r="F28" s="114"/>
      <c r="G28" s="203">
        <v>0</v>
      </c>
      <c r="H28" s="152">
        <f t="shared" si="0"/>
        <v>0</v>
      </c>
      <c r="I28" s="6"/>
      <c r="M28" s="135"/>
      <c r="N28" s="135"/>
      <c r="O28" s="135"/>
      <c r="P28" s="135"/>
      <c r="Q28" s="135"/>
      <c r="R28" s="135"/>
      <c r="S28" s="139"/>
      <c r="T28" s="135"/>
      <c r="U28" s="135"/>
      <c r="V28" s="135"/>
      <c r="W28" s="135"/>
    </row>
    <row r="29" spans="2:23">
      <c r="B29" s="149">
        <v>2</v>
      </c>
      <c r="C29" s="22"/>
      <c r="D29" s="22"/>
      <c r="E29" s="22"/>
      <c r="F29" s="114"/>
      <c r="G29" s="203">
        <v>0</v>
      </c>
      <c r="H29" s="152">
        <f t="shared" si="0"/>
        <v>0</v>
      </c>
      <c r="I29" s="6"/>
      <c r="M29" s="135"/>
      <c r="N29" s="135"/>
      <c r="O29" s="135"/>
      <c r="P29" s="135"/>
      <c r="Q29" s="135"/>
      <c r="R29" s="135"/>
      <c r="S29" s="139"/>
      <c r="T29" s="135"/>
      <c r="U29" s="135"/>
      <c r="V29" s="135"/>
      <c r="W29" s="135"/>
    </row>
    <row r="30" spans="2:23" ht="14.25" customHeight="1">
      <c r="B30" s="149">
        <v>3</v>
      </c>
      <c r="C30" s="84"/>
      <c r="D30" s="101"/>
      <c r="E30" s="101"/>
      <c r="F30" s="153"/>
      <c r="G30" s="204">
        <v>0</v>
      </c>
      <c r="H30" s="152">
        <f t="shared" si="0"/>
        <v>0</v>
      </c>
      <c r="I30" s="6"/>
      <c r="M30" s="135"/>
      <c r="N30" s="135"/>
      <c r="O30" s="135"/>
      <c r="P30" s="135"/>
      <c r="Q30" s="135"/>
      <c r="R30" s="135"/>
      <c r="S30" s="139"/>
      <c r="T30" s="135"/>
      <c r="U30" s="135"/>
      <c r="V30" s="135"/>
      <c r="W30" s="135"/>
    </row>
    <row r="31" spans="2:23">
      <c r="B31" s="151">
        <v>4</v>
      </c>
      <c r="C31" s="84"/>
      <c r="D31" s="101"/>
      <c r="E31" s="101"/>
      <c r="F31" s="153"/>
      <c r="G31" s="204">
        <v>0</v>
      </c>
      <c r="H31" s="152">
        <f t="shared" si="0"/>
        <v>0</v>
      </c>
      <c r="I31" s="6"/>
      <c r="M31" s="135"/>
      <c r="N31" s="135"/>
      <c r="O31" s="135"/>
      <c r="P31" s="135"/>
      <c r="Q31" s="135"/>
      <c r="R31" s="135"/>
      <c r="S31" s="139"/>
      <c r="T31" s="135"/>
      <c r="U31" s="135"/>
      <c r="V31" s="135"/>
      <c r="W31" s="135"/>
    </row>
    <row r="32" spans="2:23" ht="13.5" thickBot="1">
      <c r="B32" s="1123" t="s">
        <v>114</v>
      </c>
      <c r="C32" s="1124" t="s">
        <v>976</v>
      </c>
      <c r="D32" s="101"/>
      <c r="E32" s="101"/>
      <c r="F32" s="153"/>
      <c r="G32" s="350">
        <v>0</v>
      </c>
      <c r="H32" s="152">
        <f t="shared" si="0"/>
        <v>0</v>
      </c>
      <c r="I32" s="6"/>
      <c r="M32" s="135"/>
      <c r="N32" s="135"/>
      <c r="O32" s="135"/>
      <c r="P32" s="135"/>
      <c r="Q32" s="135"/>
      <c r="R32" s="135"/>
      <c r="S32" s="139"/>
      <c r="T32" s="135"/>
      <c r="U32" s="135"/>
      <c r="V32" s="135"/>
      <c r="W32" s="135"/>
    </row>
    <row r="33" spans="2:24" ht="13.5" thickBot="1">
      <c r="B33" s="149">
        <v>1</v>
      </c>
      <c r="C33" s="84" t="s">
        <v>977</v>
      </c>
      <c r="D33" s="22"/>
      <c r="E33" s="22"/>
      <c r="F33" s="114" t="e">
        <f>#REF!</f>
        <v>#REF!</v>
      </c>
      <c r="G33" s="134">
        <v>0</v>
      </c>
      <c r="H33" s="152" t="e">
        <f t="shared" si="0"/>
        <v>#REF!</v>
      </c>
      <c r="I33" s="6"/>
      <c r="M33" s="135"/>
      <c r="N33" s="135"/>
      <c r="O33" s="135"/>
      <c r="P33" s="135"/>
      <c r="Q33" s="135"/>
      <c r="R33" s="135"/>
      <c r="S33" s="139"/>
      <c r="T33" s="135"/>
      <c r="U33" s="135"/>
      <c r="V33" s="135"/>
      <c r="W33" s="135"/>
      <c r="X33" s="198"/>
    </row>
    <row r="34" spans="2:24">
      <c r="B34" s="151">
        <v>2</v>
      </c>
      <c r="C34" s="84" t="s">
        <v>978</v>
      </c>
      <c r="D34" s="22"/>
      <c r="E34" s="22"/>
      <c r="F34" s="114" t="e">
        <f>#REF!</f>
        <v>#REF!</v>
      </c>
      <c r="G34" s="134">
        <v>0</v>
      </c>
      <c r="H34" s="152" t="e">
        <f t="shared" si="0"/>
        <v>#REF!</v>
      </c>
      <c r="I34" s="6"/>
      <c r="M34" s="135"/>
      <c r="N34" s="135"/>
      <c r="O34" s="135"/>
      <c r="P34" s="135"/>
      <c r="Q34" s="135"/>
      <c r="R34" s="135"/>
      <c r="S34" s="139"/>
      <c r="T34" s="135"/>
      <c r="U34" s="135"/>
      <c r="V34" s="135"/>
      <c r="W34" s="135"/>
    </row>
    <row r="35" spans="2:24">
      <c r="B35" s="149">
        <v>3</v>
      </c>
      <c r="C35" s="84" t="s">
        <v>979</v>
      </c>
      <c r="D35" s="22"/>
      <c r="E35" s="22"/>
      <c r="F35" s="114" t="e">
        <f>#REF!</f>
        <v>#REF!</v>
      </c>
      <c r="G35" s="134">
        <v>0</v>
      </c>
      <c r="H35" s="152" t="e">
        <f t="shared" si="0"/>
        <v>#REF!</v>
      </c>
      <c r="I35" s="6"/>
      <c r="M35" s="135"/>
      <c r="N35" s="135"/>
      <c r="O35" s="135"/>
      <c r="P35" s="135"/>
      <c r="Q35" s="135"/>
      <c r="R35" s="135"/>
      <c r="S35" s="196"/>
      <c r="T35" s="135"/>
      <c r="U35" s="135"/>
      <c r="V35" s="135"/>
      <c r="W35" s="135"/>
    </row>
    <row r="36" spans="2:24">
      <c r="B36" s="149">
        <v>4</v>
      </c>
      <c r="C36" s="84" t="s">
        <v>893</v>
      </c>
      <c r="D36" s="82"/>
      <c r="E36" s="22"/>
      <c r="F36" s="114" t="e">
        <f>#REF!</f>
        <v>#REF!</v>
      </c>
      <c r="G36" s="134">
        <v>0</v>
      </c>
      <c r="H36" s="152" t="e">
        <f t="shared" si="0"/>
        <v>#REF!</v>
      </c>
      <c r="I36" s="6"/>
      <c r="M36" s="135"/>
      <c r="N36" s="135"/>
      <c r="O36" s="135"/>
      <c r="P36" s="135"/>
      <c r="Q36" s="135"/>
      <c r="R36" s="135"/>
      <c r="S36" s="139"/>
      <c r="T36" s="135"/>
      <c r="U36" s="135"/>
      <c r="V36" s="135"/>
      <c r="W36" s="135"/>
    </row>
    <row r="37" spans="2:24">
      <c r="B37" s="151">
        <v>5</v>
      </c>
      <c r="C37" s="85" t="s">
        <v>893</v>
      </c>
      <c r="D37" s="86"/>
      <c r="E37" s="87"/>
      <c r="F37" s="114" t="e">
        <f>#REF!</f>
        <v>#REF!</v>
      </c>
      <c r="G37" s="221">
        <v>0</v>
      </c>
      <c r="H37" s="152" t="e">
        <f t="shared" si="0"/>
        <v>#REF!</v>
      </c>
      <c r="I37" s="6"/>
      <c r="M37" s="135"/>
      <c r="N37" s="135"/>
      <c r="O37" s="135"/>
      <c r="P37" s="135"/>
      <c r="Q37" s="135"/>
      <c r="R37" s="135"/>
      <c r="S37" s="139"/>
      <c r="T37" s="135"/>
      <c r="U37" s="135"/>
      <c r="V37" s="135"/>
      <c r="W37" s="135"/>
    </row>
    <row r="38" spans="2:24">
      <c r="B38" s="149"/>
      <c r="C38" s="85"/>
      <c r="D38" s="86"/>
      <c r="E38" s="87"/>
      <c r="F38" s="120"/>
      <c r="G38" s="221">
        <v>0</v>
      </c>
      <c r="H38" s="152">
        <f t="shared" si="0"/>
        <v>0</v>
      </c>
      <c r="I38" s="6"/>
      <c r="M38" s="135"/>
      <c r="N38" s="135"/>
      <c r="O38" s="135"/>
      <c r="P38" s="135"/>
      <c r="Q38" s="135"/>
      <c r="R38" s="135"/>
      <c r="S38" s="139"/>
      <c r="T38" s="135"/>
      <c r="U38" s="135"/>
      <c r="V38" s="135"/>
      <c r="W38" s="135"/>
    </row>
    <row r="39" spans="2:24" ht="13.5" thickBot="1">
      <c r="B39" s="149"/>
      <c r="C39" s="85"/>
      <c r="D39" s="86"/>
      <c r="E39" s="87"/>
      <c r="F39" s="120"/>
      <c r="G39" s="221">
        <v>0</v>
      </c>
      <c r="H39" s="152">
        <f t="shared" si="0"/>
        <v>0</v>
      </c>
      <c r="I39" s="6"/>
      <c r="M39" s="135"/>
      <c r="N39" s="135"/>
      <c r="O39" s="135"/>
      <c r="P39" s="135"/>
      <c r="Q39" s="135"/>
      <c r="R39" s="135"/>
      <c r="S39" s="139"/>
      <c r="T39" s="135"/>
      <c r="U39" s="135"/>
      <c r="V39" s="135"/>
      <c r="W39" s="135"/>
    </row>
    <row r="40" spans="2:24" ht="15.75" thickBot="1">
      <c r="B40" s="554" t="s">
        <v>482</v>
      </c>
      <c r="C40" s="555"/>
      <c r="D40" s="555"/>
      <c r="E40" s="555">
        <f>E13+E14+E15+E27+E28+E29+E30+E31+E32+E33+E34+E35+E36+E37+E38+E39</f>
        <v>0</v>
      </c>
      <c r="F40" s="556" t="e">
        <f>SUM(F13:F39)</f>
        <v>#REF!</v>
      </c>
      <c r="G40" s="557">
        <v>0</v>
      </c>
      <c r="H40" s="558" t="e">
        <f>SUM(H13:H39)</f>
        <v>#REF!</v>
      </c>
      <c r="I40" s="6"/>
      <c r="M40" s="135"/>
      <c r="N40" s="135"/>
      <c r="O40" s="135"/>
      <c r="P40" s="135"/>
      <c r="Q40" s="135"/>
      <c r="R40" s="135"/>
      <c r="S40" s="139"/>
      <c r="T40" s="135"/>
      <c r="U40" s="135"/>
      <c r="V40" s="135"/>
      <c r="W40" s="135"/>
    </row>
    <row r="41" spans="2:24">
      <c r="B41" s="5"/>
      <c r="C41" s="1"/>
      <c r="D41" s="1"/>
      <c r="E41" s="1"/>
      <c r="F41" s="1"/>
      <c r="G41" s="136"/>
      <c r="H41" s="1"/>
      <c r="I41" s="6"/>
      <c r="M41" s="135"/>
      <c r="N41" s="135"/>
      <c r="O41" s="135"/>
      <c r="P41" s="135"/>
      <c r="Q41" s="135"/>
      <c r="R41" s="135"/>
      <c r="S41" s="139"/>
      <c r="T41" s="135"/>
      <c r="U41" s="135"/>
      <c r="V41" s="135"/>
      <c r="W41" s="135"/>
    </row>
    <row r="42" spans="2:24">
      <c r="B42" s="5"/>
      <c r="C42" s="2" t="s">
        <v>484</v>
      </c>
      <c r="D42" s="150"/>
      <c r="E42" s="150"/>
      <c r="F42" s="1"/>
      <c r="G42" s="134">
        <v>0</v>
      </c>
      <c r="H42" s="1"/>
      <c r="I42" s="6"/>
      <c r="M42" s="135"/>
      <c r="N42" s="135"/>
      <c r="O42" s="135"/>
      <c r="P42" s="135"/>
      <c r="Q42" s="135"/>
      <c r="R42" s="135"/>
      <c r="S42" s="139"/>
      <c r="T42" s="135"/>
      <c r="U42" s="135"/>
      <c r="V42" s="135"/>
      <c r="W42" s="135"/>
    </row>
    <row r="43" spans="2:24">
      <c r="B43" s="5"/>
      <c r="C43" s="28" t="s">
        <v>485</v>
      </c>
      <c r="D43" s="150"/>
      <c r="E43" s="150"/>
      <c r="F43" s="1"/>
      <c r="G43" s="134">
        <v>0</v>
      </c>
      <c r="H43" s="1"/>
      <c r="I43" s="6"/>
      <c r="M43" s="135"/>
      <c r="N43" s="135"/>
      <c r="O43" s="135"/>
      <c r="P43" s="135"/>
      <c r="Q43" s="135"/>
      <c r="R43" s="135"/>
      <c r="S43" s="139"/>
      <c r="T43" s="135"/>
      <c r="U43" s="135"/>
      <c r="V43" s="135"/>
      <c r="W43" s="135"/>
    </row>
    <row r="44" spans="2:24">
      <c r="B44" s="5"/>
      <c r="C44" s="28" t="s">
        <v>486</v>
      </c>
      <c r="D44" s="150"/>
      <c r="E44" s="150"/>
      <c r="F44" s="1"/>
      <c r="G44" s="203">
        <v>0</v>
      </c>
      <c r="H44" s="97"/>
      <c r="I44" s="6"/>
      <c r="M44" s="135"/>
      <c r="N44" s="135"/>
      <c r="O44" s="135"/>
      <c r="P44" s="135"/>
      <c r="Q44" s="135"/>
      <c r="R44" s="135"/>
      <c r="S44" s="139"/>
      <c r="T44" s="135"/>
      <c r="U44" s="135"/>
      <c r="V44" s="135"/>
      <c r="W44" s="135"/>
    </row>
    <row r="45" spans="2:24">
      <c r="B45" s="5"/>
      <c r="C45" s="66" t="s">
        <v>487</v>
      </c>
      <c r="D45" s="150"/>
      <c r="E45" s="150"/>
      <c r="F45" s="1"/>
      <c r="G45" s="203">
        <v>0</v>
      </c>
      <c r="H45" s="1"/>
      <c r="I45" s="6"/>
      <c r="M45" s="135"/>
      <c r="N45" s="135"/>
      <c r="O45" s="135"/>
      <c r="P45" s="135"/>
      <c r="Q45" s="135"/>
      <c r="R45" s="135"/>
      <c r="S45" s="139"/>
      <c r="T45" s="135"/>
      <c r="U45" s="135"/>
      <c r="V45" s="135"/>
      <c r="W45" s="135"/>
    </row>
    <row r="46" spans="2:24" ht="13.5" thickBot="1">
      <c r="B46" s="5"/>
      <c r="C46" s="66" t="s">
        <v>488</v>
      </c>
      <c r="D46" s="1"/>
      <c r="E46" s="1"/>
      <c r="F46" s="1"/>
      <c r="G46" s="339">
        <v>0</v>
      </c>
      <c r="H46" s="1"/>
      <c r="I46" s="6"/>
      <c r="M46" s="135"/>
      <c r="N46" s="135"/>
      <c r="O46" s="135"/>
      <c r="P46" s="135"/>
      <c r="Q46" s="135"/>
      <c r="R46" s="135"/>
      <c r="S46" s="139"/>
      <c r="T46" s="135"/>
      <c r="U46" s="135"/>
      <c r="V46" s="135"/>
      <c r="W46" s="135"/>
    </row>
    <row r="47" spans="2:24" ht="13.5" thickBot="1">
      <c r="B47" s="5"/>
      <c r="C47" s="1"/>
      <c r="D47" s="1395" t="s">
        <v>164</v>
      </c>
      <c r="E47" s="1212"/>
      <c r="F47" s="1"/>
      <c r="G47" s="559">
        <f>SUM(G42:G46)</f>
        <v>0</v>
      </c>
      <c r="H47" s="1"/>
      <c r="I47" s="6"/>
      <c r="M47" s="135"/>
      <c r="N47" s="135"/>
      <c r="O47" s="135"/>
      <c r="P47" s="135"/>
      <c r="Q47" s="135"/>
      <c r="R47" s="135"/>
      <c r="S47" s="139"/>
      <c r="T47" s="135"/>
      <c r="U47" s="135"/>
      <c r="V47" s="135"/>
      <c r="W47" s="135"/>
    </row>
    <row r="48" spans="2:24" ht="13.5" thickBot="1">
      <c r="B48" s="7"/>
      <c r="C48" s="8"/>
      <c r="D48" s="8"/>
      <c r="E48" s="8"/>
      <c r="F48" s="8"/>
      <c r="G48" s="205"/>
      <c r="H48" s="8"/>
      <c r="I48" s="9"/>
    </row>
  </sheetData>
  <mergeCells count="5">
    <mergeCell ref="D47:E47"/>
    <mergeCell ref="C6:F6"/>
    <mergeCell ref="B11:B12"/>
    <mergeCell ref="C11:C12"/>
    <mergeCell ref="F11:H11"/>
  </mergeCells>
  <phoneticPr fontId="4" type="noConversion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topLeftCell="A30" workbookViewId="0">
      <selection activeCell="E39" sqref="E39"/>
    </sheetView>
  </sheetViews>
  <sheetFormatPr defaultRowHeight="12.75"/>
  <cols>
    <col min="1" max="2" width="4.140625" customWidth="1"/>
    <col min="3" max="3" width="44.7109375" customWidth="1"/>
    <col min="4" max="4" width="9.42578125" customWidth="1"/>
    <col min="5" max="5" width="14.85546875" style="89" customWidth="1"/>
    <col min="6" max="6" width="15.140625" style="89" customWidth="1"/>
  </cols>
  <sheetData>
    <row r="1" spans="1:6" ht="14.25">
      <c r="A1" s="10"/>
      <c r="B1" s="10"/>
      <c r="C1" s="10"/>
      <c r="D1" s="10"/>
      <c r="E1" s="92"/>
      <c r="F1" s="92"/>
    </row>
    <row r="2" spans="1:6" ht="15.75">
      <c r="A2" s="10"/>
      <c r="B2" s="1166" t="s">
        <v>0</v>
      </c>
      <c r="C2" s="1166"/>
      <c r="D2" s="1166"/>
      <c r="E2" s="1166"/>
      <c r="F2" s="93">
        <f>'Kopertina '!F29</f>
        <v>2012</v>
      </c>
    </row>
    <row r="3" spans="1:6" ht="15" thickBot="1">
      <c r="A3" s="10"/>
      <c r="B3" s="10"/>
      <c r="C3" s="10"/>
      <c r="D3" s="10"/>
      <c r="E3" s="92"/>
      <c r="F3" s="92"/>
    </row>
    <row r="4" spans="1:6" ht="15" customHeight="1">
      <c r="A4" s="10"/>
      <c r="B4" s="1171" t="s">
        <v>1</v>
      </c>
      <c r="C4" s="1171" t="s">
        <v>285</v>
      </c>
      <c r="D4" s="1171" t="s">
        <v>3</v>
      </c>
      <c r="E4" s="1169" t="s">
        <v>858</v>
      </c>
      <c r="F4" s="1169" t="s">
        <v>878</v>
      </c>
    </row>
    <row r="5" spans="1:6" ht="15.75" customHeight="1" thickBot="1">
      <c r="A5" s="10"/>
      <c r="B5" s="1175"/>
      <c r="C5" s="1175"/>
      <c r="D5" s="1175"/>
      <c r="E5" s="1174"/>
      <c r="F5" s="1174"/>
    </row>
    <row r="6" spans="1:6" ht="19.5" customHeight="1">
      <c r="A6" s="10"/>
      <c r="B6" s="386" t="s">
        <v>4</v>
      </c>
      <c r="C6" s="387" t="s">
        <v>286</v>
      </c>
      <c r="D6" s="388"/>
      <c r="E6" s="379">
        <f>E7+E8+E12+E24+E25</f>
        <v>1899257</v>
      </c>
      <c r="F6" s="379">
        <f>F7+F8+F12+F24+F25</f>
        <v>1899257</v>
      </c>
    </row>
    <row r="7" spans="1:6" ht="15">
      <c r="A7" s="10"/>
      <c r="B7" s="389"/>
      <c r="C7" s="1085" t="s">
        <v>287</v>
      </c>
      <c r="D7" s="1089" t="s">
        <v>474</v>
      </c>
      <c r="E7" s="1077"/>
      <c r="F7" s="1080"/>
    </row>
    <row r="8" spans="1:6" ht="15">
      <c r="A8" s="10"/>
      <c r="B8" s="389"/>
      <c r="C8" s="1081" t="s">
        <v>29</v>
      </c>
      <c r="D8" s="1089"/>
      <c r="E8" s="1077">
        <f>E9+E10+E11</f>
        <v>0</v>
      </c>
      <c r="F8" s="1080">
        <f>F9+F10+F11</f>
        <v>0</v>
      </c>
    </row>
    <row r="9" spans="1:6" ht="15">
      <c r="A9" s="10"/>
      <c r="B9" s="389"/>
      <c r="C9" s="380" t="s">
        <v>288</v>
      </c>
      <c r="D9" s="393" t="s">
        <v>836</v>
      </c>
      <c r="E9" s="380">
        <f>'L  1'!G14</f>
        <v>0</v>
      </c>
      <c r="F9" s="381"/>
    </row>
    <row r="10" spans="1:6" ht="14.25">
      <c r="A10" s="10"/>
      <c r="B10" s="389"/>
      <c r="C10" s="391" t="s">
        <v>289</v>
      </c>
      <c r="D10" s="390" t="s">
        <v>474</v>
      </c>
      <c r="E10" s="380"/>
      <c r="F10" s="381"/>
    </row>
    <row r="11" spans="1:6" ht="14.25">
      <c r="A11" s="10"/>
      <c r="B11" s="389"/>
      <c r="C11" s="391" t="s">
        <v>290</v>
      </c>
      <c r="D11" s="390" t="s">
        <v>474</v>
      </c>
      <c r="E11" s="380"/>
      <c r="F11" s="381"/>
    </row>
    <row r="12" spans="1:6" ht="15">
      <c r="A12" s="10"/>
      <c r="B12" s="389"/>
      <c r="C12" s="1081" t="s">
        <v>30</v>
      </c>
      <c r="D12" s="1090"/>
      <c r="E12" s="1081">
        <f>E13+E14+E15+E16+E17+E18+E19+E20+E21+E22+E23</f>
        <v>1899257</v>
      </c>
      <c r="F12" s="1082">
        <f>F13+F14+F15+F16+F17+F18+F19+F20+F21+F22</f>
        <v>1899257</v>
      </c>
    </row>
    <row r="13" spans="1:6" ht="15">
      <c r="A13" s="10"/>
      <c r="B13" s="389"/>
      <c r="C13" s="380" t="s">
        <v>31</v>
      </c>
      <c r="D13" s="392" t="s">
        <v>128</v>
      </c>
      <c r="E13" s="380"/>
      <c r="F13" s="381">
        <v>208547</v>
      </c>
    </row>
    <row r="14" spans="1:6" ht="15">
      <c r="A14" s="10"/>
      <c r="B14" s="389"/>
      <c r="C14" s="380" t="s">
        <v>32</v>
      </c>
      <c r="D14" s="392" t="s">
        <v>157</v>
      </c>
      <c r="E14" s="380"/>
      <c r="F14" s="381">
        <v>1061563</v>
      </c>
    </row>
    <row r="15" spans="1:6" ht="15">
      <c r="A15" s="10"/>
      <c r="B15" s="389"/>
      <c r="C15" s="380" t="s">
        <v>33</v>
      </c>
      <c r="D15" s="392" t="s">
        <v>157</v>
      </c>
      <c r="E15" s="380"/>
      <c r="F15" s="381">
        <v>364882</v>
      </c>
    </row>
    <row r="16" spans="1:6" ht="15">
      <c r="A16" s="10"/>
      <c r="B16" s="389"/>
      <c r="C16" s="380" t="s">
        <v>34</v>
      </c>
      <c r="D16" s="392" t="s">
        <v>157</v>
      </c>
      <c r="E16" s="380"/>
      <c r="F16" s="381">
        <v>99782</v>
      </c>
    </row>
    <row r="17" spans="1:8" ht="15">
      <c r="A17" s="10"/>
      <c r="B17" s="389"/>
      <c r="C17" s="380" t="s">
        <v>35</v>
      </c>
      <c r="D17" s="393" t="s">
        <v>842</v>
      </c>
      <c r="E17" s="380"/>
      <c r="F17" s="381"/>
    </row>
    <row r="18" spans="1:8" ht="15">
      <c r="A18" s="10"/>
      <c r="B18" s="389"/>
      <c r="C18" s="380" t="s">
        <v>36</v>
      </c>
      <c r="D18" s="393" t="s">
        <v>129</v>
      </c>
      <c r="E18" s="380"/>
      <c r="F18" s="381"/>
    </row>
    <row r="19" spans="1:8" ht="14.25">
      <c r="A19" s="10"/>
      <c r="B19" s="389"/>
      <c r="C19" s="380" t="s">
        <v>37</v>
      </c>
      <c r="D19" s="390" t="s">
        <v>474</v>
      </c>
      <c r="E19" s="380">
        <v>0</v>
      </c>
      <c r="F19" s="381"/>
    </row>
    <row r="20" spans="1:8" ht="14.25">
      <c r="A20" s="10"/>
      <c r="B20" s="389"/>
      <c r="C20" s="380" t="s">
        <v>291</v>
      </c>
      <c r="D20" s="390" t="s">
        <v>474</v>
      </c>
      <c r="E20" s="394">
        <f>+F12</f>
        <v>1899257</v>
      </c>
      <c r="F20" s="381">
        <v>164483</v>
      </c>
    </row>
    <row r="21" spans="1:8" ht="14.25">
      <c r="A21" s="10"/>
      <c r="B21" s="389"/>
      <c r="C21" s="395" t="s">
        <v>38</v>
      </c>
      <c r="D21" s="390" t="s">
        <v>474</v>
      </c>
      <c r="E21" s="380"/>
      <c r="F21" s="381"/>
    </row>
    <row r="22" spans="1:8" ht="14.25">
      <c r="A22" s="10"/>
      <c r="B22" s="389"/>
      <c r="C22" s="380" t="s">
        <v>292</v>
      </c>
      <c r="D22" s="390" t="s">
        <v>474</v>
      </c>
      <c r="E22" s="380">
        <v>0</v>
      </c>
      <c r="F22" s="381">
        <v>0</v>
      </c>
    </row>
    <row r="23" spans="1:8" ht="14.25">
      <c r="A23" s="10"/>
      <c r="B23" s="389"/>
      <c r="C23" s="380"/>
      <c r="D23" s="390" t="s">
        <v>474</v>
      </c>
      <c r="E23" s="380"/>
      <c r="F23" s="381"/>
    </row>
    <row r="24" spans="1:8" ht="15">
      <c r="A24" s="10"/>
      <c r="B24" s="389"/>
      <c r="C24" s="1085" t="s">
        <v>39</v>
      </c>
      <c r="D24" s="1089" t="s">
        <v>474</v>
      </c>
      <c r="E24" s="1085"/>
      <c r="F24" s="1080"/>
    </row>
    <row r="25" spans="1:8" ht="15">
      <c r="A25" s="10"/>
      <c r="B25" s="389"/>
      <c r="C25" s="1085" t="s">
        <v>125</v>
      </c>
      <c r="D25" s="1089" t="s">
        <v>474</v>
      </c>
      <c r="E25" s="1085"/>
      <c r="F25" s="1080"/>
    </row>
    <row r="26" spans="1:8" ht="15">
      <c r="A26" s="10"/>
      <c r="B26" s="389"/>
      <c r="C26" s="380"/>
      <c r="D26" s="392"/>
      <c r="E26" s="380"/>
      <c r="F26" s="381"/>
    </row>
    <row r="27" spans="1:8" ht="15">
      <c r="A27" s="10"/>
      <c r="B27" s="396" t="s">
        <v>20</v>
      </c>
      <c r="C27" s="382" t="s">
        <v>293</v>
      </c>
      <c r="D27" s="397"/>
      <c r="E27" s="382">
        <f>E28+E31+E32+E33+E34</f>
        <v>0</v>
      </c>
      <c r="F27" s="382">
        <f>F28+F31+F32+F33+F34</f>
        <v>0</v>
      </c>
    </row>
    <row r="28" spans="1:8" ht="15">
      <c r="A28" s="10"/>
      <c r="B28" s="398"/>
      <c r="C28" s="1085" t="s">
        <v>40</v>
      </c>
      <c r="D28" s="1089" t="s">
        <v>474</v>
      </c>
      <c r="E28" s="1077">
        <f>E29+E30</f>
        <v>0</v>
      </c>
      <c r="F28" s="1077">
        <f>F29+F30</f>
        <v>0</v>
      </c>
    </row>
    <row r="29" spans="1:8" ht="15">
      <c r="A29" s="10"/>
      <c r="B29" s="398"/>
      <c r="C29" s="380" t="s">
        <v>41</v>
      </c>
      <c r="D29" s="393" t="s">
        <v>667</v>
      </c>
      <c r="E29" s="380">
        <f>'L  2'!F29</f>
        <v>0</v>
      </c>
      <c r="F29" s="381"/>
      <c r="H29" s="89"/>
    </row>
    <row r="30" spans="1:8" ht="15">
      <c r="A30" s="10"/>
      <c r="B30" s="398"/>
      <c r="C30" s="380" t="s">
        <v>42</v>
      </c>
      <c r="D30" s="390"/>
      <c r="E30" s="380"/>
      <c r="F30" s="381"/>
    </row>
    <row r="31" spans="1:8" ht="15">
      <c r="A31" s="10"/>
      <c r="B31" s="398"/>
      <c r="C31" s="1085" t="s">
        <v>43</v>
      </c>
      <c r="D31" s="1086" t="s">
        <v>925</v>
      </c>
      <c r="E31" s="1085">
        <f>'L  2'!F29</f>
        <v>0</v>
      </c>
      <c r="F31" s="1087"/>
    </row>
    <row r="32" spans="1:8" ht="15">
      <c r="A32" s="10"/>
      <c r="B32" s="398"/>
      <c r="C32" s="1085" t="s">
        <v>294</v>
      </c>
      <c r="D32" s="1088" t="s">
        <v>474</v>
      </c>
      <c r="E32" s="1085"/>
      <c r="F32" s="1087"/>
    </row>
    <row r="33" spans="1:6" ht="15">
      <c r="A33" s="10"/>
      <c r="B33" s="398"/>
      <c r="C33" s="1085" t="s">
        <v>39</v>
      </c>
      <c r="D33" s="1088" t="s">
        <v>474</v>
      </c>
      <c r="E33" s="1085"/>
      <c r="F33" s="1087"/>
    </row>
    <row r="34" spans="1:6" ht="15">
      <c r="A34" s="10"/>
      <c r="B34" s="398"/>
      <c r="C34" s="380"/>
      <c r="D34" s="392"/>
      <c r="E34" s="380"/>
      <c r="F34" s="381"/>
    </row>
    <row r="35" spans="1:6" ht="15">
      <c r="A35" s="10"/>
      <c r="B35" s="398"/>
      <c r="C35" s="380"/>
      <c r="D35" s="392"/>
      <c r="E35" s="380"/>
      <c r="F35" s="381"/>
    </row>
    <row r="36" spans="1:6" ht="21" customHeight="1">
      <c r="A36" s="10"/>
      <c r="B36" s="399"/>
      <c r="C36" s="400" t="s">
        <v>295</v>
      </c>
      <c r="D36" s="397"/>
      <c r="E36" s="382">
        <f>E6+E27</f>
        <v>1899257</v>
      </c>
      <c r="F36" s="382">
        <f>F6+F27</f>
        <v>1899257</v>
      </c>
    </row>
    <row r="37" spans="1:6" ht="15">
      <c r="A37" s="10"/>
      <c r="B37" s="398"/>
      <c r="C37" s="401"/>
      <c r="D37" s="402"/>
      <c r="E37" s="394"/>
      <c r="F37" s="403"/>
    </row>
    <row r="38" spans="1:6" ht="19.5" customHeight="1">
      <c r="A38" s="10"/>
      <c r="B38" s="396" t="s">
        <v>44</v>
      </c>
      <c r="C38" s="404" t="s">
        <v>45</v>
      </c>
      <c r="D38" s="397"/>
      <c r="E38" s="382">
        <f>E39+E40+E41+E42+E43+E44+E45+E46+E47+E48+E49+E50</f>
        <v>59427757</v>
      </c>
      <c r="F38" s="382">
        <f>F39+F40+F41+F42+F43+F44+F45+F46+F47+F48+F49+F50</f>
        <v>59427757</v>
      </c>
    </row>
    <row r="39" spans="1:6" ht="14.25">
      <c r="A39" s="10"/>
      <c r="B39" s="389"/>
      <c r="C39" s="380" t="s">
        <v>46</v>
      </c>
      <c r="D39" s="390" t="s">
        <v>928</v>
      </c>
      <c r="E39" s="380"/>
      <c r="F39" s="381">
        <v>0</v>
      </c>
    </row>
    <row r="40" spans="1:6" ht="14.25">
      <c r="A40" s="10"/>
      <c r="B40" s="389"/>
      <c r="C40" s="380" t="s">
        <v>47</v>
      </c>
      <c r="D40" s="390" t="s">
        <v>928</v>
      </c>
      <c r="E40" s="380">
        <f>+F40</f>
        <v>59427757</v>
      </c>
      <c r="F40" s="381">
        <v>59427757</v>
      </c>
    </row>
    <row r="41" spans="1:6" ht="14.25">
      <c r="A41" s="10"/>
      <c r="B41" s="389"/>
      <c r="C41" s="380" t="s">
        <v>48</v>
      </c>
      <c r="D41" s="390" t="s">
        <v>928</v>
      </c>
      <c r="E41" s="380"/>
      <c r="F41" s="381"/>
    </row>
    <row r="42" spans="1:6" ht="14.25">
      <c r="A42" s="10"/>
      <c r="B42" s="389"/>
      <c r="C42" s="380" t="s">
        <v>49</v>
      </c>
      <c r="D42" s="390" t="s">
        <v>928</v>
      </c>
      <c r="E42" s="380"/>
      <c r="F42" s="381"/>
    </row>
    <row r="43" spans="1:6" ht="14.25">
      <c r="A43" s="10"/>
      <c r="B43" s="389"/>
      <c r="C43" s="380" t="s">
        <v>50</v>
      </c>
      <c r="D43" s="390" t="s">
        <v>928</v>
      </c>
      <c r="E43" s="380"/>
      <c r="F43" s="381"/>
    </row>
    <row r="44" spans="1:6" ht="14.25">
      <c r="A44" s="10"/>
      <c r="B44" s="389"/>
      <c r="C44" s="395" t="s">
        <v>353</v>
      </c>
      <c r="D44" s="390" t="s">
        <v>928</v>
      </c>
      <c r="E44" s="380"/>
      <c r="F44" s="381"/>
    </row>
    <row r="45" spans="1:6" ht="14.25">
      <c r="A45" s="10"/>
      <c r="B45" s="389"/>
      <c r="C45" s="395" t="s">
        <v>51</v>
      </c>
      <c r="D45" s="390" t="s">
        <v>928</v>
      </c>
      <c r="E45" s="380">
        <f>'Pasq e ndrysh te kap 2'!H18</f>
        <v>0</v>
      </c>
      <c r="F45" s="381">
        <v>0</v>
      </c>
    </row>
    <row r="46" spans="1:6" ht="14.25">
      <c r="A46" s="10"/>
      <c r="B46" s="389"/>
      <c r="C46" s="380" t="s">
        <v>845</v>
      </c>
      <c r="D46" s="390" t="s">
        <v>928</v>
      </c>
      <c r="E46" s="380"/>
      <c r="F46" s="381"/>
    </row>
    <row r="47" spans="1:6" ht="14.25">
      <c r="A47" s="10"/>
      <c r="B47" s="389"/>
      <c r="C47" s="395" t="s">
        <v>52</v>
      </c>
      <c r="D47" s="390" t="s">
        <v>928</v>
      </c>
      <c r="E47" s="380"/>
      <c r="F47" s="381">
        <v>0</v>
      </c>
    </row>
    <row r="48" spans="1:6" ht="14.25">
      <c r="A48" s="10"/>
      <c r="B48" s="389"/>
      <c r="C48" s="380" t="s">
        <v>53</v>
      </c>
      <c r="D48" s="390" t="s">
        <v>929</v>
      </c>
      <c r="E48" s="380"/>
      <c r="F48" s="381">
        <v>0</v>
      </c>
    </row>
    <row r="49" spans="1:6" ht="14.25">
      <c r="A49" s="10"/>
      <c r="B49" s="389"/>
      <c r="C49" s="380" t="s">
        <v>298</v>
      </c>
      <c r="D49" s="390" t="s">
        <v>474</v>
      </c>
      <c r="E49" s="380"/>
      <c r="F49" s="381"/>
    </row>
    <row r="50" spans="1:6" ht="15">
      <c r="A50" s="10"/>
      <c r="B50" s="389"/>
      <c r="C50" s="380"/>
      <c r="D50" s="392"/>
      <c r="E50" s="380"/>
      <c r="F50" s="381"/>
    </row>
    <row r="51" spans="1:6" ht="15">
      <c r="A51" s="10"/>
      <c r="B51" s="389"/>
      <c r="C51" s="380"/>
      <c r="D51" s="392"/>
      <c r="E51" s="380"/>
      <c r="F51" s="381"/>
    </row>
    <row r="52" spans="1:6" ht="22.5" customHeight="1">
      <c r="A52" s="10"/>
      <c r="B52" s="405"/>
      <c r="C52" s="1173" t="s">
        <v>296</v>
      </c>
      <c r="D52" s="1173"/>
      <c r="E52" s="382">
        <f>E36+E38</f>
        <v>61327014</v>
      </c>
      <c r="F52" s="382">
        <f>F36+F38</f>
        <v>61327014</v>
      </c>
    </row>
    <row r="53" spans="1:6" ht="15.75" thickBot="1">
      <c r="A53" s="10"/>
      <c r="B53" s="406"/>
      <c r="C53" s="384"/>
      <c r="D53" s="407"/>
      <c r="E53" s="384"/>
      <c r="F53" s="385"/>
    </row>
    <row r="55" spans="1:6">
      <c r="E55" s="89">
        <f>'AKTIVI '!E53-'PASIVI '!E52</f>
        <v>0</v>
      </c>
      <c r="F55" s="89">
        <f>'AKTIVI '!F53-'PASIVI '!F52</f>
        <v>0</v>
      </c>
    </row>
  </sheetData>
  <mergeCells count="7">
    <mergeCell ref="B2:E2"/>
    <mergeCell ref="C52:D52"/>
    <mergeCell ref="E4:E5"/>
    <mergeCell ref="F4:F5"/>
    <mergeCell ref="C4:C5"/>
    <mergeCell ref="B4:B5"/>
    <mergeCell ref="D4:D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K34" sqref="K34"/>
    </sheetView>
  </sheetViews>
  <sheetFormatPr defaultRowHeight="12.75"/>
  <cols>
    <col min="1" max="1" width="6.42578125" customWidth="1"/>
    <col min="2" max="2" width="17" customWidth="1"/>
    <col min="3" max="3" width="9.7109375" customWidth="1"/>
    <col min="4" max="4" width="13" customWidth="1"/>
    <col min="5" max="5" width="10.140625" customWidth="1"/>
    <col min="6" max="6" width="12.85546875" customWidth="1"/>
    <col min="7" max="7" width="13.85546875" customWidth="1"/>
  </cols>
  <sheetData>
    <row r="1" spans="1:7" ht="15">
      <c r="A1" s="1403" t="s">
        <v>527</v>
      </c>
      <c r="B1" s="1403"/>
      <c r="C1" s="19" t="str">
        <f>U!D2</f>
        <v>KLUBI I FUTBOLLIT FLAMURTARI</v>
      </c>
    </row>
    <row r="2" spans="1:7">
      <c r="A2" t="s">
        <v>404</v>
      </c>
      <c r="C2" s="19" t="str">
        <f>U!D3</f>
        <v>K56703205A</v>
      </c>
    </row>
    <row r="3" spans="1:7" ht="25.5">
      <c r="A3" s="1404" t="s">
        <v>953</v>
      </c>
      <c r="B3" s="1404"/>
      <c r="C3" s="1404"/>
      <c r="D3" s="1404"/>
      <c r="E3" s="1404"/>
      <c r="F3" s="1404"/>
      <c r="G3" s="1404"/>
    </row>
    <row r="4" spans="1:7" ht="14.25">
      <c r="A4" s="646"/>
      <c r="B4" s="646"/>
      <c r="C4" s="646"/>
      <c r="D4" s="646"/>
      <c r="E4" s="646"/>
      <c r="F4" s="646"/>
      <c r="G4" s="646"/>
    </row>
    <row r="5" spans="1:7" ht="14.25">
      <c r="A5" s="647" t="s">
        <v>1</v>
      </c>
      <c r="B5" s="647" t="s">
        <v>96</v>
      </c>
      <c r="C5" s="647" t="s">
        <v>393</v>
      </c>
      <c r="D5" s="647" t="s">
        <v>899</v>
      </c>
      <c r="E5" s="647" t="s">
        <v>528</v>
      </c>
      <c r="F5" s="647" t="s">
        <v>529</v>
      </c>
      <c r="G5" s="647" t="s">
        <v>954</v>
      </c>
    </row>
    <row r="6" spans="1:7" ht="14.25">
      <c r="A6" s="647">
        <v>1</v>
      </c>
      <c r="B6" s="647" t="s">
        <v>530</v>
      </c>
      <c r="C6" s="647"/>
      <c r="D6" s="647">
        <f>U!E9</f>
        <v>0</v>
      </c>
      <c r="E6" s="647">
        <f>U!F9</f>
        <v>0</v>
      </c>
      <c r="F6" s="647">
        <f>U!G9</f>
        <v>0</v>
      </c>
      <c r="G6" s="647">
        <f>U!H9</f>
        <v>0</v>
      </c>
    </row>
    <row r="7" spans="1:7" ht="14.25">
      <c r="A7" s="647">
        <f>A6+1</f>
        <v>2</v>
      </c>
      <c r="B7" s="647" t="s">
        <v>154</v>
      </c>
      <c r="C7" s="647"/>
      <c r="D7" s="647">
        <f>U!E13</f>
        <v>0</v>
      </c>
      <c r="E7" s="647">
        <f>U!F13</f>
        <v>0</v>
      </c>
      <c r="F7" s="647">
        <f>U!G13</f>
        <v>0</v>
      </c>
      <c r="G7" s="647">
        <f>U!H13</f>
        <v>0</v>
      </c>
    </row>
    <row r="8" spans="1:7" ht="14.25">
      <c r="A8" s="647">
        <f t="shared" ref="A8:A13" si="0">A7+1</f>
        <v>3</v>
      </c>
      <c r="B8" s="647" t="s">
        <v>972</v>
      </c>
      <c r="C8" s="647"/>
      <c r="D8" s="647">
        <f>U!E28</f>
        <v>0</v>
      </c>
      <c r="E8" s="647">
        <f>U!F28</f>
        <v>0</v>
      </c>
      <c r="F8" s="647">
        <f>U!G28</f>
        <v>0</v>
      </c>
      <c r="G8" s="647">
        <f>U!H28</f>
        <v>0</v>
      </c>
    </row>
    <row r="9" spans="1:7" ht="14.25">
      <c r="A9" s="647">
        <f t="shared" si="0"/>
        <v>4</v>
      </c>
      <c r="B9" s="647" t="s">
        <v>462</v>
      </c>
      <c r="C9" s="647"/>
      <c r="D9" s="647">
        <f>U!E35</f>
        <v>0</v>
      </c>
      <c r="E9" s="647">
        <f>U!F35</f>
        <v>0</v>
      </c>
      <c r="F9" s="647">
        <f>U!G35</f>
        <v>0</v>
      </c>
      <c r="G9" s="647">
        <f>U!H35</f>
        <v>0</v>
      </c>
    </row>
    <row r="10" spans="1:7" ht="14.25">
      <c r="A10" s="647">
        <f t="shared" si="0"/>
        <v>5</v>
      </c>
      <c r="B10" s="647" t="s">
        <v>531</v>
      </c>
      <c r="C10" s="647"/>
      <c r="D10" s="647"/>
      <c r="E10" s="647"/>
      <c r="F10" s="647"/>
      <c r="G10" s="647"/>
    </row>
    <row r="11" spans="1:7" ht="14.25">
      <c r="A11" s="647">
        <f t="shared" si="0"/>
        <v>6</v>
      </c>
      <c r="B11" s="647" t="s">
        <v>532</v>
      </c>
      <c r="C11" s="647"/>
      <c r="D11" s="647">
        <f>U!E41</f>
        <v>0</v>
      </c>
      <c r="E11" s="647">
        <f>U!F41</f>
        <v>0</v>
      </c>
      <c r="F11" s="647">
        <f>U!G41</f>
        <v>0</v>
      </c>
      <c r="G11" s="647">
        <f>U!H41</f>
        <v>0</v>
      </c>
    </row>
    <row r="12" spans="1:7" ht="14.25">
      <c r="A12" s="647">
        <f t="shared" si="0"/>
        <v>7</v>
      </c>
      <c r="B12" s="647" t="s">
        <v>971</v>
      </c>
      <c r="C12" s="647"/>
      <c r="D12" s="647">
        <f>U!E42</f>
        <v>0</v>
      </c>
      <c r="E12" s="647">
        <f>U!F42</f>
        <v>0</v>
      </c>
      <c r="F12" s="647">
        <f>U!G42</f>
        <v>0</v>
      </c>
      <c r="G12" s="647">
        <f>U!H42</f>
        <v>0</v>
      </c>
    </row>
    <row r="13" spans="1:7" ht="14.25">
      <c r="A13" s="647">
        <f t="shared" si="0"/>
        <v>8</v>
      </c>
      <c r="B13" s="647"/>
      <c r="C13" s="647"/>
      <c r="D13" s="647"/>
      <c r="E13" s="647"/>
      <c r="F13" s="647"/>
      <c r="G13" s="647"/>
    </row>
    <row r="14" spans="1:7" ht="14.25">
      <c r="A14" s="647"/>
      <c r="B14" s="647" t="s">
        <v>387</v>
      </c>
      <c r="C14" s="647"/>
      <c r="D14" s="647">
        <f>D6+D7+D8+D9+D10+D11+D12+D13</f>
        <v>0</v>
      </c>
      <c r="E14" s="647">
        <f>E6+E7+E8+E9+E10+E11+E12+E13</f>
        <v>0</v>
      </c>
      <c r="F14" s="647">
        <f>F6+F7+F8+F9+F10+F11+F12+F13</f>
        <v>0</v>
      </c>
      <c r="G14" s="647">
        <f>G6+G7+G8+G9+G10+G11+G12+G13</f>
        <v>0</v>
      </c>
    </row>
    <row r="17" spans="1:11" ht="25.5">
      <c r="A17" s="1404" t="s">
        <v>955</v>
      </c>
      <c r="B17" s="1404"/>
      <c r="C17" s="1404"/>
      <c r="D17" s="1404"/>
      <c r="E17" s="1404"/>
      <c r="F17" s="1404"/>
      <c r="G17" s="1404"/>
    </row>
    <row r="18" spans="1:11" ht="14.25">
      <c r="A18" s="646"/>
      <c r="B18" s="646"/>
      <c r="C18" s="646"/>
      <c r="D18" s="646"/>
      <c r="E18" s="646"/>
      <c r="F18" s="646"/>
      <c r="G18" s="646"/>
    </row>
    <row r="19" spans="1:11" ht="14.25">
      <c r="A19" s="647" t="s">
        <v>1</v>
      </c>
      <c r="B19" s="647" t="s">
        <v>96</v>
      </c>
      <c r="C19" s="647" t="s">
        <v>393</v>
      </c>
      <c r="D19" s="647" t="str">
        <f>D5</f>
        <v>Gjendje fillest</v>
      </c>
      <c r="E19" s="647" t="str">
        <f>E5</f>
        <v>Shtese</v>
      </c>
      <c r="F19" s="647" t="str">
        <f>F5</f>
        <v>Paksime</v>
      </c>
      <c r="G19" s="647" t="str">
        <f>G5</f>
        <v>Gjendje 31/12/2012</v>
      </c>
    </row>
    <row r="20" spans="1:11" ht="14.25">
      <c r="A20" s="647">
        <v>1</v>
      </c>
      <c r="B20" s="647" t="s">
        <v>530</v>
      </c>
      <c r="C20" s="647"/>
      <c r="D20" s="647">
        <f>U!J9</f>
        <v>0</v>
      </c>
      <c r="E20" s="647">
        <f>U!L9</f>
        <v>0</v>
      </c>
      <c r="F20" s="647">
        <f>U!M9</f>
        <v>0</v>
      </c>
      <c r="G20" s="647">
        <f>U!N9</f>
        <v>0</v>
      </c>
    </row>
    <row r="21" spans="1:11" ht="14.25">
      <c r="A21" s="647">
        <f>A20+1</f>
        <v>2</v>
      </c>
      <c r="B21" s="647" t="s">
        <v>154</v>
      </c>
      <c r="C21" s="647"/>
      <c r="D21" s="647">
        <f>U!J13</f>
        <v>0</v>
      </c>
      <c r="E21" s="647">
        <f>U!L13</f>
        <v>0</v>
      </c>
      <c r="F21" s="647">
        <f>U!M13</f>
        <v>0</v>
      </c>
      <c r="G21" s="647">
        <f>U!N12</f>
        <v>0</v>
      </c>
    </row>
    <row r="22" spans="1:11" ht="14.25">
      <c r="A22" s="647">
        <f t="shared" ref="A22:A27" si="1">A21+1</f>
        <v>3</v>
      </c>
      <c r="B22" s="647" t="s">
        <v>972</v>
      </c>
      <c r="C22" s="647"/>
      <c r="D22" s="647">
        <f>U!J28</f>
        <v>0</v>
      </c>
      <c r="E22" s="647">
        <f>U!L28</f>
        <v>0</v>
      </c>
      <c r="F22" s="647">
        <f>U!M28</f>
        <v>0</v>
      </c>
      <c r="G22" s="647">
        <f>U!N28</f>
        <v>0</v>
      </c>
    </row>
    <row r="23" spans="1:11" ht="14.25">
      <c r="A23" s="647">
        <f t="shared" si="1"/>
        <v>4</v>
      </c>
      <c r="B23" s="647" t="s">
        <v>462</v>
      </c>
      <c r="C23" s="647"/>
      <c r="D23" s="647">
        <f>U!J35</f>
        <v>0</v>
      </c>
      <c r="E23" s="647">
        <f>U!L35</f>
        <v>0</v>
      </c>
      <c r="F23" s="647">
        <f>U!M35</f>
        <v>0</v>
      </c>
      <c r="G23" s="647">
        <f>U!N35</f>
        <v>0</v>
      </c>
    </row>
    <row r="24" spans="1:11" ht="14.25">
      <c r="A24" s="647">
        <f t="shared" si="1"/>
        <v>5</v>
      </c>
      <c r="B24" s="647" t="s">
        <v>531</v>
      </c>
      <c r="C24" s="647"/>
      <c r="D24" s="647"/>
      <c r="E24" s="647"/>
      <c r="F24" s="647"/>
      <c r="G24" s="647"/>
    </row>
    <row r="25" spans="1:11" ht="14.25">
      <c r="A25" s="647">
        <f t="shared" si="1"/>
        <v>6</v>
      </c>
      <c r="B25" s="647" t="s">
        <v>532</v>
      </c>
      <c r="C25" s="647"/>
      <c r="D25" s="647">
        <f>U!J41</f>
        <v>0</v>
      </c>
      <c r="E25" s="647">
        <f>U!L41</f>
        <v>0</v>
      </c>
      <c r="F25" s="647">
        <f>U!M41</f>
        <v>0</v>
      </c>
      <c r="G25" s="647">
        <f>U!N41</f>
        <v>0</v>
      </c>
    </row>
    <row r="26" spans="1:11" ht="14.25">
      <c r="A26" s="647">
        <f t="shared" si="1"/>
        <v>7</v>
      </c>
      <c r="B26" s="647" t="s">
        <v>971</v>
      </c>
      <c r="C26" s="647"/>
      <c r="D26" s="647">
        <f>U!J42</f>
        <v>0</v>
      </c>
      <c r="E26" s="647">
        <f>U!L42</f>
        <v>0</v>
      </c>
      <c r="F26" s="647">
        <f>U!M42</f>
        <v>0</v>
      </c>
      <c r="G26" s="647">
        <f>U!N42</f>
        <v>0</v>
      </c>
      <c r="K26" s="243"/>
    </row>
    <row r="27" spans="1:11" ht="14.25">
      <c r="A27" s="647">
        <f t="shared" si="1"/>
        <v>8</v>
      </c>
      <c r="B27" s="647"/>
      <c r="C27" s="647"/>
      <c r="D27" s="647"/>
      <c r="E27" s="647"/>
      <c r="F27" s="647"/>
      <c r="G27" s="647"/>
    </row>
    <row r="28" spans="1:11" ht="14.25">
      <c r="A28" s="647"/>
      <c r="B28" s="647" t="s">
        <v>387</v>
      </c>
      <c r="C28" s="647"/>
      <c r="D28" s="647">
        <f>SUM(D20:D27)</f>
        <v>0</v>
      </c>
      <c r="E28" s="647">
        <f>SUM(E20:E27)</f>
        <v>0</v>
      </c>
      <c r="F28" s="647">
        <f>SUM(F20:F27)</f>
        <v>0</v>
      </c>
      <c r="G28" s="647">
        <f>SUM(G20:G27)</f>
        <v>0</v>
      </c>
    </row>
    <row r="30" spans="1:11" ht="25.5">
      <c r="A30" s="1404" t="s">
        <v>956</v>
      </c>
      <c r="B30" s="1404"/>
      <c r="C30" s="1404"/>
      <c r="D30" s="1404"/>
      <c r="E30" s="1404"/>
      <c r="F30" s="1404"/>
      <c r="G30" s="1404"/>
    </row>
    <row r="31" spans="1:11" ht="14.25">
      <c r="A31" s="646"/>
      <c r="B31" s="646"/>
      <c r="C31" s="646"/>
      <c r="D31" s="646"/>
      <c r="E31" s="646"/>
      <c r="F31" s="646"/>
      <c r="G31" s="646"/>
    </row>
    <row r="32" spans="1:11" ht="15">
      <c r="A32" s="647" t="s">
        <v>1</v>
      </c>
      <c r="B32" s="647" t="s">
        <v>96</v>
      </c>
      <c r="C32" s="647" t="s">
        <v>393</v>
      </c>
      <c r="D32" s="672" t="s">
        <v>957</v>
      </c>
      <c r="E32" s="647" t="s">
        <v>528</v>
      </c>
      <c r="F32" s="647" t="s">
        <v>529</v>
      </c>
      <c r="G32" s="672" t="s">
        <v>954</v>
      </c>
    </row>
    <row r="33" spans="1:7" ht="14.25">
      <c r="A33" s="647">
        <v>1</v>
      </c>
      <c r="B33" s="647" t="s">
        <v>530</v>
      </c>
      <c r="C33" s="647"/>
      <c r="D33" s="647">
        <f>U!K9</f>
        <v>0</v>
      </c>
      <c r="E33" s="647">
        <f>E6</f>
        <v>0</v>
      </c>
      <c r="F33" s="647">
        <f>G33-D33+E33</f>
        <v>0</v>
      </c>
      <c r="G33" s="647">
        <f>U!O9</f>
        <v>0</v>
      </c>
    </row>
    <row r="34" spans="1:7" ht="14.25">
      <c r="A34" s="647">
        <f>A33+1</f>
        <v>2</v>
      </c>
      <c r="B34" s="647" t="s">
        <v>154</v>
      </c>
      <c r="C34" s="647"/>
      <c r="D34" s="647">
        <f>U!K13</f>
        <v>0</v>
      </c>
      <c r="E34" s="647">
        <f>E7</f>
        <v>0</v>
      </c>
      <c r="F34" s="647">
        <f>G34-D34+E34</f>
        <v>0</v>
      </c>
      <c r="G34" s="647">
        <f>U!O13</f>
        <v>0</v>
      </c>
    </row>
    <row r="35" spans="1:7" ht="14.25">
      <c r="A35" s="647">
        <f t="shared" ref="A35:A40" si="2">A34+1</f>
        <v>3</v>
      </c>
      <c r="B35" s="647" t="s">
        <v>972</v>
      </c>
      <c r="C35" s="647"/>
      <c r="D35" s="647">
        <f>U!K28</f>
        <v>0</v>
      </c>
      <c r="E35" s="647">
        <f>E8</f>
        <v>0</v>
      </c>
      <c r="F35" s="647">
        <f>G35-D35+E35</f>
        <v>0</v>
      </c>
      <c r="G35" s="647">
        <f>U!O28</f>
        <v>0</v>
      </c>
    </row>
    <row r="36" spans="1:7" ht="14.25">
      <c r="A36" s="647">
        <f t="shared" si="2"/>
        <v>4</v>
      </c>
      <c r="B36" s="647" t="s">
        <v>462</v>
      </c>
      <c r="C36" s="647"/>
      <c r="D36" s="647">
        <f>U!K35</f>
        <v>0</v>
      </c>
      <c r="E36" s="647">
        <f>E9</f>
        <v>0</v>
      </c>
      <c r="F36" s="647">
        <f>G36-D36+E36</f>
        <v>0</v>
      </c>
      <c r="G36" s="647">
        <f>U!O35</f>
        <v>0</v>
      </c>
    </row>
    <row r="37" spans="1:7" ht="14.25">
      <c r="A37" s="647">
        <f t="shared" si="2"/>
        <v>5</v>
      </c>
      <c r="B37" s="647" t="s">
        <v>531</v>
      </c>
      <c r="C37" s="647"/>
      <c r="D37" s="647"/>
      <c r="E37" s="647"/>
      <c r="F37" s="647"/>
      <c r="G37" s="647">
        <f>U!O13</f>
        <v>0</v>
      </c>
    </row>
    <row r="38" spans="1:7" ht="14.25">
      <c r="A38" s="647">
        <f t="shared" si="2"/>
        <v>6</v>
      </c>
      <c r="B38" s="647" t="s">
        <v>532</v>
      </c>
      <c r="C38" s="647"/>
      <c r="D38" s="647">
        <f>U!K41</f>
        <v>0</v>
      </c>
      <c r="E38" s="647">
        <f>E11</f>
        <v>0</v>
      </c>
      <c r="F38" s="647">
        <f>G38-D38+E38</f>
        <v>0</v>
      </c>
      <c r="G38" s="647">
        <f>U!O41</f>
        <v>0</v>
      </c>
    </row>
    <row r="39" spans="1:7" ht="14.25">
      <c r="A39" s="647">
        <f t="shared" si="2"/>
        <v>7</v>
      </c>
      <c r="B39" s="647" t="s">
        <v>971</v>
      </c>
      <c r="C39" s="647"/>
      <c r="D39" s="647">
        <f>U!K42</f>
        <v>0</v>
      </c>
      <c r="E39" s="647">
        <f>E12</f>
        <v>0</v>
      </c>
      <c r="F39" s="647">
        <f>G39-D39+E39</f>
        <v>0</v>
      </c>
      <c r="G39" s="647">
        <f>U!O42</f>
        <v>0</v>
      </c>
    </row>
    <row r="40" spans="1:7" ht="14.25">
      <c r="A40" s="647">
        <f t="shared" si="2"/>
        <v>8</v>
      </c>
      <c r="B40" s="647"/>
      <c r="C40" s="647"/>
      <c r="D40" s="647"/>
      <c r="E40" s="647"/>
      <c r="F40" s="647"/>
      <c r="G40" s="647">
        <f>D40+E40-F40</f>
        <v>0</v>
      </c>
    </row>
    <row r="41" spans="1:7" ht="14.25">
      <c r="A41" s="647"/>
      <c r="B41" s="647" t="s">
        <v>387</v>
      </c>
      <c r="C41" s="647"/>
      <c r="D41" s="647"/>
      <c r="E41" s="647"/>
      <c r="F41" s="647"/>
      <c r="G41" s="647"/>
    </row>
    <row r="43" spans="1:7">
      <c r="F43" s="19" t="s">
        <v>533</v>
      </c>
      <c r="G43" s="19"/>
    </row>
    <row r="44" spans="1:7">
      <c r="F44" s="19" t="str">
        <f>'Shenimet Shpjeg'!F238</f>
        <v>Geri  CIPI</v>
      </c>
      <c r="G44" s="19"/>
    </row>
  </sheetData>
  <mergeCells count="4">
    <mergeCell ref="A1:B1"/>
    <mergeCell ref="A3:G3"/>
    <mergeCell ref="A17:G17"/>
    <mergeCell ref="A30:G30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E8" sqref="E8"/>
    </sheetView>
  </sheetViews>
  <sheetFormatPr defaultRowHeight="12.75"/>
  <cols>
    <col min="2" max="2" width="35.28515625" customWidth="1"/>
    <col min="3" max="3" width="15.28515625" customWidth="1"/>
    <col min="4" max="4" width="14.28515625" customWidth="1"/>
    <col min="5" max="5" width="16.42578125" style="1038" customWidth="1"/>
    <col min="6" max="6" width="17.140625" style="1038" customWidth="1"/>
  </cols>
  <sheetData>
    <row r="1" spans="1:6" ht="15">
      <c r="A1" s="676" t="s">
        <v>527</v>
      </c>
      <c r="B1" s="676" t="str">
        <f>'U - statist'!C1</f>
        <v>KLUBI I FUTBOLLIT FLAMURTARI</v>
      </c>
      <c r="C1" s="648"/>
      <c r="D1" s="648"/>
      <c r="E1" s="1059"/>
      <c r="F1" s="1059"/>
    </row>
    <row r="2" spans="1:6" ht="15">
      <c r="A2" s="648" t="s">
        <v>404</v>
      </c>
      <c r="B2" s="677" t="str">
        <f>'U - statist'!C2</f>
        <v>K56703205A</v>
      </c>
      <c r="C2" s="648"/>
      <c r="D2" s="648"/>
      <c r="E2" s="1059"/>
      <c r="F2" s="1059"/>
    </row>
    <row r="3" spans="1:6" ht="15">
      <c r="A3" s="648"/>
      <c r="B3" s="648"/>
      <c r="C3" s="648"/>
      <c r="D3" s="649" t="s">
        <v>534</v>
      </c>
      <c r="E3" s="1059"/>
      <c r="F3" s="1041" t="s">
        <v>535</v>
      </c>
    </row>
    <row r="4" spans="1:6" ht="15.75">
      <c r="A4" s="1405" t="s">
        <v>536</v>
      </c>
      <c r="B4" s="1406"/>
      <c r="C4" s="1406"/>
      <c r="D4" s="1406"/>
      <c r="E4" s="1406"/>
      <c r="F4" s="1407"/>
    </row>
    <row r="5" spans="1:6" ht="15.75">
      <c r="A5" s="1408" t="s">
        <v>1</v>
      </c>
      <c r="B5" s="1408" t="s">
        <v>537</v>
      </c>
      <c r="C5" s="1410" t="s">
        <v>538</v>
      </c>
      <c r="D5" s="1410" t="s">
        <v>539</v>
      </c>
      <c r="E5" s="1412" t="s">
        <v>540</v>
      </c>
      <c r="F5" s="1413"/>
    </row>
    <row r="6" spans="1:6" ht="15.75">
      <c r="A6" s="1409"/>
      <c r="B6" s="1409"/>
      <c r="C6" s="1411"/>
      <c r="D6" s="1411"/>
      <c r="E6" s="650">
        <v>2012</v>
      </c>
      <c r="F6" s="650">
        <v>2011</v>
      </c>
    </row>
    <row r="7" spans="1:6" ht="15.75">
      <c r="A7" s="651">
        <v>1</v>
      </c>
      <c r="B7" s="651" t="s">
        <v>541</v>
      </c>
      <c r="C7" s="651">
        <v>70</v>
      </c>
      <c r="D7" s="651">
        <v>11100</v>
      </c>
      <c r="E7" s="1060">
        <f>E8+E9+E10</f>
        <v>0</v>
      </c>
      <c r="F7" s="1060">
        <f>F8+F9+F10</f>
        <v>50789.792999999998</v>
      </c>
    </row>
    <row r="8" spans="1:6" ht="15.75">
      <c r="A8" s="652" t="s">
        <v>509</v>
      </c>
      <c r="B8" s="653" t="s">
        <v>542</v>
      </c>
      <c r="C8" s="654">
        <v>701702703</v>
      </c>
      <c r="D8" s="651">
        <v>11101</v>
      </c>
      <c r="E8" s="1061"/>
      <c r="F8" s="1061">
        <f>('Ardh e shp - natyres'!F9+'Ardh e shp - natyres'!F10+'Ardh e shp - natyres'!F11)/1000</f>
        <v>50789.792999999998</v>
      </c>
    </row>
    <row r="9" spans="1:6" ht="15.75">
      <c r="A9" s="652" t="s">
        <v>510</v>
      </c>
      <c r="B9" s="653" t="s">
        <v>543</v>
      </c>
      <c r="C9" s="651">
        <v>704</v>
      </c>
      <c r="D9" s="651">
        <v>11102</v>
      </c>
      <c r="E9" s="1061">
        <f>('Ardh e shp - natyres'!E12)/1000</f>
        <v>0</v>
      </c>
      <c r="F9" s="1061">
        <f>('Ardh e shp - natyres'!F12)/1000</f>
        <v>0</v>
      </c>
    </row>
    <row r="10" spans="1:6" ht="15.75">
      <c r="A10" s="652" t="s">
        <v>544</v>
      </c>
      <c r="B10" s="653" t="s">
        <v>545</v>
      </c>
      <c r="C10" s="651">
        <v>705</v>
      </c>
      <c r="D10" s="651">
        <v>11103</v>
      </c>
      <c r="E10" s="1061">
        <f>('Ardh e shp - natyres'!E13)/1000</f>
        <v>0</v>
      </c>
      <c r="F10" s="1061">
        <f>('Ardh e shp - natyres'!F13)/1000</f>
        <v>0</v>
      </c>
    </row>
    <row r="11" spans="1:6" ht="15.75">
      <c r="A11" s="651">
        <v>2</v>
      </c>
      <c r="B11" s="651" t="s">
        <v>546</v>
      </c>
      <c r="C11" s="651">
        <v>708</v>
      </c>
      <c r="D11" s="651">
        <v>11104</v>
      </c>
      <c r="E11" s="1061">
        <f>E12+E13+E14</f>
        <v>0</v>
      </c>
      <c r="F11" s="1061">
        <f>F12+F13+F14</f>
        <v>0</v>
      </c>
    </row>
    <row r="12" spans="1:6" ht="15.75">
      <c r="A12" s="652" t="s">
        <v>509</v>
      </c>
      <c r="B12" s="651" t="s">
        <v>547</v>
      </c>
      <c r="C12" s="651">
        <v>7081</v>
      </c>
      <c r="D12" s="651">
        <v>111041</v>
      </c>
      <c r="E12" s="1061"/>
      <c r="F12" s="1060"/>
    </row>
    <row r="13" spans="1:6" ht="15.75">
      <c r="A13" s="652" t="s">
        <v>510</v>
      </c>
      <c r="B13" s="651" t="s">
        <v>548</v>
      </c>
      <c r="C13" s="651">
        <v>7082</v>
      </c>
      <c r="D13" s="651">
        <v>111042</v>
      </c>
      <c r="E13" s="1061">
        <f>('Ardh e shp - natyres'!E30)/1000</f>
        <v>0</v>
      </c>
      <c r="F13" s="1061">
        <f>('Ardh e shp - natyres'!F30)/1000</f>
        <v>0</v>
      </c>
    </row>
    <row r="14" spans="1:6" ht="15.75">
      <c r="A14" s="652" t="s">
        <v>544</v>
      </c>
      <c r="B14" s="651" t="s">
        <v>549</v>
      </c>
      <c r="C14" s="651">
        <v>7083</v>
      </c>
      <c r="D14" s="651">
        <v>111043</v>
      </c>
      <c r="E14" s="1061"/>
      <c r="F14" s="1060"/>
    </row>
    <row r="15" spans="1:6" ht="29.25" customHeight="1">
      <c r="A15" s="655">
        <v>3</v>
      </c>
      <c r="B15" s="656" t="s">
        <v>550</v>
      </c>
      <c r="C15" s="655">
        <v>71</v>
      </c>
      <c r="D15" s="655">
        <v>11201</v>
      </c>
      <c r="E15" s="1062">
        <f>(E16-E17)</f>
        <v>0</v>
      </c>
      <c r="F15" s="1062">
        <f>F16-F17</f>
        <v>-19.632999999999999</v>
      </c>
    </row>
    <row r="16" spans="1:6" ht="15.75">
      <c r="A16" s="651"/>
      <c r="B16" s="657" t="s">
        <v>551</v>
      </c>
      <c r="C16" s="651"/>
      <c r="D16" s="651">
        <v>112011</v>
      </c>
      <c r="E16" s="1061">
        <f xml:space="preserve">  ('Ardh e shp - natyres'!E15)/1000</f>
        <v>0</v>
      </c>
      <c r="F16" s="1061">
        <f xml:space="preserve">  ('Ardh e shp - natyres'!F15)/1000</f>
        <v>0</v>
      </c>
    </row>
    <row r="17" spans="1:6" ht="23.25" customHeight="1">
      <c r="A17" s="651"/>
      <c r="B17" s="657" t="s">
        <v>552</v>
      </c>
      <c r="C17" s="651"/>
      <c r="D17" s="651">
        <v>112012</v>
      </c>
      <c r="E17" s="1061">
        <f xml:space="preserve"> ('Ardh e shp - natyres'!E17)/1000</f>
        <v>0</v>
      </c>
      <c r="F17" s="1061">
        <f xml:space="preserve"> ('Ardh e shp - natyres'!F17)/1000</f>
        <v>19.632999999999999</v>
      </c>
    </row>
    <row r="18" spans="1:6" ht="28.5" customHeight="1">
      <c r="A18" s="655">
        <v>4</v>
      </c>
      <c r="B18" s="658" t="s">
        <v>553</v>
      </c>
      <c r="C18" s="655">
        <v>72</v>
      </c>
      <c r="D18" s="655">
        <v>11300</v>
      </c>
      <c r="E18" s="1062"/>
      <c r="F18" s="1063"/>
    </row>
    <row r="19" spans="1:6" ht="24.75" customHeight="1">
      <c r="A19" s="651"/>
      <c r="B19" s="659" t="s">
        <v>554</v>
      </c>
      <c r="C19" s="651"/>
      <c r="D19" s="651">
        <v>11301</v>
      </c>
      <c r="E19" s="1061"/>
      <c r="F19" s="1060"/>
    </row>
    <row r="20" spans="1:6" ht="18.75" customHeight="1">
      <c r="A20" s="651">
        <v>5</v>
      </c>
      <c r="B20" s="660" t="s">
        <v>555</v>
      </c>
      <c r="C20" s="651">
        <v>73</v>
      </c>
      <c r="D20" s="651">
        <v>11400</v>
      </c>
      <c r="E20" s="1061"/>
      <c r="F20" s="1060"/>
    </row>
    <row r="21" spans="1:6" ht="15.75">
      <c r="A21" s="651">
        <v>6</v>
      </c>
      <c r="B21" s="660" t="s">
        <v>556</v>
      </c>
      <c r="C21" s="651">
        <v>75</v>
      </c>
      <c r="D21" s="651">
        <v>11500</v>
      </c>
      <c r="E21" s="1061"/>
      <c r="F21" s="1060"/>
    </row>
    <row r="22" spans="1:6" ht="27.75" customHeight="1">
      <c r="A22" s="655">
        <v>7</v>
      </c>
      <c r="B22" s="656" t="s">
        <v>557</v>
      </c>
      <c r="C22" s="655">
        <v>77</v>
      </c>
      <c r="D22" s="655">
        <v>11600</v>
      </c>
      <c r="E22" s="1062">
        <f>('Ardh e shp - natyres'!E14)/1000</f>
        <v>0</v>
      </c>
      <c r="F22" s="1062">
        <f>('Ardh e shp - natyres'!F14)/1000</f>
        <v>0</v>
      </c>
    </row>
    <row r="23" spans="1:6" ht="15.75">
      <c r="A23" s="651"/>
      <c r="B23" s="661" t="s">
        <v>558</v>
      </c>
      <c r="C23" s="661"/>
      <c r="D23" s="651">
        <v>11800</v>
      </c>
      <c r="E23" s="1061">
        <f>E7+E11+E15+E18+E20+E21+E22</f>
        <v>0</v>
      </c>
      <c r="F23" s="1061">
        <f>F7+F11+F15+F18+F20+F21+F22</f>
        <v>50770.159999999996</v>
      </c>
    </row>
    <row r="24" spans="1:6" ht="15">
      <c r="A24" s="648"/>
      <c r="B24" s="648"/>
      <c r="C24" s="648"/>
      <c r="D24" s="648"/>
      <c r="E24" s="1059"/>
      <c r="F24" s="1059"/>
    </row>
    <row r="25" spans="1:6" ht="15">
      <c r="A25" s="648"/>
      <c r="B25" s="648"/>
      <c r="C25" s="648"/>
      <c r="D25" s="648"/>
      <c r="E25" s="1039" t="s">
        <v>533</v>
      </c>
      <c r="F25" s="1059"/>
    </row>
    <row r="26" spans="1:6">
      <c r="E26" s="1037" t="str">
        <f>'U - statist'!F44</f>
        <v>Geri  CIPI</v>
      </c>
    </row>
  </sheetData>
  <mergeCells count="6">
    <mergeCell ref="A4:F4"/>
    <mergeCell ref="A5:A6"/>
    <mergeCell ref="B5:B6"/>
    <mergeCell ref="C5:C6"/>
    <mergeCell ref="D5:D6"/>
    <mergeCell ref="E5:F5"/>
  </mergeCells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48"/>
  <sheetViews>
    <sheetView topLeftCell="A19" workbookViewId="0">
      <selection activeCell="H34" sqref="H34"/>
    </sheetView>
  </sheetViews>
  <sheetFormatPr defaultRowHeight="12.75"/>
  <cols>
    <col min="1" max="1" width="6.7109375" customWidth="1"/>
    <col min="2" max="2" width="17" customWidth="1"/>
    <col min="3" max="3" width="14.85546875" customWidth="1"/>
    <col min="4" max="4" width="11.5703125" customWidth="1"/>
    <col min="5" max="5" width="12" style="1038" customWidth="1"/>
    <col min="6" max="6" width="11.85546875" style="1038" customWidth="1"/>
  </cols>
  <sheetData>
    <row r="1" spans="1:6" ht="15">
      <c r="A1" s="676" t="s">
        <v>527</v>
      </c>
      <c r="B1" s="676" t="str">
        <f>'U - statist'!C1</f>
        <v>KLUBI I FUTBOLLIT FLAMURTARI</v>
      </c>
    </row>
    <row r="2" spans="1:6" ht="15">
      <c r="A2" s="648" t="s">
        <v>404</v>
      </c>
      <c r="B2" s="648" t="str">
        <f>'U - statist'!C2</f>
        <v>K56703205A</v>
      </c>
    </row>
    <row r="3" spans="1:6">
      <c r="C3" t="s">
        <v>559</v>
      </c>
      <c r="F3" s="1041" t="s">
        <v>535</v>
      </c>
    </row>
    <row r="4" spans="1:6" ht="14.25">
      <c r="A4" s="1415" t="s">
        <v>1</v>
      </c>
      <c r="B4" s="1415" t="s">
        <v>560</v>
      </c>
      <c r="C4" s="1417" t="s">
        <v>538</v>
      </c>
      <c r="D4" s="1417" t="s">
        <v>539</v>
      </c>
      <c r="E4" s="1419" t="s">
        <v>540</v>
      </c>
      <c r="F4" s="1420"/>
    </row>
    <row r="5" spans="1:6" ht="14.25">
      <c r="A5" s="1416"/>
      <c r="B5" s="1416"/>
      <c r="C5" s="1418"/>
      <c r="D5" s="1418"/>
      <c r="E5" s="662">
        <v>2012</v>
      </c>
      <c r="F5" s="662">
        <v>2011</v>
      </c>
    </row>
    <row r="6" spans="1:6" ht="14.25">
      <c r="A6" s="663">
        <v>1</v>
      </c>
      <c r="B6" s="663" t="s">
        <v>561</v>
      </c>
      <c r="C6" s="663">
        <v>60</v>
      </c>
      <c r="D6" s="663">
        <v>12100</v>
      </c>
      <c r="E6" s="929">
        <f>E7+E8+E9+E10+E11</f>
        <v>0</v>
      </c>
      <c r="F6" s="929">
        <f>F7+F8</f>
        <v>6448.6194989999995</v>
      </c>
    </row>
    <row r="7" spans="1:6" ht="14.25">
      <c r="A7" s="663" t="s">
        <v>509</v>
      </c>
      <c r="B7" s="663" t="s">
        <v>562</v>
      </c>
      <c r="C7" s="664">
        <v>601602</v>
      </c>
      <c r="D7" s="663">
        <f>D6+1</f>
        <v>12101</v>
      </c>
      <c r="E7" s="929">
        <f>S!P30/1000</f>
        <v>0</v>
      </c>
      <c r="F7" s="929">
        <f>('Ardh e shp - natyres'!F18+'Stat - Kostot '!F8)/1000</f>
        <v>7730.1204989999997</v>
      </c>
    </row>
    <row r="8" spans="1:6" ht="14.25">
      <c r="A8" s="663" t="s">
        <v>510</v>
      </c>
      <c r="B8" s="665" t="s">
        <v>563</v>
      </c>
      <c r="C8" s="663"/>
      <c r="D8" s="663">
        <f>D7+1</f>
        <v>12102</v>
      </c>
      <c r="E8" s="929">
        <f>('AKTIVI '!F22-'AKTIVI '!E22)/1000</f>
        <v>0</v>
      </c>
      <c r="F8" s="929">
        <f>('AKTIVI '!G22+'AKTIVI '!G25-'AKTIVI '!F25-'AKTIVI '!F22)/1000</f>
        <v>-1281.501</v>
      </c>
    </row>
    <row r="9" spans="1:6" ht="14.25">
      <c r="A9" s="663" t="s">
        <v>544</v>
      </c>
      <c r="B9" s="663" t="s">
        <v>564</v>
      </c>
      <c r="C9" s="666" t="s">
        <v>565</v>
      </c>
      <c r="D9" s="663">
        <f>D8+1</f>
        <v>12103</v>
      </c>
      <c r="E9" s="929"/>
      <c r="F9" s="929"/>
    </row>
    <row r="10" spans="1:6" ht="14.25">
      <c r="A10" s="663" t="s">
        <v>566</v>
      </c>
      <c r="B10" s="665" t="s">
        <v>567</v>
      </c>
      <c r="C10" s="666"/>
      <c r="D10" s="663">
        <f>D9+1</f>
        <v>12104</v>
      </c>
      <c r="E10" s="929">
        <f>( 'AKTIVI '!F25-'AKTIVI '!E25)/1000</f>
        <v>0</v>
      </c>
      <c r="F10" s="929"/>
    </row>
    <row r="11" spans="1:6" ht="14.25">
      <c r="A11" s="663" t="s">
        <v>568</v>
      </c>
      <c r="B11" s="663" t="s">
        <v>569</v>
      </c>
      <c r="C11" s="666" t="s">
        <v>570</v>
      </c>
      <c r="D11" s="663">
        <f>D10+1</f>
        <v>12105</v>
      </c>
      <c r="E11" s="929"/>
      <c r="F11" s="929"/>
    </row>
    <row r="12" spans="1:6" ht="14.25">
      <c r="A12" s="665">
        <v>2</v>
      </c>
      <c r="B12" s="665" t="s">
        <v>571</v>
      </c>
      <c r="C12" s="665">
        <v>64</v>
      </c>
      <c r="D12" s="665">
        <v>12200</v>
      </c>
      <c r="E12" s="1042">
        <f>(E13+E14)</f>
        <v>0</v>
      </c>
      <c r="F12" s="1042">
        <f>(F13+F14)</f>
        <v>20172.482</v>
      </c>
    </row>
    <row r="13" spans="1:6" ht="14.25">
      <c r="A13" s="665" t="s">
        <v>509</v>
      </c>
      <c r="B13" s="665" t="s">
        <v>572</v>
      </c>
      <c r="C13" s="665">
        <v>641</v>
      </c>
      <c r="D13" s="665">
        <v>12201</v>
      </c>
      <c r="E13" s="1043">
        <f>('Ardh e shp - natyres'!E20)/1000</f>
        <v>0</v>
      </c>
      <c r="F13" s="1043">
        <f>('Ardh e shp - natyres'!F20)/1000</f>
        <v>17382.617999999999</v>
      </c>
    </row>
    <row r="14" spans="1:6" ht="14.25">
      <c r="A14" s="665" t="s">
        <v>510</v>
      </c>
      <c r="B14" s="665" t="s">
        <v>573</v>
      </c>
      <c r="C14" s="665">
        <v>644</v>
      </c>
      <c r="D14" s="665">
        <v>12202</v>
      </c>
      <c r="E14" s="1043">
        <f>('Ardh e shp - natyres'!E21)/1000</f>
        <v>0</v>
      </c>
      <c r="F14" s="1043">
        <f>('Ardh e shp - natyres'!F21)/1000</f>
        <v>2789.864</v>
      </c>
    </row>
    <row r="15" spans="1:6" ht="14.25">
      <c r="A15" s="665">
        <v>3</v>
      </c>
      <c r="B15" s="665" t="s">
        <v>574</v>
      </c>
      <c r="C15" s="665">
        <v>68</v>
      </c>
      <c r="D15" s="665">
        <v>12300</v>
      </c>
      <c r="E15" s="1043">
        <f>('Ardh e shp - natyres'!E22)/1000</f>
        <v>0</v>
      </c>
      <c r="F15" s="1043">
        <f>('Ardh e shp - natyres'!F22)/1000</f>
        <v>0</v>
      </c>
    </row>
    <row r="16" spans="1:6" ht="14.25">
      <c r="A16" s="665">
        <v>4</v>
      </c>
      <c r="B16" s="665" t="s">
        <v>575</v>
      </c>
      <c r="C16" s="665">
        <v>61</v>
      </c>
      <c r="D16" s="665">
        <v>12400</v>
      </c>
      <c r="E16" s="1043">
        <f>E17+E18+E19+E20+E21+E22+E23+E24+E25+E26+E27+E28</f>
        <v>0</v>
      </c>
      <c r="F16" s="1043">
        <f>F17+F18+F19+F20+F21+F22+F23+F24+F25+F26+F27+F28</f>
        <v>22866.276000000002</v>
      </c>
    </row>
    <row r="17" spans="1:6" ht="14.25">
      <c r="A17" s="665" t="s">
        <v>509</v>
      </c>
      <c r="B17" s="665" t="s">
        <v>576</v>
      </c>
      <c r="C17" s="665"/>
      <c r="D17" s="665">
        <f>D16+1</f>
        <v>12401</v>
      </c>
      <c r="E17" s="1043"/>
      <c r="F17" s="1042"/>
    </row>
    <row r="18" spans="1:6" ht="14.25">
      <c r="A18" s="665" t="s">
        <v>510</v>
      </c>
      <c r="B18" s="665" t="s">
        <v>577</v>
      </c>
      <c r="C18" s="665">
        <v>611</v>
      </c>
      <c r="D18" s="665">
        <f t="shared" ref="D18:D28" si="0">D17+1</f>
        <v>12402</v>
      </c>
      <c r="E18" s="1043">
        <f>('Ardh e shp - natyres'!E24)/1000</f>
        <v>0</v>
      </c>
      <c r="F18" s="1043">
        <f>('Ardh e shp - natyres'!F24)/1000</f>
        <v>22866.276000000002</v>
      </c>
    </row>
    <row r="19" spans="1:6" ht="14.25">
      <c r="A19" s="665" t="s">
        <v>544</v>
      </c>
      <c r="B19" s="665" t="s">
        <v>547</v>
      </c>
      <c r="C19" s="665">
        <v>613</v>
      </c>
      <c r="D19" s="665">
        <f t="shared" si="0"/>
        <v>12403</v>
      </c>
      <c r="E19" s="1043"/>
      <c r="F19" s="1042"/>
    </row>
    <row r="20" spans="1:6" ht="14.25">
      <c r="A20" s="665" t="s">
        <v>566</v>
      </c>
      <c r="B20" s="665" t="s">
        <v>578</v>
      </c>
      <c r="C20" s="665">
        <v>615</v>
      </c>
      <c r="D20" s="665">
        <f t="shared" si="0"/>
        <v>12404</v>
      </c>
      <c r="E20" s="1043">
        <f>('Ardh e shp - natyres'!E25)/1000</f>
        <v>0</v>
      </c>
      <c r="F20" s="1043">
        <f>('Ardh e shp - natyres'!F25)/1000</f>
        <v>0</v>
      </c>
    </row>
    <row r="21" spans="1:6" ht="14.25">
      <c r="A21" s="665" t="s">
        <v>568</v>
      </c>
      <c r="B21" s="665" t="s">
        <v>579</v>
      </c>
      <c r="C21" s="665">
        <v>616</v>
      </c>
      <c r="D21" s="665">
        <f t="shared" si="0"/>
        <v>12405</v>
      </c>
      <c r="E21" s="1043"/>
      <c r="F21" s="1042"/>
    </row>
    <row r="22" spans="1:6" ht="14.25">
      <c r="A22" s="665" t="s">
        <v>580</v>
      </c>
      <c r="B22" s="665" t="s">
        <v>581</v>
      </c>
      <c r="C22" s="665">
        <v>617</v>
      </c>
      <c r="D22" s="665">
        <f t="shared" si="0"/>
        <v>12406</v>
      </c>
      <c r="E22" s="1043"/>
      <c r="F22" s="1042"/>
    </row>
    <row r="23" spans="1:6" ht="14.25">
      <c r="A23" s="665" t="s">
        <v>582</v>
      </c>
      <c r="B23" s="665" t="s">
        <v>583</v>
      </c>
      <c r="C23" s="665">
        <v>618</v>
      </c>
      <c r="D23" s="665">
        <f t="shared" si="0"/>
        <v>12407</v>
      </c>
      <c r="E23" s="1043"/>
      <c r="F23" s="1042"/>
    </row>
    <row r="24" spans="1:6" ht="14.25">
      <c r="A24" s="665" t="s">
        <v>584</v>
      </c>
      <c r="B24" s="665" t="s">
        <v>585</v>
      </c>
      <c r="C24" s="665">
        <v>623</v>
      </c>
      <c r="D24" s="665">
        <f t="shared" si="0"/>
        <v>12408</v>
      </c>
      <c r="E24" s="1043"/>
      <c r="F24" s="1044"/>
    </row>
    <row r="25" spans="1:6" ht="14.25">
      <c r="A25" s="665" t="s">
        <v>586</v>
      </c>
      <c r="B25" s="665" t="s">
        <v>587</v>
      </c>
      <c r="C25" s="665">
        <v>624</v>
      </c>
      <c r="D25" s="665">
        <f t="shared" si="0"/>
        <v>12409</v>
      </c>
      <c r="E25" s="1042"/>
      <c r="F25" s="1042"/>
    </row>
    <row r="26" spans="1:6" ht="14.25">
      <c r="A26" s="665" t="s">
        <v>588</v>
      </c>
      <c r="B26" s="665" t="s">
        <v>589</v>
      </c>
      <c r="C26" s="665">
        <v>625</v>
      </c>
      <c r="D26" s="665">
        <f t="shared" si="0"/>
        <v>12410</v>
      </c>
      <c r="E26" s="1042"/>
      <c r="F26" s="1042"/>
    </row>
    <row r="27" spans="1:6" ht="14.25">
      <c r="A27" s="665" t="s">
        <v>590</v>
      </c>
      <c r="B27" s="665" t="s">
        <v>591</v>
      </c>
      <c r="C27" s="665">
        <v>626</v>
      </c>
      <c r="D27" s="665">
        <f t="shared" si="0"/>
        <v>12411</v>
      </c>
      <c r="E27" s="1042"/>
      <c r="F27" s="1042"/>
    </row>
    <row r="28" spans="1:6" ht="14.25">
      <c r="A28" s="665" t="s">
        <v>592</v>
      </c>
      <c r="B28" s="665" t="s">
        <v>593</v>
      </c>
      <c r="C28" s="665">
        <v>627</v>
      </c>
      <c r="D28" s="665">
        <f t="shared" si="0"/>
        <v>12412</v>
      </c>
      <c r="E28" s="1042">
        <f>E29+E30</f>
        <v>0</v>
      </c>
      <c r="F28" s="1042">
        <f>F29+F30</f>
        <v>0</v>
      </c>
    </row>
    <row r="29" spans="1:6" ht="14.25">
      <c r="A29" s="665"/>
      <c r="B29" s="668" t="s">
        <v>594</v>
      </c>
      <c r="C29" s="665">
        <v>6271</v>
      </c>
      <c r="D29" s="665">
        <v>124121</v>
      </c>
      <c r="E29" s="1042"/>
      <c r="F29" s="1042"/>
    </row>
    <row r="30" spans="1:6" ht="14.25">
      <c r="A30" s="665"/>
      <c r="B30" s="668" t="s">
        <v>595</v>
      </c>
      <c r="C30" s="665">
        <v>6272</v>
      </c>
      <c r="D30" s="665">
        <v>124122</v>
      </c>
      <c r="E30" s="1042"/>
      <c r="F30" s="1042"/>
    </row>
    <row r="31" spans="1:6" ht="14.25">
      <c r="A31" s="665" t="s">
        <v>596</v>
      </c>
      <c r="B31" s="665" t="s">
        <v>597</v>
      </c>
      <c r="C31" s="665">
        <v>628</v>
      </c>
      <c r="D31" s="665">
        <v>12413</v>
      </c>
      <c r="E31" s="1042"/>
      <c r="F31" s="1042"/>
    </row>
    <row r="32" spans="1:6" ht="14.25">
      <c r="A32" s="665">
        <v>5</v>
      </c>
      <c r="B32" s="665" t="s">
        <v>598</v>
      </c>
      <c r="C32" s="665">
        <v>63</v>
      </c>
      <c r="D32" s="665">
        <v>12500</v>
      </c>
      <c r="E32" s="1043"/>
      <c r="F32" s="1042"/>
    </row>
    <row r="33" spans="1:6" ht="14.25">
      <c r="A33" s="663" t="s">
        <v>509</v>
      </c>
      <c r="B33" s="665" t="s">
        <v>599</v>
      </c>
      <c r="C33" s="665">
        <v>632</v>
      </c>
      <c r="D33" s="665">
        <f>D32+1</f>
        <v>12501</v>
      </c>
      <c r="E33" s="1043"/>
      <c r="F33" s="1042"/>
    </row>
    <row r="34" spans="1:6" ht="14.25">
      <c r="A34" s="663" t="s">
        <v>510</v>
      </c>
      <c r="B34" s="665" t="s">
        <v>600</v>
      </c>
      <c r="C34" s="665">
        <v>633</v>
      </c>
      <c r="D34" s="665">
        <f>D33+1</f>
        <v>12502</v>
      </c>
      <c r="E34" s="1042"/>
      <c r="F34" s="1042"/>
    </row>
    <row r="35" spans="1:6" ht="14.25">
      <c r="A35" s="663" t="s">
        <v>544</v>
      </c>
      <c r="B35" s="665" t="s">
        <v>601</v>
      </c>
      <c r="C35" s="665">
        <v>634</v>
      </c>
      <c r="D35" s="665">
        <f>D34+1</f>
        <v>12503</v>
      </c>
      <c r="E35" s="1043"/>
      <c r="F35" s="1042"/>
    </row>
    <row r="36" spans="1:6" ht="14.25">
      <c r="A36" s="663" t="s">
        <v>566</v>
      </c>
      <c r="B36" s="665" t="s">
        <v>602</v>
      </c>
      <c r="C36" s="667">
        <v>635638</v>
      </c>
      <c r="D36" s="665">
        <f>D35+1</f>
        <v>12504</v>
      </c>
      <c r="E36" s="1043"/>
      <c r="F36" s="1042"/>
    </row>
    <row r="37" spans="1:6" ht="14.25">
      <c r="A37" s="669"/>
      <c r="B37" s="665" t="s">
        <v>603</v>
      </c>
      <c r="C37" s="669"/>
      <c r="D37" s="665">
        <f>D36+1</f>
        <v>12505</v>
      </c>
      <c r="E37" s="1043">
        <f>E6+E12+E15+E16+E32</f>
        <v>0</v>
      </c>
      <c r="F37" s="1043">
        <f>F6+F12+F15+F16+F32</f>
        <v>49487.377499000002</v>
      </c>
    </row>
    <row r="38" spans="1:6" ht="14.25">
      <c r="A38" s="670"/>
      <c r="B38" s="670"/>
      <c r="C38" s="670"/>
      <c r="D38" s="670"/>
      <c r="E38" s="1045"/>
      <c r="F38" s="1046"/>
    </row>
    <row r="39" spans="1:6" ht="14.25">
      <c r="A39" s="671"/>
      <c r="B39" s="665" t="s">
        <v>604</v>
      </c>
      <c r="C39" s="671"/>
      <c r="D39" s="671"/>
      <c r="E39" s="662">
        <v>2012</v>
      </c>
      <c r="F39" s="662">
        <v>2011</v>
      </c>
    </row>
    <row r="40" spans="1:6" ht="14.25">
      <c r="A40" s="669">
        <v>1</v>
      </c>
      <c r="B40" s="665" t="s">
        <v>605</v>
      </c>
      <c r="C40" s="669"/>
      <c r="D40" s="669">
        <v>14000</v>
      </c>
      <c r="E40" s="1047">
        <f>T!AS27/12</f>
        <v>0</v>
      </c>
      <c r="F40" s="1048"/>
    </row>
    <row r="41" spans="1:6" ht="14.25">
      <c r="A41" s="669">
        <v>2</v>
      </c>
      <c r="B41" s="665" t="s">
        <v>606</v>
      </c>
      <c r="C41" s="669"/>
      <c r="D41" s="669">
        <v>15000</v>
      </c>
      <c r="E41" s="1047"/>
      <c r="F41" s="1048"/>
    </row>
    <row r="42" spans="1:6" ht="14.25">
      <c r="A42" s="671" t="s">
        <v>509</v>
      </c>
      <c r="B42" s="672" t="s">
        <v>607</v>
      </c>
      <c r="C42" s="671"/>
      <c r="D42" s="669">
        <v>15001</v>
      </c>
      <c r="E42" s="1049"/>
      <c r="F42" s="1049"/>
    </row>
    <row r="43" spans="1:6" ht="14.25">
      <c r="A43" s="671"/>
      <c r="B43" s="673" t="s">
        <v>608</v>
      </c>
      <c r="C43" s="671"/>
      <c r="D43" s="669">
        <v>150011</v>
      </c>
      <c r="E43" s="1049"/>
      <c r="F43" s="1049"/>
    </row>
    <row r="44" spans="1:6" ht="14.25">
      <c r="A44" s="671" t="s">
        <v>510</v>
      </c>
      <c r="B44" s="672" t="s">
        <v>609</v>
      </c>
      <c r="C44" s="671"/>
      <c r="D44" s="669">
        <v>15002</v>
      </c>
      <c r="E44" s="1049"/>
      <c r="F44" s="1049"/>
    </row>
    <row r="45" spans="1:6" ht="14.25">
      <c r="A45" s="671"/>
      <c r="B45" s="673" t="s">
        <v>610</v>
      </c>
      <c r="C45" s="671"/>
      <c r="D45" s="669">
        <v>150021</v>
      </c>
      <c r="E45" s="1049"/>
      <c r="F45" s="1049"/>
    </row>
    <row r="47" spans="1:6" ht="15">
      <c r="C47" s="1414" t="s">
        <v>533</v>
      </c>
      <c r="D47" s="1414"/>
      <c r="E47" s="1414"/>
      <c r="F47" s="1414"/>
    </row>
    <row r="48" spans="1:6">
      <c r="C48" s="19"/>
      <c r="D48" s="19" t="str">
        <f>'Stat - te ardhur'!E26</f>
        <v>Geri  CIPI</v>
      </c>
      <c r="E48" s="1037"/>
      <c r="F48" s="1037"/>
    </row>
  </sheetData>
  <mergeCells count="6">
    <mergeCell ref="C47:F47"/>
    <mergeCell ref="A4:A5"/>
    <mergeCell ref="B4:B5"/>
    <mergeCell ref="C4:C5"/>
    <mergeCell ref="D4:D5"/>
    <mergeCell ref="E4:F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F25" sqref="F25"/>
    </sheetView>
  </sheetViews>
  <sheetFormatPr defaultRowHeight="12.75"/>
  <cols>
    <col min="1" max="1" width="6.85546875" customWidth="1"/>
    <col min="2" max="2" width="7.140625" customWidth="1"/>
    <col min="3" max="3" width="33.5703125" customWidth="1"/>
    <col min="4" max="4" width="16.140625" style="1050" customWidth="1"/>
  </cols>
  <sheetData>
    <row r="1" spans="1:4" ht="15">
      <c r="A1" s="1422" t="s">
        <v>527</v>
      </c>
      <c r="B1" s="1422"/>
      <c r="C1" s="19" t="str">
        <f>'U - statist'!C1</f>
        <v>KLUBI I FUTBOLLIT FLAMURTARI</v>
      </c>
    </row>
    <row r="2" spans="1:4" ht="15">
      <c r="A2" s="648" t="s">
        <v>404</v>
      </c>
      <c r="B2" s="648"/>
      <c r="C2" s="19" t="str">
        <f>'U - statist'!C2</f>
        <v>K56703205A</v>
      </c>
    </row>
    <row r="3" spans="1:4" ht="11.25" customHeight="1">
      <c r="A3" s="648"/>
      <c r="B3" s="648"/>
      <c r="D3" s="1050" t="s">
        <v>611</v>
      </c>
    </row>
    <row r="4" spans="1:4" ht="15.75" customHeight="1">
      <c r="A4" s="665" t="s">
        <v>1</v>
      </c>
      <c r="B4" s="665"/>
      <c r="C4" s="665" t="s">
        <v>612</v>
      </c>
      <c r="D4" s="1051" t="s">
        <v>613</v>
      </c>
    </row>
    <row r="5" spans="1:4" ht="14.25">
      <c r="A5" s="665">
        <v>1</v>
      </c>
      <c r="B5" s="669" t="s">
        <v>614</v>
      </c>
      <c r="C5" s="669" t="s">
        <v>615</v>
      </c>
      <c r="D5" s="1052"/>
    </row>
    <row r="6" spans="1:4" ht="14.25" customHeight="1">
      <c r="A6" s="665">
        <f>A5+1</f>
        <v>2</v>
      </c>
      <c r="B6" s="669" t="s">
        <v>614</v>
      </c>
      <c r="C6" s="674" t="s">
        <v>616</v>
      </c>
      <c r="D6" s="1052"/>
    </row>
    <row r="7" spans="1:4" ht="15" customHeight="1">
      <c r="A7" s="665">
        <f t="shared" ref="A7:A12" si="0">A6+1</f>
        <v>3</v>
      </c>
      <c r="B7" s="669" t="s">
        <v>614</v>
      </c>
      <c r="C7" s="674" t="s">
        <v>617</v>
      </c>
      <c r="D7" s="1052"/>
    </row>
    <row r="8" spans="1:4" ht="14.25">
      <c r="A8" s="665">
        <f t="shared" si="0"/>
        <v>4</v>
      </c>
      <c r="B8" s="669" t="s">
        <v>614</v>
      </c>
      <c r="C8" s="674" t="s">
        <v>618</v>
      </c>
      <c r="D8" s="1052"/>
    </row>
    <row r="9" spans="1:4" ht="11.25" customHeight="1">
      <c r="A9" s="665">
        <f t="shared" si="0"/>
        <v>5</v>
      </c>
      <c r="B9" s="669" t="s">
        <v>614</v>
      </c>
      <c r="C9" s="674" t="s">
        <v>619</v>
      </c>
      <c r="D9" s="1052"/>
    </row>
    <row r="10" spans="1:4" ht="11.25" customHeight="1">
      <c r="A10" s="665">
        <f t="shared" si="0"/>
        <v>6</v>
      </c>
      <c r="B10" s="669" t="s">
        <v>614</v>
      </c>
      <c r="C10" s="674" t="s">
        <v>620</v>
      </c>
      <c r="D10" s="1052"/>
    </row>
    <row r="11" spans="1:4" ht="13.5" customHeight="1">
      <c r="A11" s="665">
        <f t="shared" si="0"/>
        <v>7</v>
      </c>
      <c r="B11" s="669" t="s">
        <v>614</v>
      </c>
      <c r="C11" s="674" t="s">
        <v>621</v>
      </c>
      <c r="D11" s="1052"/>
    </row>
    <row r="12" spans="1:4" ht="14.25">
      <c r="A12" s="665">
        <f t="shared" si="0"/>
        <v>8</v>
      </c>
      <c r="B12" s="669" t="s">
        <v>614</v>
      </c>
      <c r="C12" s="674" t="s">
        <v>622</v>
      </c>
      <c r="D12" s="1052">
        <f>'Ardh e shp - natyres'!E13</f>
        <v>0</v>
      </c>
    </row>
    <row r="13" spans="1:4" ht="11.25" customHeight="1">
      <c r="A13" s="665" t="s">
        <v>4</v>
      </c>
      <c r="B13" s="665"/>
      <c r="C13" s="675" t="s">
        <v>623</v>
      </c>
      <c r="D13" s="1052">
        <f>SUM(D5:D12)</f>
        <v>0</v>
      </c>
    </row>
    <row r="14" spans="1:4" ht="14.25">
      <c r="A14" s="665">
        <v>9</v>
      </c>
      <c r="B14" s="669" t="s">
        <v>624</v>
      </c>
      <c r="C14" s="674" t="s">
        <v>625</v>
      </c>
      <c r="D14" s="1052"/>
    </row>
    <row r="15" spans="1:4" ht="13.5" customHeight="1">
      <c r="A15" s="665">
        <f>A14+1</f>
        <v>10</v>
      </c>
      <c r="B15" s="669" t="s">
        <v>624</v>
      </c>
      <c r="C15" s="674" t="s">
        <v>626</v>
      </c>
      <c r="D15" s="1052">
        <f>'Ardh e shp - natyres'!E11+'Ardh e shp - natyres'!E12+'Ardh e shp - natyres'!E14</f>
        <v>0</v>
      </c>
    </row>
    <row r="16" spans="1:4" ht="12.75" customHeight="1">
      <c r="A16" s="665">
        <f>A15+1</f>
        <v>11</v>
      </c>
      <c r="B16" s="669" t="s">
        <v>624</v>
      </c>
      <c r="C16" s="674" t="s">
        <v>627</v>
      </c>
      <c r="D16" s="1053" t="s">
        <v>133</v>
      </c>
    </row>
    <row r="17" spans="1:4" ht="14.25" customHeight="1">
      <c r="A17" s="665" t="s">
        <v>20</v>
      </c>
      <c r="B17" s="665"/>
      <c r="C17" s="675" t="s">
        <v>628</v>
      </c>
      <c r="D17" s="1052">
        <f>SUM(D14:D16)</f>
        <v>0</v>
      </c>
    </row>
    <row r="18" spans="1:4" ht="15.75" customHeight="1">
      <c r="A18" s="669">
        <v>12</v>
      </c>
      <c r="B18" s="669" t="s">
        <v>629</v>
      </c>
      <c r="C18" s="674" t="s">
        <v>630</v>
      </c>
      <c r="D18" s="1052">
        <v>0</v>
      </c>
    </row>
    <row r="19" spans="1:4" ht="14.25" customHeight="1">
      <c r="A19" s="669">
        <f>A18+1</f>
        <v>13</v>
      </c>
      <c r="B19" s="669" t="s">
        <v>629</v>
      </c>
      <c r="C19" s="674" t="s">
        <v>631</v>
      </c>
      <c r="D19" s="1052">
        <v>0</v>
      </c>
    </row>
    <row r="20" spans="1:4" ht="13.5" customHeight="1">
      <c r="A20" s="669">
        <f t="shared" ref="A20:A25" si="1">A19+1</f>
        <v>14</v>
      </c>
      <c r="B20" s="669" t="s">
        <v>629</v>
      </c>
      <c r="C20" s="674" t="s">
        <v>632</v>
      </c>
      <c r="D20" s="1052">
        <v>0</v>
      </c>
    </row>
    <row r="21" spans="1:4" ht="12" customHeight="1">
      <c r="A21" s="669">
        <f t="shared" si="1"/>
        <v>15</v>
      </c>
      <c r="B21" s="669" t="s">
        <v>629</v>
      </c>
      <c r="C21" s="674" t="s">
        <v>633</v>
      </c>
      <c r="D21" s="1052">
        <v>0</v>
      </c>
    </row>
    <row r="22" spans="1:4" ht="12.75" customHeight="1">
      <c r="A22" s="669">
        <f t="shared" si="1"/>
        <v>16</v>
      </c>
      <c r="B22" s="669" t="s">
        <v>629</v>
      </c>
      <c r="C22" s="674" t="s">
        <v>634</v>
      </c>
      <c r="D22" s="1052">
        <v>0</v>
      </c>
    </row>
    <row r="23" spans="1:4" ht="14.25" customHeight="1">
      <c r="A23" s="669">
        <f t="shared" si="1"/>
        <v>17</v>
      </c>
      <c r="B23" s="669" t="s">
        <v>629</v>
      </c>
      <c r="C23" s="674" t="s">
        <v>635</v>
      </c>
      <c r="D23" s="1052">
        <v>0</v>
      </c>
    </row>
    <row r="24" spans="1:4" ht="14.25" customHeight="1">
      <c r="A24" s="669">
        <f t="shared" si="1"/>
        <v>18</v>
      </c>
      <c r="B24" s="669" t="s">
        <v>629</v>
      </c>
      <c r="C24" s="674" t="s">
        <v>636</v>
      </c>
      <c r="D24" s="1052">
        <v>0</v>
      </c>
    </row>
    <row r="25" spans="1:4" ht="15.75" customHeight="1">
      <c r="A25" s="669">
        <f t="shared" si="1"/>
        <v>19</v>
      </c>
      <c r="B25" s="669" t="s">
        <v>629</v>
      </c>
      <c r="C25" s="674" t="s">
        <v>637</v>
      </c>
      <c r="D25" s="1052">
        <v>0</v>
      </c>
    </row>
    <row r="26" spans="1:4" ht="12.75" customHeight="1">
      <c r="A26" s="665" t="s">
        <v>44</v>
      </c>
      <c r="B26" s="665"/>
      <c r="C26" s="675" t="s">
        <v>638</v>
      </c>
      <c r="D26" s="1052">
        <f>SUM(D17:D25)</f>
        <v>0</v>
      </c>
    </row>
    <row r="27" spans="1:4" ht="15" customHeight="1">
      <c r="A27" s="669">
        <v>20</v>
      </c>
      <c r="B27" s="669" t="s">
        <v>639</v>
      </c>
      <c r="C27" s="674" t="s">
        <v>640</v>
      </c>
      <c r="D27" s="1052"/>
    </row>
    <row r="28" spans="1:4" ht="13.5" customHeight="1">
      <c r="A28" s="669">
        <f>A27+1</f>
        <v>21</v>
      </c>
      <c r="B28" s="669" t="s">
        <v>639</v>
      </c>
      <c r="C28" s="674" t="s">
        <v>641</v>
      </c>
      <c r="D28" s="1052"/>
    </row>
    <row r="29" spans="1:4" ht="14.25" customHeight="1">
      <c r="A29" s="669">
        <f>A28+1</f>
        <v>22</v>
      </c>
      <c r="B29" s="669" t="s">
        <v>639</v>
      </c>
      <c r="C29" s="674" t="s">
        <v>642</v>
      </c>
      <c r="D29" s="1052"/>
    </row>
    <row r="30" spans="1:4" ht="15" customHeight="1">
      <c r="A30" s="669">
        <f>A29+1</f>
        <v>23</v>
      </c>
      <c r="B30" s="669" t="s">
        <v>639</v>
      </c>
      <c r="C30" s="674" t="s">
        <v>643</v>
      </c>
      <c r="D30" s="1052">
        <v>0</v>
      </c>
    </row>
    <row r="31" spans="1:4" ht="12" customHeight="1">
      <c r="A31" s="665" t="s">
        <v>644</v>
      </c>
      <c r="B31" s="665"/>
      <c r="C31" s="675" t="s">
        <v>645</v>
      </c>
      <c r="D31" s="1052">
        <f>SUM(D27:D30)</f>
        <v>0</v>
      </c>
    </row>
    <row r="32" spans="1:4" ht="14.25" customHeight="1">
      <c r="A32" s="669">
        <v>24</v>
      </c>
      <c r="B32" s="669" t="s">
        <v>646</v>
      </c>
      <c r="C32" s="674" t="s">
        <v>647</v>
      </c>
      <c r="D32" s="1054"/>
    </row>
    <row r="33" spans="1:4" ht="14.25">
      <c r="A33" s="669">
        <f>A32+1</f>
        <v>25</v>
      </c>
      <c r="B33" s="669" t="s">
        <v>646</v>
      </c>
      <c r="C33" s="674" t="s">
        <v>648</v>
      </c>
      <c r="D33" s="1054"/>
    </row>
    <row r="34" spans="1:4" ht="13.5" customHeight="1">
      <c r="A34" s="669">
        <f t="shared" ref="A34:A42" si="2">A33+1</f>
        <v>26</v>
      </c>
      <c r="B34" s="669" t="s">
        <v>646</v>
      </c>
      <c r="C34" s="674" t="s">
        <v>649</v>
      </c>
      <c r="D34" s="1054"/>
    </row>
    <row r="35" spans="1:4" ht="14.25">
      <c r="A35" s="669">
        <f t="shared" si="2"/>
        <v>27</v>
      </c>
      <c r="B35" s="669" t="s">
        <v>646</v>
      </c>
      <c r="C35" s="674" t="s">
        <v>650</v>
      </c>
      <c r="D35" s="1054"/>
    </row>
    <row r="36" spans="1:4" ht="9.75" customHeight="1">
      <c r="A36" s="669">
        <f t="shared" si="2"/>
        <v>28</v>
      </c>
      <c r="B36" s="669" t="s">
        <v>646</v>
      </c>
      <c r="C36" s="674" t="s">
        <v>651</v>
      </c>
      <c r="D36" s="1054"/>
    </row>
    <row r="37" spans="1:4" ht="11.25" customHeight="1">
      <c r="A37" s="669">
        <f t="shared" si="2"/>
        <v>29</v>
      </c>
      <c r="B37" s="669" t="s">
        <v>646</v>
      </c>
      <c r="C37" s="674" t="s">
        <v>652</v>
      </c>
      <c r="D37" s="1054"/>
    </row>
    <row r="38" spans="1:4" ht="12" customHeight="1">
      <c r="A38" s="669">
        <f t="shared" si="2"/>
        <v>30</v>
      </c>
      <c r="B38" s="669" t="s">
        <v>646</v>
      </c>
      <c r="C38" s="674" t="s">
        <v>653</v>
      </c>
      <c r="D38" s="1054"/>
    </row>
    <row r="39" spans="1:4" ht="12" customHeight="1">
      <c r="A39" s="669">
        <f t="shared" si="2"/>
        <v>31</v>
      </c>
      <c r="B39" s="669" t="s">
        <v>646</v>
      </c>
      <c r="C39" s="674" t="s">
        <v>654</v>
      </c>
      <c r="D39" s="1054"/>
    </row>
    <row r="40" spans="1:4" ht="11.25" customHeight="1">
      <c r="A40" s="669">
        <f t="shared" si="2"/>
        <v>32</v>
      </c>
      <c r="B40" s="669" t="s">
        <v>646</v>
      </c>
      <c r="C40" s="674" t="s">
        <v>655</v>
      </c>
      <c r="D40" s="1054"/>
    </row>
    <row r="41" spans="1:4" ht="13.5" customHeight="1">
      <c r="A41" s="669">
        <f t="shared" si="2"/>
        <v>33</v>
      </c>
      <c r="B41" s="669" t="s">
        <v>646</v>
      </c>
      <c r="C41" s="674" t="s">
        <v>656</v>
      </c>
      <c r="D41" s="1054"/>
    </row>
    <row r="42" spans="1:4" ht="12" customHeight="1">
      <c r="A42" s="669">
        <f t="shared" si="2"/>
        <v>34</v>
      </c>
      <c r="B42" s="669" t="s">
        <v>646</v>
      </c>
      <c r="C42" s="674" t="s">
        <v>583</v>
      </c>
      <c r="D42" s="1054">
        <v>0</v>
      </c>
    </row>
    <row r="43" spans="1:4" ht="16.5" customHeight="1">
      <c r="A43" s="665" t="s">
        <v>159</v>
      </c>
      <c r="B43" s="665"/>
      <c r="C43" s="675" t="s">
        <v>657</v>
      </c>
      <c r="D43" s="1052">
        <f>SUM(D32:D42)</f>
        <v>0</v>
      </c>
    </row>
    <row r="44" spans="1:4" ht="7.5" customHeight="1">
      <c r="A44" s="1"/>
      <c r="B44" s="1"/>
      <c r="C44" s="1"/>
      <c r="D44" s="1055"/>
    </row>
    <row r="45" spans="1:4" ht="14.25">
      <c r="A45" s="1"/>
      <c r="B45" s="663" t="s">
        <v>958</v>
      </c>
      <c r="C45" s="22"/>
      <c r="D45" s="928" t="s">
        <v>658</v>
      </c>
    </row>
    <row r="46" spans="1:4" ht="14.25">
      <c r="B46" s="1421" t="s">
        <v>659</v>
      </c>
      <c r="C46" s="1421"/>
      <c r="D46" s="1047"/>
    </row>
    <row r="47" spans="1:4" ht="14.25">
      <c r="B47" s="1421" t="s">
        <v>660</v>
      </c>
      <c r="C47" s="1421"/>
      <c r="D47" s="1047"/>
    </row>
    <row r="48" spans="1:4" ht="14.25">
      <c r="B48" s="1421" t="s">
        <v>661</v>
      </c>
      <c r="C48" s="1421"/>
      <c r="D48" s="1056"/>
    </row>
    <row r="49" spans="2:4" ht="14.25">
      <c r="B49" s="1421" t="s">
        <v>662</v>
      </c>
      <c r="C49" s="1421"/>
      <c r="D49" s="1056"/>
    </row>
    <row r="50" spans="2:4" ht="14.25">
      <c r="B50" s="1421" t="s">
        <v>663</v>
      </c>
      <c r="C50" s="1421"/>
      <c r="D50" s="1056"/>
    </row>
    <row r="51" spans="2:4">
      <c r="B51" s="1421" t="s">
        <v>664</v>
      </c>
      <c r="C51" s="1421"/>
      <c r="D51" s="1052"/>
    </row>
    <row r="52" spans="2:4" ht="15">
      <c r="D52" s="1057" t="s">
        <v>533</v>
      </c>
    </row>
    <row r="53" spans="2:4">
      <c r="D53" s="1058" t="str">
        <f>'Stat - Kostot '!D48</f>
        <v>Geri  CIPI</v>
      </c>
    </row>
  </sheetData>
  <mergeCells count="7">
    <mergeCell ref="B51:C51"/>
    <mergeCell ref="A1:B1"/>
    <mergeCell ref="B46:C46"/>
    <mergeCell ref="B47:C47"/>
    <mergeCell ref="B48:C48"/>
    <mergeCell ref="B49:C49"/>
    <mergeCell ref="B50:C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5"/>
  <sheetViews>
    <sheetView workbookViewId="0">
      <selection activeCell="E9" sqref="E9"/>
    </sheetView>
  </sheetViews>
  <sheetFormatPr defaultRowHeight="12.75"/>
  <cols>
    <col min="1" max="1" width="3.85546875" customWidth="1"/>
    <col min="2" max="2" width="4.28515625" customWidth="1"/>
    <col min="3" max="3" width="53.5703125" customWidth="1"/>
    <col min="4" max="4" width="8" customWidth="1"/>
    <col min="5" max="5" width="13.28515625" style="89" customWidth="1"/>
    <col min="6" max="6" width="12.5703125" style="89" customWidth="1"/>
    <col min="7" max="7" width="7.140625" customWidth="1"/>
    <col min="8" max="8" width="12.7109375" customWidth="1"/>
    <col min="9" max="9" width="16.85546875" style="89" customWidth="1"/>
    <col min="10" max="10" width="18.140625" style="89" customWidth="1"/>
  </cols>
  <sheetData>
    <row r="1" spans="2:10">
      <c r="E1" s="94"/>
    </row>
    <row r="2" spans="2:10" ht="15.75">
      <c r="B2" s="1176" t="s">
        <v>70</v>
      </c>
      <c r="C2" s="1176"/>
      <c r="D2" s="1176"/>
      <c r="F2" s="94">
        <f>'Kopertina '!F29</f>
        <v>2012</v>
      </c>
      <c r="I2"/>
      <c r="J2"/>
    </row>
    <row r="3" spans="2:10" ht="15.75">
      <c r="B3" s="20"/>
      <c r="C3" s="20"/>
      <c r="D3" s="20"/>
      <c r="I3"/>
      <c r="J3"/>
    </row>
    <row r="4" spans="2:10" ht="15.75">
      <c r="B4" s="1176" t="s">
        <v>54</v>
      </c>
      <c r="C4" s="1176"/>
      <c r="D4" s="1176"/>
      <c r="I4"/>
      <c r="J4"/>
    </row>
    <row r="5" spans="2:10" ht="13.5" thickBot="1">
      <c r="I5"/>
      <c r="J5"/>
    </row>
    <row r="6" spans="2:10" ht="18.75" customHeight="1">
      <c r="B6" s="1179" t="s">
        <v>1</v>
      </c>
      <c r="C6" s="1179" t="s">
        <v>55</v>
      </c>
      <c r="D6" s="1177" t="s">
        <v>857</v>
      </c>
      <c r="E6" s="1169" t="s">
        <v>858</v>
      </c>
      <c r="F6" s="1169" t="s">
        <v>859</v>
      </c>
      <c r="I6"/>
      <c r="J6"/>
    </row>
    <row r="7" spans="2:10" ht="13.5" customHeight="1" thickBot="1">
      <c r="B7" s="1180"/>
      <c r="C7" s="1180"/>
      <c r="D7" s="1178"/>
      <c r="E7" s="1174"/>
      <c r="F7" s="1174"/>
      <c r="I7"/>
      <c r="J7"/>
    </row>
    <row r="8" spans="2:10" ht="22.5" customHeight="1" thickBot="1">
      <c r="B8" s="414" t="s">
        <v>72</v>
      </c>
      <c r="C8" s="415" t="s">
        <v>297</v>
      </c>
      <c r="D8" s="416"/>
      <c r="E8" s="417">
        <f>E9+E10+E11+E12+E13+E14+E15</f>
        <v>0</v>
      </c>
      <c r="F8" s="417">
        <f>F9+F10+F11+F12 +F13+F14+F15</f>
        <v>50789793</v>
      </c>
      <c r="I8"/>
      <c r="J8"/>
    </row>
    <row r="9" spans="2:10" ht="25.5" customHeight="1">
      <c r="B9" s="23">
        <v>1</v>
      </c>
      <c r="C9" s="80" t="s">
        <v>931</v>
      </c>
      <c r="D9" s="64" t="s">
        <v>930</v>
      </c>
      <c r="E9" s="418"/>
      <c r="F9" s="419"/>
      <c r="I9"/>
      <c r="J9"/>
    </row>
    <row r="10" spans="2:10" ht="23.25" customHeight="1" thickBot="1">
      <c r="B10" s="24">
        <v>2</v>
      </c>
      <c r="C10" s="82" t="s">
        <v>1003</v>
      </c>
      <c r="D10" s="64" t="s">
        <v>930</v>
      </c>
      <c r="E10" s="420"/>
      <c r="F10" s="421">
        <v>50789793</v>
      </c>
      <c r="I10"/>
      <c r="J10"/>
    </row>
    <row r="11" spans="2:10" ht="23.25" customHeight="1">
      <c r="B11" s="23">
        <v>3</v>
      </c>
      <c r="C11" s="82" t="s">
        <v>932</v>
      </c>
      <c r="D11" s="55" t="s">
        <v>129</v>
      </c>
      <c r="E11" s="420"/>
      <c r="F11" s="421"/>
      <c r="I11"/>
      <c r="J11"/>
    </row>
    <row r="12" spans="2:10" ht="22.5" customHeight="1" thickBot="1">
      <c r="B12" s="24">
        <v>4</v>
      </c>
      <c r="C12" s="82" t="s">
        <v>933</v>
      </c>
      <c r="D12" s="55" t="s">
        <v>934</v>
      </c>
      <c r="E12" s="420"/>
      <c r="F12" s="421">
        <v>0</v>
      </c>
      <c r="H12" s="1069"/>
      <c r="I12" s="1069"/>
      <c r="J12" s="1069"/>
    </row>
    <row r="13" spans="2:10" ht="22.5" customHeight="1">
      <c r="B13" s="23">
        <v>5</v>
      </c>
      <c r="C13" s="82" t="s">
        <v>665</v>
      </c>
      <c r="D13" s="55" t="s">
        <v>934</v>
      </c>
      <c r="E13" s="420">
        <f>'P -Ardh Analiz '!T29</f>
        <v>0</v>
      </c>
      <c r="F13" s="421"/>
      <c r="I13"/>
      <c r="J13"/>
    </row>
    <row r="14" spans="2:10" ht="22.5" customHeight="1" thickBot="1">
      <c r="B14" s="24">
        <v>6</v>
      </c>
      <c r="C14" s="82" t="s">
        <v>666</v>
      </c>
      <c r="D14" s="55" t="s">
        <v>934</v>
      </c>
      <c r="E14" s="420">
        <f>'P -Ardh Analiz '!Y29</f>
        <v>0</v>
      </c>
      <c r="F14" s="421"/>
      <c r="I14"/>
      <c r="J14"/>
    </row>
    <row r="15" spans="2:10" ht="22.5" customHeight="1">
      <c r="B15" s="23">
        <v>7</v>
      </c>
      <c r="C15" s="82" t="s">
        <v>476</v>
      </c>
      <c r="D15" s="55"/>
      <c r="E15" s="420">
        <f>'AKTIVI '!E23-'AKTIVI '!F23</f>
        <v>0</v>
      </c>
      <c r="F15" s="421"/>
      <c r="I15"/>
      <c r="J15"/>
    </row>
    <row r="16" spans="2:10" ht="21" customHeight="1">
      <c r="B16" s="411" t="s">
        <v>78</v>
      </c>
      <c r="C16" s="412" t="s">
        <v>240</v>
      </c>
      <c r="D16" s="413"/>
      <c r="E16" s="422">
        <f>E17+E18+E19+E22+E23+E24+E25</f>
        <v>0</v>
      </c>
      <c r="F16" s="422">
        <f>F17+F18+F19+F22+F23+F24+F25</f>
        <v>50789793</v>
      </c>
      <c r="I16"/>
      <c r="J16"/>
    </row>
    <row r="17" spans="2:10" ht="22.5" customHeight="1">
      <c r="B17" s="338">
        <v>8</v>
      </c>
      <c r="C17" s="84" t="s">
        <v>477</v>
      </c>
      <c r="D17" s="278"/>
      <c r="E17" s="423"/>
      <c r="F17" s="424">
        <v>19633</v>
      </c>
      <c r="I17"/>
      <c r="J17"/>
    </row>
    <row r="18" spans="2:10" ht="22.5" customHeight="1">
      <c r="B18" s="24">
        <v>9</v>
      </c>
      <c r="C18" s="22" t="s">
        <v>56</v>
      </c>
      <c r="D18" s="55" t="s">
        <v>156</v>
      </c>
      <c r="E18" s="420"/>
      <c r="F18" s="421">
        <v>7731402</v>
      </c>
      <c r="I18"/>
      <c r="J18"/>
    </row>
    <row r="19" spans="2:10" ht="21.75" customHeight="1">
      <c r="B19" s="24">
        <v>10</v>
      </c>
      <c r="C19" s="22" t="s">
        <v>57</v>
      </c>
      <c r="D19" s="55" t="s">
        <v>157</v>
      </c>
      <c r="E19" s="426">
        <f>E20+E21</f>
        <v>0</v>
      </c>
      <c r="F19" s="421">
        <f>F20+F21</f>
        <v>20172482</v>
      </c>
      <c r="I19"/>
      <c r="J19"/>
    </row>
    <row r="20" spans="2:10" ht="21.75" customHeight="1">
      <c r="B20" s="24"/>
      <c r="C20" s="22" t="s">
        <v>58</v>
      </c>
      <c r="D20" s="55"/>
      <c r="E20" s="420"/>
      <c r="F20" s="421">
        <v>17382618</v>
      </c>
      <c r="I20"/>
      <c r="J20"/>
    </row>
    <row r="21" spans="2:10" ht="19.5" customHeight="1">
      <c r="B21" s="24"/>
      <c r="C21" s="22" t="s">
        <v>59</v>
      </c>
      <c r="D21" s="55"/>
      <c r="E21" s="420"/>
      <c r="F21" s="421">
        <v>2789864</v>
      </c>
      <c r="I21"/>
      <c r="J21"/>
    </row>
    <row r="22" spans="2:10" ht="21" customHeight="1">
      <c r="B22" s="24">
        <v>11</v>
      </c>
      <c r="C22" s="22" t="s">
        <v>60</v>
      </c>
      <c r="D22" s="55" t="s">
        <v>158</v>
      </c>
      <c r="E22" s="420"/>
      <c r="F22" s="421">
        <v>0</v>
      </c>
      <c r="I22"/>
      <c r="J22"/>
    </row>
    <row r="23" spans="2:10" ht="19.5" customHeight="1">
      <c r="B23" s="24">
        <v>12</v>
      </c>
      <c r="C23" s="82" t="s">
        <v>879</v>
      </c>
      <c r="D23" s="55" t="s">
        <v>158</v>
      </c>
      <c r="E23" s="420">
        <f>U!G43-U!M43</f>
        <v>0</v>
      </c>
      <c r="F23" s="421"/>
      <c r="I23"/>
      <c r="J23"/>
    </row>
    <row r="24" spans="2:10" ht="21.75" customHeight="1">
      <c r="B24" s="24">
        <v>13</v>
      </c>
      <c r="C24" s="22" t="s">
        <v>263</v>
      </c>
      <c r="D24" s="55" t="s">
        <v>159</v>
      </c>
      <c r="E24" s="420"/>
      <c r="F24" s="421">
        <v>22866276</v>
      </c>
      <c r="I24"/>
      <c r="J24"/>
    </row>
    <row r="25" spans="2:10" ht="26.25" customHeight="1">
      <c r="B25" s="24">
        <v>14</v>
      </c>
      <c r="C25" s="82" t="s">
        <v>886</v>
      </c>
      <c r="D25" s="55" t="s">
        <v>159</v>
      </c>
      <c r="E25" s="420">
        <f>V!G47</f>
        <v>0</v>
      </c>
      <c r="F25" s="421"/>
      <c r="I25"/>
      <c r="J25"/>
    </row>
    <row r="26" spans="2:10" ht="18.75" customHeight="1">
      <c r="B26" s="411" t="s">
        <v>83</v>
      </c>
      <c r="C26" s="412" t="s">
        <v>61</v>
      </c>
      <c r="D26" s="413"/>
      <c r="E26" s="1121">
        <f>E8-E16</f>
        <v>0</v>
      </c>
      <c r="F26" s="422">
        <f>F8-F16</f>
        <v>0</v>
      </c>
      <c r="H26" s="1119"/>
      <c r="I26" s="1120"/>
      <c r="J26" s="1069"/>
    </row>
    <row r="27" spans="2:10" ht="18.75" customHeight="1">
      <c r="B27" s="24">
        <v>15</v>
      </c>
      <c r="C27" s="22" t="s">
        <v>63</v>
      </c>
      <c r="D27" s="55"/>
      <c r="E27" s="420"/>
      <c r="F27" s="421"/>
      <c r="I27" s="21" t="s">
        <v>133</v>
      </c>
      <c r="J27"/>
    </row>
    <row r="28" spans="2:10" ht="20.25" customHeight="1">
      <c r="B28" s="24">
        <v>16</v>
      </c>
      <c r="C28" s="22" t="s">
        <v>62</v>
      </c>
      <c r="D28" s="55"/>
      <c r="E28" s="420"/>
      <c r="F28" s="421"/>
      <c r="I28"/>
      <c r="J28"/>
    </row>
    <row r="29" spans="2:10" ht="19.5" customHeight="1">
      <c r="B29" s="24">
        <v>17</v>
      </c>
      <c r="C29" s="22" t="s">
        <v>64</v>
      </c>
      <c r="D29" s="55"/>
      <c r="E29" s="420">
        <f>E30-E31-E32-E33</f>
        <v>0</v>
      </c>
      <c r="F29" s="421">
        <f>F30+F31+F32+F33</f>
        <v>0</v>
      </c>
      <c r="I29"/>
      <c r="J29"/>
    </row>
    <row r="30" spans="2:10" ht="18.75" customHeight="1">
      <c r="B30" s="24"/>
      <c r="C30" s="82" t="s">
        <v>880</v>
      </c>
      <c r="D30" s="55"/>
      <c r="E30" s="420"/>
      <c r="F30" s="421"/>
      <c r="I30"/>
      <c r="J30"/>
    </row>
    <row r="31" spans="2:10" ht="19.5" customHeight="1">
      <c r="B31" s="24"/>
      <c r="C31" s="82" t="s">
        <v>881</v>
      </c>
      <c r="D31" s="55"/>
      <c r="E31" s="420">
        <f>V!E40</f>
        <v>0</v>
      </c>
      <c r="F31" s="421"/>
      <c r="I31"/>
      <c r="J31"/>
    </row>
    <row r="32" spans="2:10" ht="18" customHeight="1">
      <c r="B32" s="24"/>
      <c r="C32" s="82" t="s">
        <v>882</v>
      </c>
      <c r="D32" s="55"/>
      <c r="E32" s="420"/>
      <c r="F32" s="421"/>
      <c r="I32"/>
      <c r="J32"/>
    </row>
    <row r="33" spans="2:10" ht="19.5" customHeight="1">
      <c r="B33" s="24"/>
      <c r="C33" s="82" t="s">
        <v>883</v>
      </c>
      <c r="D33" s="55"/>
      <c r="E33" s="420">
        <v>0</v>
      </c>
      <c r="F33" s="421">
        <v>0</v>
      </c>
      <c r="I33"/>
      <c r="J33"/>
    </row>
    <row r="34" spans="2:10" ht="22.5" customHeight="1">
      <c r="B34" s="411" t="s">
        <v>114</v>
      </c>
      <c r="C34" s="412" t="s">
        <v>65</v>
      </c>
      <c r="D34" s="413"/>
      <c r="E34" s="426">
        <f>E27+E28+E29</f>
        <v>0</v>
      </c>
      <c r="F34" s="427">
        <f>F29</f>
        <v>0</v>
      </c>
      <c r="I34"/>
      <c r="J34"/>
    </row>
    <row r="35" spans="2:10" ht="22.5" customHeight="1">
      <c r="B35" s="24">
        <v>18</v>
      </c>
      <c r="C35" s="27" t="s">
        <v>478</v>
      </c>
      <c r="D35" s="278"/>
      <c r="E35" s="423">
        <f>E26+E34</f>
        <v>0</v>
      </c>
      <c r="F35" s="424">
        <f>F26+F34</f>
        <v>0</v>
      </c>
      <c r="I35"/>
      <c r="J35"/>
    </row>
    <row r="36" spans="2:10" ht="20.25" customHeight="1">
      <c r="B36" s="24">
        <v>19</v>
      </c>
      <c r="C36" s="27" t="s">
        <v>887</v>
      </c>
      <c r="D36" s="278" t="s">
        <v>159</v>
      </c>
      <c r="E36" s="423"/>
      <c r="F36" s="424"/>
      <c r="I36"/>
      <c r="J36"/>
    </row>
    <row r="37" spans="2:10" ht="20.25" customHeight="1">
      <c r="B37" s="24">
        <v>20</v>
      </c>
      <c r="C37" s="27" t="s">
        <v>966</v>
      </c>
      <c r="D37" s="278"/>
      <c r="E37" s="423"/>
      <c r="F37" s="424"/>
      <c r="I37"/>
      <c r="J37"/>
    </row>
    <row r="38" spans="2:10" ht="21" customHeight="1">
      <c r="B38" s="24">
        <v>21</v>
      </c>
      <c r="C38" s="22" t="s">
        <v>67</v>
      </c>
      <c r="D38" s="55"/>
      <c r="E38" s="420">
        <f>(E35+E36-E37)*0.1</f>
        <v>0</v>
      </c>
      <c r="F38" s="421">
        <f>F35*0.1</f>
        <v>0</v>
      </c>
      <c r="I38"/>
      <c r="J38"/>
    </row>
    <row r="39" spans="2:10" ht="24" customHeight="1">
      <c r="B39" s="24">
        <v>22</v>
      </c>
      <c r="C39" s="412" t="s">
        <v>68</v>
      </c>
      <c r="D39" s="413"/>
      <c r="E39" s="422">
        <f>E35+E37-E38</f>
        <v>0</v>
      </c>
      <c r="F39" s="425">
        <f>F35-F38</f>
        <v>0</v>
      </c>
      <c r="I39"/>
      <c r="J39"/>
    </row>
    <row r="40" spans="2:10" ht="16.5" customHeight="1" thickBot="1">
      <c r="B40" s="24">
        <v>23</v>
      </c>
      <c r="C40" s="26" t="s">
        <v>69</v>
      </c>
      <c r="D40" s="56"/>
      <c r="E40" s="428"/>
      <c r="F40" s="429"/>
      <c r="I40"/>
      <c r="J40"/>
    </row>
    <row r="41" spans="2:10">
      <c r="B41" s="21"/>
      <c r="I41"/>
      <c r="J41"/>
    </row>
    <row r="42" spans="2:10">
      <c r="I42"/>
      <c r="J42"/>
    </row>
    <row r="43" spans="2:10">
      <c r="I43"/>
      <c r="J43"/>
    </row>
    <row r="44" spans="2:10">
      <c r="I44"/>
      <c r="J44"/>
    </row>
    <row r="45" spans="2:10">
      <c r="I45"/>
      <c r="J45"/>
    </row>
  </sheetData>
  <mergeCells count="7">
    <mergeCell ref="B2:D2"/>
    <mergeCell ref="B4:D4"/>
    <mergeCell ref="F6:F7"/>
    <mergeCell ref="E6:E7"/>
    <mergeCell ref="D6:D7"/>
    <mergeCell ref="B6:B7"/>
    <mergeCell ref="C6:C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3:H34"/>
  <sheetViews>
    <sheetView topLeftCell="A17" workbookViewId="0">
      <selection activeCell="D25" sqref="D25"/>
    </sheetView>
  </sheetViews>
  <sheetFormatPr defaultRowHeight="12.75"/>
  <cols>
    <col min="1" max="1" width="3.85546875" customWidth="1"/>
    <col min="2" max="2" width="6.5703125" customWidth="1"/>
    <col min="3" max="3" width="52.28515625" customWidth="1"/>
    <col min="4" max="4" width="12.7109375" style="89" customWidth="1"/>
    <col min="5" max="5" width="21" style="89" customWidth="1"/>
  </cols>
  <sheetData>
    <row r="3" spans="2:8" ht="15.75">
      <c r="B3" s="1176" t="s">
        <v>71</v>
      </c>
      <c r="C3" s="1176"/>
      <c r="D3" s="1176"/>
      <c r="E3" s="90">
        <f>'Kopertina '!F29</f>
        <v>2012</v>
      </c>
      <c r="F3" s="29"/>
      <c r="G3" s="29"/>
    </row>
    <row r="4" spans="2:8" ht="15.75">
      <c r="B4" s="53"/>
      <c r="C4" s="53"/>
      <c r="D4" s="91"/>
      <c r="E4" s="90"/>
      <c r="F4" s="29"/>
      <c r="G4" s="29"/>
    </row>
    <row r="5" spans="2:8" ht="13.5" thickBot="1"/>
    <row r="6" spans="2:8" ht="20.25" customHeight="1">
      <c r="B6" s="1181" t="s">
        <v>1</v>
      </c>
      <c r="C6" s="1183" t="s">
        <v>71</v>
      </c>
      <c r="D6" s="1185" t="s">
        <v>858</v>
      </c>
      <c r="E6" s="1185" t="s">
        <v>890</v>
      </c>
      <c r="F6" s="30"/>
      <c r="G6" s="30"/>
      <c r="H6" s="30"/>
    </row>
    <row r="7" spans="2:8" ht="19.5" customHeight="1" thickBot="1">
      <c r="B7" s="1182"/>
      <c r="C7" s="1184"/>
      <c r="D7" s="1186"/>
      <c r="E7" s="1186"/>
    </row>
    <row r="8" spans="2:8" ht="31.5" customHeight="1">
      <c r="B8" s="1099" t="s">
        <v>72</v>
      </c>
      <c r="C8" s="1100" t="s">
        <v>73</v>
      </c>
      <c r="D8" s="1101">
        <f>D9-D10+D11-D12-D13</f>
        <v>-1734774</v>
      </c>
      <c r="E8" s="1102">
        <f>E9-E10+E11-E12-E13</f>
        <v>400000</v>
      </c>
    </row>
    <row r="9" spans="2:8" ht="21" customHeight="1">
      <c r="B9" s="430"/>
      <c r="C9" s="203" t="s">
        <v>74</v>
      </c>
      <c r="D9" s="927">
        <f>+'AKTIVI '!F12-'AKTIVI '!E12</f>
        <v>0</v>
      </c>
      <c r="E9" s="431">
        <v>53900500</v>
      </c>
    </row>
    <row r="10" spans="2:8" ht="24.75" customHeight="1">
      <c r="B10" s="430"/>
      <c r="C10" s="203" t="s">
        <v>75</v>
      </c>
      <c r="D10" s="927">
        <f>+'PASIVI '!F13+'PASIVI '!F14+'PASIVI '!F15+'PASIVI '!F16-'PASIVI '!E13</f>
        <v>1734774</v>
      </c>
      <c r="E10" s="431">
        <v>51942355</v>
      </c>
      <c r="G10" t="s">
        <v>133</v>
      </c>
    </row>
    <row r="11" spans="2:8" ht="24" customHeight="1">
      <c r="B11" s="430"/>
      <c r="C11" s="203" t="s">
        <v>76</v>
      </c>
      <c r="D11" s="203"/>
      <c r="E11" s="431">
        <v>200000</v>
      </c>
    </row>
    <row r="12" spans="2:8" ht="23.25" customHeight="1">
      <c r="B12" s="430"/>
      <c r="C12" s="203" t="s">
        <v>300</v>
      </c>
      <c r="D12" s="203"/>
      <c r="E12" s="431"/>
    </row>
    <row r="13" spans="2:8" ht="26.25" customHeight="1">
      <c r="B13" s="430"/>
      <c r="C13" s="203" t="s">
        <v>351</v>
      </c>
      <c r="D13" s="203"/>
      <c r="E13" s="431">
        <v>1758145</v>
      </c>
    </row>
    <row r="14" spans="2:8" ht="25.5" customHeight="1">
      <c r="B14" s="430"/>
      <c r="C14" s="432" t="s">
        <v>77</v>
      </c>
      <c r="D14" s="432" t="s">
        <v>133</v>
      </c>
      <c r="E14" s="433"/>
    </row>
    <row r="15" spans="2:8" ht="33" customHeight="1">
      <c r="B15" s="1103" t="s">
        <v>78</v>
      </c>
      <c r="C15" s="1081" t="s">
        <v>140</v>
      </c>
      <c r="D15" s="1104">
        <f>D16-D17-D18-D19-D20</f>
        <v>0</v>
      </c>
      <c r="E15" s="1105">
        <f>E16-E17-E18-E19-E20</f>
        <v>0</v>
      </c>
    </row>
    <row r="16" spans="2:8" ht="26.25" customHeight="1">
      <c r="B16" s="430"/>
      <c r="C16" s="927" t="s">
        <v>967</v>
      </c>
      <c r="D16" s="203">
        <f>'PASIVI '!E22-'PASIVI '!F22</f>
        <v>0</v>
      </c>
      <c r="E16" s="431"/>
    </row>
    <row r="17" spans="2:6" ht="22.5" customHeight="1">
      <c r="B17" s="430"/>
      <c r="C17" s="203" t="s">
        <v>80</v>
      </c>
      <c r="D17" s="203"/>
      <c r="E17" s="431"/>
    </row>
    <row r="18" spans="2:6" ht="25.5" customHeight="1">
      <c r="B18" s="430"/>
      <c r="C18" s="203" t="s">
        <v>385</v>
      </c>
      <c r="D18" s="203">
        <v>0</v>
      </c>
      <c r="E18" s="431">
        <v>0</v>
      </c>
    </row>
    <row r="19" spans="2:6" ht="22.5" customHeight="1">
      <c r="B19" s="430"/>
      <c r="C19" s="203" t="s">
        <v>81</v>
      </c>
      <c r="D19" s="203"/>
      <c r="E19" s="431">
        <v>0</v>
      </c>
    </row>
    <row r="20" spans="2:6" ht="22.5" customHeight="1">
      <c r="B20" s="430"/>
      <c r="C20" s="203" t="s">
        <v>82</v>
      </c>
      <c r="D20" s="203"/>
      <c r="E20" s="431"/>
    </row>
    <row r="21" spans="2:6" ht="20.25" customHeight="1">
      <c r="B21" s="430"/>
      <c r="C21" s="432" t="s">
        <v>139</v>
      </c>
      <c r="D21" s="434"/>
      <c r="E21" s="435"/>
    </row>
    <row r="22" spans="2:6" ht="30.75" customHeight="1">
      <c r="B22" s="1103" t="s">
        <v>83</v>
      </c>
      <c r="C22" s="1081" t="s">
        <v>84</v>
      </c>
      <c r="D22" s="1104">
        <f>D23+D24-D25-D26-D27</f>
        <v>1734774</v>
      </c>
      <c r="E22" s="1105">
        <f>E23+E24-E25-E26-E27</f>
        <v>0</v>
      </c>
    </row>
    <row r="23" spans="2:6" ht="22.5" customHeight="1">
      <c r="B23" s="436"/>
      <c r="C23" s="203" t="s">
        <v>85</v>
      </c>
      <c r="D23" s="203"/>
      <c r="E23" s="431"/>
    </row>
    <row r="24" spans="2:6" ht="22.5" customHeight="1">
      <c r="B24" s="436"/>
      <c r="C24" s="203" t="s">
        <v>86</v>
      </c>
      <c r="D24" s="203">
        <f>+'PASIVI '!E20-'PASIVI '!F20</f>
        <v>1734774</v>
      </c>
      <c r="E24" s="431">
        <v>0</v>
      </c>
    </row>
    <row r="25" spans="2:6" ht="23.25" customHeight="1">
      <c r="B25" s="436"/>
      <c r="C25" s="203" t="s">
        <v>888</v>
      </c>
      <c r="D25" s="203">
        <f>'Ardh e shp - natyres'!E31</f>
        <v>0</v>
      </c>
      <c r="E25" s="431"/>
    </row>
    <row r="26" spans="2:6" ht="22.5" customHeight="1">
      <c r="B26" s="437"/>
      <c r="C26" s="203" t="s">
        <v>88</v>
      </c>
      <c r="D26" s="203">
        <f>'Pasq e ndrysh te kap 2'!I15</f>
        <v>0</v>
      </c>
      <c r="E26" s="431">
        <v>0</v>
      </c>
    </row>
    <row r="27" spans="2:6" ht="21.75" customHeight="1">
      <c r="B27" s="437"/>
      <c r="C27" s="203" t="s">
        <v>89</v>
      </c>
      <c r="D27" s="203"/>
      <c r="E27" s="431">
        <v>0</v>
      </c>
    </row>
    <row r="28" spans="2:6" ht="25.5" customHeight="1">
      <c r="B28" s="1106"/>
      <c r="C28" s="1107" t="s">
        <v>141</v>
      </c>
      <c r="D28" s="1108">
        <f>D8+D15+D22</f>
        <v>0</v>
      </c>
      <c r="E28" s="1109">
        <f>E8+E15+E22</f>
        <v>400000</v>
      </c>
    </row>
    <row r="29" spans="2:6" ht="29.25" customHeight="1">
      <c r="B29" s="437"/>
      <c r="C29" s="434" t="s">
        <v>91</v>
      </c>
      <c r="D29" s="204">
        <f>'AKTIVI '!F7</f>
        <v>0</v>
      </c>
      <c r="E29" s="645"/>
      <c r="F29" s="102"/>
    </row>
    <row r="30" spans="2:6" ht="30" customHeight="1" thickBot="1">
      <c r="B30" s="1110"/>
      <c r="C30" s="1111" t="s">
        <v>90</v>
      </c>
      <c r="D30" s="1112">
        <f>D28+D29</f>
        <v>0</v>
      </c>
      <c r="E30" s="1113">
        <f>E28+E29</f>
        <v>400000</v>
      </c>
    </row>
    <row r="32" spans="2:6">
      <c r="D32" s="89">
        <f>'AKTIVI '!E7</f>
        <v>0</v>
      </c>
      <c r="E32" s="89">
        <f>'AKTIVI '!F7</f>
        <v>0</v>
      </c>
    </row>
    <row r="34" spans="4:5">
      <c r="D34" s="89">
        <f>D30-D32</f>
        <v>0</v>
      </c>
      <c r="E34" s="89">
        <f>E30-E32</f>
        <v>400000</v>
      </c>
    </row>
  </sheetData>
  <mergeCells count="5">
    <mergeCell ref="B3:D3"/>
    <mergeCell ref="B6:B7"/>
    <mergeCell ref="C6:C7"/>
    <mergeCell ref="D6:D7"/>
    <mergeCell ref="E6:E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18"/>
  <sheetViews>
    <sheetView workbookViewId="0">
      <selection activeCell="E6" sqref="E6"/>
    </sheetView>
  </sheetViews>
  <sheetFormatPr defaultRowHeight="12.75"/>
  <cols>
    <col min="1" max="1" width="3.7109375" customWidth="1"/>
    <col min="2" max="2" width="5.42578125" customWidth="1"/>
    <col min="3" max="3" width="28.85546875" customWidth="1"/>
    <col min="4" max="4" width="15.5703125" style="89" hidden="1" customWidth="1"/>
    <col min="5" max="5" width="15.5703125" style="89" customWidth="1"/>
    <col min="6" max="6" width="15.140625" style="89" customWidth="1"/>
    <col min="7" max="7" width="17.140625" style="89" customWidth="1"/>
    <col min="8" max="8" width="19.42578125" style="89" customWidth="1"/>
    <col min="9" max="9" width="17.85546875" style="89" customWidth="1"/>
    <col min="10" max="10" width="21.42578125" style="89" customWidth="1"/>
    <col min="11" max="11" width="6" customWidth="1"/>
  </cols>
  <sheetData>
    <row r="2" spans="1:10" ht="27" customHeight="1">
      <c r="A2" s="1187" t="s">
        <v>92</v>
      </c>
      <c r="B2" s="1187"/>
      <c r="C2" s="1187"/>
      <c r="D2" s="1187"/>
      <c r="E2" s="1187"/>
      <c r="F2" s="1187"/>
      <c r="G2" s="1187"/>
      <c r="H2" s="1187"/>
      <c r="I2" s="99">
        <f>'Kopertina '!F29</f>
        <v>2012</v>
      </c>
      <c r="J2" s="100" t="s">
        <v>301</v>
      </c>
    </row>
    <row r="4" spans="1:10" ht="13.5" thickBot="1">
      <c r="C4" s="19" t="s">
        <v>113</v>
      </c>
    </row>
    <row r="5" spans="1:10" ht="42" customHeight="1" thickBot="1">
      <c r="B5" s="1091" t="s">
        <v>1</v>
      </c>
      <c r="C5" s="1092" t="s">
        <v>96</v>
      </c>
      <c r="D5" s="1092" t="s">
        <v>97</v>
      </c>
      <c r="E5" s="1093" t="s">
        <v>843</v>
      </c>
      <c r="F5" s="1092" t="s">
        <v>98</v>
      </c>
      <c r="G5" s="1092" t="s">
        <v>352</v>
      </c>
      <c r="H5" s="1092" t="s">
        <v>105</v>
      </c>
      <c r="I5" s="1092" t="s">
        <v>99</v>
      </c>
      <c r="J5" s="1094" t="s">
        <v>94</v>
      </c>
    </row>
    <row r="6" spans="1:10" ht="33.75" customHeight="1" thickBot="1">
      <c r="B6" s="1095" t="s">
        <v>4</v>
      </c>
      <c r="C6" s="1096" t="s">
        <v>479</v>
      </c>
      <c r="D6" s="1097"/>
      <c r="E6" s="1097">
        <v>59427757</v>
      </c>
      <c r="F6" s="1097">
        <v>0</v>
      </c>
      <c r="G6" s="1097">
        <v>0</v>
      </c>
      <c r="H6" s="1097">
        <f>'PASIVI '!F45</f>
        <v>0</v>
      </c>
      <c r="I6" s="1097">
        <f>'PASIVI '!F47</f>
        <v>0</v>
      </c>
      <c r="J6" s="1098">
        <f>E6+F6+G6+H6+I6</f>
        <v>59427757</v>
      </c>
    </row>
    <row r="7" spans="1:10" ht="31.5" customHeight="1" thickBot="1">
      <c r="B7" s="439" t="s">
        <v>72</v>
      </c>
      <c r="C7" s="440" t="s">
        <v>100</v>
      </c>
      <c r="D7" s="441">
        <v>0</v>
      </c>
      <c r="E7" s="441"/>
      <c r="F7" s="441"/>
      <c r="G7" s="441"/>
      <c r="H7" s="441"/>
      <c r="I7" s="441"/>
      <c r="J7" s="980">
        <f>D7+F7+G7+H7+I7</f>
        <v>0</v>
      </c>
    </row>
    <row r="8" spans="1:10" ht="30.75" customHeight="1" thickBot="1">
      <c r="B8" s="437" t="s">
        <v>78</v>
      </c>
      <c r="C8" s="432" t="s">
        <v>95</v>
      </c>
      <c r="D8" s="203">
        <f>D9-D10+D11+D12</f>
        <v>0</v>
      </c>
      <c r="E8" s="203">
        <f>E9-E10</f>
        <v>0</v>
      </c>
      <c r="F8" s="203"/>
      <c r="G8" s="203"/>
      <c r="H8" s="203"/>
      <c r="I8" s="203"/>
      <c r="J8" s="980">
        <f>D8+F8+G8+H8+I8</f>
        <v>0</v>
      </c>
    </row>
    <row r="9" spans="1:10" ht="29.25" customHeight="1" thickBot="1">
      <c r="B9" s="437">
        <v>1</v>
      </c>
      <c r="C9" s="203" t="s">
        <v>101</v>
      </c>
      <c r="D9" s="203"/>
      <c r="E9" s="203"/>
      <c r="F9" s="203"/>
      <c r="G9" s="203"/>
      <c r="H9" s="203"/>
      <c r="I9" s="1126">
        <f>'PASIVI '!F48</f>
        <v>0</v>
      </c>
      <c r="J9" s="980">
        <f>I9</f>
        <v>0</v>
      </c>
    </row>
    <row r="10" spans="1:10" ht="29.25" customHeight="1" thickBot="1">
      <c r="B10" s="437">
        <v>2</v>
      </c>
      <c r="C10" s="203" t="s">
        <v>102</v>
      </c>
      <c r="D10" s="203">
        <v>0</v>
      </c>
      <c r="E10" s="203"/>
      <c r="F10" s="203"/>
      <c r="G10" s="203"/>
      <c r="H10" s="203"/>
      <c r="I10" s="203">
        <v>0</v>
      </c>
      <c r="J10" s="980">
        <f>I10</f>
        <v>0</v>
      </c>
    </row>
    <row r="11" spans="1:10" ht="28.5" customHeight="1" thickBot="1">
      <c r="B11" s="437">
        <v>3</v>
      </c>
      <c r="C11" s="203" t="s">
        <v>142</v>
      </c>
      <c r="D11" s="203">
        <v>0</v>
      </c>
      <c r="E11" s="203"/>
      <c r="F11" s="203"/>
      <c r="G11" s="203"/>
      <c r="H11" s="203"/>
      <c r="I11" s="203"/>
      <c r="J11" s="980">
        <f>I11</f>
        <v>0</v>
      </c>
    </row>
    <row r="12" spans="1:10" ht="30.75" customHeight="1" thickBot="1">
      <c r="B12" s="438">
        <v>4</v>
      </c>
      <c r="C12" s="443" t="s">
        <v>264</v>
      </c>
      <c r="D12" s="443"/>
      <c r="E12" s="443"/>
      <c r="F12" s="443"/>
      <c r="G12" s="443"/>
      <c r="H12" s="443"/>
      <c r="I12" s="443"/>
      <c r="J12" s="980">
        <f>I12</f>
        <v>0</v>
      </c>
    </row>
    <row r="13" spans="1:10" ht="37.5" customHeight="1" thickBot="1">
      <c r="B13" s="1095" t="s">
        <v>20</v>
      </c>
      <c r="C13" s="1096" t="s">
        <v>844</v>
      </c>
      <c r="D13" s="1097">
        <f>D6</f>
        <v>0</v>
      </c>
      <c r="E13" s="1097">
        <f>E6</f>
        <v>59427757</v>
      </c>
      <c r="F13" s="1097">
        <f>F6</f>
        <v>0</v>
      </c>
      <c r="G13" s="1097">
        <f>G6</f>
        <v>0</v>
      </c>
      <c r="H13" s="1097">
        <f>H6</f>
        <v>0</v>
      </c>
      <c r="I13" s="1097">
        <f>I6+I9</f>
        <v>0</v>
      </c>
      <c r="J13" s="1098">
        <f>D13+F13+G13+H13+I13+E13</f>
        <v>59427757</v>
      </c>
    </row>
    <row r="14" spans="1:10" ht="33" customHeight="1" thickBot="1">
      <c r="B14" s="439">
        <v>1</v>
      </c>
      <c r="C14" s="441" t="s">
        <v>101</v>
      </c>
      <c r="D14" s="441">
        <f>'Ardh e shp - natyres'!E39</f>
        <v>0</v>
      </c>
      <c r="E14" s="441"/>
      <c r="F14" s="441"/>
      <c r="G14" s="441"/>
      <c r="H14" s="441"/>
      <c r="I14" s="1125">
        <f>'Ardh e shp - natyres'!E39</f>
        <v>0</v>
      </c>
      <c r="J14" s="980">
        <f>I14</f>
        <v>0</v>
      </c>
    </row>
    <row r="15" spans="1:10" ht="28.5" customHeight="1" thickBot="1">
      <c r="B15" s="437">
        <v>2</v>
      </c>
      <c r="C15" s="203" t="s">
        <v>102</v>
      </c>
      <c r="D15" s="203"/>
      <c r="E15" s="203"/>
      <c r="F15" s="203"/>
      <c r="G15" s="203"/>
      <c r="H15" s="203"/>
      <c r="I15" s="1126">
        <v>0</v>
      </c>
      <c r="J15" s="980">
        <f>D15+F15+G15+H15+I15</f>
        <v>0</v>
      </c>
    </row>
    <row r="16" spans="1:10" ht="31.5" customHeight="1" thickBot="1">
      <c r="B16" s="437">
        <v>3</v>
      </c>
      <c r="C16" s="203" t="s">
        <v>103</v>
      </c>
      <c r="D16" s="203">
        <v>0</v>
      </c>
      <c r="E16" s="203"/>
      <c r="F16" s="203"/>
      <c r="G16" s="203"/>
      <c r="H16" s="203"/>
      <c r="I16" s="203"/>
      <c r="J16" s="980">
        <f>D16+F16+G16+H16+I16</f>
        <v>0</v>
      </c>
    </row>
    <row r="17" spans="2:10" ht="24.75" customHeight="1" thickBot="1">
      <c r="B17" s="438">
        <v>4</v>
      </c>
      <c r="C17" s="443" t="s">
        <v>104</v>
      </c>
      <c r="D17" s="443">
        <v>0</v>
      </c>
      <c r="E17" s="443"/>
      <c r="F17" s="443"/>
      <c r="G17" s="443"/>
      <c r="H17" s="443"/>
      <c r="I17" s="443"/>
      <c r="J17" s="980">
        <f>D17+F17+G17+H17+I17</f>
        <v>0</v>
      </c>
    </row>
    <row r="18" spans="2:10" ht="36.75" customHeight="1" thickBot="1">
      <c r="B18" s="1095" t="s">
        <v>44</v>
      </c>
      <c r="C18" s="1096" t="s">
        <v>927</v>
      </c>
      <c r="D18" s="1097">
        <f>D13</f>
        <v>0</v>
      </c>
      <c r="E18" s="1097">
        <f>E13</f>
        <v>59427757</v>
      </c>
      <c r="F18" s="1097">
        <f>F13</f>
        <v>0</v>
      </c>
      <c r="G18" s="1097">
        <f>G13</f>
        <v>0</v>
      </c>
      <c r="H18" s="1097">
        <f>H13</f>
        <v>0</v>
      </c>
      <c r="I18" s="1097">
        <f>I13+I14-I15</f>
        <v>0</v>
      </c>
      <c r="J18" s="1098">
        <f>E18+H18+I18</f>
        <v>59427757</v>
      </c>
    </row>
  </sheetData>
  <mergeCells count="1">
    <mergeCell ref="A2:H2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4"/>
  <sheetViews>
    <sheetView topLeftCell="A25" workbookViewId="0">
      <selection activeCell="O40" sqref="O40"/>
    </sheetView>
  </sheetViews>
  <sheetFormatPr defaultRowHeight="12.75"/>
  <cols>
    <col min="1" max="1" width="5.140625" customWidth="1"/>
    <col min="8" max="8" width="12.85546875" customWidth="1"/>
    <col min="9" max="9" width="16.42578125" customWidth="1"/>
    <col min="10" max="10" width="6.85546875" customWidth="1"/>
    <col min="11" max="11" width="5.140625" customWidth="1"/>
  </cols>
  <sheetData>
    <row r="1" spans="2:10" ht="13.5" thickBot="1"/>
    <row r="2" spans="2:10">
      <c r="B2" s="16"/>
      <c r="C2" s="17"/>
      <c r="D2" s="17"/>
      <c r="E2" s="17"/>
      <c r="F2" s="17"/>
      <c r="G2" s="17"/>
      <c r="H2" s="17"/>
      <c r="I2" s="17"/>
      <c r="J2" s="18"/>
    </row>
    <row r="3" spans="2:10">
      <c r="B3" s="5"/>
      <c r="C3" s="1"/>
      <c r="D3" s="1188" t="s">
        <v>143</v>
      </c>
      <c r="E3" s="1188"/>
      <c r="F3" s="1188"/>
      <c r="G3" s="1188"/>
      <c r="H3" s="1188"/>
      <c r="I3" s="1"/>
      <c r="J3" s="6"/>
    </row>
    <row r="4" spans="2:10">
      <c r="B4" s="5"/>
      <c r="C4" s="1"/>
      <c r="D4" s="1"/>
      <c r="E4" s="1"/>
      <c r="F4" s="1"/>
      <c r="G4" s="1"/>
      <c r="H4" s="1"/>
      <c r="I4" s="1"/>
      <c r="J4" s="6"/>
    </row>
    <row r="5" spans="2:10">
      <c r="B5" s="5"/>
      <c r="C5" s="35" t="s">
        <v>106</v>
      </c>
      <c r="D5" s="36"/>
      <c r="E5" s="36"/>
      <c r="F5" s="36"/>
      <c r="G5" s="36"/>
      <c r="H5" s="36"/>
      <c r="I5" s="37"/>
      <c r="J5" s="6"/>
    </row>
    <row r="6" spans="2:10">
      <c r="B6" s="5"/>
      <c r="C6" s="47" t="s">
        <v>145</v>
      </c>
      <c r="D6" s="45"/>
      <c r="E6" s="45"/>
      <c r="F6" s="45"/>
      <c r="G6" s="45"/>
      <c r="H6" s="45"/>
      <c r="I6" s="48"/>
      <c r="J6" s="6"/>
    </row>
    <row r="7" spans="2:10">
      <c r="B7" s="5"/>
      <c r="C7" s="47" t="s">
        <v>107</v>
      </c>
      <c r="D7" s="45"/>
      <c r="E7" s="45"/>
      <c r="F7" s="45"/>
      <c r="G7" s="45"/>
      <c r="H7" s="45"/>
      <c r="I7" s="48"/>
      <c r="J7" s="6"/>
    </row>
    <row r="8" spans="2:10">
      <c r="B8" s="5"/>
      <c r="C8" s="47" t="s">
        <v>146</v>
      </c>
      <c r="D8" s="45"/>
      <c r="E8" s="45"/>
      <c r="F8" s="45"/>
      <c r="G8" s="45"/>
      <c r="H8" s="45"/>
      <c r="I8" s="48"/>
      <c r="J8" s="6"/>
    </row>
    <row r="9" spans="2:10">
      <c r="B9" s="5"/>
      <c r="C9" s="49" t="s">
        <v>109</v>
      </c>
      <c r="D9" s="1" t="s">
        <v>108</v>
      </c>
      <c r="E9" s="45"/>
      <c r="F9" s="45"/>
      <c r="G9" s="45"/>
      <c r="H9" s="45"/>
      <c r="I9" s="48"/>
      <c r="J9" s="46"/>
    </row>
    <row r="10" spans="2:10">
      <c r="B10" s="5"/>
      <c r="C10" s="49" t="s">
        <v>110</v>
      </c>
      <c r="D10" s="1" t="s">
        <v>112</v>
      </c>
      <c r="E10" s="1"/>
      <c r="F10" s="1"/>
      <c r="G10" s="1"/>
      <c r="H10" s="1"/>
      <c r="I10" s="41"/>
      <c r="J10" s="6"/>
    </row>
    <row r="11" spans="2:10">
      <c r="B11" s="5"/>
      <c r="C11" s="50" t="s">
        <v>111</v>
      </c>
      <c r="D11" s="38" t="s">
        <v>144</v>
      </c>
      <c r="E11" s="38"/>
      <c r="F11" s="38"/>
      <c r="G11" s="38"/>
      <c r="H11" s="38"/>
      <c r="I11" s="39"/>
      <c r="J11" s="6"/>
    </row>
    <row r="12" spans="2:10">
      <c r="B12" s="5"/>
      <c r="C12" s="1"/>
      <c r="D12" s="1"/>
      <c r="E12" s="1"/>
      <c r="F12" s="1"/>
      <c r="G12" s="1"/>
      <c r="H12" s="1"/>
      <c r="I12" s="1"/>
      <c r="J12" s="6"/>
    </row>
    <row r="13" spans="2:10" ht="15.75">
      <c r="B13" s="68" t="s">
        <v>303</v>
      </c>
      <c r="C13" s="65" t="s">
        <v>304</v>
      </c>
      <c r="D13" s="1"/>
      <c r="E13" s="1"/>
      <c r="F13" s="1"/>
      <c r="G13" s="1"/>
      <c r="H13" s="1"/>
      <c r="I13" s="1"/>
      <c r="J13" s="6"/>
    </row>
    <row r="14" spans="2:10">
      <c r="B14" s="69"/>
      <c r="C14" s="1"/>
      <c r="D14" s="1"/>
      <c r="E14" s="1"/>
      <c r="F14" s="1"/>
      <c r="G14" s="1"/>
      <c r="H14" s="1"/>
      <c r="I14" s="1"/>
      <c r="J14" s="6"/>
    </row>
    <row r="15" spans="2:10">
      <c r="B15" s="70">
        <v>1</v>
      </c>
      <c r="C15" s="66" t="s">
        <v>305</v>
      </c>
      <c r="D15" s="1"/>
      <c r="E15" s="1"/>
      <c r="F15" s="1"/>
      <c r="G15" s="1"/>
      <c r="H15" s="1"/>
      <c r="I15" s="1"/>
      <c r="J15" s="6"/>
    </row>
    <row r="16" spans="2:10">
      <c r="B16" s="70">
        <v>2</v>
      </c>
      <c r="C16" s="28" t="s">
        <v>306</v>
      </c>
      <c r="D16" s="1"/>
      <c r="E16" s="1"/>
      <c r="F16" s="1"/>
      <c r="G16" s="1"/>
      <c r="H16" s="1"/>
      <c r="I16" s="1"/>
      <c r="J16" s="6"/>
    </row>
    <row r="17" spans="2:10">
      <c r="B17" s="71">
        <v>3</v>
      </c>
      <c r="C17" s="28" t="s">
        <v>307</v>
      </c>
      <c r="D17" s="1"/>
      <c r="E17" s="1"/>
      <c r="F17" s="1"/>
      <c r="G17" s="1"/>
      <c r="H17" s="1"/>
      <c r="I17" s="1"/>
      <c r="J17" s="6"/>
    </row>
    <row r="18" spans="2:10">
      <c r="B18" s="71">
        <v>4</v>
      </c>
      <c r="C18" s="28" t="s">
        <v>308</v>
      </c>
      <c r="D18" s="1"/>
      <c r="E18" s="1"/>
      <c r="F18" s="1"/>
      <c r="G18" s="1"/>
      <c r="H18" s="1"/>
      <c r="I18" s="1"/>
      <c r="J18" s="6"/>
    </row>
    <row r="19" spans="2:10">
      <c r="B19" s="71"/>
      <c r="C19" s="66" t="s">
        <v>309</v>
      </c>
      <c r="D19" s="1"/>
      <c r="E19" s="1"/>
      <c r="F19" s="1"/>
      <c r="G19" s="1"/>
      <c r="H19" s="1"/>
      <c r="I19" s="1"/>
      <c r="J19" s="6"/>
    </row>
    <row r="20" spans="2:10">
      <c r="B20" s="71" t="s">
        <v>310</v>
      </c>
      <c r="C20" s="28"/>
      <c r="D20" s="1"/>
      <c r="E20" s="1"/>
      <c r="F20" s="1"/>
      <c r="G20" s="1"/>
      <c r="H20" s="1"/>
      <c r="I20" s="1"/>
      <c r="J20" s="6"/>
    </row>
    <row r="21" spans="2:10">
      <c r="B21" s="71"/>
      <c r="C21" s="66" t="s">
        <v>311</v>
      </c>
      <c r="D21" s="1"/>
      <c r="E21" s="1"/>
      <c r="F21" s="1"/>
      <c r="G21" s="1"/>
      <c r="H21" s="1"/>
      <c r="I21" s="1"/>
      <c r="J21" s="6"/>
    </row>
    <row r="22" spans="2:10">
      <c r="B22" s="71" t="s">
        <v>312</v>
      </c>
      <c r="C22" s="28"/>
      <c r="D22" s="1"/>
      <c r="E22" s="1"/>
      <c r="F22" s="1"/>
      <c r="G22" s="1"/>
      <c r="H22" s="1"/>
      <c r="I22" s="1"/>
      <c r="J22" s="6"/>
    </row>
    <row r="23" spans="2:10">
      <c r="B23" s="71"/>
      <c r="C23" s="66" t="s">
        <v>313</v>
      </c>
      <c r="D23" s="1"/>
      <c r="E23" s="1"/>
      <c r="F23" s="1"/>
      <c r="G23" s="1"/>
      <c r="H23" s="1"/>
      <c r="I23" s="1"/>
      <c r="J23" s="6"/>
    </row>
    <row r="24" spans="2:10">
      <c r="B24" s="71" t="s">
        <v>314</v>
      </c>
      <c r="C24" s="28"/>
      <c r="D24" s="1"/>
      <c r="E24" s="1"/>
      <c r="F24" s="1"/>
      <c r="G24" s="1"/>
      <c r="H24" s="1"/>
      <c r="I24" s="1"/>
      <c r="J24" s="6"/>
    </row>
    <row r="25" spans="2:10">
      <c r="B25" s="71"/>
      <c r="C25" s="28" t="s">
        <v>315</v>
      </c>
      <c r="D25" s="1"/>
      <c r="E25" s="1"/>
      <c r="F25" s="1"/>
      <c r="G25" s="1"/>
      <c r="H25" s="1"/>
      <c r="I25" s="1"/>
      <c r="J25" s="6"/>
    </row>
    <row r="26" spans="2:10">
      <c r="B26" s="71" t="s">
        <v>316</v>
      </c>
      <c r="C26" s="28"/>
      <c r="D26" s="1"/>
      <c r="E26" s="1"/>
      <c r="F26" s="1"/>
      <c r="G26" s="1"/>
      <c r="H26" s="1"/>
      <c r="I26" s="1"/>
      <c r="J26" s="6"/>
    </row>
    <row r="27" spans="2:10">
      <c r="B27" s="72" t="s">
        <v>317</v>
      </c>
      <c r="C27" s="28"/>
      <c r="D27" s="1"/>
      <c r="E27" s="1"/>
      <c r="F27" s="1"/>
      <c r="G27" s="1"/>
      <c r="H27" s="1"/>
      <c r="I27" s="1"/>
      <c r="J27" s="6"/>
    </row>
    <row r="28" spans="2:10">
      <c r="B28" s="71"/>
      <c r="C28" s="28" t="s">
        <v>318</v>
      </c>
      <c r="D28" s="1"/>
      <c r="E28" s="1"/>
      <c r="F28" s="1"/>
      <c r="G28" s="1"/>
      <c r="H28" s="1"/>
      <c r="I28" s="1"/>
      <c r="J28" s="6"/>
    </row>
    <row r="29" spans="2:10">
      <c r="B29" s="72" t="s">
        <v>319</v>
      </c>
      <c r="C29" s="28"/>
      <c r="D29" s="1"/>
      <c r="E29" s="1"/>
      <c r="F29" s="1"/>
      <c r="G29" s="1"/>
      <c r="H29" s="1"/>
      <c r="I29" s="1"/>
      <c r="J29" s="6"/>
    </row>
    <row r="30" spans="2:10">
      <c r="B30" s="71"/>
      <c r="C30" s="28" t="s">
        <v>320</v>
      </c>
      <c r="D30" s="1"/>
      <c r="E30" s="1"/>
      <c r="F30" s="1"/>
      <c r="G30" s="1"/>
      <c r="H30" s="1"/>
      <c r="I30" s="1"/>
      <c r="J30" s="6"/>
    </row>
    <row r="31" spans="2:10">
      <c r="B31" s="72" t="s">
        <v>321</v>
      </c>
      <c r="C31" s="28"/>
      <c r="D31" s="1"/>
      <c r="E31" s="1"/>
      <c r="F31" s="1"/>
      <c r="G31" s="1"/>
      <c r="H31" s="1"/>
      <c r="I31" s="1"/>
      <c r="J31" s="6"/>
    </row>
    <row r="32" spans="2:10">
      <c r="B32" s="71" t="s">
        <v>322</v>
      </c>
      <c r="C32" s="28" t="s">
        <v>323</v>
      </c>
      <c r="D32" s="1"/>
      <c r="E32" s="1"/>
      <c r="F32" s="1"/>
      <c r="G32" s="1"/>
      <c r="H32" s="1"/>
      <c r="I32" s="1"/>
      <c r="J32" s="6"/>
    </row>
    <row r="33" spans="2:10">
      <c r="B33" s="71"/>
      <c r="C33" s="66" t="s">
        <v>324</v>
      </c>
      <c r="D33" s="1"/>
      <c r="E33" s="1"/>
      <c r="F33" s="1"/>
      <c r="G33" s="1"/>
      <c r="H33" s="1"/>
      <c r="I33" s="1"/>
      <c r="J33" s="6"/>
    </row>
    <row r="34" spans="2:10">
      <c r="B34" s="71"/>
      <c r="C34" s="66" t="s">
        <v>325</v>
      </c>
      <c r="D34" s="1"/>
      <c r="E34" s="1"/>
      <c r="F34" s="1"/>
      <c r="G34" s="1"/>
      <c r="H34" s="1"/>
      <c r="I34" s="1"/>
      <c r="J34" s="6"/>
    </row>
    <row r="35" spans="2:10">
      <c r="B35" s="71"/>
      <c r="C35" s="66" t="s">
        <v>326</v>
      </c>
      <c r="D35" s="1"/>
      <c r="E35" s="1"/>
      <c r="F35" s="1"/>
      <c r="G35" s="1"/>
      <c r="H35" s="1"/>
      <c r="I35" s="1"/>
      <c r="J35" s="6"/>
    </row>
    <row r="36" spans="2:10">
      <c r="B36" s="71"/>
      <c r="C36" s="66" t="s">
        <v>327</v>
      </c>
      <c r="D36" s="1"/>
      <c r="E36" s="1"/>
      <c r="F36" s="1"/>
      <c r="G36" s="1"/>
      <c r="H36" s="1"/>
      <c r="I36" s="1"/>
      <c r="J36" s="6"/>
    </row>
    <row r="37" spans="2:10">
      <c r="B37" s="71"/>
      <c r="C37" s="66" t="s">
        <v>328</v>
      </c>
      <c r="D37" s="1"/>
      <c r="E37" s="1"/>
      <c r="F37" s="1"/>
      <c r="G37" s="1"/>
      <c r="H37" s="1"/>
      <c r="I37" s="1"/>
      <c r="J37" s="6"/>
    </row>
    <row r="38" spans="2:10">
      <c r="B38" s="71"/>
      <c r="C38" s="66" t="s">
        <v>329</v>
      </c>
      <c r="D38" s="1"/>
      <c r="E38" s="1"/>
      <c r="F38" s="1"/>
      <c r="G38" s="1"/>
      <c r="H38" s="1"/>
      <c r="I38" s="1"/>
      <c r="J38" s="6"/>
    </row>
    <row r="39" spans="2:10">
      <c r="B39" s="71"/>
      <c r="C39" s="28"/>
      <c r="D39" s="1"/>
      <c r="E39" s="1"/>
      <c r="F39" s="1"/>
      <c r="G39" s="1"/>
      <c r="H39" s="1"/>
      <c r="I39" s="1"/>
      <c r="J39" s="6"/>
    </row>
    <row r="40" spans="2:10" ht="15.75">
      <c r="B40" s="68" t="s">
        <v>330</v>
      </c>
      <c r="C40" s="65" t="s">
        <v>331</v>
      </c>
      <c r="D40" s="1"/>
      <c r="E40" s="1"/>
      <c r="F40" s="1"/>
      <c r="G40" s="1"/>
      <c r="H40" s="1"/>
      <c r="I40" s="1"/>
      <c r="J40" s="6"/>
    </row>
    <row r="41" spans="2:10">
      <c r="B41" s="71"/>
      <c r="C41" s="28"/>
      <c r="D41" s="1"/>
      <c r="E41" s="1"/>
      <c r="F41" s="1"/>
      <c r="G41" s="1"/>
      <c r="H41" s="1"/>
      <c r="I41" s="1"/>
      <c r="J41" s="6"/>
    </row>
    <row r="42" spans="2:10">
      <c r="B42" s="71"/>
      <c r="C42" s="66" t="s">
        <v>332</v>
      </c>
      <c r="D42" s="1"/>
      <c r="E42" s="1"/>
      <c r="F42" s="1"/>
      <c r="G42" s="1"/>
      <c r="H42" s="1"/>
      <c r="I42" s="1"/>
      <c r="J42" s="6"/>
    </row>
    <row r="43" spans="2:10">
      <c r="B43" s="71" t="s">
        <v>333</v>
      </c>
      <c r="C43" s="28"/>
      <c r="D43" s="1"/>
      <c r="E43" s="1"/>
      <c r="F43" s="1"/>
      <c r="G43" s="1"/>
      <c r="H43" s="1"/>
      <c r="I43" s="1"/>
      <c r="J43" s="6"/>
    </row>
    <row r="44" spans="2:10">
      <c r="B44" s="71"/>
      <c r="C44" s="28" t="s">
        <v>334</v>
      </c>
      <c r="D44" s="1"/>
      <c r="E44" s="1"/>
      <c r="F44" s="1"/>
      <c r="G44" s="1"/>
      <c r="H44" s="1"/>
      <c r="I44" s="1"/>
      <c r="J44" s="6"/>
    </row>
    <row r="45" spans="2:10">
      <c r="B45" s="71" t="s">
        <v>335</v>
      </c>
      <c r="C45" s="28"/>
      <c r="D45" s="1"/>
      <c r="E45" s="1"/>
      <c r="F45" s="1"/>
      <c r="G45" s="1"/>
      <c r="H45" s="1"/>
      <c r="I45" s="1"/>
      <c r="J45" s="6"/>
    </row>
    <row r="46" spans="2:10">
      <c r="B46" s="71"/>
      <c r="C46" s="28" t="s">
        <v>336</v>
      </c>
      <c r="D46" s="1"/>
      <c r="E46" s="1"/>
      <c r="F46" s="1"/>
      <c r="G46" s="1"/>
      <c r="H46" s="1"/>
      <c r="I46" s="1"/>
      <c r="J46" s="6"/>
    </row>
    <row r="47" spans="2:10">
      <c r="B47" s="71" t="s">
        <v>337</v>
      </c>
      <c r="C47" s="28"/>
      <c r="D47" s="1"/>
      <c r="E47" s="1"/>
      <c r="F47" s="1"/>
      <c r="G47" s="1"/>
      <c r="H47" s="1"/>
      <c r="I47" s="1"/>
      <c r="J47" s="6"/>
    </row>
    <row r="48" spans="2:10">
      <c r="B48" s="71"/>
      <c r="C48" s="28" t="s">
        <v>338</v>
      </c>
      <c r="D48" s="1"/>
      <c r="E48" s="1"/>
      <c r="F48" s="1"/>
      <c r="G48" s="1"/>
      <c r="H48" s="1"/>
      <c r="I48" s="1"/>
      <c r="J48" s="6"/>
    </row>
    <row r="49" spans="2:10">
      <c r="B49" s="71" t="s">
        <v>339</v>
      </c>
      <c r="C49" s="28"/>
      <c r="D49" s="1"/>
      <c r="E49" s="1"/>
      <c r="F49" s="1"/>
      <c r="G49" s="1"/>
      <c r="H49" s="1"/>
      <c r="I49" s="1"/>
      <c r="J49" s="6"/>
    </row>
    <row r="50" spans="2:10">
      <c r="B50" s="71"/>
      <c r="C50" s="28" t="s">
        <v>340</v>
      </c>
      <c r="D50" s="1"/>
      <c r="E50" s="1"/>
      <c r="F50" s="1"/>
      <c r="G50" s="1"/>
      <c r="H50" s="1"/>
      <c r="I50" s="1"/>
      <c r="J50" s="6"/>
    </row>
    <row r="51" spans="2:10">
      <c r="B51" s="71" t="s">
        <v>341</v>
      </c>
      <c r="C51" s="28"/>
      <c r="D51" s="1"/>
      <c r="E51" s="1"/>
      <c r="F51" s="1"/>
      <c r="G51" s="1"/>
      <c r="H51" s="1"/>
      <c r="I51" s="1"/>
      <c r="J51" s="6"/>
    </row>
    <row r="52" spans="2:10">
      <c r="B52" s="71" t="s">
        <v>342</v>
      </c>
      <c r="C52" s="28"/>
      <c r="D52" s="1"/>
      <c r="E52" s="1"/>
      <c r="F52" s="1"/>
      <c r="G52" s="1"/>
      <c r="H52" s="1"/>
      <c r="I52" s="1"/>
      <c r="J52" s="6"/>
    </row>
    <row r="53" spans="2:10">
      <c r="B53" s="71" t="s">
        <v>343</v>
      </c>
      <c r="C53" s="28"/>
      <c r="D53" s="1"/>
      <c r="E53" s="1"/>
      <c r="F53" s="1"/>
      <c r="G53" s="1"/>
      <c r="H53" s="1"/>
      <c r="I53" s="1"/>
      <c r="J53" s="6"/>
    </row>
    <row r="54" spans="2:10">
      <c r="B54" s="71"/>
      <c r="C54" s="28" t="s">
        <v>344</v>
      </c>
      <c r="D54" s="1"/>
      <c r="E54" s="1"/>
      <c r="F54" s="1"/>
      <c r="G54" s="1"/>
      <c r="H54" s="1"/>
      <c r="I54" s="1"/>
      <c r="J54" s="6"/>
    </row>
    <row r="55" spans="2:10">
      <c r="B55" s="71"/>
      <c r="C55" s="28" t="s">
        <v>345</v>
      </c>
      <c r="D55" s="1"/>
      <c r="E55" s="1"/>
      <c r="F55" s="1"/>
      <c r="G55" s="1"/>
      <c r="H55" s="1"/>
      <c r="I55" s="1"/>
      <c r="J55" s="6"/>
    </row>
    <row r="56" spans="2:10">
      <c r="B56" s="73"/>
      <c r="C56" s="67" t="s">
        <v>346</v>
      </c>
      <c r="D56" s="1"/>
      <c r="E56" s="1"/>
      <c r="F56" s="1"/>
      <c r="G56" s="1"/>
      <c r="H56" s="1"/>
      <c r="I56" s="1"/>
      <c r="J56" s="6"/>
    </row>
    <row r="57" spans="2:10">
      <c r="B57" s="71"/>
      <c r="C57" s="28" t="s">
        <v>347</v>
      </c>
      <c r="D57" s="1"/>
      <c r="E57" s="1"/>
      <c r="F57" s="1"/>
      <c r="G57" s="1"/>
      <c r="H57" s="1"/>
      <c r="I57" s="1"/>
      <c r="J57" s="6"/>
    </row>
    <row r="58" spans="2:10">
      <c r="B58" s="71" t="s">
        <v>348</v>
      </c>
      <c r="C58" s="28"/>
      <c r="D58" s="1"/>
      <c r="E58" s="1"/>
      <c r="F58" s="1"/>
      <c r="G58" s="1"/>
      <c r="H58" s="1"/>
      <c r="I58" s="1"/>
      <c r="J58" s="6"/>
    </row>
    <row r="59" spans="2:10">
      <c r="B59" s="71"/>
      <c r="C59" s="28"/>
      <c r="D59" s="1"/>
      <c r="E59" s="1"/>
      <c r="F59" s="1"/>
      <c r="G59" s="1"/>
      <c r="H59" s="1"/>
      <c r="I59" s="1"/>
      <c r="J59" s="6"/>
    </row>
    <row r="60" spans="2:10">
      <c r="B60" s="5"/>
      <c r="C60" s="61" t="s">
        <v>349</v>
      </c>
      <c r="D60" s="1"/>
      <c r="E60" s="1"/>
      <c r="F60" s="1"/>
      <c r="G60" s="1"/>
      <c r="H60" s="1"/>
      <c r="I60" s="1"/>
      <c r="J60" s="6"/>
    </row>
    <row r="61" spans="2:10">
      <c r="B61" s="4" t="s">
        <v>350</v>
      </c>
      <c r="C61" s="1"/>
      <c r="D61" s="1"/>
      <c r="E61" s="1"/>
      <c r="F61" s="1"/>
      <c r="G61" s="1"/>
      <c r="H61" s="1"/>
      <c r="I61" s="1"/>
      <c r="J61" s="6"/>
    </row>
    <row r="62" spans="2:10">
      <c r="B62" s="5"/>
      <c r="C62" s="1"/>
      <c r="D62" s="1"/>
      <c r="E62" s="1"/>
      <c r="F62" s="1"/>
      <c r="G62" s="1"/>
      <c r="H62" s="1"/>
      <c r="I62" s="1"/>
      <c r="J62" s="6"/>
    </row>
    <row r="63" spans="2:10">
      <c r="B63" s="5"/>
      <c r="C63" s="1"/>
      <c r="D63" s="1"/>
      <c r="E63" s="1"/>
      <c r="F63" s="1"/>
      <c r="G63" s="1"/>
      <c r="H63" s="1"/>
      <c r="I63" s="1"/>
      <c r="J63" s="6"/>
    </row>
    <row r="64" spans="2:10" ht="13.5" thickBot="1">
      <c r="B64" s="7"/>
      <c r="C64" s="8"/>
      <c r="D64" s="8"/>
      <c r="E64" s="8"/>
      <c r="F64" s="8"/>
      <c r="G64" s="8"/>
      <c r="H64" s="8"/>
      <c r="I64" s="8"/>
      <c r="J64" s="9"/>
    </row>
  </sheetData>
  <mergeCells count="1">
    <mergeCell ref="D3:H3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8"/>
  <sheetViews>
    <sheetView tabSelected="1" topLeftCell="A162" workbookViewId="0">
      <selection activeCell="B205" sqref="B205"/>
    </sheetView>
  </sheetViews>
  <sheetFormatPr defaultRowHeight="12.75"/>
  <cols>
    <col min="1" max="1" width="3.7109375" customWidth="1"/>
    <col min="2" max="2" width="11.28515625" customWidth="1"/>
    <col min="3" max="3" width="14.5703125" customWidth="1"/>
    <col min="4" max="4" width="10.85546875" customWidth="1"/>
    <col min="5" max="5" width="11.28515625" customWidth="1"/>
    <col min="6" max="6" width="10.85546875" customWidth="1"/>
    <col min="7" max="7" width="12.42578125" customWidth="1"/>
    <col min="8" max="8" width="10.5703125" customWidth="1"/>
    <col min="9" max="9" width="11.140625" bestFit="1" customWidth="1"/>
    <col min="10" max="10" width="7.42578125" customWidth="1"/>
    <col min="11" max="11" width="6.140625" customWidth="1"/>
  </cols>
  <sheetData>
    <row r="1" spans="1:6" ht="18">
      <c r="B1" s="244"/>
      <c r="D1" s="245" t="s">
        <v>405</v>
      </c>
    </row>
    <row r="2" spans="1:6" ht="15.75">
      <c r="B2" s="246" t="s">
        <v>406</v>
      </c>
      <c r="C2" s="19"/>
      <c r="D2" s="19"/>
    </row>
    <row r="3" spans="1:6" ht="15.75">
      <c r="B3" s="246" t="s">
        <v>889</v>
      </c>
      <c r="C3" s="19"/>
      <c r="D3" s="19"/>
    </row>
    <row r="4" spans="1:6">
      <c r="B4" s="102"/>
      <c r="C4" s="102"/>
    </row>
    <row r="5" spans="1:6">
      <c r="B5" s="247" t="s">
        <v>130</v>
      </c>
      <c r="C5" s="102"/>
      <c r="E5" s="242" t="str">
        <f>'Kopertina '!F4</f>
        <v>KLUBI I FUTBOLLIT FLAMURTARI</v>
      </c>
      <c r="F5" s="242"/>
    </row>
    <row r="6" spans="1:6" ht="13.5">
      <c r="B6" s="247" t="s">
        <v>407</v>
      </c>
      <c r="C6" s="102"/>
      <c r="D6" s="248"/>
      <c r="E6" s="242" t="s">
        <v>472</v>
      </c>
      <c r="F6" s="242"/>
    </row>
    <row r="7" spans="1:6">
      <c r="B7" s="247" t="s">
        <v>408</v>
      </c>
      <c r="C7" s="102"/>
      <c r="E7" s="242" t="str">
        <f>'Kopertina '!D46</f>
        <v xml:space="preserve"> VLORE</v>
      </c>
      <c r="F7" s="242"/>
    </row>
    <row r="8" spans="1:6">
      <c r="B8" s="247" t="s">
        <v>409</v>
      </c>
      <c r="C8" s="102"/>
      <c r="E8" s="242" t="str">
        <f>'Kopertina '!E57</f>
        <v>Geri  CIPI</v>
      </c>
      <c r="F8" s="242"/>
    </row>
    <row r="9" spans="1:6">
      <c r="B9" s="247" t="s">
        <v>410</v>
      </c>
      <c r="C9" s="102"/>
      <c r="E9" s="242" t="str">
        <f>+'Kopertina '!C51</f>
        <v>Organizimi i aktiviteteve sportive te futbollit</v>
      </c>
      <c r="F9" s="242"/>
    </row>
    <row r="10" spans="1:6">
      <c r="B10" s="247" t="s">
        <v>411</v>
      </c>
      <c r="C10" s="102"/>
      <c r="E10" s="242" t="str">
        <f>+'Kopertina '!D44</f>
        <v>K56703205A</v>
      </c>
      <c r="F10" s="242"/>
    </row>
    <row r="11" spans="1:6">
      <c r="B11" s="247" t="s">
        <v>412</v>
      </c>
      <c r="C11" s="102"/>
      <c r="E11" s="242">
        <v>0</v>
      </c>
      <c r="F11" s="242"/>
    </row>
    <row r="13" spans="1:6" ht="21">
      <c r="A13" s="102"/>
      <c r="B13" s="249" t="s">
        <v>413</v>
      </c>
      <c r="C13" s="102"/>
    </row>
    <row r="14" spans="1:6" ht="15.75">
      <c r="A14" s="250" t="s">
        <v>414</v>
      </c>
      <c r="B14" s="251"/>
      <c r="C14" s="102"/>
    </row>
    <row r="15" spans="1:6">
      <c r="A15" s="247" t="s">
        <v>982</v>
      </c>
      <c r="B15" s="247"/>
      <c r="C15" s="102"/>
    </row>
    <row r="16" spans="1:6">
      <c r="A16" s="247" t="s">
        <v>415</v>
      </c>
      <c r="B16" s="247"/>
      <c r="C16" s="102"/>
    </row>
    <row r="17" spans="1:3">
      <c r="A17" s="247" t="s">
        <v>416</v>
      </c>
      <c r="B17" s="247"/>
      <c r="C17" s="102"/>
    </row>
    <row r="18" spans="1:3">
      <c r="A18" s="247"/>
      <c r="B18" s="247"/>
      <c r="C18" s="102"/>
    </row>
    <row r="19" spans="1:3">
      <c r="A19" s="247" t="s">
        <v>866</v>
      </c>
      <c r="B19" s="247"/>
      <c r="C19" s="102"/>
    </row>
    <row r="20" spans="1:3">
      <c r="A20" s="247"/>
      <c r="B20" s="247"/>
      <c r="C20" s="102"/>
    </row>
    <row r="21" spans="1:3">
      <c r="A21" s="247" t="s">
        <v>475</v>
      </c>
      <c r="B21" s="247"/>
      <c r="C21" s="102"/>
    </row>
    <row r="22" spans="1:3">
      <c r="A22" s="247" t="s">
        <v>1001</v>
      </c>
      <c r="B22" s="247"/>
      <c r="C22" s="102"/>
    </row>
    <row r="23" spans="1:3">
      <c r="A23" s="102"/>
      <c r="B23" s="102"/>
      <c r="C23" s="102"/>
    </row>
    <row r="24" spans="1:3" ht="15.75">
      <c r="A24" s="250" t="s">
        <v>417</v>
      </c>
      <c r="B24" s="102"/>
      <c r="C24" s="102"/>
    </row>
    <row r="25" spans="1:3">
      <c r="A25" s="102"/>
      <c r="B25" s="102"/>
      <c r="C25" s="102"/>
    </row>
    <row r="26" spans="1:3">
      <c r="A26" s="247" t="s">
        <v>983</v>
      </c>
      <c r="B26" s="247"/>
      <c r="C26" s="102"/>
    </row>
    <row r="27" spans="1:3">
      <c r="A27" s="247" t="s">
        <v>418</v>
      </c>
      <c r="B27" s="247"/>
      <c r="C27" s="102"/>
    </row>
    <row r="28" spans="1:3">
      <c r="A28" s="247" t="s">
        <v>419</v>
      </c>
      <c r="B28" s="247"/>
      <c r="C28" s="102"/>
    </row>
    <row r="29" spans="1:3">
      <c r="A29" s="247"/>
      <c r="B29" s="247"/>
      <c r="C29" s="102"/>
    </row>
    <row r="30" spans="1:3">
      <c r="A30" s="247" t="s">
        <v>420</v>
      </c>
      <c r="B30" s="247"/>
      <c r="C30" s="102"/>
    </row>
    <row r="31" spans="1:3">
      <c r="A31" s="247" t="s">
        <v>421</v>
      </c>
      <c r="B31" s="247"/>
      <c r="C31" s="102"/>
    </row>
    <row r="32" spans="1:3">
      <c r="A32" s="247" t="s">
        <v>422</v>
      </c>
      <c r="B32" s="247"/>
      <c r="C32" s="102"/>
    </row>
    <row r="33" spans="1:7">
      <c r="A33" s="247" t="s">
        <v>423</v>
      </c>
      <c r="B33" s="247"/>
      <c r="C33" s="102"/>
    </row>
    <row r="34" spans="1:7">
      <c r="A34" s="102"/>
      <c r="B34" s="102"/>
      <c r="C34" s="102"/>
    </row>
    <row r="35" spans="1:7" ht="15">
      <c r="A35" s="252" t="s">
        <v>424</v>
      </c>
      <c r="B35" s="102"/>
      <c r="C35" s="102"/>
    </row>
    <row r="36" spans="1:7">
      <c r="A36" s="253" t="s">
        <v>984</v>
      </c>
      <c r="B36" s="102"/>
      <c r="C36" s="102"/>
    </row>
    <row r="37" spans="1:7" ht="13.5" thickBot="1">
      <c r="B37" s="1"/>
      <c r="C37" s="1"/>
      <c r="D37" s="1200" t="s">
        <v>980</v>
      </c>
      <c r="E37" s="1200"/>
      <c r="F37" s="1200"/>
      <c r="G37" s="1"/>
    </row>
    <row r="38" spans="1:7">
      <c r="B38" s="322" t="s">
        <v>1</v>
      </c>
      <c r="C38" s="322" t="s">
        <v>258</v>
      </c>
      <c r="D38" s="323" t="s">
        <v>259</v>
      </c>
      <c r="E38" s="323" t="s">
        <v>260</v>
      </c>
      <c r="F38" s="323" t="s">
        <v>261</v>
      </c>
      <c r="G38" s="324" t="s">
        <v>259</v>
      </c>
    </row>
    <row r="39" spans="1:7" ht="13.5" thickBot="1">
      <c r="B39" s="325"/>
      <c r="C39" s="325"/>
      <c r="D39" s="334" t="s">
        <v>985</v>
      </c>
      <c r="E39" s="334" t="s">
        <v>986</v>
      </c>
      <c r="F39" s="334" t="s">
        <v>987</v>
      </c>
      <c r="G39" s="335" t="s">
        <v>988</v>
      </c>
    </row>
    <row r="40" spans="1:7" ht="13.5" thickBot="1">
      <c r="B40" s="137">
        <v>1</v>
      </c>
      <c r="C40" s="219" t="str">
        <f>'A2'!D11</f>
        <v xml:space="preserve">EURO </v>
      </c>
      <c r="D40" s="219"/>
      <c r="E40" s="219"/>
      <c r="F40" s="219"/>
      <c r="G40" s="219"/>
    </row>
    <row r="41" spans="1:7" ht="13.5" thickBot="1">
      <c r="B41" s="138">
        <v>2</v>
      </c>
      <c r="C41" s="219" t="str">
        <f>'A2'!D17</f>
        <v xml:space="preserve">LEKE </v>
      </c>
      <c r="D41" s="219"/>
      <c r="E41" s="219"/>
      <c r="F41" s="219"/>
      <c r="G41" s="219"/>
    </row>
    <row r="42" spans="1:7">
      <c r="B42" s="138">
        <v>3</v>
      </c>
      <c r="C42" s="219" t="str">
        <f>'A2'!D24</f>
        <v xml:space="preserve">U S D </v>
      </c>
      <c r="D42" s="219"/>
      <c r="E42" s="219"/>
      <c r="F42" s="219"/>
      <c r="G42" s="219"/>
    </row>
    <row r="43" spans="1:7">
      <c r="B43" s="138">
        <v>4</v>
      </c>
      <c r="C43" s="614" t="s">
        <v>868</v>
      </c>
      <c r="D43" s="967"/>
      <c r="E43" s="967"/>
      <c r="F43" s="967"/>
      <c r="G43" s="967"/>
    </row>
    <row r="44" spans="1:7" ht="13.5" thickBot="1">
      <c r="B44" s="326"/>
      <c r="C44" s="327" t="s">
        <v>164</v>
      </c>
      <c r="D44" s="327">
        <f>SUM(D40:D43)</f>
        <v>0</v>
      </c>
      <c r="E44" s="327">
        <f>SUM(E40:E43)</f>
        <v>0</v>
      </c>
      <c r="F44" s="327">
        <f>SUM(F40:F43)</f>
        <v>0</v>
      </c>
      <c r="G44" s="327">
        <f>SUM(G40:G43)</f>
        <v>0</v>
      </c>
    </row>
    <row r="45" spans="1:7" ht="13.5" thickBot="1">
      <c r="B45" s="136"/>
      <c r="C45" s="136"/>
      <c r="D45" s="136"/>
      <c r="E45" s="136"/>
      <c r="F45" s="136"/>
      <c r="G45" s="136"/>
    </row>
    <row r="46" spans="1:7" ht="13.5" thickBot="1">
      <c r="B46" s="136"/>
      <c r="C46" s="142" t="s">
        <v>981</v>
      </c>
      <c r="D46" s="136"/>
      <c r="E46" s="136"/>
      <c r="F46" s="136"/>
      <c r="G46" s="328">
        <v>1</v>
      </c>
    </row>
    <row r="47" spans="1:7" ht="13.5" thickBot="1">
      <c r="B47" s="136"/>
      <c r="C47" s="136"/>
      <c r="D47" s="136"/>
      <c r="E47" s="136"/>
      <c r="F47" s="136"/>
      <c r="G47" s="136"/>
    </row>
    <row r="48" spans="1:7" ht="13.5" thickBot="1">
      <c r="B48" s="136"/>
      <c r="C48" s="142" t="s">
        <v>989</v>
      </c>
      <c r="D48" s="136"/>
      <c r="E48" s="136"/>
      <c r="F48" s="136"/>
      <c r="G48" s="329">
        <f>G44*G46</f>
        <v>0</v>
      </c>
    </row>
    <row r="49" spans="1:8">
      <c r="B49" s="136"/>
      <c r="C49" s="136"/>
      <c r="D49" s="136"/>
      <c r="E49" s="136"/>
      <c r="F49" s="136"/>
      <c r="G49" s="136"/>
    </row>
    <row r="50" spans="1:8">
      <c r="B50" s="223"/>
      <c r="C50" s="223"/>
      <c r="D50" s="330"/>
      <c r="E50" s="330"/>
      <c r="F50" s="330"/>
      <c r="G50" s="330"/>
    </row>
    <row r="51" spans="1:8">
      <c r="B51" s="140"/>
      <c r="C51" s="140" t="s">
        <v>262</v>
      </c>
      <c r="D51" s="140"/>
      <c r="E51" s="140"/>
      <c r="F51" s="140"/>
      <c r="G51" s="140">
        <f>G48</f>
        <v>0</v>
      </c>
    </row>
    <row r="52" spans="1:8">
      <c r="A52" s="102"/>
      <c r="B52" s="102"/>
      <c r="C52" s="102"/>
      <c r="D52" s="102"/>
    </row>
    <row r="53" spans="1:8">
      <c r="A53" s="253" t="s">
        <v>425</v>
      </c>
      <c r="B53" s="102"/>
      <c r="C53" s="336">
        <f>'AKTIVI '!E8</f>
        <v>0</v>
      </c>
      <c r="D53" s="102"/>
    </row>
    <row r="54" spans="1:8">
      <c r="A54" s="253" t="s">
        <v>426</v>
      </c>
      <c r="B54" s="102"/>
      <c r="C54" s="102"/>
      <c r="D54" s="102"/>
    </row>
    <row r="55" spans="1:8">
      <c r="A55" s="247" t="s">
        <v>427</v>
      </c>
      <c r="B55" s="247"/>
      <c r="C55" s="102"/>
      <c r="D55" s="102"/>
    </row>
    <row r="56" spans="1:8" ht="13.5" thickBot="1">
      <c r="A56" s="247" t="s">
        <v>428</v>
      </c>
      <c r="B56" s="247"/>
      <c r="C56" s="102"/>
      <c r="D56" s="102"/>
    </row>
    <row r="57" spans="1:8">
      <c r="B57" s="1201" t="s">
        <v>199</v>
      </c>
      <c r="C57" s="1189" t="s">
        <v>388</v>
      </c>
      <c r="D57" s="1189">
        <v>2011</v>
      </c>
      <c r="E57" s="1189" t="s">
        <v>400</v>
      </c>
      <c r="F57" s="1189" t="s">
        <v>398</v>
      </c>
      <c r="G57" s="1189" t="s">
        <v>401</v>
      </c>
      <c r="H57" s="1191" t="s">
        <v>990</v>
      </c>
    </row>
    <row r="58" spans="1:8" ht="13.5" thickBot="1">
      <c r="B58" s="1202"/>
      <c r="C58" s="1190"/>
      <c r="D58" s="1190"/>
      <c r="E58" s="1190"/>
      <c r="F58" s="1190"/>
      <c r="G58" s="1190"/>
      <c r="H58" s="1192"/>
    </row>
    <row r="59" spans="1:8">
      <c r="B59" s="331">
        <v>1</v>
      </c>
      <c r="C59" s="332">
        <f>'C1'!C10</f>
        <v>0</v>
      </c>
      <c r="D59" s="332">
        <f>'C1'!D10</f>
        <v>0</v>
      </c>
      <c r="E59" s="332">
        <f>'C1'!E10</f>
        <v>0</v>
      </c>
      <c r="F59" s="332">
        <f>'C1'!F10</f>
        <v>0</v>
      </c>
      <c r="G59" s="332">
        <f>'C1'!G10</f>
        <v>0</v>
      </c>
      <c r="H59" s="1147">
        <f>'C1'!H10</f>
        <v>0</v>
      </c>
    </row>
    <row r="60" spans="1:8">
      <c r="B60" s="333">
        <v>2</v>
      </c>
      <c r="C60" s="1146">
        <f>'C1'!C11</f>
        <v>0</v>
      </c>
      <c r="D60" s="1146">
        <f>'C1'!D11</f>
        <v>0</v>
      </c>
      <c r="E60" s="1146">
        <f>'C1'!E11</f>
        <v>0</v>
      </c>
      <c r="F60" s="1146">
        <f>'C1'!F11</f>
        <v>0</v>
      </c>
      <c r="G60" s="1146">
        <f>'C1'!G11</f>
        <v>0</v>
      </c>
      <c r="H60" s="1148">
        <f>'C1'!H11</f>
        <v>0</v>
      </c>
    </row>
    <row r="61" spans="1:8">
      <c r="B61" s="333">
        <v>3</v>
      </c>
      <c r="C61" s="1146">
        <f>'C1'!C12</f>
        <v>0</v>
      </c>
      <c r="D61" s="1146">
        <f>'C1'!D12</f>
        <v>0</v>
      </c>
      <c r="E61" s="1146">
        <f>'C1'!E12</f>
        <v>0</v>
      </c>
      <c r="F61" s="1146">
        <f>'C1'!F12</f>
        <v>0</v>
      </c>
      <c r="G61" s="1146">
        <f>'C1'!G12</f>
        <v>0</v>
      </c>
      <c r="H61" s="1148">
        <f>'C1'!H12</f>
        <v>0</v>
      </c>
    </row>
    <row r="62" spans="1:8">
      <c r="B62" s="333">
        <v>4</v>
      </c>
      <c r="C62" s="1146">
        <f>'C1'!C13</f>
        <v>0</v>
      </c>
      <c r="D62" s="1146">
        <f>'C1'!D13</f>
        <v>0</v>
      </c>
      <c r="E62" s="1146">
        <f>'C1'!E13</f>
        <v>0</v>
      </c>
      <c r="F62" s="1146">
        <f>'C1'!F13</f>
        <v>0</v>
      </c>
      <c r="G62" s="1146">
        <f>'C1'!G13</f>
        <v>0</v>
      </c>
      <c r="H62" s="1148">
        <f>'C1'!H13</f>
        <v>0</v>
      </c>
    </row>
    <row r="63" spans="1:8">
      <c r="B63" s="333">
        <v>5</v>
      </c>
      <c r="C63" s="1146">
        <f>'C1'!C14</f>
        <v>0</v>
      </c>
      <c r="D63" s="1146">
        <f>'C1'!D14</f>
        <v>0</v>
      </c>
      <c r="E63" s="1146">
        <f>'C1'!E14</f>
        <v>0</v>
      </c>
      <c r="F63" s="1146">
        <f>'C1'!F14</f>
        <v>0</v>
      </c>
      <c r="G63" s="1146">
        <f>'C1'!G14</f>
        <v>0</v>
      </c>
      <c r="H63" s="1148">
        <f>'C1'!H14</f>
        <v>0</v>
      </c>
    </row>
    <row r="64" spans="1:8">
      <c r="B64" s="333">
        <v>6</v>
      </c>
      <c r="C64" s="1146">
        <f>'C1'!C15</f>
        <v>0</v>
      </c>
      <c r="D64" s="1146">
        <f>'C1'!D15</f>
        <v>0</v>
      </c>
      <c r="E64" s="1146">
        <f>'C1'!E15</f>
        <v>0</v>
      </c>
      <c r="F64" s="1146">
        <f>'C1'!F15</f>
        <v>0</v>
      </c>
      <c r="G64" s="1146">
        <f>'C1'!G15</f>
        <v>0</v>
      </c>
      <c r="H64" s="1148">
        <f>'C1'!H15</f>
        <v>0</v>
      </c>
    </row>
    <row r="65" spans="1:8">
      <c r="B65" s="333">
        <v>7</v>
      </c>
      <c r="C65" s="1146">
        <f>'C1'!C16</f>
        <v>0</v>
      </c>
      <c r="D65" s="1146">
        <f>'C1'!D16</f>
        <v>0</v>
      </c>
      <c r="E65" s="1146">
        <f>'C1'!E16</f>
        <v>0</v>
      </c>
      <c r="F65" s="1146">
        <f>'C1'!F16</f>
        <v>0</v>
      </c>
      <c r="G65" s="1146">
        <f>'C1'!G16</f>
        <v>0</v>
      </c>
      <c r="H65" s="1148">
        <f>'C1'!H16</f>
        <v>0</v>
      </c>
    </row>
    <row r="66" spans="1:8">
      <c r="B66" s="333">
        <v>8</v>
      </c>
      <c r="C66" s="1146">
        <f>'C1'!C17</f>
        <v>0</v>
      </c>
      <c r="D66" s="1146">
        <f>'C1'!D17</f>
        <v>0</v>
      </c>
      <c r="E66" s="1146">
        <f>'C1'!E17</f>
        <v>0</v>
      </c>
      <c r="F66" s="1146">
        <f>'C1'!F17</f>
        <v>0</v>
      </c>
      <c r="G66" s="1146">
        <f>'C1'!G17</f>
        <v>0</v>
      </c>
      <c r="H66" s="1148">
        <f>'C1'!H17</f>
        <v>0</v>
      </c>
    </row>
    <row r="67" spans="1:8">
      <c r="B67" s="333">
        <v>9</v>
      </c>
      <c r="C67" s="1146">
        <f>'C1'!C18</f>
        <v>0</v>
      </c>
      <c r="D67" s="1146">
        <f>'C1'!D18</f>
        <v>0</v>
      </c>
      <c r="E67" s="1146">
        <f>'C1'!E18</f>
        <v>0</v>
      </c>
      <c r="F67" s="1146">
        <f>'C1'!F18</f>
        <v>0</v>
      </c>
      <c r="G67" s="1146">
        <f>'C1'!G18</f>
        <v>0</v>
      </c>
      <c r="H67" s="1148">
        <f>'C1'!H18</f>
        <v>0</v>
      </c>
    </row>
    <row r="68" spans="1:8">
      <c r="B68" s="333">
        <v>10</v>
      </c>
      <c r="C68" s="1146">
        <f>'C1'!C19</f>
        <v>0</v>
      </c>
      <c r="D68" s="1146">
        <f>'C1'!D19</f>
        <v>0</v>
      </c>
      <c r="E68" s="1146">
        <f>'C1'!E19</f>
        <v>0</v>
      </c>
      <c r="F68" s="1146">
        <f>'C1'!F19</f>
        <v>0</v>
      </c>
      <c r="G68" s="1146">
        <f>'C1'!G19</f>
        <v>0</v>
      </c>
      <c r="H68" s="1148">
        <f>'C1'!H19</f>
        <v>0</v>
      </c>
    </row>
    <row r="69" spans="1:8">
      <c r="A69" s="102"/>
      <c r="B69" s="333">
        <v>11</v>
      </c>
      <c r="C69" s="1146">
        <f>'C1'!C20</f>
        <v>0</v>
      </c>
      <c r="D69" s="1146">
        <f>'C1'!D20</f>
        <v>0</v>
      </c>
      <c r="E69" s="1146">
        <f>'C1'!E20</f>
        <v>0</v>
      </c>
      <c r="F69" s="1146">
        <f>'C1'!F20</f>
        <v>0</v>
      </c>
      <c r="G69" s="1146">
        <f>'C1'!G20</f>
        <v>0</v>
      </c>
      <c r="H69" s="1148">
        <f>'C1'!H20</f>
        <v>0</v>
      </c>
    </row>
    <row r="70" spans="1:8">
      <c r="B70" s="333">
        <v>12</v>
      </c>
      <c r="C70" s="1146">
        <f>'C1'!C21</f>
        <v>0</v>
      </c>
      <c r="D70" s="1146">
        <f>'C1'!D21</f>
        <v>0</v>
      </c>
      <c r="E70" s="1146">
        <f>'C1'!E21</f>
        <v>0</v>
      </c>
      <c r="F70" s="1146">
        <f>'C1'!F21</f>
        <v>0</v>
      </c>
      <c r="G70" s="1146">
        <f>'C1'!G21</f>
        <v>0</v>
      </c>
      <c r="H70" s="1148">
        <f>'C1'!H21</f>
        <v>0</v>
      </c>
    </row>
    <row r="71" spans="1:8">
      <c r="B71" s="333">
        <v>13</v>
      </c>
      <c r="C71" s="1146">
        <f>'C1'!C22</f>
        <v>0</v>
      </c>
      <c r="D71" s="1146">
        <f>'C1'!D22</f>
        <v>0</v>
      </c>
      <c r="E71" s="1146">
        <f>'C1'!E22</f>
        <v>0</v>
      </c>
      <c r="F71" s="1146">
        <f>'C1'!F22</f>
        <v>0</v>
      </c>
      <c r="G71" s="1146">
        <f>'C1'!G22</f>
        <v>0</v>
      </c>
      <c r="H71" s="1148">
        <f>'C1'!H22</f>
        <v>0</v>
      </c>
    </row>
    <row r="72" spans="1:8">
      <c r="B72" s="333">
        <v>14</v>
      </c>
      <c r="C72" s="1146">
        <f>'C1'!C23</f>
        <v>0</v>
      </c>
      <c r="D72" s="1146">
        <f>'C1'!D23</f>
        <v>0</v>
      </c>
      <c r="E72" s="1146">
        <f>'C1'!E23</f>
        <v>0</v>
      </c>
      <c r="F72" s="1146">
        <f>'C1'!F23</f>
        <v>0</v>
      </c>
      <c r="G72" s="1146">
        <f>'C1'!G23</f>
        <v>0</v>
      </c>
      <c r="H72" s="1148">
        <f>'C1'!H23</f>
        <v>0</v>
      </c>
    </row>
    <row r="73" spans="1:8">
      <c r="B73" s="333">
        <v>15</v>
      </c>
      <c r="C73" s="1146">
        <f>'C1'!C24</f>
        <v>0</v>
      </c>
      <c r="D73" s="1146">
        <f>'C1'!D24</f>
        <v>0</v>
      </c>
      <c r="E73" s="1146">
        <f>'C1'!E24</f>
        <v>0</v>
      </c>
      <c r="F73" s="1146">
        <f>'C1'!F24</f>
        <v>0</v>
      </c>
      <c r="G73" s="1146">
        <f>'C1'!G24</f>
        <v>0</v>
      </c>
      <c r="H73" s="1148">
        <f>'C1'!H24</f>
        <v>0</v>
      </c>
    </row>
    <row r="74" spans="1:8">
      <c r="B74" s="333">
        <v>16</v>
      </c>
      <c r="C74" s="1146">
        <f>'C1'!C25</f>
        <v>0</v>
      </c>
      <c r="D74" s="1146">
        <f>'C1'!D25</f>
        <v>0</v>
      </c>
      <c r="E74" s="1146">
        <f>'C1'!E25</f>
        <v>0</v>
      </c>
      <c r="F74" s="1146">
        <f>'C1'!F25</f>
        <v>0</v>
      </c>
      <c r="G74" s="1146">
        <f>'C1'!G25</f>
        <v>0</v>
      </c>
      <c r="H74" s="1148">
        <f>'C1'!H25</f>
        <v>0</v>
      </c>
    </row>
    <row r="75" spans="1:8">
      <c r="B75" s="333">
        <v>17</v>
      </c>
      <c r="C75" s="1146">
        <f>'C1'!C26</f>
        <v>0</v>
      </c>
      <c r="D75" s="1146">
        <f>'C1'!D26</f>
        <v>0</v>
      </c>
      <c r="E75" s="1146">
        <f>'C1'!E26</f>
        <v>0</v>
      </c>
      <c r="F75" s="1146">
        <f>'C1'!F26</f>
        <v>0</v>
      </c>
      <c r="G75" s="1146">
        <f>'C1'!G26</f>
        <v>0</v>
      </c>
      <c r="H75" s="1148">
        <f>'C1'!H26</f>
        <v>0</v>
      </c>
    </row>
    <row r="76" spans="1:8">
      <c r="B76" s="333">
        <v>18</v>
      </c>
      <c r="C76" s="1146">
        <f>'C1'!C27</f>
        <v>0</v>
      </c>
      <c r="D76" s="1146">
        <f>'C1'!D27</f>
        <v>0</v>
      </c>
      <c r="E76" s="1146">
        <f>'C1'!E27</f>
        <v>0</v>
      </c>
      <c r="F76" s="1146">
        <f>'C1'!F27</f>
        <v>0</v>
      </c>
      <c r="G76" s="1146">
        <f>'C1'!G27</f>
        <v>0</v>
      </c>
      <c r="H76" s="1148">
        <f>'C1'!H27</f>
        <v>0</v>
      </c>
    </row>
    <row r="77" spans="1:8">
      <c r="B77" s="333">
        <v>19</v>
      </c>
      <c r="C77" s="1146">
        <f>'C1'!C28</f>
        <v>0</v>
      </c>
      <c r="D77" s="1146">
        <f>'C1'!D28</f>
        <v>0</v>
      </c>
      <c r="E77" s="1146">
        <f>'C1'!E28</f>
        <v>0</v>
      </c>
      <c r="F77" s="1146">
        <f>'C1'!F28</f>
        <v>0</v>
      </c>
      <c r="G77" s="1146">
        <f>'C1'!G28</f>
        <v>0</v>
      </c>
      <c r="H77" s="1148">
        <f>'C1'!H28</f>
        <v>0</v>
      </c>
    </row>
    <row r="78" spans="1:8">
      <c r="B78" s="333">
        <v>20</v>
      </c>
      <c r="C78" s="1146">
        <f>'C1'!C29</f>
        <v>0</v>
      </c>
      <c r="D78" s="1146">
        <f>'C1'!D29</f>
        <v>0</v>
      </c>
      <c r="E78" s="1146">
        <f>'C1'!E29</f>
        <v>0</v>
      </c>
      <c r="F78" s="1146">
        <f>'C1'!F29</f>
        <v>0</v>
      </c>
      <c r="G78" s="1146">
        <f>'C1'!G29</f>
        <v>0</v>
      </c>
      <c r="H78" s="1148">
        <f>'C1'!H29</f>
        <v>0</v>
      </c>
    </row>
    <row r="79" spans="1:8">
      <c r="B79" s="333">
        <v>21</v>
      </c>
      <c r="C79" s="1146" t="s">
        <v>870</v>
      </c>
      <c r="D79" s="1146">
        <f>'C1'!D30+'C1'!D31+'C1'!D32+'C1'!D33+'C1'!D34+'C1'!D35+'C1'!D36+'C1'!D37+'C1'!D38</f>
        <v>0</v>
      </c>
      <c r="E79" s="1146">
        <f>'C1'!E30+'C1'!E31+'C1'!E32+'C1'!E33+'C1'!E34+'C1'!E35+'C1'!E36+'C1'!E37+'C1'!E38</f>
        <v>0</v>
      </c>
      <c r="F79" s="1146">
        <f>'C1'!F30+'C1'!F31+'C1'!F32+'C1'!F33+'C1'!F34+'C1'!F35+'C1'!F36+'C1'!F37+'C1'!F38</f>
        <v>0</v>
      </c>
      <c r="G79" s="1146">
        <f>'C1'!G30+'C1'!G31+'C1'!G32+'C1'!G33+'C1'!G34+'C1'!G35+'C1'!G36+'C1'!G37+'C1'!G38</f>
        <v>0</v>
      </c>
      <c r="H79" s="1148">
        <f>'C1'!H30+'C1'!H31+'C1'!H32+'C1'!H33+'C1'!H34+'C1'!H35+'C1'!H36+'C1'!H37+'C1'!H38</f>
        <v>0</v>
      </c>
    </row>
    <row r="80" spans="1:8" ht="13.5" thickBot="1">
      <c r="B80" s="1193" t="s">
        <v>387</v>
      </c>
      <c r="C80" s="1194"/>
      <c r="D80" s="1149">
        <f>SUM(D59:D79)</f>
        <v>0</v>
      </c>
      <c r="E80" s="1149">
        <f>SUM(E59:E79)</f>
        <v>0</v>
      </c>
      <c r="F80" s="1149">
        <f>SUM(F59:F79)</f>
        <v>0</v>
      </c>
      <c r="G80" s="1149">
        <f>SUM(G59:G79)</f>
        <v>0</v>
      </c>
      <c r="H80" s="1150">
        <f>SUM(H59:H79)</f>
        <v>0</v>
      </c>
    </row>
    <row r="81" spans="1:7">
      <c r="B81" s="255"/>
      <c r="C81" s="255"/>
    </row>
    <row r="82" spans="1:7">
      <c r="A82" s="247" t="s">
        <v>429</v>
      </c>
      <c r="B82" s="255"/>
      <c r="C82" s="255"/>
    </row>
    <row r="83" spans="1:7">
      <c r="A83" s="255" t="s">
        <v>430</v>
      </c>
      <c r="B83" s="102" t="s">
        <v>473</v>
      </c>
      <c r="C83" s="102"/>
      <c r="D83" s="89">
        <f>'AKTIVI '!E13</f>
        <v>0</v>
      </c>
    </row>
    <row r="84" spans="1:7">
      <c r="A84" s="255" t="s">
        <v>431</v>
      </c>
      <c r="B84" s="102"/>
      <c r="C84" s="102"/>
    </row>
    <row r="85" spans="1:7">
      <c r="A85" s="253" t="s">
        <v>432</v>
      </c>
      <c r="B85" s="102"/>
      <c r="C85" s="102"/>
      <c r="D85" s="21" t="s">
        <v>894</v>
      </c>
    </row>
    <row r="86" spans="1:7" ht="13.5" thickBot="1">
      <c r="A86" s="102"/>
      <c r="B86" s="102"/>
      <c r="C86" s="102"/>
    </row>
    <row r="87" spans="1:7" ht="13.5" thickBot="1">
      <c r="B87" s="256" t="s">
        <v>1</v>
      </c>
      <c r="C87" s="257" t="s">
        <v>266</v>
      </c>
      <c r="D87" s="257" t="s">
        <v>267</v>
      </c>
      <c r="E87" s="257" t="s">
        <v>268</v>
      </c>
      <c r="F87" s="257" t="s">
        <v>269</v>
      </c>
      <c r="G87" s="258" t="s">
        <v>270</v>
      </c>
    </row>
    <row r="88" spans="1:7" ht="13.5" thickBot="1">
      <c r="B88" s="986" t="s">
        <v>120</v>
      </c>
      <c r="C88" s="987">
        <v>0</v>
      </c>
      <c r="D88" s="987">
        <v>0</v>
      </c>
      <c r="E88" s="987">
        <v>0</v>
      </c>
      <c r="F88" s="987">
        <v>0</v>
      </c>
      <c r="G88" s="987">
        <f>'D1'!I41</f>
        <v>0</v>
      </c>
    </row>
    <row r="89" spans="1:7">
      <c r="B89" s="31"/>
      <c r="C89" s="254"/>
      <c r="D89" s="254"/>
      <c r="E89" s="254"/>
      <c r="F89" s="254"/>
      <c r="G89" s="254"/>
    </row>
    <row r="90" spans="1:7">
      <c r="B90" s="31"/>
      <c r="C90" s="22"/>
      <c r="D90" s="22"/>
      <c r="E90" s="22"/>
      <c r="F90" s="22"/>
      <c r="G90" s="259">
        <f>E90*F90</f>
        <v>0</v>
      </c>
    </row>
    <row r="91" spans="1:7">
      <c r="B91" s="988" t="s">
        <v>121</v>
      </c>
      <c r="C91" s="989"/>
      <c r="D91" s="989"/>
      <c r="E91" s="989"/>
      <c r="F91" s="989"/>
      <c r="G91" s="989">
        <f>'D2'!H44</f>
        <v>0</v>
      </c>
    </row>
    <row r="92" spans="1:7">
      <c r="B92" s="31"/>
      <c r="C92" s="22"/>
      <c r="D92" s="22"/>
      <c r="E92" s="22"/>
      <c r="F92" s="22"/>
      <c r="G92" s="22"/>
    </row>
    <row r="93" spans="1:7">
      <c r="B93" s="31"/>
      <c r="C93" s="22"/>
      <c r="D93" s="22"/>
      <c r="E93" s="22"/>
      <c r="F93" s="22"/>
      <c r="G93" s="259">
        <f>E93*F93</f>
        <v>0</v>
      </c>
    </row>
    <row r="94" spans="1:7">
      <c r="B94" s="988" t="s">
        <v>122</v>
      </c>
      <c r="C94" s="989"/>
      <c r="D94" s="989"/>
      <c r="E94" s="989"/>
      <c r="F94" s="989"/>
      <c r="G94" s="989">
        <f>'D3'!H43</f>
        <v>0</v>
      </c>
    </row>
    <row r="95" spans="1:7">
      <c r="B95" s="31"/>
      <c r="C95" s="22"/>
      <c r="D95" s="22"/>
      <c r="E95" s="22"/>
      <c r="F95" s="22"/>
      <c r="G95" s="259">
        <f>E95*F95</f>
        <v>0</v>
      </c>
    </row>
    <row r="96" spans="1:7">
      <c r="B96" s="988" t="s">
        <v>126</v>
      </c>
      <c r="C96" s="989"/>
      <c r="D96" s="989"/>
      <c r="E96" s="989"/>
      <c r="F96" s="989"/>
      <c r="G96" s="990">
        <f>'D4'!H52</f>
        <v>0</v>
      </c>
    </row>
    <row r="97" spans="1:7">
      <c r="B97" s="1127"/>
      <c r="C97" s="1128"/>
      <c r="D97" s="1128"/>
      <c r="E97" s="1128"/>
      <c r="F97" s="1128"/>
      <c r="G97" s="1129"/>
    </row>
    <row r="98" spans="1:7">
      <c r="B98" s="1127"/>
      <c r="C98" s="1128"/>
      <c r="D98" s="1128"/>
      <c r="E98" s="1128"/>
      <c r="F98" s="1128"/>
      <c r="G98" s="1129"/>
    </row>
    <row r="99" spans="1:7">
      <c r="B99" s="988" t="s">
        <v>992</v>
      </c>
      <c r="C99" s="989"/>
      <c r="D99" s="989"/>
      <c r="E99" s="989"/>
      <c r="F99" s="989"/>
      <c r="G99" s="990">
        <f>'D 6'!H52</f>
        <v>0</v>
      </c>
    </row>
    <row r="100" spans="1:7" ht="13.5" thickBot="1">
      <c r="B100" s="31"/>
      <c r="C100" s="22"/>
      <c r="D100" s="22"/>
      <c r="E100" s="22"/>
      <c r="F100" s="22"/>
      <c r="G100" s="259"/>
    </row>
    <row r="101" spans="1:7" ht="13.5" thickBot="1">
      <c r="B101" s="1195" t="s">
        <v>265</v>
      </c>
      <c r="C101" s="1196"/>
      <c r="D101" s="1196"/>
      <c r="E101" s="1196"/>
      <c r="F101" s="1197"/>
      <c r="G101" s="260">
        <f>G88+G91+G94+G96+G99</f>
        <v>0</v>
      </c>
    </row>
    <row r="103" spans="1:7">
      <c r="A103" s="102"/>
      <c r="B103" s="102"/>
      <c r="C103" s="102"/>
      <c r="D103" s="102"/>
    </row>
    <row r="104" spans="1:7">
      <c r="A104" s="247" t="s">
        <v>433</v>
      </c>
      <c r="B104" s="102"/>
      <c r="C104" s="102"/>
      <c r="D104" s="102"/>
    </row>
    <row r="105" spans="1:7">
      <c r="A105" s="247" t="s">
        <v>434</v>
      </c>
      <c r="B105" s="102"/>
      <c r="C105" s="102"/>
      <c r="D105" s="102"/>
    </row>
    <row r="106" spans="1:7">
      <c r="A106" s="102"/>
      <c r="B106" s="102"/>
      <c r="C106" s="102"/>
      <c r="D106" s="102"/>
    </row>
    <row r="107" spans="1:7">
      <c r="A107" s="102"/>
      <c r="B107" s="102"/>
      <c r="C107" s="102"/>
      <c r="D107" s="102"/>
    </row>
    <row r="108" spans="1:7" ht="15">
      <c r="A108" s="252" t="s">
        <v>435</v>
      </c>
    </row>
    <row r="109" spans="1:7" ht="13.5" thickBot="1">
      <c r="A109" s="253" t="s">
        <v>991</v>
      </c>
    </row>
    <row r="110" spans="1:7">
      <c r="A110" s="102"/>
      <c r="B110" s="1198" t="s">
        <v>199</v>
      </c>
      <c r="C110" s="1198" t="s">
        <v>386</v>
      </c>
      <c r="D110" s="1198" t="s">
        <v>993</v>
      </c>
      <c r="E110" s="1198" t="s">
        <v>397</v>
      </c>
      <c r="F110" s="1203" t="s">
        <v>398</v>
      </c>
      <c r="G110" s="1198" t="s">
        <v>399</v>
      </c>
    </row>
    <row r="111" spans="1:7" ht="13.5" thickBot="1">
      <c r="A111" s="102"/>
      <c r="B111" s="1199"/>
      <c r="C111" s="1199"/>
      <c r="D111" s="1199"/>
      <c r="E111" s="1199"/>
      <c r="F111" s="1204"/>
      <c r="G111" s="1199"/>
    </row>
    <row r="112" spans="1:7">
      <c r="B112" s="212">
        <f>'M1'!C12</f>
        <v>1</v>
      </c>
      <c r="C112" s="1151">
        <v>0</v>
      </c>
      <c r="D112" s="1151">
        <v>0</v>
      </c>
      <c r="E112" s="1151">
        <v>0</v>
      </c>
      <c r="F112" s="1151">
        <v>0</v>
      </c>
      <c r="G112" s="1152">
        <v>0</v>
      </c>
    </row>
    <row r="113" spans="1:7">
      <c r="B113" s="212">
        <f>'M1'!C13</f>
        <v>2</v>
      </c>
      <c r="C113" s="1151">
        <v>0</v>
      </c>
      <c r="D113" s="1151">
        <v>0</v>
      </c>
      <c r="E113" s="1151">
        <v>0</v>
      </c>
      <c r="F113" s="1151">
        <v>0</v>
      </c>
      <c r="G113" s="1153">
        <v>0</v>
      </c>
    </row>
    <row r="114" spans="1:7">
      <c r="B114" s="212">
        <f>'M1'!C14</f>
        <v>3</v>
      </c>
      <c r="C114" s="1151">
        <v>0</v>
      </c>
      <c r="D114" s="1151">
        <v>0</v>
      </c>
      <c r="E114" s="1151">
        <v>0</v>
      </c>
      <c r="F114" s="1151">
        <v>0</v>
      </c>
      <c r="G114" s="1153">
        <v>0</v>
      </c>
    </row>
    <row r="115" spans="1:7">
      <c r="B115" s="212">
        <f>'M1'!C15</f>
        <v>4</v>
      </c>
      <c r="C115" s="1151">
        <v>0</v>
      </c>
      <c r="D115" s="1151">
        <v>0</v>
      </c>
      <c r="E115" s="1151">
        <v>0</v>
      </c>
      <c r="F115" s="1151">
        <v>0</v>
      </c>
      <c r="G115" s="1153">
        <v>0</v>
      </c>
    </row>
    <row r="116" spans="1:7">
      <c r="B116" s="212">
        <f>'M1'!C16</f>
        <v>5</v>
      </c>
      <c r="C116" s="1151">
        <v>0</v>
      </c>
      <c r="D116" s="1151">
        <v>0</v>
      </c>
      <c r="E116" s="1151">
        <v>0</v>
      </c>
      <c r="F116" s="1151">
        <v>0</v>
      </c>
      <c r="G116" s="1153">
        <v>0</v>
      </c>
    </row>
    <row r="117" spans="1:7">
      <c r="B117" s="212">
        <f>'M1'!C17</f>
        <v>6</v>
      </c>
      <c r="C117" s="1151">
        <v>0</v>
      </c>
      <c r="D117" s="1151">
        <v>0</v>
      </c>
      <c r="E117" s="1151">
        <v>0</v>
      </c>
      <c r="F117" s="1151">
        <v>0</v>
      </c>
      <c r="G117" s="1153">
        <v>0</v>
      </c>
    </row>
    <row r="118" spans="1:7">
      <c r="B118" s="212">
        <f>'M1'!C18</f>
        <v>7</v>
      </c>
      <c r="C118" s="1151">
        <v>0</v>
      </c>
      <c r="D118" s="1151">
        <v>0</v>
      </c>
      <c r="E118" s="1151">
        <v>0</v>
      </c>
      <c r="F118" s="1151">
        <v>0</v>
      </c>
      <c r="G118" s="1153">
        <v>0</v>
      </c>
    </row>
    <row r="119" spans="1:7" ht="13.5" thickBot="1">
      <c r="B119" s="212">
        <f>'M1'!C19</f>
        <v>8</v>
      </c>
      <c r="C119" s="1151">
        <v>0</v>
      </c>
      <c r="D119" s="1151">
        <v>0</v>
      </c>
      <c r="E119" s="1151">
        <v>0</v>
      </c>
      <c r="F119" s="1151">
        <v>0</v>
      </c>
      <c r="G119" s="1153">
        <v>0</v>
      </c>
    </row>
    <row r="120" spans="1:7" ht="13.5" thickBot="1">
      <c r="A120" s="102"/>
      <c r="B120" s="211">
        <v>43</v>
      </c>
      <c r="C120" s="968" t="s">
        <v>164</v>
      </c>
      <c r="D120" s="214">
        <f>SUM(D112:D119)</f>
        <v>0</v>
      </c>
      <c r="E120" s="215">
        <f>SUM(E112:E119)</f>
        <v>0</v>
      </c>
      <c r="F120" s="215">
        <f>SUM(F112:F119)</f>
        <v>0</v>
      </c>
      <c r="G120" s="216">
        <v>0</v>
      </c>
    </row>
    <row r="121" spans="1:7">
      <c r="A121" s="261" t="s">
        <v>436</v>
      </c>
      <c r="B121" s="61"/>
      <c r="C121" s="102"/>
      <c r="E121" s="135">
        <f>'PASIVI '!E14</f>
        <v>0</v>
      </c>
    </row>
    <row r="122" spans="1:7">
      <c r="A122" s="261" t="s">
        <v>437</v>
      </c>
      <c r="B122" s="61"/>
      <c r="C122" s="102"/>
      <c r="E122" s="135">
        <f>'PASIVI '!E15</f>
        <v>0</v>
      </c>
    </row>
    <row r="123" spans="1:7">
      <c r="A123" s="261" t="s">
        <v>438</v>
      </c>
      <c r="B123" s="61"/>
      <c r="C123" s="102"/>
      <c r="E123" s="135">
        <f>'PASIVI '!E16</f>
        <v>0</v>
      </c>
    </row>
    <row r="124" spans="1:7">
      <c r="A124" s="261" t="s">
        <v>439</v>
      </c>
      <c r="B124" s="61"/>
      <c r="C124" s="102"/>
      <c r="E124" s="135">
        <f>'PASIVI '!E17</f>
        <v>0</v>
      </c>
    </row>
    <row r="125" spans="1:7">
      <c r="A125" s="261" t="s">
        <v>440</v>
      </c>
      <c r="B125" s="61"/>
      <c r="C125" s="102"/>
      <c r="E125" s="135">
        <f>'PASIVI '!E18</f>
        <v>0</v>
      </c>
    </row>
    <row r="126" spans="1:7">
      <c r="A126" s="261" t="s">
        <v>441</v>
      </c>
      <c r="B126" s="61"/>
      <c r="C126" s="102"/>
      <c r="E126" s="135">
        <f>'PASIVI '!E19</f>
        <v>0</v>
      </c>
    </row>
    <row r="127" spans="1:7">
      <c r="A127" s="261" t="s">
        <v>442</v>
      </c>
      <c r="B127" s="61"/>
      <c r="C127" s="102"/>
      <c r="E127" s="135">
        <f>E128+E129</f>
        <v>0</v>
      </c>
    </row>
    <row r="128" spans="1:7">
      <c r="A128" s="261" t="s">
        <v>443</v>
      </c>
      <c r="B128" s="61"/>
      <c r="C128" s="102"/>
      <c r="E128" s="135">
        <f>'PASIVI '!E8</f>
        <v>0</v>
      </c>
    </row>
    <row r="129" spans="1:9">
      <c r="A129" s="261" t="s">
        <v>444</v>
      </c>
      <c r="B129" s="61"/>
      <c r="C129" s="102"/>
      <c r="E129" s="135">
        <f>'PASIVI '!E27</f>
        <v>0</v>
      </c>
    </row>
    <row r="130" spans="1:9">
      <c r="A130" s="261" t="s">
        <v>445</v>
      </c>
      <c r="B130" s="61"/>
      <c r="C130" s="102"/>
      <c r="E130">
        <f>'PASIVI '!E22</f>
        <v>0</v>
      </c>
    </row>
    <row r="131" spans="1:9">
      <c r="A131" s="61"/>
      <c r="B131" s="61"/>
      <c r="C131" s="102"/>
    </row>
    <row r="132" spans="1:9" ht="15">
      <c r="A132" s="252" t="s">
        <v>446</v>
      </c>
    </row>
    <row r="133" spans="1:9">
      <c r="A133" s="102"/>
    </row>
    <row r="134" spans="1:9">
      <c r="A134" s="247" t="s">
        <v>447</v>
      </c>
    </row>
    <row r="135" spans="1:9">
      <c r="A135" s="247" t="s">
        <v>448</v>
      </c>
    </row>
    <row r="136" spans="1:9" ht="13.5" thickBot="1">
      <c r="A136" s="247" t="s">
        <v>449</v>
      </c>
      <c r="B136" s="1"/>
      <c r="C136" s="1"/>
      <c r="D136" s="1"/>
      <c r="E136" s="1"/>
      <c r="F136" s="1"/>
    </row>
    <row r="137" spans="1:9" ht="13.5" thickBot="1">
      <c r="A137" s="262"/>
      <c r="B137" s="103" t="s">
        <v>72</v>
      </c>
      <c r="C137" s="992" t="s">
        <v>297</v>
      </c>
      <c r="D137" s="993"/>
      <c r="E137" s="263"/>
      <c r="F137" s="263"/>
      <c r="G137" s="264"/>
      <c r="H137" s="104"/>
      <c r="I137" s="1015">
        <f>'Ardh e shp - natyres'!E8</f>
        <v>0</v>
      </c>
    </row>
    <row r="138" spans="1:9" ht="13.5" thickBot="1">
      <c r="A138" s="262"/>
      <c r="B138" s="991">
        <v>1</v>
      </c>
      <c r="C138" s="1130" t="s">
        <v>994</v>
      </c>
      <c r="D138" s="1131"/>
      <c r="E138" s="17"/>
      <c r="F138" s="207"/>
      <c r="G138" s="207"/>
      <c r="H138" s="265" t="s">
        <v>995</v>
      </c>
      <c r="I138" s="1016">
        <f>'Ardh e shp - natyres'!E9+'Ardh e shp - natyres'!E10</f>
        <v>0</v>
      </c>
    </row>
    <row r="139" spans="1:9" ht="13.5" thickBot="1">
      <c r="A139" s="262"/>
      <c r="B139" s="24">
        <v>2</v>
      </c>
      <c r="C139" s="271" t="s">
        <v>450</v>
      </c>
      <c r="D139" s="38"/>
      <c r="E139" s="267"/>
      <c r="F139" s="268"/>
      <c r="G139" s="269"/>
      <c r="H139" s="265" t="s">
        <v>995</v>
      </c>
      <c r="I139" s="1016">
        <f>'Ardh e shp - natyres'!E11+'Ardh e shp - natyres'!E12</f>
        <v>0</v>
      </c>
    </row>
    <row r="140" spans="1:9" ht="13.5" thickBot="1">
      <c r="A140" s="262"/>
      <c r="B140" s="270">
        <v>3</v>
      </c>
      <c r="C140" s="271" t="s">
        <v>451</v>
      </c>
      <c r="D140" s="1"/>
      <c r="E140" s="1"/>
      <c r="F140" s="61"/>
      <c r="G140" s="61"/>
      <c r="H140" s="265" t="s">
        <v>995</v>
      </c>
      <c r="I140" s="1016">
        <f>'Ardh e shp - natyres'!E13+'Ardh e shp - natyres'!E14</f>
        <v>0</v>
      </c>
    </row>
    <row r="141" spans="1:9">
      <c r="A141" s="262"/>
      <c r="B141" s="24">
        <v>4</v>
      </c>
      <c r="C141" s="266" t="s">
        <v>452</v>
      </c>
      <c r="D141" s="267"/>
      <c r="E141" s="267"/>
      <c r="F141" s="268"/>
      <c r="G141" s="269"/>
      <c r="H141" s="265" t="s">
        <v>995</v>
      </c>
      <c r="I141" s="1016">
        <f>'Ardh e shp - natyres'!E15</f>
        <v>0</v>
      </c>
    </row>
    <row r="142" spans="1:9">
      <c r="A142" s="262"/>
      <c r="B142" s="272" t="s">
        <v>78</v>
      </c>
      <c r="C142" s="274" t="s">
        <v>240</v>
      </c>
      <c r="D142" s="275"/>
      <c r="E142" s="275"/>
      <c r="F142" s="275"/>
      <c r="G142" s="276"/>
      <c r="H142" s="106"/>
      <c r="I142" s="1017">
        <f>'Ardh e shp - natyres'!E16</f>
        <v>0</v>
      </c>
    </row>
    <row r="143" spans="1:9">
      <c r="A143" s="262"/>
      <c r="B143" s="84">
        <v>5</v>
      </c>
      <c r="C143" s="266" t="s">
        <v>452</v>
      </c>
      <c r="D143" s="61"/>
      <c r="E143" s="61"/>
      <c r="F143" s="61"/>
      <c r="G143" s="61"/>
      <c r="H143" s="278"/>
      <c r="I143" s="1018">
        <f>'Ardh e shp - natyres'!E17</f>
        <v>0</v>
      </c>
    </row>
    <row r="144" spans="1:9">
      <c r="A144" s="262"/>
      <c r="B144" s="24">
        <v>6</v>
      </c>
      <c r="C144" s="266" t="s">
        <v>56</v>
      </c>
      <c r="D144" s="267"/>
      <c r="E144" s="267"/>
      <c r="F144" s="268"/>
      <c r="G144" s="269"/>
      <c r="H144" s="55" t="s">
        <v>156</v>
      </c>
      <c r="I144" s="1019">
        <f>'Ardh e shp - natyres'!E18</f>
        <v>0</v>
      </c>
    </row>
    <row r="145" spans="1:9">
      <c r="A145" s="262"/>
      <c r="B145" s="273">
        <v>7</v>
      </c>
      <c r="C145" s="994" t="s">
        <v>57</v>
      </c>
      <c r="D145" s="38"/>
      <c r="E145" s="267"/>
      <c r="F145" s="268"/>
      <c r="G145" s="269"/>
      <c r="H145" s="55" t="s">
        <v>157</v>
      </c>
      <c r="I145" s="1019">
        <f>'Ardh e shp - natyres'!E19</f>
        <v>0</v>
      </c>
    </row>
    <row r="146" spans="1:9">
      <c r="A146" s="262"/>
      <c r="B146" s="270"/>
      <c r="C146" s="271" t="s">
        <v>58</v>
      </c>
      <c r="D146" s="1"/>
      <c r="E146" s="1"/>
      <c r="F146" s="61"/>
      <c r="G146" s="61"/>
      <c r="H146" s="55"/>
      <c r="I146" s="1019">
        <f>'Ardh e shp - natyres'!E20</f>
        <v>0</v>
      </c>
    </row>
    <row r="147" spans="1:9">
      <c r="A147" s="262"/>
      <c r="B147" s="24"/>
      <c r="C147" s="266" t="s">
        <v>59</v>
      </c>
      <c r="D147" s="267"/>
      <c r="E147" s="267"/>
      <c r="F147" s="268"/>
      <c r="G147" s="269"/>
      <c r="H147" s="55"/>
      <c r="I147" s="1019">
        <f>'Ardh e shp - natyres'!E21</f>
        <v>0</v>
      </c>
    </row>
    <row r="148" spans="1:9">
      <c r="A148" s="262"/>
      <c r="B148" s="270">
        <v>8</v>
      </c>
      <c r="C148" s="271" t="s">
        <v>60</v>
      </c>
      <c r="D148" s="1"/>
      <c r="E148" s="1"/>
      <c r="F148" s="61"/>
      <c r="G148" s="61"/>
      <c r="H148" s="55" t="s">
        <v>158</v>
      </c>
      <c r="I148" s="1019">
        <f>'Ardh e shp - natyres'!E22</f>
        <v>0</v>
      </c>
    </row>
    <row r="149" spans="1:9">
      <c r="A149" s="262"/>
      <c r="B149" s="273">
        <v>9</v>
      </c>
      <c r="C149" s="266" t="s">
        <v>263</v>
      </c>
      <c r="D149" s="267"/>
      <c r="E149" s="267"/>
      <c r="F149" s="268"/>
      <c r="G149" s="269"/>
      <c r="H149" s="55" t="s">
        <v>159</v>
      </c>
      <c r="I149" s="1019">
        <f>'Ardh e shp - natyres'!E23+'Ardh e shp - natyres'!E24+'Ardh e shp - natyres'!E25</f>
        <v>0</v>
      </c>
    </row>
    <row r="150" spans="1:9">
      <c r="A150" s="262"/>
      <c r="B150" s="105" t="s">
        <v>83</v>
      </c>
      <c r="C150" s="274" t="s">
        <v>61</v>
      </c>
      <c r="D150" s="275"/>
      <c r="E150" s="275"/>
      <c r="F150" s="275"/>
      <c r="G150" s="276"/>
      <c r="H150" s="106"/>
      <c r="I150" s="1017">
        <f>'Ardh e shp - natyres'!E26</f>
        <v>0</v>
      </c>
    </row>
    <row r="151" spans="1:9">
      <c r="A151" s="262"/>
      <c r="B151" s="270">
        <v>10</v>
      </c>
      <c r="C151" s="271" t="s">
        <v>63</v>
      </c>
      <c r="D151" s="1"/>
      <c r="E151" s="1"/>
      <c r="F151" s="61"/>
      <c r="G151" s="61"/>
      <c r="H151" s="55"/>
      <c r="I151" s="1019"/>
    </row>
    <row r="152" spans="1:9">
      <c r="A152" s="262"/>
      <c r="B152" s="24">
        <v>11</v>
      </c>
      <c r="C152" s="266" t="s">
        <v>62</v>
      </c>
      <c r="D152" s="267"/>
      <c r="E152" s="267"/>
      <c r="F152" s="268"/>
      <c r="G152" s="269"/>
      <c r="H152" s="55"/>
      <c r="I152" s="1019"/>
    </row>
    <row r="153" spans="1:9">
      <c r="A153" s="262"/>
      <c r="B153" s="270">
        <v>12</v>
      </c>
      <c r="C153" s="271" t="s">
        <v>64</v>
      </c>
      <c r="D153" s="1"/>
      <c r="E153" s="1"/>
      <c r="F153" s="61"/>
      <c r="G153" s="61"/>
      <c r="H153" s="55"/>
      <c r="I153" s="1019">
        <f>'Ardh e shp - natyres'!E29</f>
        <v>0</v>
      </c>
    </row>
    <row r="154" spans="1:9">
      <c r="A154" s="262"/>
      <c r="B154" s="24"/>
      <c r="C154" s="969" t="s">
        <v>871</v>
      </c>
      <c r="D154" s="267"/>
      <c r="E154" s="267"/>
      <c r="F154" s="268"/>
      <c r="G154" s="269"/>
      <c r="H154" s="55"/>
      <c r="I154" s="1019"/>
    </row>
    <row r="155" spans="1:9">
      <c r="A155" s="262"/>
      <c r="B155" s="270"/>
      <c r="C155" s="970" t="s">
        <v>872</v>
      </c>
      <c r="D155" s="1"/>
      <c r="E155" s="1"/>
      <c r="F155" s="61"/>
      <c r="G155" s="61"/>
      <c r="H155" s="55"/>
      <c r="I155" s="1019">
        <f>'Ardh e shp - natyres'!E31</f>
        <v>0</v>
      </c>
    </row>
    <row r="156" spans="1:9">
      <c r="A156" s="262"/>
      <c r="B156" s="24"/>
      <c r="C156" s="969" t="s">
        <v>873</v>
      </c>
      <c r="D156" s="267"/>
      <c r="E156" s="267"/>
      <c r="F156" s="268"/>
      <c r="G156" s="269"/>
      <c r="H156" s="55"/>
      <c r="I156" s="1019"/>
    </row>
    <row r="157" spans="1:9">
      <c r="A157" s="262"/>
      <c r="B157" s="270"/>
      <c r="C157" s="970" t="s">
        <v>874</v>
      </c>
      <c r="D157" s="1"/>
      <c r="E157" s="1"/>
      <c r="F157" s="61"/>
      <c r="G157" s="61"/>
      <c r="H157" s="55"/>
      <c r="I157" s="1019">
        <f>'Ardh e shp - natyres'!E33</f>
        <v>0</v>
      </c>
    </row>
    <row r="158" spans="1:9">
      <c r="A158" s="262"/>
      <c r="B158" s="105" t="s">
        <v>114</v>
      </c>
      <c r="C158" s="274" t="s">
        <v>65</v>
      </c>
      <c r="D158" s="275"/>
      <c r="E158" s="275"/>
      <c r="F158" s="275"/>
      <c r="G158" s="276"/>
      <c r="H158" s="106"/>
      <c r="I158" s="1020">
        <f>I151+I152+I153</f>
        <v>0</v>
      </c>
    </row>
    <row r="159" spans="1:9">
      <c r="A159" s="262"/>
      <c r="B159" s="270">
        <v>14</v>
      </c>
      <c r="C159" s="277" t="s">
        <v>66</v>
      </c>
      <c r="D159" s="1"/>
      <c r="E159" s="1"/>
      <c r="F159" s="61"/>
      <c r="G159" s="61"/>
      <c r="H159" s="278"/>
      <c r="I159" s="1018">
        <f>I150+I158</f>
        <v>0</v>
      </c>
    </row>
    <row r="160" spans="1:9">
      <c r="A160" s="262"/>
      <c r="B160" s="24"/>
      <c r="C160" s="279" t="s">
        <v>453</v>
      </c>
      <c r="D160" s="267"/>
      <c r="E160" s="267"/>
      <c r="F160" s="268"/>
      <c r="G160" s="269"/>
      <c r="H160" s="278" t="s">
        <v>159</v>
      </c>
      <c r="I160" s="1018">
        <f>'Ardh e shp - natyres'!E36</f>
        <v>0</v>
      </c>
    </row>
    <row r="161" spans="1:9">
      <c r="A161" s="262"/>
      <c r="B161" s="270">
        <v>15</v>
      </c>
      <c r="C161" s="271" t="s">
        <v>67</v>
      </c>
      <c r="D161" s="1"/>
      <c r="E161" s="1"/>
      <c r="F161" s="61"/>
      <c r="G161" s="61"/>
      <c r="H161" s="278"/>
      <c r="I161" s="1021">
        <f>(I159+I160)*0.1</f>
        <v>0</v>
      </c>
    </row>
    <row r="162" spans="1:9">
      <c r="A162" s="262"/>
      <c r="B162" s="105">
        <v>16</v>
      </c>
      <c r="C162" s="274" t="s">
        <v>68</v>
      </c>
      <c r="D162" s="275"/>
      <c r="E162" s="275"/>
      <c r="F162" s="275"/>
      <c r="G162" s="276"/>
      <c r="H162" s="106"/>
      <c r="I162" s="1017">
        <f>I159-I161</f>
        <v>0</v>
      </c>
    </row>
    <row r="163" spans="1:9" ht="13.5" thickBot="1">
      <c r="A163" s="262"/>
      <c r="B163" s="25">
        <v>17</v>
      </c>
      <c r="C163" s="280" t="s">
        <v>69</v>
      </c>
      <c r="D163" s="281"/>
      <c r="E163" s="281"/>
      <c r="F163" s="282"/>
      <c r="G163" s="283"/>
      <c r="H163" s="56"/>
      <c r="I163" s="95"/>
    </row>
    <row r="164" spans="1:9">
      <c r="A164" s="262"/>
      <c r="B164" s="262"/>
      <c r="C164" s="102"/>
      <c r="D164" s="284"/>
      <c r="E164" s="285"/>
      <c r="F164" s="61"/>
      <c r="G164" s="102"/>
      <c r="H164" s="102"/>
      <c r="I164" s="102"/>
    </row>
    <row r="165" spans="1:9" ht="13.5" customHeight="1">
      <c r="A165" s="1"/>
      <c r="B165" s="1"/>
    </row>
    <row r="166" spans="1:9" ht="15">
      <c r="A166" s="252" t="s">
        <v>454</v>
      </c>
      <c r="B166" s="102"/>
      <c r="C166" s="102"/>
      <c r="D166" s="102"/>
      <c r="E166" s="102"/>
    </row>
    <row r="167" spans="1:9">
      <c r="A167" s="102"/>
      <c r="B167" s="102"/>
      <c r="C167" s="102"/>
      <c r="D167" s="102"/>
      <c r="E167" s="102"/>
    </row>
    <row r="168" spans="1:9">
      <c r="A168" s="102" t="s">
        <v>455</v>
      </c>
      <c r="B168" s="102"/>
      <c r="C168" s="102"/>
      <c r="D168" s="102"/>
      <c r="E168" s="102"/>
    </row>
    <row r="169" spans="1:9" ht="13.5" thickBot="1">
      <c r="A169" s="102"/>
      <c r="B169" s="102"/>
      <c r="C169" s="102"/>
      <c r="D169" s="286"/>
      <c r="E169" s="61"/>
    </row>
    <row r="170" spans="1:9" ht="15.75">
      <c r="A170" s="102"/>
      <c r="B170" s="287" t="s">
        <v>72</v>
      </c>
      <c r="C170" s="288" t="s">
        <v>73</v>
      </c>
      <c r="D170" s="289"/>
      <c r="E170" s="289"/>
      <c r="F170" s="289"/>
      <c r="G170" s="290"/>
      <c r="H170" s="291">
        <f>H171-H172-H173-H174-H175</f>
        <v>-1734774</v>
      </c>
    </row>
    <row r="171" spans="1:9" ht="15.75">
      <c r="A171" s="102"/>
      <c r="B171" s="292"/>
      <c r="C171" s="40" t="s">
        <v>74</v>
      </c>
      <c r="D171" s="1"/>
      <c r="E171" s="61"/>
      <c r="F171" s="1"/>
      <c r="G171" s="1"/>
      <c r="H171" s="1022">
        <f>' Fluksit mon - direkte'!D9</f>
        <v>0</v>
      </c>
    </row>
    <row r="172" spans="1:9" ht="15.75">
      <c r="A172" s="102"/>
      <c r="B172" s="293"/>
      <c r="C172" s="22" t="s">
        <v>75</v>
      </c>
      <c r="D172" s="267"/>
      <c r="E172" s="268"/>
      <c r="F172" s="267"/>
      <c r="G172" s="43"/>
      <c r="H172" s="1022">
        <f>' Fluksit mon - direkte'!D10</f>
        <v>1734774</v>
      </c>
    </row>
    <row r="173" spans="1:9" ht="15.75">
      <c r="A173" s="102"/>
      <c r="B173" s="292"/>
      <c r="C173" s="40" t="s">
        <v>76</v>
      </c>
      <c r="D173" s="1"/>
      <c r="E173" s="61"/>
      <c r="F173" s="1"/>
      <c r="G173" s="1"/>
      <c r="H173" s="1022">
        <f>' Fluksit mon - direkte'!D11</f>
        <v>0</v>
      </c>
    </row>
    <row r="174" spans="1:9" ht="15.75">
      <c r="A174" s="102"/>
      <c r="B174" s="293"/>
      <c r="C174" s="22" t="s">
        <v>300</v>
      </c>
      <c r="D174" s="267"/>
      <c r="E174" s="268"/>
      <c r="F174" s="267"/>
      <c r="G174" s="43"/>
      <c r="H174" s="1022">
        <f>' Fluksit mon - direkte'!D12</f>
        <v>0</v>
      </c>
    </row>
    <row r="175" spans="1:9" ht="15.75">
      <c r="A175" s="102"/>
      <c r="B175" s="292"/>
      <c r="C175" s="40" t="s">
        <v>351</v>
      </c>
      <c r="D175" s="1"/>
      <c r="E175" s="61"/>
      <c r="F175" s="1"/>
      <c r="G175" s="1"/>
      <c r="H175" s="1022">
        <f>' Fluksit mon - direkte'!D13</f>
        <v>0</v>
      </c>
    </row>
    <row r="176" spans="1:9" ht="15.75">
      <c r="A176" s="102"/>
      <c r="B176" s="293"/>
      <c r="C176" s="34" t="s">
        <v>77</v>
      </c>
      <c r="D176" s="267"/>
      <c r="E176" s="268"/>
      <c r="F176" s="267"/>
      <c r="G176" s="43"/>
      <c r="H176" s="1023" t="s">
        <v>133</v>
      </c>
    </row>
    <row r="177" spans="1:8" ht="15.75">
      <c r="A177" s="102"/>
      <c r="B177" s="294" t="s">
        <v>78</v>
      </c>
      <c r="C177" s="295" t="s">
        <v>140</v>
      </c>
      <c r="D177" s="296"/>
      <c r="E177" s="296"/>
      <c r="F177" s="296"/>
      <c r="G177" s="296"/>
      <c r="H177" s="1024">
        <f>H178-H179-H180-H181-H182</f>
        <v>0</v>
      </c>
    </row>
    <row r="178" spans="1:8" ht="15.75">
      <c r="A178" s="102"/>
      <c r="B178" s="293"/>
      <c r="C178" s="22" t="s">
        <v>79</v>
      </c>
      <c r="D178" s="267"/>
      <c r="E178" s="268"/>
      <c r="F178" s="267"/>
      <c r="G178" s="43"/>
      <c r="H178" s="1022">
        <f>' Fluksit mon - direkte'!D16</f>
        <v>0</v>
      </c>
    </row>
    <row r="179" spans="1:8" ht="15.75">
      <c r="A179" s="102"/>
      <c r="B179" s="292"/>
      <c r="C179" s="40" t="s">
        <v>80</v>
      </c>
      <c r="D179" s="1"/>
      <c r="E179" s="61"/>
      <c r="F179" s="1"/>
      <c r="G179" s="1"/>
      <c r="H179" s="1022">
        <f>' Fluksit mon - direkte'!D17</f>
        <v>0</v>
      </c>
    </row>
    <row r="180" spans="1:8" ht="15.75">
      <c r="A180" s="102"/>
      <c r="B180" s="297"/>
      <c r="C180" s="22" t="s">
        <v>385</v>
      </c>
      <c r="D180" s="267"/>
      <c r="E180" s="268"/>
      <c r="F180" s="267"/>
      <c r="G180" s="267"/>
      <c r="H180" s="1022">
        <f>' Fluksit mon - direkte'!D18</f>
        <v>0</v>
      </c>
    </row>
    <row r="181" spans="1:8" ht="15.75">
      <c r="A181" s="102"/>
      <c r="B181" s="293"/>
      <c r="C181" s="40" t="s">
        <v>81</v>
      </c>
      <c r="D181" s="1"/>
      <c r="E181" s="61"/>
      <c r="F181" s="1"/>
      <c r="G181" s="1"/>
      <c r="H181" s="1022">
        <f>' Fluksit mon - direkte'!D19</f>
        <v>0</v>
      </c>
    </row>
    <row r="182" spans="1:8" ht="15.75">
      <c r="A182" s="102"/>
      <c r="B182" s="293"/>
      <c r="C182" s="22" t="s">
        <v>82</v>
      </c>
      <c r="D182" s="267"/>
      <c r="E182" s="268"/>
      <c r="F182" s="267"/>
      <c r="G182" s="267"/>
      <c r="H182" s="1022">
        <f>' Fluksit mon - direkte'!D20</f>
        <v>0</v>
      </c>
    </row>
    <row r="183" spans="1:8" ht="15.75">
      <c r="A183" s="102"/>
      <c r="B183" s="292"/>
      <c r="C183" s="298" t="s">
        <v>139</v>
      </c>
      <c r="D183" s="1"/>
      <c r="E183" s="61"/>
      <c r="F183" s="1"/>
      <c r="G183" s="1"/>
      <c r="H183" s="1022">
        <f>' Fluksit mon - direkte'!D21</f>
        <v>0</v>
      </c>
    </row>
    <row r="184" spans="1:8" ht="15.75">
      <c r="A184" s="102"/>
      <c r="B184" s="299" t="s">
        <v>83</v>
      </c>
      <c r="C184" s="300" t="s">
        <v>84</v>
      </c>
      <c r="D184" s="301"/>
      <c r="E184" s="301"/>
      <c r="F184" s="301"/>
      <c r="G184" s="301"/>
      <c r="H184" s="1024">
        <f>H185-H186-H187-H188</f>
        <v>-1734774</v>
      </c>
    </row>
    <row r="185" spans="1:8">
      <c r="A185" s="102"/>
      <c r="B185" s="302"/>
      <c r="C185" s="40" t="s">
        <v>85</v>
      </c>
      <c r="D185" s="1"/>
      <c r="E185" s="61"/>
      <c r="F185" s="1"/>
      <c r="G185" s="1"/>
      <c r="H185" s="1025"/>
    </row>
    <row r="186" spans="1:8">
      <c r="A186" s="102"/>
      <c r="B186" s="33"/>
      <c r="C186" s="22" t="s">
        <v>86</v>
      </c>
      <c r="D186" s="267"/>
      <c r="E186" s="268"/>
      <c r="F186" s="267"/>
      <c r="G186" s="267"/>
      <c r="H186" s="1022">
        <f>' Fluksit mon - direkte'!D24</f>
        <v>1734774</v>
      </c>
    </row>
    <row r="187" spans="1:8">
      <c r="A187" s="102"/>
      <c r="B187" s="302"/>
      <c r="C187" s="40" t="s">
        <v>87</v>
      </c>
      <c r="D187" s="1"/>
      <c r="E187" s="61"/>
      <c r="F187" s="1"/>
      <c r="G187" s="1"/>
      <c r="H187" s="1025">
        <f>' Fluksit mon - direkte'!D25</f>
        <v>0</v>
      </c>
    </row>
    <row r="188" spans="1:8">
      <c r="A188" s="102"/>
      <c r="B188" s="31"/>
      <c r="C188" s="22" t="s">
        <v>88</v>
      </c>
      <c r="D188" s="267"/>
      <c r="E188" s="268"/>
      <c r="F188" s="267"/>
      <c r="G188" s="267"/>
      <c r="H188" s="1022">
        <f>' Fluksit mon - direkte'!D26</f>
        <v>0</v>
      </c>
    </row>
    <row r="189" spans="1:8">
      <c r="A189" s="102"/>
      <c r="B189" s="58"/>
      <c r="C189" s="40" t="s">
        <v>89</v>
      </c>
      <c r="D189" s="1"/>
      <c r="E189" s="61"/>
      <c r="F189" s="1"/>
      <c r="G189" s="1"/>
      <c r="H189" s="1025">
        <f>H184</f>
        <v>-1734774</v>
      </c>
    </row>
    <row r="190" spans="1:8">
      <c r="A190" s="102"/>
      <c r="B190" s="303"/>
      <c r="C190" s="107" t="s">
        <v>141</v>
      </c>
      <c r="D190" s="301"/>
      <c r="E190" s="301"/>
      <c r="F190" s="301"/>
      <c r="G190" s="301"/>
      <c r="H190" s="1026">
        <f>' Fluksit mon - direkte'!D28</f>
        <v>0</v>
      </c>
    </row>
    <row r="191" spans="1:8">
      <c r="A191" s="102"/>
      <c r="B191" s="58"/>
      <c r="C191" s="304" t="s">
        <v>91</v>
      </c>
      <c r="D191" s="1"/>
      <c r="E191" s="61"/>
      <c r="F191" s="1"/>
      <c r="G191" s="1"/>
      <c r="H191" s="1026">
        <f>' Fluksit mon - direkte'!D29</f>
        <v>0</v>
      </c>
    </row>
    <row r="192" spans="1:8" ht="13.5" thickBot="1">
      <c r="A192" s="102"/>
      <c r="B192" s="305"/>
      <c r="C192" s="306" t="s">
        <v>90</v>
      </c>
      <c r="D192" s="307"/>
      <c r="E192" s="307"/>
      <c r="F192" s="307"/>
      <c r="G192" s="307"/>
      <c r="H192" s="1026">
        <f>' Fluksit mon - direkte'!D30</f>
        <v>0</v>
      </c>
    </row>
    <row r="193" spans="1:10">
      <c r="A193" s="102"/>
      <c r="B193" s="102"/>
      <c r="C193" s="102"/>
      <c r="D193" s="286"/>
      <c r="E193" s="61"/>
    </row>
    <row r="194" spans="1:10" ht="21">
      <c r="A194" s="308" t="s">
        <v>456</v>
      </c>
    </row>
    <row r="195" spans="1:10">
      <c r="B195" s="21" t="s">
        <v>996</v>
      </c>
    </row>
    <row r="196" spans="1:10">
      <c r="A196" s="102"/>
      <c r="B196" s="102"/>
      <c r="C196" s="102"/>
    </row>
    <row r="197" spans="1:10">
      <c r="A197" s="253" t="s">
        <v>457</v>
      </c>
      <c r="B197" s="102"/>
      <c r="C197" s="102"/>
      <c r="G197" s="102"/>
    </row>
    <row r="198" spans="1:10" ht="13.5" thickBot="1">
      <c r="A198" s="102"/>
      <c r="B198" s="102"/>
      <c r="C198" s="102"/>
      <c r="G198" s="102"/>
    </row>
    <row r="199" spans="1:10" ht="53.25" thickBot="1">
      <c r="A199" s="309" t="s">
        <v>458</v>
      </c>
      <c r="B199" s="1007" t="s">
        <v>997</v>
      </c>
      <c r="C199" s="1007" t="s">
        <v>459</v>
      </c>
      <c r="D199" s="1007" t="s">
        <v>460</v>
      </c>
      <c r="E199" s="1007" t="s">
        <v>998</v>
      </c>
      <c r="F199" s="1007" t="s">
        <v>999</v>
      </c>
      <c r="G199" s="1008" t="s">
        <v>1000</v>
      </c>
      <c r="H199" s="1007" t="s">
        <v>876</v>
      </c>
      <c r="I199" s="1007" t="s">
        <v>920</v>
      </c>
      <c r="J199" s="973"/>
    </row>
    <row r="200" spans="1:10" ht="21.75" thickBot="1">
      <c r="A200" s="971" t="s">
        <v>875</v>
      </c>
      <c r="B200" s="972">
        <v>46285863</v>
      </c>
      <c r="C200" s="972">
        <f>U!F9</f>
        <v>0</v>
      </c>
      <c r="D200" s="972">
        <f>U!G9</f>
        <v>0</v>
      </c>
      <c r="E200" s="972">
        <f>+B200+C200-D200</f>
        <v>46285863</v>
      </c>
      <c r="F200" s="972">
        <f>U!J9</f>
        <v>0</v>
      </c>
      <c r="G200" s="972">
        <f>U!L9</f>
        <v>0</v>
      </c>
      <c r="H200" s="972">
        <f>U!M9</f>
        <v>0</v>
      </c>
      <c r="I200" s="972">
        <f>+E200-G200</f>
        <v>46285863</v>
      </c>
      <c r="J200" s="973"/>
    </row>
    <row r="201" spans="1:10" ht="34.5" thickBot="1">
      <c r="A201" s="310" t="s">
        <v>154</v>
      </c>
      <c r="B201" s="337">
        <v>13446737</v>
      </c>
      <c r="C201" s="337">
        <f>U!F13</f>
        <v>0</v>
      </c>
      <c r="D201" s="337">
        <f>U!G13</f>
        <v>0</v>
      </c>
      <c r="E201" s="972">
        <f t="shared" ref="E201:E204" si="0">+B201+C201-D201</f>
        <v>13446737</v>
      </c>
      <c r="F201" s="337">
        <f>U!J13</f>
        <v>0</v>
      </c>
      <c r="G201" s="337">
        <f>U!L13</f>
        <v>0</v>
      </c>
      <c r="H201" s="337">
        <f>U!M13</f>
        <v>0</v>
      </c>
      <c r="I201" s="972">
        <f t="shared" ref="I201:I204" si="1">+E201-G201</f>
        <v>13446737</v>
      </c>
      <c r="J201" s="974"/>
    </row>
    <row r="202" spans="1:10" ht="57" thickBot="1">
      <c r="A202" s="311" t="s">
        <v>461</v>
      </c>
      <c r="B202" s="343">
        <v>2910810</v>
      </c>
      <c r="C202" s="343">
        <f>U!F28</f>
        <v>0</v>
      </c>
      <c r="D202" s="343">
        <f>U!G28</f>
        <v>0</v>
      </c>
      <c r="E202" s="972">
        <f t="shared" si="0"/>
        <v>2910810</v>
      </c>
      <c r="F202" s="343">
        <f>U!J28</f>
        <v>0</v>
      </c>
      <c r="G202" s="337">
        <f>U!L28</f>
        <v>0</v>
      </c>
      <c r="H202" s="337">
        <f>U!M28</f>
        <v>0</v>
      </c>
      <c r="I202" s="972">
        <f t="shared" si="1"/>
        <v>2910810</v>
      </c>
      <c r="J202" s="974"/>
    </row>
    <row r="203" spans="1:10" ht="57" thickBot="1">
      <c r="A203" s="311" t="s">
        <v>462</v>
      </c>
      <c r="B203" s="343">
        <v>4995000</v>
      </c>
      <c r="C203" s="343">
        <f>U!F35</f>
        <v>0</v>
      </c>
      <c r="D203" s="343">
        <f>U!G35</f>
        <v>0</v>
      </c>
      <c r="E203" s="972">
        <f t="shared" si="0"/>
        <v>4995000</v>
      </c>
      <c r="F203" s="343">
        <f>U!J35</f>
        <v>0</v>
      </c>
      <c r="G203" s="337">
        <f>U!L35</f>
        <v>0</v>
      </c>
      <c r="H203" s="337">
        <f>U!M35</f>
        <v>0</v>
      </c>
      <c r="I203" s="972">
        <f t="shared" si="1"/>
        <v>4995000</v>
      </c>
      <c r="J203" s="974"/>
    </row>
    <row r="204" spans="1:10" ht="78.75">
      <c r="A204" s="311" t="s">
        <v>463</v>
      </c>
      <c r="B204" s="343">
        <f>U!E41</f>
        <v>0</v>
      </c>
      <c r="C204" s="343">
        <f>U!F41</f>
        <v>0</v>
      </c>
      <c r="D204" s="343">
        <f>U!G41</f>
        <v>0</v>
      </c>
      <c r="E204" s="972">
        <f t="shared" si="0"/>
        <v>0</v>
      </c>
      <c r="F204" s="343">
        <f>U!J41</f>
        <v>0</v>
      </c>
      <c r="G204" s="337">
        <f>U!K41</f>
        <v>0</v>
      </c>
      <c r="H204" s="337">
        <f>U!L41</f>
        <v>0</v>
      </c>
      <c r="I204" s="972">
        <f t="shared" si="1"/>
        <v>0</v>
      </c>
      <c r="J204" s="974"/>
    </row>
    <row r="205" spans="1:10" ht="23.25" thickBot="1">
      <c r="A205" s="312" t="s">
        <v>396</v>
      </c>
      <c r="B205" s="344">
        <f>SUM(B200:B204)</f>
        <v>67638410</v>
      </c>
      <c r="C205" s="344">
        <f t="shared" ref="C205:I205" si="2">SUM(C200:C204)</f>
        <v>0</v>
      </c>
      <c r="D205" s="344">
        <f t="shared" si="2"/>
        <v>0</v>
      </c>
      <c r="E205" s="344">
        <f t="shared" si="2"/>
        <v>67638410</v>
      </c>
      <c r="F205" s="344">
        <f t="shared" si="2"/>
        <v>0</v>
      </c>
      <c r="G205" s="344">
        <f t="shared" si="2"/>
        <v>0</v>
      </c>
      <c r="H205" s="344">
        <f t="shared" si="2"/>
        <v>0</v>
      </c>
      <c r="I205" s="344">
        <f t="shared" si="2"/>
        <v>67638410</v>
      </c>
      <c r="J205" s="975"/>
    </row>
    <row r="206" spans="1:10">
      <c r="A206" s="102"/>
      <c r="B206" s="262"/>
      <c r="D206" s="61"/>
      <c r="E206" s="61"/>
      <c r="F206" s="61"/>
      <c r="G206" s="61"/>
    </row>
    <row r="207" spans="1:10">
      <c r="A207" s="102"/>
      <c r="B207" s="313"/>
      <c r="D207" s="61"/>
      <c r="E207" s="61"/>
      <c r="F207" s="61"/>
      <c r="G207" s="61"/>
    </row>
    <row r="208" spans="1:10">
      <c r="A208" s="253" t="s">
        <v>464</v>
      </c>
      <c r="B208" s="102"/>
      <c r="C208" s="102"/>
    </row>
    <row r="209" spans="1:9" ht="13.5" thickBot="1">
      <c r="A209" s="102"/>
      <c r="B209" s="102"/>
      <c r="C209" s="102"/>
    </row>
    <row r="210" spans="1:9" ht="30" customHeight="1" thickBot="1">
      <c r="B210" s="314" t="s">
        <v>1</v>
      </c>
      <c r="C210" s="315" t="s">
        <v>96</v>
      </c>
      <c r="D210" s="1003" t="s">
        <v>97</v>
      </c>
      <c r="E210" s="1004" t="s">
        <v>98</v>
      </c>
      <c r="F210" s="1004" t="s">
        <v>352</v>
      </c>
      <c r="G210" s="1004" t="s">
        <v>105</v>
      </c>
      <c r="H210" s="1004" t="s">
        <v>99</v>
      </c>
      <c r="I210" s="316" t="s">
        <v>94</v>
      </c>
    </row>
    <row r="211" spans="1:9" ht="19.5" customHeight="1" thickBot="1">
      <c r="B211" s="995" t="s">
        <v>4</v>
      </c>
      <c r="C211" s="1006" t="str">
        <f>'Pasq e ndrysh te kap 2'!C6</f>
        <v>Pozicioni me 31 Dhjetor 2010</v>
      </c>
      <c r="D211" s="1027">
        <f>'Pasq e ndrysh te kap 2'!D6</f>
        <v>0</v>
      </c>
      <c r="E211" s="1027">
        <f>'Pasq e ndrysh te kap 2'!E6</f>
        <v>59427757</v>
      </c>
      <c r="F211" s="1027">
        <f>'Pasq e ndrysh te kap 2'!F6</f>
        <v>0</v>
      </c>
      <c r="G211" s="1027">
        <f>'Pasq e ndrysh te kap 2'!G6</f>
        <v>0</v>
      </c>
      <c r="H211" s="1027">
        <f>'Pasq e ndrysh te kap 2'!H6</f>
        <v>0</v>
      </c>
      <c r="I211" s="1027">
        <f>'Pasq e ndrysh te kap 2'!I6</f>
        <v>0</v>
      </c>
    </row>
    <row r="212" spans="1:9" ht="13.5" thickBot="1">
      <c r="B212" s="997" t="s">
        <v>72</v>
      </c>
      <c r="C212" s="996" t="str">
        <f>'Pasq e ndrysh te kap 2'!C7</f>
        <v xml:space="preserve">Efekti I ndryshimit ne polit kontabel </v>
      </c>
      <c r="D212" s="1027">
        <f>'Pasq e ndrysh te kap 2'!D7</f>
        <v>0</v>
      </c>
      <c r="E212" s="1027">
        <f>'Pasq e ndrysh te kap 2'!E7</f>
        <v>0</v>
      </c>
      <c r="F212" s="1027">
        <f>'Pasq e ndrysh te kap 2'!F7</f>
        <v>0</v>
      </c>
      <c r="G212" s="1027">
        <f>'Pasq e ndrysh te kap 2'!G7</f>
        <v>0</v>
      </c>
      <c r="H212" s="1027">
        <f>'Pasq e ndrysh te kap 2'!H7</f>
        <v>0</v>
      </c>
      <c r="I212" s="1027">
        <f>'Pasq e ndrysh te kap 2'!I7</f>
        <v>0</v>
      </c>
    </row>
    <row r="213" spans="1:9" ht="13.5" thickBot="1">
      <c r="B213" s="998" t="s">
        <v>78</v>
      </c>
      <c r="C213" s="996" t="str">
        <f>'Pasq e ndrysh te kap 2'!C8</f>
        <v>Pozicioni I rregulluar</v>
      </c>
      <c r="D213" s="1027">
        <f>'Pasq e ndrysh te kap 2'!D8</f>
        <v>0</v>
      </c>
      <c r="E213" s="1027">
        <f>'Pasq e ndrysh te kap 2'!E8</f>
        <v>0</v>
      </c>
      <c r="F213" s="1027">
        <f>'Pasq e ndrysh te kap 2'!F8</f>
        <v>0</v>
      </c>
      <c r="G213" s="1027">
        <f>'Pasq e ndrysh te kap 2'!G8</f>
        <v>0</v>
      </c>
      <c r="H213" s="1027">
        <f>'Pasq e ndrysh te kap 2'!H8</f>
        <v>0</v>
      </c>
      <c r="I213" s="1027">
        <f>'Pasq e ndrysh te kap 2'!I8</f>
        <v>0</v>
      </c>
    </row>
    <row r="214" spans="1:9" ht="13.5" thickBot="1">
      <c r="B214" s="318">
        <v>1</v>
      </c>
      <c r="C214" s="1002" t="str">
        <f>'Pasq e ndrysh te kap 2'!C9</f>
        <v>Fitimi Neto per periudhen Kontabel</v>
      </c>
      <c r="D214" s="1002">
        <f>'Pasq e ndrysh te kap 2'!D9</f>
        <v>0</v>
      </c>
      <c r="E214" s="1002">
        <f>'Pasq e ndrysh te kap 2'!E9</f>
        <v>0</v>
      </c>
      <c r="F214" s="1002">
        <f>'Pasq e ndrysh te kap 2'!F9</f>
        <v>0</v>
      </c>
      <c r="G214" s="1002">
        <f>'Pasq e ndrysh te kap 2'!G9</f>
        <v>0</v>
      </c>
      <c r="H214" s="1002">
        <f>'Pasq e ndrysh te kap 2'!H9</f>
        <v>0</v>
      </c>
      <c r="I214" s="1002">
        <f>'Pasq e ndrysh te kap 2'!I9</f>
        <v>0</v>
      </c>
    </row>
    <row r="215" spans="1:9" ht="13.5" thickBot="1">
      <c r="B215" s="318">
        <v>2</v>
      </c>
      <c r="C215" s="1002" t="str">
        <f>'Pasq e ndrysh te kap 2'!C10</f>
        <v>Dividentet e paguar</v>
      </c>
      <c r="D215" s="1002">
        <f>'Pasq e ndrysh te kap 2'!D10</f>
        <v>0</v>
      </c>
      <c r="E215" s="1002">
        <f>'Pasq e ndrysh te kap 2'!E10</f>
        <v>0</v>
      </c>
      <c r="F215" s="1002">
        <f>'Pasq e ndrysh te kap 2'!F10</f>
        <v>0</v>
      </c>
      <c r="G215" s="1002">
        <f>'Pasq e ndrysh te kap 2'!G10</f>
        <v>0</v>
      </c>
      <c r="H215" s="1002">
        <f>'Pasq e ndrysh te kap 2'!H10</f>
        <v>0</v>
      </c>
      <c r="I215" s="1002">
        <f>'Pasq e ndrysh te kap 2'!I10</f>
        <v>0</v>
      </c>
    </row>
    <row r="216" spans="1:9" ht="13.5" thickBot="1">
      <c r="B216" s="318">
        <v>3</v>
      </c>
      <c r="C216" s="1002" t="str">
        <f>'Pasq e ndrysh te kap 2'!C11</f>
        <v>Rritja e rezerves te kapitalit</v>
      </c>
      <c r="D216" s="1002">
        <f>'Pasq e ndrysh te kap 2'!D11</f>
        <v>0</v>
      </c>
      <c r="E216" s="1002">
        <f>'Pasq e ndrysh te kap 2'!E11</f>
        <v>0</v>
      </c>
      <c r="F216" s="1002">
        <f>'Pasq e ndrysh te kap 2'!F11</f>
        <v>0</v>
      </c>
      <c r="G216" s="1002">
        <f>'Pasq e ndrysh te kap 2'!G11</f>
        <v>0</v>
      </c>
      <c r="H216" s="1002">
        <f>'Pasq e ndrysh te kap 2'!H11</f>
        <v>0</v>
      </c>
      <c r="I216" s="1002">
        <f>'Pasq e ndrysh te kap 2'!I11</f>
        <v>0</v>
      </c>
    </row>
    <row r="217" spans="1:9" ht="13.5" thickBot="1">
      <c r="B217" s="321">
        <v>4</v>
      </c>
      <c r="C217" s="1002" t="str">
        <f>'Pasq e ndrysh te kap 2'!C12</f>
        <v>Emetimi I Aksioneve, fitime te mbartura</v>
      </c>
      <c r="D217" s="1002">
        <f>'Pasq e ndrysh te kap 2'!D12</f>
        <v>0</v>
      </c>
      <c r="E217" s="1002">
        <f>'Pasq e ndrysh te kap 2'!E12</f>
        <v>0</v>
      </c>
      <c r="F217" s="1002">
        <f>'Pasq e ndrysh te kap 2'!F12</f>
        <v>0</v>
      </c>
      <c r="G217" s="1002">
        <f>'Pasq e ndrysh te kap 2'!G12</f>
        <v>0</v>
      </c>
      <c r="H217" s="1002">
        <f>'Pasq e ndrysh te kap 2'!H12</f>
        <v>0</v>
      </c>
      <c r="I217" s="1002">
        <f>'Pasq e ndrysh te kap 2'!I12</f>
        <v>0</v>
      </c>
    </row>
    <row r="218" spans="1:9" ht="23.25" customHeight="1" thickBot="1">
      <c r="B218" s="999" t="s">
        <v>20</v>
      </c>
      <c r="C218" s="1006" t="str">
        <f>'Pasq e ndrysh te kap 2'!C13</f>
        <v>Pozicioni me 31 Dhjetor 2011</v>
      </c>
      <c r="D218" s="1027">
        <f>'Pasq e ndrysh te kap 2'!D13</f>
        <v>0</v>
      </c>
      <c r="E218" s="1027">
        <f>'Pasq e ndrysh te kap 2'!E13</f>
        <v>59427757</v>
      </c>
      <c r="F218" s="1027">
        <f>'Pasq e ndrysh te kap 2'!F13</f>
        <v>0</v>
      </c>
      <c r="G218" s="1027">
        <f>'Pasq e ndrysh te kap 2'!G13</f>
        <v>0</v>
      </c>
      <c r="H218" s="1027">
        <f>'Pasq e ndrysh te kap 2'!H13</f>
        <v>0</v>
      </c>
      <c r="I218" s="1027">
        <f>'Pasq e ndrysh te kap 2'!I13</f>
        <v>0</v>
      </c>
    </row>
    <row r="219" spans="1:9" ht="13.5" thickBot="1">
      <c r="B219" s="317">
        <v>1</v>
      </c>
      <c r="C219" s="1002" t="str">
        <f>'Pasq e ndrysh te kap 2'!C14</f>
        <v>Fitimi Neto per periudhen Kontabel</v>
      </c>
      <c r="D219" s="1002">
        <f>'Pasq e ndrysh te kap 2'!D14</f>
        <v>0</v>
      </c>
      <c r="E219" s="1002">
        <f>'Pasq e ndrysh te kap 2'!E14</f>
        <v>0</v>
      </c>
      <c r="F219" s="1002">
        <f>'Pasq e ndrysh te kap 2'!F14</f>
        <v>0</v>
      </c>
      <c r="G219" s="1002">
        <f>'Pasq e ndrysh te kap 2'!G14</f>
        <v>0</v>
      </c>
      <c r="H219" s="1002">
        <f>'Pasq e ndrysh te kap 2'!H14</f>
        <v>0</v>
      </c>
      <c r="I219" s="1002">
        <f>'Pasq e ndrysh te kap 2'!I14</f>
        <v>0</v>
      </c>
    </row>
    <row r="220" spans="1:9" ht="13.5" thickBot="1">
      <c r="B220" s="318">
        <v>2</v>
      </c>
      <c r="C220" s="1002" t="str">
        <f>'Pasq e ndrysh te kap 2'!C15</f>
        <v>Dividentet e paguar</v>
      </c>
      <c r="D220" s="1002">
        <f>'Pasq e ndrysh te kap 2'!D15</f>
        <v>0</v>
      </c>
      <c r="E220" s="1002">
        <f>'Pasq e ndrysh te kap 2'!E15</f>
        <v>0</v>
      </c>
      <c r="F220" s="1002">
        <f>'Pasq e ndrysh te kap 2'!F15</f>
        <v>0</v>
      </c>
      <c r="G220" s="1002">
        <f>'Pasq e ndrysh te kap 2'!G15</f>
        <v>0</v>
      </c>
      <c r="H220" s="1002">
        <f>'Pasq e ndrysh te kap 2'!H15</f>
        <v>0</v>
      </c>
      <c r="I220" s="1002">
        <f>'Pasq e ndrysh te kap 2'!I15</f>
        <v>0</v>
      </c>
    </row>
    <row r="221" spans="1:9" ht="13.5" thickBot="1">
      <c r="B221" s="318">
        <v>3</v>
      </c>
      <c r="C221" s="1002" t="str">
        <f>'Pasq e ndrysh te kap 2'!C16</f>
        <v>Emetimi I kapitalit Aksioner</v>
      </c>
      <c r="D221" s="1002">
        <f>'Pasq e ndrysh te kap 2'!D16</f>
        <v>0</v>
      </c>
      <c r="E221" s="1002">
        <f>'Pasq e ndrysh te kap 2'!E16</f>
        <v>0</v>
      </c>
      <c r="F221" s="1002">
        <f>'Pasq e ndrysh te kap 2'!F16</f>
        <v>0</v>
      </c>
      <c r="G221" s="1002">
        <f>'Pasq e ndrysh te kap 2'!G16</f>
        <v>0</v>
      </c>
      <c r="H221" s="1002">
        <f>'Pasq e ndrysh te kap 2'!H16</f>
        <v>0</v>
      </c>
      <c r="I221" s="1002">
        <f>'Pasq e ndrysh te kap 2'!I16</f>
        <v>0</v>
      </c>
    </row>
    <row r="222" spans="1:9" ht="13.5" thickBot="1">
      <c r="B222" s="594">
        <v>4</v>
      </c>
      <c r="C222" s="1002" t="str">
        <f>'Pasq e ndrysh te kap 2'!C17</f>
        <v>Aksione te thesarit te riblera</v>
      </c>
      <c r="D222" s="1002">
        <f>'Pasq e ndrysh te kap 2'!D17</f>
        <v>0</v>
      </c>
      <c r="E222" s="1002">
        <f>'Pasq e ndrysh te kap 2'!E17</f>
        <v>0</v>
      </c>
      <c r="F222" s="1002">
        <f>'Pasq e ndrysh te kap 2'!F17</f>
        <v>0</v>
      </c>
      <c r="G222" s="1002">
        <f>'Pasq e ndrysh te kap 2'!G17</f>
        <v>0</v>
      </c>
      <c r="H222" s="1002">
        <f>'Pasq e ndrysh te kap 2'!H17</f>
        <v>0</v>
      </c>
      <c r="I222" s="1002">
        <f>'Pasq e ndrysh te kap 2'!I17</f>
        <v>0</v>
      </c>
    </row>
    <row r="223" spans="1:9" ht="21" customHeight="1" thickBot="1">
      <c r="B223" s="1000" t="s">
        <v>44</v>
      </c>
      <c r="C223" s="1005" t="str">
        <f>'Pasq e ndrysh te kap 2'!C18</f>
        <v>Pozicioni me 31 Dhjetor 2012</v>
      </c>
      <c r="D223" s="1028">
        <f>'Pasq e ndrysh te kap 2'!D18</f>
        <v>0</v>
      </c>
      <c r="E223" s="1028">
        <f>'Pasq e ndrysh te kap 2'!F18</f>
        <v>0</v>
      </c>
      <c r="F223" s="1028">
        <f>'Pasq e ndrysh te kap 2'!G18</f>
        <v>0</v>
      </c>
      <c r="G223" s="1028">
        <f>'Pasq e ndrysh te kap 2'!H18</f>
        <v>0</v>
      </c>
      <c r="H223" s="1028">
        <f>'Pasq e ndrysh te kap 2'!I18</f>
        <v>0</v>
      </c>
      <c r="I223" s="1029">
        <f>'Pasq e ndrysh te kap 2'!J18</f>
        <v>59427757</v>
      </c>
    </row>
    <row r="225" spans="1:7">
      <c r="A225" s="102"/>
      <c r="B225" s="102"/>
      <c r="C225" s="102"/>
    </row>
    <row r="226" spans="1:7">
      <c r="A226" s="253" t="s">
        <v>465</v>
      </c>
      <c r="B226" s="102"/>
      <c r="C226" s="102"/>
    </row>
    <row r="227" spans="1:7">
      <c r="A227" s="102"/>
      <c r="B227" s="102"/>
      <c r="C227" s="102"/>
    </row>
    <row r="228" spans="1:7">
      <c r="A228" s="247" t="s">
        <v>466</v>
      </c>
      <c r="B228" s="247"/>
      <c r="C228" s="102"/>
    </row>
    <row r="229" spans="1:7">
      <c r="A229" s="247" t="s">
        <v>467</v>
      </c>
      <c r="B229" s="247"/>
      <c r="C229" s="102"/>
    </row>
    <row r="230" spans="1:7">
      <c r="A230" s="247"/>
      <c r="B230" s="247"/>
      <c r="C230" s="102"/>
    </row>
    <row r="231" spans="1:7">
      <c r="A231" s="247"/>
      <c r="B231" s="247"/>
      <c r="C231" s="102"/>
    </row>
    <row r="232" spans="1:7">
      <c r="A232" s="247" t="s">
        <v>468</v>
      </c>
      <c r="B232" s="247"/>
      <c r="C232" s="102"/>
    </row>
    <row r="233" spans="1:7">
      <c r="A233" s="247" t="s">
        <v>469</v>
      </c>
      <c r="B233" s="247"/>
      <c r="C233" s="102"/>
    </row>
    <row r="234" spans="1:7">
      <c r="A234" s="102"/>
      <c r="B234" s="102"/>
      <c r="C234" s="102"/>
    </row>
    <row r="235" spans="1:7">
      <c r="A235" s="102"/>
      <c r="B235" s="102"/>
      <c r="C235" s="102"/>
    </row>
    <row r="236" spans="1:7">
      <c r="B236" s="19" t="s">
        <v>470</v>
      </c>
      <c r="F236" s="19" t="s">
        <v>471</v>
      </c>
    </row>
    <row r="238" spans="1:7" ht="13.5" thickBot="1">
      <c r="A238" s="8"/>
      <c r="B238" s="1001" t="s">
        <v>1009</v>
      </c>
      <c r="C238" s="8"/>
      <c r="E238" s="1001"/>
      <c r="F238" s="1001" t="str">
        <f>E8</f>
        <v>Geri  CIPI</v>
      </c>
      <c r="G238" s="1001"/>
    </row>
  </sheetData>
  <mergeCells count="16">
    <mergeCell ref="D37:F37"/>
    <mergeCell ref="B57:B58"/>
    <mergeCell ref="C57:C58"/>
    <mergeCell ref="D57:D58"/>
    <mergeCell ref="F110:F111"/>
    <mergeCell ref="E57:E58"/>
    <mergeCell ref="F57:F58"/>
    <mergeCell ref="G57:G58"/>
    <mergeCell ref="H57:H58"/>
    <mergeCell ref="B80:C80"/>
    <mergeCell ref="B101:F101"/>
    <mergeCell ref="G110:G111"/>
    <mergeCell ref="C110:C111"/>
    <mergeCell ref="B110:B111"/>
    <mergeCell ref="D110:D111"/>
    <mergeCell ref="E110:E111"/>
  </mergeCells>
  <phoneticPr fontId="4" type="noConversion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H47"/>
  <sheetViews>
    <sheetView workbookViewId="0">
      <selection activeCell="N18" sqref="N18"/>
    </sheetView>
  </sheetViews>
  <sheetFormatPr defaultRowHeight="12.75"/>
  <cols>
    <col min="1" max="1" width="5.85546875" customWidth="1"/>
    <col min="2" max="2" width="8.42578125" customWidth="1"/>
    <col min="3" max="3" width="8.28515625" customWidth="1"/>
    <col min="4" max="4" width="24" customWidth="1"/>
    <col min="5" max="5" width="3" customWidth="1"/>
    <col min="6" max="6" width="12.85546875" customWidth="1"/>
    <col min="7" max="7" width="6.140625" customWidth="1"/>
    <col min="8" max="8" width="6.5703125" customWidth="1"/>
    <col min="9" max="9" width="5.140625" customWidth="1"/>
  </cols>
  <sheetData>
    <row r="1" spans="2:8">
      <c r="B1" s="2"/>
      <c r="C1" s="51"/>
      <c r="D1" s="51"/>
      <c r="E1" s="2"/>
    </row>
    <row r="2" spans="2:8">
      <c r="B2" s="54" t="s">
        <v>130</v>
      </c>
      <c r="C2" s="2" t="str">
        <f>'Kopertina '!F4</f>
        <v>KLUBI I FUTBOLLIT FLAMURTARI</v>
      </c>
      <c r="D2" s="2"/>
      <c r="E2" s="2"/>
    </row>
    <row r="3" spans="2:8">
      <c r="B3" s="1"/>
      <c r="C3" s="1"/>
      <c r="D3" s="1"/>
      <c r="E3" s="2"/>
      <c r="F3" s="2"/>
      <c r="G3" s="2"/>
      <c r="H3" s="2" t="s">
        <v>115</v>
      </c>
    </row>
    <row r="4" spans="2:8">
      <c r="B4" s="1"/>
      <c r="C4" s="1188" t="s">
        <v>132</v>
      </c>
      <c r="D4" s="1188"/>
      <c r="E4" s="1188"/>
      <c r="F4" s="1188"/>
    </row>
    <row r="5" spans="2:8">
      <c r="B5" s="1"/>
      <c r="C5" s="1"/>
      <c r="D5" s="1"/>
      <c r="E5" s="2" t="s">
        <v>131</v>
      </c>
      <c r="F5" s="19"/>
      <c r="G5" s="19">
        <f>'Kopertina '!F29</f>
        <v>2012</v>
      </c>
    </row>
    <row r="6" spans="2:8" ht="13.5" thickBot="1">
      <c r="B6" s="1"/>
      <c r="C6" s="1"/>
      <c r="D6" s="1"/>
      <c r="E6" s="1"/>
    </row>
    <row r="7" spans="2:8" ht="13.5" thickBot="1">
      <c r="B7" s="16"/>
      <c r="C7" s="17"/>
      <c r="D7" s="17"/>
      <c r="E7" s="17"/>
      <c r="F7" s="17"/>
      <c r="G7" s="17"/>
      <c r="H7" s="18"/>
    </row>
    <row r="8" spans="2:8">
      <c r="B8" s="5"/>
      <c r="C8" s="1"/>
      <c r="D8" s="2" t="s">
        <v>847</v>
      </c>
      <c r="E8" s="1"/>
      <c r="F8" s="446">
        <f>'AKTIVI '!F8</f>
        <v>0</v>
      </c>
      <c r="G8" s="1"/>
      <c r="H8" s="6"/>
    </row>
    <row r="9" spans="2:8">
      <c r="B9" s="5"/>
      <c r="C9" s="2"/>
      <c r="D9" s="2" t="s">
        <v>848</v>
      </c>
      <c r="E9" s="51"/>
      <c r="F9" s="447">
        <v>0</v>
      </c>
      <c r="G9" s="51"/>
      <c r="H9" s="6"/>
    </row>
    <row r="10" spans="2:8" ht="13.5" thickBot="1">
      <c r="B10" s="5"/>
      <c r="C10" s="2"/>
      <c r="D10" s="2" t="s">
        <v>849</v>
      </c>
      <c r="E10" s="51"/>
      <c r="F10" s="448">
        <v>0</v>
      </c>
      <c r="G10" s="51"/>
      <c r="H10" s="6"/>
    </row>
    <row r="11" spans="2:8" ht="13.5" thickBot="1">
      <c r="B11" s="5"/>
      <c r="C11" s="2"/>
      <c r="D11" s="2"/>
      <c r="E11" s="51"/>
      <c r="F11" s="51"/>
      <c r="G11" s="51"/>
      <c r="H11" s="6"/>
    </row>
    <row r="12" spans="2:8" ht="13.5" thickBot="1">
      <c r="B12" s="5"/>
      <c r="C12" s="2"/>
      <c r="D12" s="2" t="s">
        <v>850</v>
      </c>
      <c r="E12" s="2"/>
      <c r="F12" s="449">
        <f>F8+F9-F10</f>
        <v>0</v>
      </c>
      <c r="G12" s="2"/>
      <c r="H12" s="6"/>
    </row>
    <row r="13" spans="2:8">
      <c r="B13" s="5"/>
      <c r="C13" s="2"/>
      <c r="D13" s="3"/>
      <c r="E13" s="51"/>
      <c r="F13" s="51"/>
      <c r="G13" s="51"/>
      <c r="H13" s="6"/>
    </row>
    <row r="14" spans="2:8">
      <c r="B14" s="5"/>
      <c r="C14" s="1"/>
      <c r="D14" s="1"/>
      <c r="E14" s="445"/>
      <c r="F14" s="445"/>
      <c r="G14" s="445"/>
      <c r="H14" s="6"/>
    </row>
    <row r="15" spans="2:8">
      <c r="B15" s="5"/>
      <c r="C15" s="1"/>
      <c r="D15" s="1"/>
      <c r="E15" s="1"/>
      <c r="F15" s="1">
        <v>0</v>
      </c>
      <c r="G15" s="1"/>
      <c r="H15" s="6"/>
    </row>
    <row r="16" spans="2:8">
      <c r="B16" s="5"/>
      <c r="C16" s="1"/>
      <c r="D16" s="1"/>
      <c r="E16" s="1"/>
      <c r="F16" s="1"/>
      <c r="G16" s="1"/>
      <c r="H16" s="6"/>
    </row>
    <row r="17" spans="2:8">
      <c r="B17" s="5"/>
      <c r="C17" s="1"/>
      <c r="D17" s="1"/>
      <c r="E17" s="1"/>
      <c r="F17" s="1"/>
      <c r="G17" s="1"/>
      <c r="H17" s="6"/>
    </row>
    <row r="18" spans="2:8">
      <c r="B18" s="5"/>
      <c r="C18" s="1"/>
      <c r="D18" s="1"/>
      <c r="E18" s="1"/>
      <c r="F18" s="1"/>
      <c r="G18" s="1"/>
      <c r="H18" s="6"/>
    </row>
    <row r="19" spans="2:8">
      <c r="B19" s="5"/>
      <c r="C19" s="1"/>
      <c r="D19" s="1"/>
      <c r="E19" s="1"/>
      <c r="F19" s="1"/>
      <c r="G19" s="1"/>
      <c r="H19" s="6"/>
    </row>
    <row r="20" spans="2:8">
      <c r="B20" s="5"/>
      <c r="C20" s="1"/>
      <c r="D20" s="1"/>
      <c r="E20" s="1"/>
      <c r="F20" s="1"/>
      <c r="G20" s="1"/>
      <c r="H20" s="6"/>
    </row>
    <row r="21" spans="2:8">
      <c r="B21" s="5"/>
      <c r="C21" s="1"/>
      <c r="D21" s="1"/>
      <c r="E21" s="1"/>
      <c r="F21" s="1"/>
      <c r="G21" s="1"/>
      <c r="H21" s="6"/>
    </row>
    <row r="22" spans="2:8">
      <c r="B22" s="5"/>
      <c r="C22" s="1"/>
      <c r="D22" s="1"/>
      <c r="E22" s="1"/>
      <c r="F22" s="1"/>
      <c r="G22" s="1"/>
      <c r="H22" s="6"/>
    </row>
    <row r="23" spans="2:8">
      <c r="B23" s="5"/>
      <c r="C23" s="1"/>
      <c r="D23" s="1"/>
      <c r="E23" s="1"/>
      <c r="F23" s="1"/>
      <c r="G23" s="1"/>
      <c r="H23" s="6"/>
    </row>
    <row r="24" spans="2:8">
      <c r="B24" s="5"/>
      <c r="C24" s="1"/>
      <c r="D24" s="1"/>
      <c r="E24" s="1"/>
      <c r="F24" s="1"/>
      <c r="G24" s="1"/>
      <c r="H24" s="6"/>
    </row>
    <row r="25" spans="2:8">
      <c r="B25" s="5"/>
      <c r="C25" s="1"/>
      <c r="D25" s="1"/>
      <c r="E25" s="1"/>
      <c r="F25" s="1"/>
      <c r="G25" s="1"/>
      <c r="H25" s="6"/>
    </row>
    <row r="26" spans="2:8">
      <c r="B26" s="5"/>
      <c r="C26" s="1"/>
      <c r="D26" s="1"/>
      <c r="E26" s="1"/>
      <c r="F26" s="1"/>
      <c r="G26" s="1"/>
      <c r="H26" s="6"/>
    </row>
    <row r="27" spans="2:8">
      <c r="B27" s="5"/>
      <c r="C27" s="1"/>
      <c r="D27" s="1"/>
      <c r="E27" s="1"/>
      <c r="F27" s="1"/>
      <c r="G27" s="1"/>
      <c r="H27" s="6"/>
    </row>
    <row r="28" spans="2:8">
      <c r="B28" s="5"/>
      <c r="C28" s="1"/>
      <c r="D28" s="1"/>
      <c r="E28" s="1"/>
      <c r="F28" s="1"/>
      <c r="G28" s="1"/>
      <c r="H28" s="6"/>
    </row>
    <row r="29" spans="2:8">
      <c r="B29" s="5"/>
      <c r="C29" s="1"/>
      <c r="D29" s="1"/>
      <c r="E29" s="1"/>
      <c r="F29" s="1"/>
      <c r="G29" s="1"/>
      <c r="H29" s="6"/>
    </row>
    <row r="30" spans="2:8">
      <c r="B30" s="5"/>
      <c r="C30" s="1"/>
      <c r="D30" s="1"/>
      <c r="E30" s="1"/>
      <c r="F30" s="1"/>
      <c r="G30" s="1"/>
      <c r="H30" s="6"/>
    </row>
    <row r="31" spans="2:8">
      <c r="B31" s="5"/>
      <c r="C31" s="1"/>
      <c r="D31" s="1"/>
      <c r="E31" s="1"/>
      <c r="F31" s="1"/>
      <c r="G31" s="1"/>
      <c r="H31" s="6"/>
    </row>
    <row r="32" spans="2:8">
      <c r="B32" s="5"/>
      <c r="C32" s="1"/>
      <c r="D32" s="1"/>
      <c r="E32" s="1"/>
      <c r="F32" s="1"/>
      <c r="G32" s="1"/>
      <c r="H32" s="6"/>
    </row>
    <row r="33" spans="2:8">
      <c r="B33" s="5"/>
      <c r="C33" s="1"/>
      <c r="D33" s="1"/>
      <c r="E33" s="1"/>
      <c r="F33" s="1"/>
      <c r="G33" s="1"/>
      <c r="H33" s="6"/>
    </row>
    <row r="34" spans="2:8">
      <c r="B34" s="5"/>
      <c r="C34" s="1"/>
      <c r="D34" s="1"/>
      <c r="E34" s="1"/>
      <c r="F34" s="1"/>
      <c r="G34" s="1"/>
      <c r="H34" s="6"/>
    </row>
    <row r="35" spans="2:8">
      <c r="B35" s="5"/>
      <c r="C35" s="1"/>
      <c r="D35" s="1"/>
      <c r="E35" s="1"/>
      <c r="F35" s="1"/>
      <c r="G35" s="1"/>
      <c r="H35" s="6"/>
    </row>
    <row r="36" spans="2:8">
      <c r="B36" s="5"/>
      <c r="C36" s="1"/>
      <c r="D36" s="1"/>
      <c r="E36" s="1"/>
      <c r="F36" s="1"/>
      <c r="G36" s="1"/>
      <c r="H36" s="6"/>
    </row>
    <row r="37" spans="2:8">
      <c r="B37" s="5"/>
      <c r="C37" s="1"/>
      <c r="D37" s="1"/>
      <c r="E37" s="1"/>
      <c r="F37" s="1"/>
      <c r="G37" s="1"/>
      <c r="H37" s="6"/>
    </row>
    <row r="38" spans="2:8">
      <c r="B38" s="5"/>
      <c r="C38" s="1"/>
      <c r="D38" s="1"/>
      <c r="E38" s="1"/>
      <c r="F38" s="1"/>
      <c r="G38" s="1"/>
      <c r="H38" s="6"/>
    </row>
    <row r="39" spans="2:8">
      <c r="B39" s="5"/>
      <c r="C39" s="1"/>
      <c r="D39" s="1"/>
      <c r="E39" s="1"/>
      <c r="F39" s="1"/>
      <c r="G39" s="1"/>
      <c r="H39" s="6"/>
    </row>
    <row r="40" spans="2:8">
      <c r="B40" s="5"/>
      <c r="C40" s="1"/>
      <c r="D40" s="1"/>
      <c r="E40" s="1"/>
      <c r="F40" s="1"/>
      <c r="G40" s="1"/>
      <c r="H40" s="6"/>
    </row>
    <row r="41" spans="2:8">
      <c r="B41" s="5"/>
      <c r="C41" s="1"/>
      <c r="D41" s="1"/>
      <c r="E41" s="1"/>
      <c r="F41" s="1"/>
      <c r="G41" s="1"/>
      <c r="H41" s="6"/>
    </row>
    <row r="42" spans="2:8">
      <c r="B42" s="5"/>
      <c r="C42" s="1"/>
      <c r="D42" s="1"/>
      <c r="E42" s="1"/>
      <c r="F42" s="1"/>
      <c r="G42" s="1"/>
      <c r="H42" s="6"/>
    </row>
    <row r="43" spans="2:8">
      <c r="B43" s="5"/>
      <c r="C43" s="1"/>
      <c r="D43" s="1"/>
      <c r="E43" s="1"/>
      <c r="F43" s="1"/>
      <c r="G43" s="1"/>
      <c r="H43" s="6"/>
    </row>
    <row r="44" spans="2:8">
      <c r="B44" s="5"/>
      <c r="C44" s="1"/>
      <c r="D44" s="1"/>
      <c r="E44" s="1"/>
      <c r="F44" s="1"/>
      <c r="G44" s="1"/>
      <c r="H44" s="6"/>
    </row>
    <row r="45" spans="2:8">
      <c r="B45" s="5"/>
      <c r="C45" s="1"/>
      <c r="D45" s="1"/>
      <c r="E45" s="1"/>
      <c r="F45" s="1"/>
      <c r="G45" s="1"/>
      <c r="H45" s="6"/>
    </row>
    <row r="46" spans="2:8">
      <c r="B46" s="5"/>
      <c r="C46" s="1"/>
      <c r="D46" s="1"/>
      <c r="E46" s="1"/>
      <c r="F46" s="1"/>
      <c r="G46" s="1"/>
      <c r="H46" s="6"/>
    </row>
    <row r="47" spans="2:8" ht="13.5" thickBot="1">
      <c r="B47" s="7"/>
      <c r="C47" s="8"/>
      <c r="D47" s="8"/>
      <c r="E47" s="8"/>
      <c r="F47" s="8"/>
      <c r="G47" s="8"/>
      <c r="H47" s="9"/>
    </row>
  </sheetData>
  <mergeCells count="1">
    <mergeCell ref="C4:F4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Kopertina </vt:lpstr>
      <vt:lpstr>AKTIVI </vt:lpstr>
      <vt:lpstr>PASIVI </vt:lpstr>
      <vt:lpstr>Ardh e shp - natyres</vt:lpstr>
      <vt:lpstr> Fluksit mon - direkte</vt:lpstr>
      <vt:lpstr>Pasq e ndrysh te kap 2</vt:lpstr>
      <vt:lpstr>Shenit Shpjeguse</vt:lpstr>
      <vt:lpstr>Shenimet Shpjeg</vt:lpstr>
      <vt:lpstr>A1</vt:lpstr>
      <vt:lpstr>A2</vt:lpstr>
      <vt:lpstr>C1</vt:lpstr>
      <vt:lpstr>C2</vt:lpstr>
      <vt:lpstr>C3</vt:lpstr>
      <vt:lpstr>D1</vt:lpstr>
      <vt:lpstr>D2</vt:lpstr>
      <vt:lpstr>D3</vt:lpstr>
      <vt:lpstr>D4</vt:lpstr>
      <vt:lpstr>D5-</vt:lpstr>
      <vt:lpstr>D 6</vt:lpstr>
      <vt:lpstr>L  1</vt:lpstr>
      <vt:lpstr>L  2</vt:lpstr>
      <vt:lpstr>E2</vt:lpstr>
      <vt:lpstr>M1</vt:lpstr>
      <vt:lpstr>Liber Shit- Blerje </vt:lpstr>
      <vt:lpstr>P -Ardh Analiz </vt:lpstr>
      <vt:lpstr>S</vt:lpstr>
      <vt:lpstr>T</vt:lpstr>
      <vt:lpstr>U</vt:lpstr>
      <vt:lpstr>V</vt:lpstr>
      <vt:lpstr>U - statist</vt:lpstr>
      <vt:lpstr>Stat - te ardhur</vt:lpstr>
      <vt:lpstr>Stat - Kostot </vt:lpstr>
      <vt:lpstr>Stat - te ardh  anal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2013-03-22T19:11:43Z</cp:lastPrinted>
  <dcterms:created xsi:type="dcterms:W3CDTF">2008-12-07T08:59:09Z</dcterms:created>
  <dcterms:modified xsi:type="dcterms:W3CDTF">2019-01-11T20:25:38Z</dcterms:modified>
</cp:coreProperties>
</file>