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120" yWindow="45" windowWidth="15135" windowHeight="7650" tabRatio="829" firstSheet="6" activeTab="13"/>
  </bookViews>
  <sheets>
    <sheet name="Kopertina" sheetId="7" r:id="rId1"/>
    <sheet name="Aktivet" sheetId="1" r:id="rId2"/>
    <sheet name="Pasivi" sheetId="2" r:id="rId3"/>
    <sheet name="Pasqyra e Performances" sheetId="3" r:id="rId4"/>
    <sheet name="Te ardhurat Gjitheperfshirese" sheetId="4" r:id="rId5"/>
    <sheet name="Cash Flow" sheetId="5" r:id="rId6"/>
    <sheet name="Pasqyra e ndryshimeve ne kapita" sheetId="6" r:id="rId7"/>
    <sheet name="Shenimet" sheetId="8" r:id="rId8"/>
    <sheet name="Pasqyra e aktiveve dhe amortiz" sheetId="19" r:id="rId9"/>
    <sheet name="Iventari magazines" sheetId="16" r:id="rId10"/>
    <sheet name="Iventari automjeteve" sheetId="17" r:id="rId11"/>
    <sheet name="FURNITORE" sheetId="14" r:id="rId12"/>
    <sheet name="KLIENTE" sheetId="13" r:id="rId13"/>
    <sheet name="Deklarata" sheetId="11" r:id="rId14"/>
  </sheets>
  <calcPr calcId="125725"/>
</workbook>
</file>

<file path=xl/calcChain.xml><?xml version="1.0" encoding="utf-8"?>
<calcChain xmlns="http://schemas.openxmlformats.org/spreadsheetml/2006/main">
  <c r="H138" i="8"/>
  <c r="H158"/>
  <c r="F100"/>
  <c r="I79"/>
  <c r="B24" i="5"/>
  <c r="B15" i="1"/>
  <c r="C36" i="5"/>
  <c r="C4" i="2"/>
  <c r="C46"/>
  <c r="C40"/>
  <c r="C19"/>
  <c r="C34" s="1"/>
  <c r="G111" i="8"/>
  <c r="B7" i="5"/>
  <c r="B11" s="1"/>
  <c r="B38" s="1"/>
  <c r="B36"/>
  <c r="E45" i="13"/>
  <c r="D31" i="14"/>
  <c r="F31" i="17"/>
  <c r="C7" i="5"/>
  <c r="C11" s="1"/>
  <c r="C38" s="1"/>
  <c r="C24"/>
  <c r="C22"/>
  <c r="G45" i="19"/>
  <c r="F45"/>
  <c r="E45"/>
  <c r="G44"/>
  <c r="F44"/>
  <c r="E44"/>
  <c r="G43"/>
  <c r="E43"/>
  <c r="G42"/>
  <c r="F42"/>
  <c r="E42"/>
  <c r="E41"/>
  <c r="H40"/>
  <c r="G40"/>
  <c r="F40"/>
  <c r="E40"/>
  <c r="G31"/>
  <c r="G46" s="1"/>
  <c r="F31"/>
  <c r="F46" s="1"/>
  <c r="E31"/>
  <c r="E46" s="1"/>
  <c r="C31"/>
  <c r="C46" s="1"/>
  <c r="H30"/>
  <c r="H31" s="1"/>
  <c r="H29"/>
  <c r="H28"/>
  <c r="H27"/>
  <c r="H26"/>
  <c r="G16"/>
  <c r="F16"/>
  <c r="E16"/>
  <c r="H15"/>
  <c r="H46" s="1"/>
  <c r="H14"/>
  <c r="H45" s="1"/>
  <c r="H13"/>
  <c r="H12"/>
  <c r="H11"/>
  <c r="H10"/>
  <c r="H167" i="8"/>
  <c r="H159"/>
  <c r="H160" s="1"/>
  <c r="H136"/>
  <c r="G121"/>
  <c r="G120"/>
  <c r="G118"/>
  <c r="G106"/>
  <c r="G116"/>
  <c r="G115"/>
  <c r="G103"/>
  <c r="G104" s="1"/>
  <c r="F89"/>
  <c r="F88"/>
  <c r="F87"/>
  <c r="F82"/>
  <c r="B4" i="6"/>
  <c r="B6" s="1"/>
  <c r="B22" i="5"/>
  <c r="C18" i="2"/>
  <c r="C15" i="1"/>
  <c r="H142" i="8"/>
  <c r="H141"/>
  <c r="K15" i="6"/>
  <c r="K16" s="1"/>
  <c r="G15"/>
  <c r="G16" s="1"/>
  <c r="F15"/>
  <c r="F16" s="1"/>
  <c r="D15"/>
  <c r="D16" s="1"/>
  <c r="C15"/>
  <c r="C16" s="1"/>
  <c r="F79" i="8"/>
  <c r="B8" i="6"/>
  <c r="B15" s="1"/>
  <c r="B16" s="1"/>
  <c r="H8"/>
  <c r="H15" s="1"/>
  <c r="H16" s="1"/>
  <c r="I8"/>
  <c r="I15" s="1"/>
  <c r="I16" s="1"/>
  <c r="C6"/>
  <c r="D6"/>
  <c r="F6"/>
  <c r="G6"/>
  <c r="I4"/>
  <c r="I6" s="1"/>
  <c r="H4"/>
  <c r="H6" s="1"/>
  <c r="E4"/>
  <c r="E6" s="1"/>
  <c r="B13" i="3"/>
  <c r="H143" i="8" s="1"/>
  <c r="B9" i="3"/>
  <c r="C9"/>
  <c r="C34" s="1"/>
  <c r="C37" s="1"/>
  <c r="C13"/>
  <c r="B40" i="2"/>
  <c r="B46" s="1"/>
  <c r="C30"/>
  <c r="B30"/>
  <c r="B19"/>
  <c r="B34" s="1"/>
  <c r="B4"/>
  <c r="B18" s="1"/>
  <c r="C5" i="1"/>
  <c r="C9"/>
  <c r="C41"/>
  <c r="C35"/>
  <c r="C28"/>
  <c r="B41"/>
  <c r="B35"/>
  <c r="B28"/>
  <c r="B9"/>
  <c r="B5"/>
  <c r="B35" i="2" l="1"/>
  <c r="B34" i="3"/>
  <c r="H44" i="19"/>
  <c r="B47" i="2"/>
  <c r="H41" i="19"/>
  <c r="H43"/>
  <c r="H42"/>
  <c r="H32"/>
  <c r="C43" i="5"/>
  <c r="B26" i="1"/>
  <c r="F47" i="19"/>
  <c r="E47"/>
  <c r="G47"/>
  <c r="H16"/>
  <c r="F32"/>
  <c r="E32"/>
  <c r="G32"/>
  <c r="F85" i="8"/>
  <c r="F91"/>
  <c r="C35" i="2"/>
  <c r="C47" s="1"/>
  <c r="J6" i="6"/>
  <c r="L6" s="1"/>
  <c r="E8"/>
  <c r="E15" s="1"/>
  <c r="E16" s="1"/>
  <c r="J4"/>
  <c r="L4" s="1"/>
  <c r="C46" i="1"/>
  <c r="B46"/>
  <c r="C26"/>
  <c r="B37" i="3" l="1"/>
  <c r="B36" s="1"/>
  <c r="B41" s="1"/>
  <c r="B4" i="4" s="1"/>
  <c r="H166" i="8"/>
  <c r="H168" s="1"/>
  <c r="H170" s="1"/>
  <c r="C36" i="3"/>
  <c r="C41" s="1"/>
  <c r="C4" i="4" s="1"/>
  <c r="C47" i="1"/>
  <c r="J8" i="6"/>
  <c r="L8" s="1"/>
  <c r="L15" s="1"/>
  <c r="L16" s="1"/>
  <c r="B47" i="1"/>
  <c r="H47" i="19"/>
  <c r="B43" i="5"/>
  <c r="J15" i="6" l="1"/>
  <c r="J16" s="1"/>
</calcChain>
</file>

<file path=xl/sharedStrings.xml><?xml version="1.0" encoding="utf-8"?>
<sst xmlns="http://schemas.openxmlformats.org/spreadsheetml/2006/main" count="3245" uniqueCount="2268">
  <si>
    <t>AKTIVET</t>
  </si>
  <si>
    <t>Aktivet afatshkurtra</t>
  </si>
  <si>
    <t>Mjetet monetare</t>
  </si>
  <si>
    <t>Investime :</t>
  </si>
  <si>
    <t>1. Në tituj pronësie të njësive ekonomike brenda grupit</t>
  </si>
  <si>
    <t>2. Aksionet e veta</t>
  </si>
  <si>
    <t>3. Të tjera financiare</t>
  </si>
  <si>
    <t>Të drejta të arkëtueshme :</t>
  </si>
  <si>
    <t>1. Nga aktiviteti i shfrytëzimit</t>
  </si>
  <si>
    <t>2. Nga njësitë ekonomike brenda grupit</t>
  </si>
  <si>
    <t>3. Nga  njësitë ekonomike ku ka interesa pjesëmarrëse</t>
  </si>
  <si>
    <t>4. Të tjera</t>
  </si>
  <si>
    <t>5. Kapital i nënshkruar i papaguar</t>
  </si>
  <si>
    <t>Inventarët:</t>
  </si>
  <si>
    <t>1. Lëndë e parë dhe materiale të konsumueshme</t>
  </si>
  <si>
    <t>2. Prodhime në proces dhe gjysëmprodukte</t>
  </si>
  <si>
    <t>3. Produkte të gatshme</t>
  </si>
  <si>
    <t>4. Mallra</t>
  </si>
  <si>
    <t>5. Aktive Biologjike (Gjë e gjallë në rritje e majmëri)</t>
  </si>
  <si>
    <t>6. AAGJM të mbajtura për shitje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</si>
  <si>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</si>
  <si>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</si>
  <si>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</si>
  <si>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</si>
  <si>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</si>
  <si>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 Tituj pronësie në njësitë ekonomike brenda grupit</t>
  </si>
  <si>
    <t>2. Tituj të huadhënies në njësitë ekonomike brenda grupit</t>
  </si>
  <si>
    <t>3. Tituj pronësie  në njësitë ekonomike ku ka interesa pjesëmarrëse</t>
  </si>
  <si>
    <t>4. Tituj të huadhënies  në njësitë ekonomike ku ka interesa pjesëmarrëse</t>
  </si>
  <si>
    <t>5. Tituj të tjerë të mbajtur si aktive afatgjata</t>
  </si>
  <si>
    <t>Aktivet materiale:</t>
  </si>
  <si>
    <t>1. Toka dhe ndërtesa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</si>
  <si>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</si>
  <si>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</si>
  <si>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</si>
  <si>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</si>
  <si>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</si>
  <si>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2. Emri i Mirë</t>
  </si>
  <si>
    <t>3. Parapagime për AAJM</t>
  </si>
  <si>
    <t>Aktive tatimore të shtyra</t>
  </si>
  <si>
    <t>Aktive totale afatgjata</t>
  </si>
  <si>
    <t>AKTIVE TOTALE</t>
  </si>
  <si>
    <t>DETYRIME DHE KAPITALI</t>
  </si>
  <si>
    <t>Detyrime afatshkurtra:</t>
  </si>
  <si>
    <t>1. Titujt e huamarrjes</t>
  </si>
  <si>
    <t>2. Detyrime ndaj institucioneve të kredisë</t>
  </si>
  <si>
    <t>3. Arkëtime në avancë për porosi</t>
  </si>
  <si>
    <t>4. Të pagueshme për aktivitetin e shfrytëzimit</t>
  </si>
  <si>
    <t>5. Dëftesa të pagueshme</t>
  </si>
  <si>
    <t>6. Të pagueshme ndaj njësive ekonomike brenda grupit</t>
  </si>
  <si>
    <t>7. Të pagueshme ndaj  njësive ekonomike ku ka interesa pjesëmarrëse</t>
  </si>
  <si>
    <t>8. Të pagueshme ndaj punonjësve dhe sigurimeve shoqërore/shëndetsore</t>
  </si>
  <si>
    <t>10. Të tjera të pagueshme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</si>
  <si>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</si>
  <si>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</si>
  <si>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</si>
  <si>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</si>
  <si>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</si>
  <si>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</si>
  <si>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8. Të tjera të pagueshme</t>
  </si>
  <si>
    <t>Provizione:</t>
  </si>
  <si>
    <t>1. Provizione  për pensionet</t>
  </si>
  <si>
    <t>Detyrime tatimore të shtyra</t>
  </si>
  <si>
    <t>Totali i Detyrimeve afatgjata</t>
  </si>
  <si>
    <t>Detyrime totale</t>
  </si>
  <si>
    <t>Kapitali dhe Rezervat</t>
  </si>
  <si>
    <t>Kapitali i Nënshkruar</t>
  </si>
  <si>
    <t>Primi i lidhur me kapitalin</t>
  </si>
  <si>
    <t>Rezerva rivlerësimi</t>
  </si>
  <si>
    <t>Rezerva të tjera</t>
  </si>
  <si>
    <t>1. Rezerva ligjore</t>
  </si>
  <si>
    <t>2. Rezerva statutore</t>
  </si>
  <si>
    <t>3. Rezerva të tjera</t>
  </si>
  <si>
    <t>Fitimi i pashpërndarë</t>
  </si>
  <si>
    <t>Fitim / Humbja e  Vitit</t>
  </si>
  <si>
    <t>Totali i Kapitalit</t>
  </si>
  <si>
    <t>TOTALI I DETYRIMEVE DHE KAPITALIT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</si>
  <si>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</si>
  <si>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</si>
  <si>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</si>
  <si>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</si>
  <si>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</si>
  <si>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</si>
  <si>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t>Shpenzime të personelit</t>
  </si>
  <si>
    <t>1. Paga dhe shpërblime</t>
  </si>
  <si>
    <t>Zhvlerësimi i aktiveve afatgjata materiale</t>
  </si>
  <si>
    <t>Shpenzime konsumi dhe amortizimi</t>
  </si>
  <si>
    <t>Shpenzime të tjera shfrytëzimi</t>
  </si>
  <si>
    <t>Të ardhura të tjera</t>
  </si>
  <si>
    <t>Shpenzime financiare</t>
  </si>
  <si>
    <t>2. Shpenzime t ë tjera financiare</t>
  </si>
  <si>
    <t>Pjesa e fitimit/humbjes nga pjesëmarrjet</t>
  </si>
  <si>
    <t>Fitimi/Humbja para tatimit</t>
  </si>
  <si>
    <t>Shpenzimi i tatimit mbi fitimin</t>
  </si>
  <si>
    <t>1. Shpenzimi aktual i tatimit mbi fitimin</t>
  </si>
  <si>
    <t>2. Shpenzimi i tatim fitimit të shtyrë</t>
  </si>
  <si>
    <t>3. Pjesa e tatim fitimit të  pjesëmarrjeve</t>
  </si>
  <si>
    <t>Fitimi/Humbja e vitit</t>
  </si>
  <si>
    <t>Fitimi/Humbja për:</t>
  </si>
  <si>
    <t>Pronarët e njësisë ekonomike mëmë</t>
  </si>
  <si>
    <t>Interesat jo-kontrolluese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</si>
  <si>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</si>
  <si>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</si>
  <si>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</si>
  <si>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</si>
  <si>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</si>
  <si>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</si>
  <si>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</si>
  <si>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</si>
  <si>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</si>
  <si>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</si>
  <si>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</si>
  <si>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</si>
  <si>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</si>
  <si>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</si>
  <si>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</si>
  <si>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</si>
  <si>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</si>
  <si>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</si>
  <si>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</si>
  <si>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</si>
  <si>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</si>
  <si>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</si>
  <si>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</si>
  <si>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</si>
  <si>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</si>
  <si>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</si>
  <si>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</si>
  <si>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</si>
  <si>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</si>
  <si>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</si>
  <si>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</si>
  <si>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</si>
  <si>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</si>
  <si>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</si>
  <si>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</si>
  <si>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</si>
  <si>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</si>
  <si>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</si>
  <si>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r>
      <rPr>
        <b/>
        <sz val="12"/>
        <color rgb="FF000000"/>
        <rFont val="Times New Roman"/>
        <family val="1"/>
      </rPr>
      <t>Ka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itali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ar</t>
    </r>
  </si>
  <si>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imi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italin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</si>
  <si>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Rivle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simi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</si>
  <si>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L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</si>
  <si>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ta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</si>
  <si>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z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va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</si>
  <si>
    <r>
      <rPr>
        <b/>
        <sz val="12"/>
        <color rgb="FF000000"/>
        <rFont val="Times New Roman"/>
        <family val="1"/>
      </rPr>
      <t>Fiti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Pas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</si>
  <si>
    <r>
      <rPr>
        <b/>
        <sz val="12"/>
        <color rgb="FF000000"/>
        <rFont val="Times New Roman"/>
        <family val="1"/>
      </rPr>
      <t>Fitim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b</t>
    </r>
    <r>
      <rPr>
        <b/>
        <sz val="12"/>
        <color rgb="FF000000"/>
        <rFont val="Times New Roman"/>
        <family val="1"/>
      </rPr>
      <t>ja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vitit</t>
    </r>
  </si>
  <si>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ali</t>
    </r>
  </si>
  <si>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sa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Jo-Ko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ol</t>
    </r>
    <r>
      <rPr>
        <b/>
        <sz val="12"/>
        <color rgb="FF000000"/>
        <rFont val="Times New Roman"/>
        <family val="1"/>
      </rPr>
      <t>l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s</t>
    </r>
  </si>
  <si>
    <r>
      <rPr>
        <sz val="12"/>
        <color rgb="FF000000"/>
        <rFont val="Times New Roman"/>
        <family val="1"/>
      </rPr>
      <t>E</t>
    </r>
    <r>
      <rPr>
        <sz val="12"/>
        <color rgb="FF000000"/>
        <rFont val="Times New Roman"/>
        <family val="1"/>
      </rPr>
      <t>f</t>
    </r>
    <r>
      <rPr>
        <sz val="12"/>
        <color rgb="FF000000"/>
        <rFont val="Times New Roman"/>
        <family val="1"/>
      </rPr>
      <t>e</t>
    </r>
    <r>
      <rPr>
        <sz val="12"/>
        <color rgb="FF000000"/>
        <rFont val="Times New Roman"/>
        <family val="1"/>
      </rPr>
      <t>kti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ndr</t>
    </r>
    <r>
      <rPr>
        <sz val="12"/>
        <color rgb="FF000000"/>
        <rFont val="Times New Roman"/>
        <family val="1"/>
      </rPr>
      <t>y</t>
    </r>
    <r>
      <rPr>
        <sz val="12"/>
        <color rgb="FF000000"/>
        <rFont val="Times New Roman"/>
        <family val="1"/>
      </rPr>
      <t>shi</t>
    </r>
    <r>
      <rPr>
        <sz val="12"/>
        <color rgb="FF000000"/>
        <rFont val="Times New Roman"/>
        <family val="1"/>
      </rPr>
      <t>m</t>
    </r>
    <r>
      <rPr>
        <sz val="12"/>
        <color rgb="FF000000"/>
        <rFont val="Times New Roman"/>
        <family val="1"/>
      </rPr>
      <t>e</t>
    </r>
    <r>
      <rPr>
        <sz val="12"/>
        <color rgb="FF000000"/>
        <rFont val="Times New Roman"/>
        <family val="1"/>
      </rPr>
      <t>ve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në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pol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kon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b</t>
    </r>
    <r>
      <rPr>
        <sz val="12"/>
        <color rgb="FF000000"/>
        <rFont val="Times New Roman"/>
        <family val="1"/>
      </rPr>
      <t>ë</t>
    </r>
    <r>
      <rPr>
        <sz val="12"/>
        <color rgb="FF000000"/>
        <rFont val="Times New Roman"/>
        <family val="1"/>
      </rPr>
      <t>l</t>
    </r>
  </si>
  <si>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ithëp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f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viti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:</t>
    </r>
  </si>
  <si>
    <t>Fitimi / Humbja e vitit</t>
  </si>
  <si>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ithëp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f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:</t>
    </r>
  </si>
  <si>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g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ithëp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f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h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viti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:</t>
    </r>
  </si>
  <si>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sa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sio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si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joh</t>
    </r>
    <r>
      <rPr>
        <b/>
        <sz val="12"/>
        <color rgb="FF000000"/>
        <rFont val="Times New Roman"/>
        <family val="1"/>
      </rPr>
      <t>u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d</t>
    </r>
    <r>
      <rPr>
        <b/>
        <sz val="12"/>
        <color rgb="FF000000"/>
        <rFont val="Times New Roman"/>
        <family val="1"/>
      </rPr>
      <t>ir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ka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ital:</t>
    </r>
  </si>
  <si>
    <r>
      <rPr>
        <sz val="12"/>
        <color rgb="FF000000"/>
        <rFont val="Times New Roman"/>
        <family val="1"/>
      </rPr>
      <t>Emetimi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pi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l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t</t>
    </r>
    <r>
      <rPr>
        <sz val="12"/>
        <color rgb="FF000000"/>
        <rFont val="Times New Roman"/>
        <family val="1"/>
      </rPr>
      <t>ë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ë</t>
    </r>
    <r>
      <rPr>
        <sz val="12"/>
        <color rgb="FF000000"/>
        <rFont val="Times New Roman"/>
        <family val="1"/>
      </rPr>
      <t>nshkru</t>
    </r>
    <r>
      <rPr>
        <sz val="12"/>
        <color rgb="FF000000"/>
        <rFont val="Times New Roman"/>
        <family val="1"/>
      </rPr>
      <t>a</t>
    </r>
    <r>
      <rPr>
        <sz val="12"/>
        <color rgb="FF000000"/>
        <rFont val="Times New Roman"/>
        <family val="1"/>
      </rPr>
      <t>r</t>
    </r>
  </si>
  <si>
    <r>
      <rPr>
        <b/>
        <sz val="12"/>
        <color rgb="FF000000"/>
        <rFont val="Times New Roman"/>
        <family val="1"/>
      </rPr>
      <t>To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ali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sa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sio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ve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p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a</t>
    </r>
    <r>
      <rPr>
        <b/>
        <sz val="12"/>
        <color rgb="FF000000"/>
        <rFont val="Times New Roman"/>
        <family val="1"/>
      </rPr>
      <t>r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t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j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>si</t>
    </r>
    <r>
      <rPr>
        <b/>
        <sz val="12"/>
        <color rgb="FF000000"/>
        <rFont val="Times New Roman"/>
        <family val="1"/>
      </rPr>
      <t>s</t>
    </r>
    <r>
      <rPr>
        <b/>
        <sz val="12"/>
        <color rgb="FF000000"/>
        <rFont val="Times New Roman"/>
        <family val="1"/>
      </rPr>
      <t>ë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e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n</t>
    </r>
    <r>
      <rPr>
        <b/>
        <sz val="12"/>
        <color rgb="FF000000"/>
        <rFont val="Times New Roman"/>
        <family val="1"/>
      </rPr>
      <t>o</t>
    </r>
    <r>
      <rPr>
        <b/>
        <sz val="12"/>
        <color rgb="FF000000"/>
        <rFont val="Times New Roman"/>
        <family val="1"/>
      </rPr>
      <t>m</t>
    </r>
    <r>
      <rPr>
        <b/>
        <sz val="12"/>
        <color rgb="FF000000"/>
        <rFont val="Times New Roman"/>
        <family val="1"/>
      </rPr>
      <t>i</t>
    </r>
    <r>
      <rPr>
        <b/>
        <sz val="12"/>
        <color rgb="FF000000"/>
        <rFont val="Times New Roman"/>
        <family val="1"/>
      </rPr>
      <t>k</t>
    </r>
    <r>
      <rPr>
        <b/>
        <sz val="12"/>
        <color rgb="FF000000"/>
        <rFont val="Times New Roman"/>
        <family val="1"/>
      </rPr>
      <t>e</t>
    </r>
  </si>
  <si>
    <t>1. Koncesione, patenta, liçenca, marka tregtare,  të drejta dhe aktive të ngjashme</t>
  </si>
  <si>
    <r>
      <t xml:space="preserve">6. </t>
    </r>
    <r>
      <rPr>
        <i/>
        <sz val="11"/>
        <color rgb="FF000000"/>
        <rFont val="Times New Roman"/>
        <family val="1"/>
      </rPr>
      <t>Tituj të tjerë të huadhënies</t>
    </r>
  </si>
  <si>
    <t>9. Të pagueshme për detyrimet tatimore</t>
  </si>
  <si>
    <r>
      <t xml:space="preserve">2. </t>
    </r>
    <r>
      <rPr>
        <i/>
        <sz val="11"/>
        <color rgb="FF000000"/>
        <rFont val="Times New Roman"/>
        <family val="1"/>
      </rPr>
      <t>Provizione të tjera</t>
    </r>
  </si>
  <si>
    <t>1. Të ardhura nga njësitë ekonomike ku ka interesa pjesëmarrëse (paraqitur veçmas të ardhurat   nga njësitë ekonomike brenda grupit)</t>
  </si>
  <si>
    <t>2. Të ardhura nga investimet dhe huatë e tjera pjesë e aktiveve afatgjata (paraqitur veçmas të ardhurat nga njësitë ekonomike brenda grupit)</t>
  </si>
  <si>
    <t>3. Interesa të arkëtueshëm dhe të ardhura të tjera të ngjashme (paraqitur veçmas të ardhurat nga njësitë ekonomike brenda grupit)</t>
  </si>
  <si>
    <t>1. Shpenzime interesi dhe shpenzime  të ngjashme (paraqitur veçmas shpenzimet për t'u paguar tek njësitë ekonomike brenda grupit)</t>
  </si>
  <si>
    <t>Zhvlerësimi i aktiveve  financiare dhe investimeve financiare të mbajtura si aktive afatshkurtra</t>
  </si>
  <si>
    <r>
      <t xml:space="preserve">2. </t>
    </r>
    <r>
      <rPr>
        <i/>
        <sz val="11"/>
        <color rgb="FF000000"/>
        <rFont val="Times New Roman"/>
        <family val="1"/>
      </rPr>
      <t>Të tjera shpenzime</t>
    </r>
  </si>
  <si>
    <t>Te ardhurat Gjitheperfshirese</t>
  </si>
  <si>
    <t>Pasqyra e Performances</t>
  </si>
  <si>
    <t>Pasqyra e Pozicionit Financiar</t>
  </si>
  <si>
    <t>CASH FLOW</t>
  </si>
  <si>
    <t>Rritje/(rënie) neto në mjete monetare dhe ekuivalentë të mjeteve monetare</t>
  </si>
  <si>
    <t>EMRI</t>
  </si>
  <si>
    <t>Data e krijimit</t>
  </si>
  <si>
    <t>Nipti</t>
  </si>
  <si>
    <t>Statusi Juridik</t>
  </si>
  <si>
    <t>Aktiviteti Kryesor</t>
  </si>
  <si>
    <t>PASQYRAT  FINANCIARE</t>
  </si>
  <si>
    <t>Data e depozitimit</t>
  </si>
  <si>
    <t xml:space="preserve">Nr. </t>
  </si>
  <si>
    <t>Periudha Kontabel</t>
  </si>
  <si>
    <t>Adresa</t>
  </si>
  <si>
    <t>Prot.</t>
  </si>
  <si>
    <t>Korce</t>
  </si>
  <si>
    <t>Shoqeri me pergjegjesi te kufiziara</t>
  </si>
  <si>
    <t>Banka</t>
  </si>
  <si>
    <t>1/i</t>
  </si>
  <si>
    <t>Arka</t>
  </si>
  <si>
    <t>1/ii</t>
  </si>
  <si>
    <t>3/iii</t>
  </si>
  <si>
    <t>5/vi</t>
  </si>
  <si>
    <t>Pagat</t>
  </si>
  <si>
    <t>Shpenzime te panjohura</t>
  </si>
  <si>
    <t>2. Shpenzime të sigurimeve shoqërore/shëndetsore</t>
  </si>
  <si>
    <t>Pozicioni financiar i rideklaruar më 1 janar 2016</t>
  </si>
  <si>
    <t>Administratori</t>
  </si>
  <si>
    <t xml:space="preserve">            Hartoi</t>
  </si>
  <si>
    <t>korrigjim nuk ka.</t>
  </si>
  <si>
    <t xml:space="preserve">Gabime materiale te ndodhura ne periudhat kontabel te meparshme te konstatuara gjate periudhes raportuese per </t>
  </si>
  <si>
    <t>te cilat nuk behen rregullime nuk ka.</t>
  </si>
  <si>
    <t xml:space="preserve">Ngjarje te ndodhura pas dates se bilancit per te cilat behen rregullime apo ngjarje te ndodhra pas dates se bilancit per </t>
  </si>
  <si>
    <t>Shenime te tjera shpjeguese</t>
  </si>
  <si>
    <t>C</t>
  </si>
  <si>
    <t>Fitimi ( humbja) neto e vitit financiar.</t>
  </si>
  <si>
    <t>Tatim Fitimi 15%</t>
  </si>
  <si>
    <t>Fitimi I Tatueshem</t>
  </si>
  <si>
    <t>Rezultati nga vep.kryesore ( Fitim)</t>
  </si>
  <si>
    <t>Shpenzime</t>
  </si>
  <si>
    <t xml:space="preserve">Te ardhurat </t>
  </si>
  <si>
    <t xml:space="preserve"> </t>
  </si>
  <si>
    <t>Fitimi ( Humbja ) nga veprimtarite e shfrytezimit.</t>
  </si>
  <si>
    <t>Shuma</t>
  </si>
  <si>
    <t>Amortizimi</t>
  </si>
  <si>
    <t>Sigurimet Shoqerore</t>
  </si>
  <si>
    <t>Shpenzime te personelit.</t>
  </si>
  <si>
    <t>Gjoba</t>
  </si>
  <si>
    <t>Komisione bankare</t>
  </si>
  <si>
    <t>Shpenzime te tjera nga veprimtaria e shfrytezimit.</t>
  </si>
  <si>
    <t>Mallra</t>
  </si>
  <si>
    <t>Mallrat, lendet e para dhe sherbimet.</t>
  </si>
  <si>
    <t>Nga shitja e mallrave</t>
  </si>
  <si>
    <t>Shitjet Neto.</t>
  </si>
  <si>
    <t>PASQYRA  TE  ARDHURAVE   DHE   SHPENZIMEVE</t>
  </si>
  <si>
    <t>Shenimet Shpjeguese ( vazhdim )</t>
  </si>
  <si>
    <t>Pasqyrohen fitimet e pashperndara ne shumen</t>
  </si>
  <si>
    <t>Fitime te pashperndara</t>
  </si>
  <si>
    <t>Hua te tjera ( Ortake )</t>
  </si>
  <si>
    <t>5/iii Detyrime tatimore</t>
  </si>
  <si>
    <t>5/ii Te pagueshme ndaj punonjesve.</t>
  </si>
  <si>
    <t>Huat dhe parapagimet.</t>
  </si>
  <si>
    <t>Mjete transporti</t>
  </si>
  <si>
    <t>Makineri pajisje</t>
  </si>
  <si>
    <t xml:space="preserve">   Aktive afatgjata  materiale ne bilanc perbehen si me poshte:</t>
  </si>
  <si>
    <t xml:space="preserve">   Aktive afatgjata  materiale paraqiten ne Bilanc me vleren e tyre neto.Shtesat e tyre rregjistrohen ne</t>
  </si>
  <si>
    <t>Aktive afatgjata  materiale.</t>
  </si>
  <si>
    <t>Produkte te gatshme</t>
  </si>
  <si>
    <t>Inventari.</t>
  </si>
  <si>
    <t>Aktive te tjera financiare afatshkurtra.</t>
  </si>
  <si>
    <t>Aktive monetare</t>
  </si>
  <si>
    <t>BILANCI</t>
  </si>
  <si>
    <t>Shenime shpieguese per zerat e Pasqyrave financiare.</t>
  </si>
  <si>
    <t xml:space="preserve">B. </t>
  </si>
  <si>
    <t xml:space="preserve">   Diferencat respektive jane reflektuar ne pasqyren e te Ardhurave dhe Shpenzimeve.</t>
  </si>
  <si>
    <t xml:space="preserve">   Gjendjet e likujditeteve ne monedhe te huaj ne daten e mbylljes se bilancit jane te vleresuara me</t>
  </si>
  <si>
    <t>transaksionit.</t>
  </si>
  <si>
    <t xml:space="preserve">   Transaksionet ne monedhe te huaj regjistrohen ne kontabilitet me kursin e dates se kryerjes se</t>
  </si>
  <si>
    <t>fiskal ne fuqi dhe konkretisht :</t>
  </si>
  <si>
    <t>mbi bazen e vleftes se mbetur ndersa normat e amortizimit jane perdorur te njellojta me ato te sistemit</t>
  </si>
  <si>
    <t>si metode te amortizimit te ndertesave metoden lineare dhe per AAM te tjera metoden e amortizimit</t>
  </si>
  <si>
    <t xml:space="preserve">     Per llogaritjen e amortizimit te AAM (SKK 5: 38) njesia jone ekonomike  ka percaktuar</t>
  </si>
  <si>
    <t>bilanc me kosto minus amortizimin e akumuluar. (SKK 5; 21)</t>
  </si>
  <si>
    <t xml:space="preserve">     Per vleresimi i mepaseshem i AAM eshte zgjedhur modeli i kostos duke i paraqitur ne </t>
  </si>
  <si>
    <t>interesat) eshte metoda e kapitalizimit ne koston e aktivit per periudhen e investimit.(SKK 5: 16)</t>
  </si>
  <si>
    <t xml:space="preserve">     Per prodhimin ose krijimin e AAM kur kjo financohet nga nje hua,kostot e huamarrjes (dhe</t>
  </si>
  <si>
    <t>eshte vleresuar me kosto. (SKK 5; 11)</t>
  </si>
  <si>
    <t xml:space="preserve">     Vleresimi fillestar i nje elementi te AAM qe ploteson kriteret per njohje si aktiv ne bilanc </t>
  </si>
  <si>
    <t xml:space="preserve">     Per percaktimin e kostos se inventareve eshte zgjedhur metoda "Cmimit mesatar" ( SKK 4; 15 )</t>
  </si>
  <si>
    <t>Politikat kontabël</t>
  </si>
  <si>
    <t>A II</t>
  </si>
  <si>
    <t xml:space="preserve">                - Parimin e krahasushmerise duke siguruar krahasimin midis dy periudhave.</t>
  </si>
  <si>
    <t xml:space="preserve">                - Parimin e qendrushmerise per te mos ndryshuar politikat e metodat kontabel</t>
  </si>
  <si>
    <t xml:space="preserve">                - Parimin e plotesise duke paraqitur nje pamje te vertete e te drejte te PF.</t>
  </si>
  <si>
    <t xml:space="preserve">                - Parimin e maturise pa optimizem te teperuar,pa nen e mbivleresim te qellimshem</t>
  </si>
  <si>
    <t xml:space="preserve">                - Parimin e paaneshmerise pa asnje influencim te qellimshem</t>
  </si>
  <si>
    <t xml:space="preserve">                - Parimin e perparesise se permbajtjes ekonomike mbi formen ligjore</t>
  </si>
  <si>
    <t xml:space="preserve">                - Parimin e paraqitjes me besnikeri</t>
  </si>
  <si>
    <t xml:space="preserve">     </t>
  </si>
  <si>
    <t>gabime materiale duke zbatuar parimet e meposhteme :</t>
  </si>
  <si>
    <t xml:space="preserve">         f) BESUSHMERIA per hartimin e Pasqyrave Financiare eshte e siguruar pasi nuk ka</t>
  </si>
  <si>
    <t>jane hartuar vetem per zera materiale.</t>
  </si>
  <si>
    <t xml:space="preserve">        e) MATERIALITETI eshte vleresuar nga ana jone dhe ne baze te tij Pasqyrat Financiare</t>
  </si>
  <si>
    <t>mjaftueshme ne fushen e kontabilitetit.</t>
  </si>
  <si>
    <t xml:space="preserve">qene te qarta dhe te kuptushme per perdorues te jashtem qe kane njohuri te pergjitheshme te </t>
  </si>
  <si>
    <t xml:space="preserve">        d) KUPTUSHMERIA e Pasqyrave Financiare eshte realizuar ne masen e plote per te </t>
  </si>
  <si>
    <t>ka mbajtur ne llogarite e saj aktivet,pasivet dhe transaksionet ekonomike te veta sipas Standarteve .</t>
  </si>
  <si>
    <t xml:space="preserve">     Parimet dhe karakteristikat cilesore te perdorura per hartimin e P.F. : (SKK 1; 37 - 69)</t>
  </si>
  <si>
    <t xml:space="preserve">     Baza e pergatitjes se PF : Te drejtat dhe detyrimet e konstatuara.(SSK 1, 35) </t>
  </si>
  <si>
    <t xml:space="preserve">     Kuadri kontabel i aplikuar : Standartet Kombetare te Kontabilitetit ne Shqiperi.(SKK 2; 49)</t>
  </si>
  <si>
    <t xml:space="preserve">     Kuadri ligjor: Ligjit 9228 dt 29.04.2004 "Per Kontabilitetin dhe Pasqyrat Financiare"</t>
  </si>
  <si>
    <t>Informacion i përgjithshëm</t>
  </si>
  <si>
    <t>A I</t>
  </si>
  <si>
    <t xml:space="preserve">                                   ( referuar paragrafeve 49 - 55 te SKK  2 )</t>
  </si>
  <si>
    <t>Shenimet Shpjeguese per Pasqyrat Financiare</t>
  </si>
  <si>
    <t>Nr</t>
  </si>
  <si>
    <t>Sasia</t>
  </si>
  <si>
    <t>Targa</t>
  </si>
  <si>
    <t>Vlera</t>
  </si>
  <si>
    <t>D E K L A R A T E</t>
  </si>
  <si>
    <t>Standarteve Kombetare te Kontabilitetit.</t>
  </si>
  <si>
    <t>Hartuesi I Pasqyrave Financiare eshte :</t>
  </si>
  <si>
    <t>Totali</t>
  </si>
  <si>
    <t>8. Inventar i imet</t>
  </si>
  <si>
    <t>7. Parapagime për inventar</t>
  </si>
  <si>
    <t>Tatim fitimi i paguar, Tvsh Etj</t>
  </si>
  <si>
    <t>Raiffeissen EURO</t>
  </si>
  <si>
    <t>2/ii Tvsh</t>
  </si>
  <si>
    <t>Kliente</t>
  </si>
  <si>
    <t>Materiale te para</t>
  </si>
  <si>
    <t>2/ii</t>
  </si>
  <si>
    <t>Parapagimet per Inventar</t>
  </si>
  <si>
    <t>4/iv</t>
  </si>
  <si>
    <t>Pasqyra e produkteve te gatshme.</t>
  </si>
  <si>
    <t>Pasqyra e materialeve te para.</t>
  </si>
  <si>
    <t>Pasqyra e parapagimeve.</t>
  </si>
  <si>
    <t>Pajisje informatike</t>
  </si>
  <si>
    <t>Te tjera nga kontrolli</t>
  </si>
  <si>
    <t>Overdrafte bankare (Raiffeissen)</t>
  </si>
  <si>
    <t>Paga punonjesish</t>
  </si>
  <si>
    <t>Detyrime Tatim Fitimi</t>
  </si>
  <si>
    <t>Tatim ne Burim</t>
  </si>
  <si>
    <t>Te pagueshme ndaj Furnitoreve</t>
  </si>
  <si>
    <t>Pasqyra e Furnitoreve.</t>
  </si>
  <si>
    <t>Pasqyra e klienteve.</t>
  </si>
  <si>
    <t>Kapitali Aksionar</t>
  </si>
  <si>
    <t>Fitimi i vitit financiar</t>
  </si>
  <si>
    <t>Zeri Shpenzime te tjera</t>
  </si>
  <si>
    <t>Shpz te ndryshme (Parking etj)</t>
  </si>
  <si>
    <t>Energji elektrike</t>
  </si>
  <si>
    <t>Tarifa Doganore</t>
  </si>
  <si>
    <t>Mirembajtje</t>
  </si>
  <si>
    <t>Taska vendore</t>
  </si>
  <si>
    <t>Gas + Nafte</t>
  </si>
  <si>
    <t>Siguracione</t>
  </si>
  <si>
    <t>Shpenzime Transporti</t>
  </si>
  <si>
    <t>Qera</t>
  </si>
  <si>
    <t>Telefon</t>
  </si>
  <si>
    <t>Interesa kredie dhe overdrafti</t>
  </si>
  <si>
    <t>Gjendje</t>
  </si>
  <si>
    <t xml:space="preserve">      Emertimi</t>
  </si>
  <si>
    <t>Shtesa</t>
  </si>
  <si>
    <t>Pakesime</t>
  </si>
  <si>
    <t>Toka</t>
  </si>
  <si>
    <t>Ndertesa</t>
  </si>
  <si>
    <t>Mobileri pajisje zyre</t>
  </si>
  <si>
    <t>NIPT   K04005050J</t>
  </si>
  <si>
    <t>Z.    IRENA  JANAQ  (Kontabel I Miratuar) Nipt L23907002F</t>
  </si>
  <si>
    <t xml:space="preserve">               Administratori</t>
  </si>
  <si>
    <t xml:space="preserve">G E O R G A K I </t>
  </si>
  <si>
    <t>DISHNICE   KORCE</t>
  </si>
  <si>
    <t>27/.09/2000</t>
  </si>
  <si>
    <t xml:space="preserve">TREGETI   ME  SHUMICE  E  PAKISE </t>
  </si>
  <si>
    <t>IMPORT - EKSPORT</t>
  </si>
  <si>
    <t xml:space="preserve">Shoqeria "G E O R G A K I " Shpk  </t>
  </si>
  <si>
    <t>IRENA  JANAQ</t>
  </si>
  <si>
    <t>ANESTI  GEORGAKI</t>
  </si>
  <si>
    <t xml:space="preserve">Shoqeria"G E O R G A K I " Shpk  </t>
  </si>
  <si>
    <t>"G E O R G A K I   " Sh.p.k.</t>
  </si>
  <si>
    <t>SHOQERIA</t>
  </si>
  <si>
    <t xml:space="preserve">Shoqeria "  G E O R G A K I S '' Shpk  </t>
  </si>
  <si>
    <t>NIPT K04005050J</t>
  </si>
  <si>
    <t>Lloji I automjetit</t>
  </si>
  <si>
    <t>Kapaciteti</t>
  </si>
  <si>
    <t>MAN</t>
  </si>
  <si>
    <t>7 TON</t>
  </si>
  <si>
    <t>KO9220A</t>
  </si>
  <si>
    <t>FUGON</t>
  </si>
  <si>
    <t>3 TON</t>
  </si>
  <si>
    <t>KO6687B</t>
  </si>
  <si>
    <t>BENC</t>
  </si>
  <si>
    <t>2.5 TON</t>
  </si>
  <si>
    <t>KO7401B</t>
  </si>
  <si>
    <t>WOLCVAGEN</t>
  </si>
  <si>
    <t>0.55TON</t>
  </si>
  <si>
    <t>AA903BC</t>
  </si>
  <si>
    <t>AA904BC</t>
  </si>
  <si>
    <t xml:space="preserve">Shoqeria"G E O R G A K I S   ''  Shpk  </t>
  </si>
  <si>
    <t xml:space="preserve">Deklaroj se Shoqeria  '' G E O R G A K I  ''Shpk me NIPT  K04005050J   me </t>
  </si>
  <si>
    <t xml:space="preserve">administrator Z.ANESTI  GEORGAKI   dhe ortak I vetem I shoqerise I cili zoteron 100% </t>
  </si>
  <si>
    <t>( ANESTI   GEORGAKI )</t>
  </si>
  <si>
    <t>GRECCE 2007</t>
  </si>
  <si>
    <t>GRECCE 2008</t>
  </si>
  <si>
    <t>GRECCE 2009</t>
  </si>
  <si>
    <t>ALIMIL</t>
  </si>
  <si>
    <t>GRECCE 2010</t>
  </si>
  <si>
    <t>GRECCE2011</t>
  </si>
  <si>
    <t>KARINA GEORGAKI</t>
  </si>
  <si>
    <t>UNMAK</t>
  </si>
  <si>
    <t>EGEPLAST/USTUMEL/UNMAK</t>
  </si>
  <si>
    <t>KASISIOOU</t>
  </si>
  <si>
    <t>XAPALAMBDHI</t>
  </si>
  <si>
    <t>TZANOA AEBE</t>
  </si>
  <si>
    <t>E.B,I,L,SA KARINA /ATHANASIOS</t>
  </si>
  <si>
    <t>EBHL/HELIO THERMIKI</t>
  </si>
  <si>
    <t>EBHL.A.E</t>
  </si>
  <si>
    <t>KARINA   SA ILIKTHERMIKI MAKEDONIA</t>
  </si>
  <si>
    <t>KARINA SA EBHL AE KAISIDAU</t>
  </si>
  <si>
    <t>GEORGAKI  ATHANOSIO</t>
  </si>
  <si>
    <t>SHUMA</t>
  </si>
  <si>
    <t>EMERTIMI</t>
  </si>
  <si>
    <t xml:space="preserve">K L I E N T E T </t>
  </si>
  <si>
    <t xml:space="preserve">F U R N I T O R E T </t>
  </si>
  <si>
    <t>FATMIRI</t>
  </si>
  <si>
    <t>SASEIL SEA</t>
  </si>
  <si>
    <t>T G ALBANIA</t>
  </si>
  <si>
    <t>EDIL  TURCI</t>
  </si>
  <si>
    <t>ILIR  GENCI</t>
  </si>
  <si>
    <t>GAZMIR  CELA</t>
  </si>
  <si>
    <t>HAS TOCI</t>
  </si>
  <si>
    <t>QAFEZEZI</t>
  </si>
  <si>
    <t>FEMI MUKELLI</t>
  </si>
  <si>
    <t>ERGI</t>
  </si>
  <si>
    <t>ALIANDI</t>
  </si>
  <si>
    <t>KTHJELLA</t>
  </si>
  <si>
    <t>ALEKS  LLAZARI</t>
  </si>
  <si>
    <t>FANEBI</t>
  </si>
  <si>
    <t>MILENIUM</t>
  </si>
  <si>
    <t>MANG= S</t>
  </si>
  <si>
    <t>APERLO</t>
  </si>
  <si>
    <t>KLUBI  SKENDERBEU</t>
  </si>
  <si>
    <t>ENHAJD</t>
  </si>
  <si>
    <t>BEQARI</t>
  </si>
  <si>
    <t>ADMIR DIDO</t>
  </si>
  <si>
    <t>ALIS KONSTRUKSION</t>
  </si>
  <si>
    <t>FLORIAN  PAJO</t>
  </si>
  <si>
    <t>T.K.G</t>
  </si>
  <si>
    <t>KRISTO  SPAHO</t>
  </si>
  <si>
    <t>JEDMIR</t>
  </si>
  <si>
    <t>VIRON  PERKA</t>
  </si>
  <si>
    <t>VANIVA</t>
  </si>
  <si>
    <t>BESA KONSTRUKSION</t>
  </si>
  <si>
    <t>b.k.t. euro</t>
  </si>
  <si>
    <t>N.B.G. EURO</t>
  </si>
  <si>
    <t>RAIFEISE LEK</t>
  </si>
  <si>
    <t>N.B.G.LEK</t>
  </si>
  <si>
    <t>tatim fitimi</t>
  </si>
  <si>
    <t>mallra per rishitje</t>
  </si>
  <si>
    <t xml:space="preserve">Pasqyra e inventarit </t>
  </si>
  <si>
    <t>ndertese</t>
  </si>
  <si>
    <t>tap</t>
  </si>
  <si>
    <t>CEZ</t>
  </si>
  <si>
    <t>VITI 2016</t>
  </si>
  <si>
    <t>01.01.2016-31.12.2016</t>
  </si>
  <si>
    <t>APERTO</t>
  </si>
  <si>
    <t>DUBAN MAKINA</t>
  </si>
  <si>
    <t>TREG TURG</t>
  </si>
  <si>
    <t>ABCom</t>
  </si>
  <si>
    <t>BLEDAR   FOLLA</t>
  </si>
  <si>
    <t>EDI  RUSI</t>
  </si>
  <si>
    <t>ECO  MAT</t>
  </si>
  <si>
    <t>ERMIR  BODE</t>
  </si>
  <si>
    <t>H,T,T,</t>
  </si>
  <si>
    <t xml:space="preserve">        a) NJESIA EKONOMIKE RAPORTUSE  Shoqeria "GEORGAKI" shpk, gjate vitit 2016</t>
  </si>
  <si>
    <t>kursin zyrtar te Bankaes se shqiperise me 31.12.2016</t>
  </si>
  <si>
    <t>B.K.T LEK</t>
  </si>
  <si>
    <t>SOCJETE LEK</t>
  </si>
  <si>
    <t>SOCJETE  EURO</t>
  </si>
  <si>
    <t>Aktivet afatgjata materiale me vlere fillestare  2016</t>
  </si>
  <si>
    <t xml:space="preserve">                 Amortizimi i A A Materiale   2016</t>
  </si>
  <si>
    <t xml:space="preserve">             Vlera kontabel Netto e A.A Materiale   2016</t>
  </si>
  <si>
    <t>Sigurimet Dhjetor 2016</t>
  </si>
  <si>
    <t>Dieta</t>
  </si>
  <si>
    <t>Inventari I automjeteve ne pronesi te subjektit    2016</t>
  </si>
  <si>
    <t xml:space="preserve">te kapitalit te saj, ka hartuar Pasqyrat Financiare te vitit 2016 konform </t>
  </si>
  <si>
    <t>GEORGAKIS_2015_2016</t>
  </si>
  <si>
    <t>I N V E N T A R         2016</t>
  </si>
  <si>
    <t xml:space="preserve"> 01/01/2016-31/12/2016</t>
  </si>
  <si>
    <t>Kartele</t>
  </si>
  <si>
    <t>Pershkrimi</t>
  </si>
  <si>
    <t>Njesia</t>
  </si>
  <si>
    <t>Kosto</t>
  </si>
  <si>
    <t>Vlefta</t>
  </si>
  <si>
    <t>001</t>
  </si>
  <si>
    <t>AKSESORE BOLIERI  mbyllur</t>
  </si>
  <si>
    <t>cope</t>
  </si>
  <si>
    <t>002</t>
  </si>
  <si>
    <t>AKSESORE BAKRI</t>
  </si>
  <si>
    <t>Kg</t>
  </si>
  <si>
    <t>003</t>
  </si>
  <si>
    <t>BALLANDEZ</t>
  </si>
  <si>
    <t>006</t>
  </si>
  <si>
    <t>BOJE  ASTAR</t>
  </si>
  <si>
    <t>007</t>
  </si>
  <si>
    <t>BOJE CIMENTIKE</t>
  </si>
  <si>
    <t>Liter</t>
  </si>
  <si>
    <t>008</t>
  </si>
  <si>
    <t>BOJE  HIDROMAT</t>
  </si>
  <si>
    <t>009</t>
  </si>
  <si>
    <t>BOJE PLASTIKO</t>
  </si>
  <si>
    <t>0010</t>
  </si>
  <si>
    <t>BOJE PLASTIKO   104</t>
  </si>
  <si>
    <t>0011</t>
  </si>
  <si>
    <t>BOLIER 120 LITER</t>
  </si>
  <si>
    <t>0012</t>
  </si>
  <si>
    <t>BOMBELA   GAZI</t>
  </si>
  <si>
    <t>0013</t>
  </si>
  <si>
    <t>DEPOZITA  PLASTIKE  4205</t>
  </si>
  <si>
    <t>0014</t>
  </si>
  <si>
    <t>DEPOZITA  PLASTIKE   15788</t>
  </si>
  <si>
    <t>0015</t>
  </si>
  <si>
    <t>DEPOZITA  PLASTIKE    47902</t>
  </si>
  <si>
    <t>0016</t>
  </si>
  <si>
    <t>ELEMENTE  RAFTE</t>
  </si>
  <si>
    <t>0017</t>
  </si>
  <si>
    <t>FASHETA  METALIKE</t>
  </si>
  <si>
    <t>0018</t>
  </si>
  <si>
    <t>0021</t>
  </si>
  <si>
    <t>FILM    PLASTIK</t>
  </si>
  <si>
    <t>0020</t>
  </si>
  <si>
    <t>GOZHDE</t>
  </si>
  <si>
    <t>0022</t>
  </si>
  <si>
    <t>KANALINA</t>
  </si>
  <si>
    <t>0023</t>
  </si>
  <si>
    <t>KAPESE  KABLLI  PLASTIK</t>
  </si>
  <si>
    <t>0024</t>
  </si>
  <si>
    <t>KOPESE  METALIKE</t>
  </si>
  <si>
    <t>0025</t>
  </si>
  <si>
    <t>KONSTRUKSION RAFTE  METALIKE</t>
  </si>
  <si>
    <t>0027</t>
  </si>
  <si>
    <t>KUTI     QARQESH</t>
  </si>
  <si>
    <t>0029</t>
  </si>
  <si>
    <t>KUTI  SHPERNDARESE</t>
  </si>
  <si>
    <t>0030</t>
  </si>
  <si>
    <t>KUTI   SHPERNDARESE   ELEKTRIKE</t>
  </si>
  <si>
    <t>0031</t>
  </si>
  <si>
    <t>LLAMARINE  E LYER</t>
  </si>
  <si>
    <t>0032</t>
  </si>
  <si>
    <t>MBERTHYES    GOZHDE</t>
  </si>
  <si>
    <t>0033</t>
  </si>
  <si>
    <t>NGJITES    TUBO</t>
  </si>
  <si>
    <t>0034</t>
  </si>
  <si>
    <t>NGJITESA</t>
  </si>
  <si>
    <t>0035</t>
  </si>
  <si>
    <t>PERCJELLES     ELEKTRIK</t>
  </si>
  <si>
    <t>0036</t>
  </si>
  <si>
    <t>PERSHTATES    BAKERI</t>
  </si>
  <si>
    <t>0037</t>
  </si>
  <si>
    <t>PERSHTATES   TUBO  140</t>
  </si>
  <si>
    <t>0039</t>
  </si>
  <si>
    <t>PERSHTATES  PER   TUBO</t>
  </si>
  <si>
    <t>0040</t>
  </si>
  <si>
    <t>PUSETA   PLASTIKE</t>
  </si>
  <si>
    <t>0043</t>
  </si>
  <si>
    <t>RADIATORE   +  AKSESORE</t>
  </si>
  <si>
    <t>0048</t>
  </si>
  <si>
    <t>RADIATORE   PLLAKE  mbyllur</t>
  </si>
  <si>
    <t>0049</t>
  </si>
  <si>
    <t>RAFTE   METALIKE    87</t>
  </si>
  <si>
    <t>0050</t>
  </si>
  <si>
    <t>RAFTE   METALIKE   146</t>
  </si>
  <si>
    <t>0051</t>
  </si>
  <si>
    <t>REKORDERI   137</t>
  </si>
  <si>
    <t>0052</t>
  </si>
  <si>
    <t>REKORDERI  METALIKE  408</t>
  </si>
  <si>
    <t>0053</t>
  </si>
  <si>
    <t>REKORDERI  METALIKE   81</t>
  </si>
  <si>
    <t>0054</t>
  </si>
  <si>
    <t>REKORDERI   PLASTIKE</t>
  </si>
  <si>
    <t>0055</t>
  </si>
  <si>
    <t>REKORDERI   PLASTIKE    45</t>
  </si>
  <si>
    <t>0057</t>
  </si>
  <si>
    <t>REKORDERI  PLASTIKE   472</t>
  </si>
  <si>
    <t>0058</t>
  </si>
  <si>
    <t>REKORDERI    PLASTIKE  23</t>
  </si>
  <si>
    <t>0060</t>
  </si>
  <si>
    <t>SHIRITA    METALIKE</t>
  </si>
  <si>
    <t>0061</t>
  </si>
  <si>
    <t>SHIRITA  NGJITES</t>
  </si>
  <si>
    <t>RUL</t>
  </si>
  <si>
    <t>0062</t>
  </si>
  <si>
    <t>SIFON  PLASTIK</t>
  </si>
  <si>
    <t>0063</t>
  </si>
  <si>
    <t>SKARA   METALIKE</t>
  </si>
  <si>
    <t>0064</t>
  </si>
  <si>
    <t>TAPA</t>
  </si>
  <si>
    <t>0065</t>
  </si>
  <si>
    <t>TEL  KALLAJ</t>
  </si>
  <si>
    <t>0066</t>
  </si>
  <si>
    <t>TUBO   333</t>
  </si>
  <si>
    <t>0067</t>
  </si>
  <si>
    <t>TUBO  ALUMIN</t>
  </si>
  <si>
    <t>0068</t>
  </si>
  <si>
    <t>TUBO  ALUMIN   146</t>
  </si>
  <si>
    <t>0070</t>
  </si>
  <si>
    <t>TUBO  ALUMIN   FREKSIBEL</t>
  </si>
  <si>
    <t>ML</t>
  </si>
  <si>
    <t>0071</t>
  </si>
  <si>
    <t>TUBO  ASPIRIMI</t>
  </si>
  <si>
    <t>0072</t>
  </si>
  <si>
    <t>TUBO  BAKERI      528</t>
  </si>
  <si>
    <t>0073</t>
  </si>
  <si>
    <t>TUBO  BAKERI   359</t>
  </si>
  <si>
    <t>0074</t>
  </si>
  <si>
    <t>TUBO  BAKERI   236</t>
  </si>
  <si>
    <t>0075</t>
  </si>
  <si>
    <t>TUBO  BAKERI  1154</t>
  </si>
  <si>
    <t>0076</t>
  </si>
  <si>
    <t>TUBO  IZOLIMI   PLASTIK      182.8</t>
  </si>
  <si>
    <t>0078</t>
  </si>
  <si>
    <t>TUBO  PLASTIKE  PER  SHKARKIME  HIDRAULIKE    57</t>
  </si>
  <si>
    <t>0079</t>
  </si>
  <si>
    <t>TUBO  PLASTIKE  PER  SHKARKIME   HIDRAULIKE   246</t>
  </si>
  <si>
    <t>0080</t>
  </si>
  <si>
    <t>TUBO   PLASTIKE     267</t>
  </si>
  <si>
    <t>0082</t>
  </si>
  <si>
    <t>TUBO  PLASTIKE   641</t>
  </si>
  <si>
    <t>0084</t>
  </si>
  <si>
    <t>TUBO  PLASTIKE     60.7</t>
  </si>
  <si>
    <t>0087</t>
  </si>
  <si>
    <t>TUBO PLASTIKE  IZOLIMI   524</t>
  </si>
  <si>
    <t>0088</t>
  </si>
  <si>
    <t>TUBO  PLASTIKE   PER  SHKARKIME  HIDRAULIKE   89</t>
  </si>
  <si>
    <t>0090</t>
  </si>
  <si>
    <t>TUBO  PLASTIKE  PER   SHKARKIME  HIDRAULIKE   241</t>
  </si>
  <si>
    <t>0094</t>
  </si>
  <si>
    <t>ULLUK   PLASTIK</t>
  </si>
  <si>
    <t>0095</t>
  </si>
  <si>
    <t>UPA  PLASTIKE</t>
  </si>
  <si>
    <t>KUTI</t>
  </si>
  <si>
    <t>0096</t>
  </si>
  <si>
    <t>VALVUL  RADIATORI</t>
  </si>
  <si>
    <t>0097</t>
  </si>
  <si>
    <t>VIDHA</t>
  </si>
  <si>
    <t>0098</t>
  </si>
  <si>
    <t>ZGARA   METALIKE</t>
  </si>
  <si>
    <t>0099</t>
  </si>
  <si>
    <t>ZGJATUES   PRIZE</t>
  </si>
  <si>
    <t>00100</t>
  </si>
  <si>
    <t>ZORE  VADITJE</t>
  </si>
  <si>
    <t>00101</t>
  </si>
  <si>
    <t>RADIATORE   PLLAKE   5160</t>
  </si>
  <si>
    <t>00104</t>
  </si>
  <si>
    <t>KARBONANT   KALCIUMI</t>
  </si>
  <si>
    <t>00105</t>
  </si>
  <si>
    <t>BOJE  PLASTIKO  BARDHE   81</t>
  </si>
  <si>
    <t>00106</t>
  </si>
  <si>
    <t>TUBO  PLASTIKE PER  INSTALIME  HIDRAULIKE   230</t>
  </si>
  <si>
    <t>00108</t>
  </si>
  <si>
    <t>DEPOZITA   METALIKE</t>
  </si>
  <si>
    <t>00109</t>
  </si>
  <si>
    <t>FASHETA     PLASTIKE</t>
  </si>
  <si>
    <t>00110</t>
  </si>
  <si>
    <t>TUBO PLASTIKE PER INSTALIME   HIDRAULIKE    193.8</t>
  </si>
  <si>
    <t>00111</t>
  </si>
  <si>
    <t>PERSHTATE    INSTALIMI    PLASTIK    321</t>
  </si>
  <si>
    <t>00113</t>
  </si>
  <si>
    <t>KONDISJONER     33157</t>
  </si>
  <si>
    <t>00115</t>
  </si>
  <si>
    <t>TUBO  PLASTIKE PER INSTALIME  HIDRAULIKE  80</t>
  </si>
  <si>
    <t>00116</t>
  </si>
  <si>
    <t>TUBO PLASTIKE  INSTALIME   HIDRAULIKE</t>
  </si>
  <si>
    <t>00117</t>
  </si>
  <si>
    <t>TUBO  PLASTIKE  INSTALIMI   HIDRAULIKE    710.9</t>
  </si>
  <si>
    <t>00119</t>
  </si>
  <si>
    <t>STENDA  REKLAME</t>
  </si>
  <si>
    <t>00121</t>
  </si>
  <si>
    <t>BOJE  PLASTIKO   96</t>
  </si>
  <si>
    <t>00122</t>
  </si>
  <si>
    <t>BOJE   ASTAR  136</t>
  </si>
  <si>
    <t>00128</t>
  </si>
  <si>
    <t>RADIATORE   PLLAKE   5068</t>
  </si>
  <si>
    <t>00129</t>
  </si>
  <si>
    <t>PERSHTATES   METALIK    168</t>
  </si>
  <si>
    <t>00130</t>
  </si>
  <si>
    <t>KUTI    PLASTIKE   INSTALIMI    0.81</t>
  </si>
  <si>
    <t>00131</t>
  </si>
  <si>
    <t>MALLA</t>
  </si>
  <si>
    <t>00132</t>
  </si>
  <si>
    <t>BOLIERE  60 LITER</t>
  </si>
  <si>
    <t>00134</t>
  </si>
  <si>
    <t>LAVAMANE   PORCELANI   1645</t>
  </si>
  <si>
    <t>00135</t>
  </si>
  <si>
    <t>PAISJE   DUSHI</t>
  </si>
  <si>
    <t>00136</t>
  </si>
  <si>
    <t>TUBO   UJI</t>
  </si>
  <si>
    <t>00137</t>
  </si>
  <si>
    <t>BIDONA  KALDAJE    4267</t>
  </si>
  <si>
    <t>00143</t>
  </si>
  <si>
    <t>00144</t>
  </si>
  <si>
    <t>SHIRITA  METALIKE   216</t>
  </si>
  <si>
    <t>00145</t>
  </si>
  <si>
    <t>BOJE  PLASTIKE   E BARDHE  114</t>
  </si>
  <si>
    <t>00148</t>
  </si>
  <si>
    <t>TUBO  PLASTIKE    201</t>
  </si>
  <si>
    <t>00149</t>
  </si>
  <si>
    <t>BIDON  PLASTIK</t>
  </si>
  <si>
    <t>00151</t>
  </si>
  <si>
    <t>PREPARAT  ANTI  NGRIRES</t>
  </si>
  <si>
    <t>00154</t>
  </si>
  <si>
    <t>RADIATOR  PLLAKE    4270</t>
  </si>
  <si>
    <t>00155</t>
  </si>
  <si>
    <t>BOJE  IDROMAT</t>
  </si>
  <si>
    <t>00156</t>
  </si>
  <si>
    <t>TUBO  GOME   IZOLIMI    163</t>
  </si>
  <si>
    <t>00160</t>
  </si>
  <si>
    <t>SHIRIT   METALIK</t>
  </si>
  <si>
    <t>00161</t>
  </si>
  <si>
    <t>KABELL  BAKERI</t>
  </si>
  <si>
    <t>00162</t>
  </si>
  <si>
    <t>TUBO    PLASTIKE   2879</t>
  </si>
  <si>
    <t>00163</t>
  </si>
  <si>
    <t>FIBRA</t>
  </si>
  <si>
    <t>00165</t>
  </si>
  <si>
    <t>TUBO  PLASTIKE PER SHKARKIME   HIDRAULIKE   234</t>
  </si>
  <si>
    <t>00168</t>
  </si>
  <si>
    <t>REKORDERI   METALIKE    279</t>
  </si>
  <si>
    <t>00169</t>
  </si>
  <si>
    <t>TUBO  PLASTIKE     218</t>
  </si>
  <si>
    <t>00171</t>
  </si>
  <si>
    <t>KAZANE</t>
  </si>
  <si>
    <t>00172</t>
  </si>
  <si>
    <t>LAVAMANE</t>
  </si>
  <si>
    <t>00173</t>
  </si>
  <si>
    <t>KOLLONA</t>
  </si>
  <si>
    <t>00174</t>
  </si>
  <si>
    <t>00176</t>
  </si>
  <si>
    <t>TUBO  PLASTIKE    280</t>
  </si>
  <si>
    <t>00180</t>
  </si>
  <si>
    <t>RADIATORE  4453</t>
  </si>
  <si>
    <t>00181</t>
  </si>
  <si>
    <t>TUBO  PLASTIKE   IZOLIMI</t>
  </si>
  <si>
    <t>00185</t>
  </si>
  <si>
    <t>KASETA  METALIKE   934</t>
  </si>
  <si>
    <t>00187</t>
  </si>
  <si>
    <t>REKORDERI  PLASTIKE PER   INSTALIM   HIDRAULIK    345</t>
  </si>
  <si>
    <t>00192</t>
  </si>
  <si>
    <t>TUBO  PLASTIKE     251</t>
  </si>
  <si>
    <t>00195</t>
  </si>
  <si>
    <t>W,C,  PORCELANI</t>
  </si>
  <si>
    <t>00196</t>
  </si>
  <si>
    <t>LAVAMANE   PORCELANI</t>
  </si>
  <si>
    <t>00197</t>
  </si>
  <si>
    <t>KOLLONA    POCELANI</t>
  </si>
  <si>
    <t>00198</t>
  </si>
  <si>
    <t>DEPOZITA  METALIKE    4925</t>
  </si>
  <si>
    <t>00199</t>
  </si>
  <si>
    <t>KASETA  METALIKE    994</t>
  </si>
  <si>
    <t>00200</t>
  </si>
  <si>
    <t>KASETA   METALIKE  PER INST.  HIDRA</t>
  </si>
  <si>
    <t>00201</t>
  </si>
  <si>
    <t>RADIATORE  PLLAKE  8508</t>
  </si>
  <si>
    <t>00203</t>
  </si>
  <si>
    <t>BOLIERE     300 LITER</t>
  </si>
  <si>
    <t>00207</t>
  </si>
  <si>
    <t>TUBO PLASTIKE PER SHKARKIM HIDRAULIK</t>
  </si>
  <si>
    <t>00209</t>
  </si>
  <si>
    <t>TUBO  IZOLIMI      295</t>
  </si>
  <si>
    <t>00210</t>
  </si>
  <si>
    <t>KOSETA  METALIKE   976</t>
  </si>
  <si>
    <t>00212</t>
  </si>
  <si>
    <t>RADIATORE  PLLAKE  PER   NGROJE   QENDRORE     9657</t>
  </si>
  <si>
    <t>00213</t>
  </si>
  <si>
    <t>KALDALA    SHTEPIAKE    ME   NAFTE    45587</t>
  </si>
  <si>
    <t>00214</t>
  </si>
  <si>
    <t>PUSETA  20   X  20</t>
  </si>
  <si>
    <t>00216</t>
  </si>
  <si>
    <t>PUSETA  30X  30</t>
  </si>
  <si>
    <t>00217</t>
  </si>
  <si>
    <t>BOMBELA  KALDAJE  100 LITER   9677</t>
  </si>
  <si>
    <t>00218</t>
  </si>
  <si>
    <t>TUBO  IZOLIMI  325</t>
  </si>
  <si>
    <t>00221</t>
  </si>
  <si>
    <t>KABELL   4X 6</t>
  </si>
  <si>
    <t>00223</t>
  </si>
  <si>
    <t>SUPORT   3 PGW</t>
  </si>
  <si>
    <t>00224</t>
  </si>
  <si>
    <t>TEL   1  X1.5</t>
  </si>
  <si>
    <t>00225</t>
  </si>
  <si>
    <t>TEL  1  X  2.5</t>
  </si>
  <si>
    <t>00226</t>
  </si>
  <si>
    <t>TEL   1  X  2.4</t>
  </si>
  <si>
    <t>00227</t>
  </si>
  <si>
    <t>TUBO  PLASTIKE     R  16</t>
  </si>
  <si>
    <t>00228</t>
  </si>
  <si>
    <t>TUBO  PLASTIKER   R  20</t>
  </si>
  <si>
    <t>00229</t>
  </si>
  <si>
    <t>PRIZA   SHUKO  2P+ T16AGW</t>
  </si>
  <si>
    <t>00230</t>
  </si>
  <si>
    <t>PULSANT  1 P   16A</t>
  </si>
  <si>
    <t>00231</t>
  </si>
  <si>
    <t>PRIZA  BIVALENTE   2P+ T10/16A</t>
  </si>
  <si>
    <t>00232</t>
  </si>
  <si>
    <t>INVENTITOR   1 P 16 A</t>
  </si>
  <si>
    <t>00233</t>
  </si>
  <si>
    <t>AUTOMAT  19 LC 6 A 10A 1620A2</t>
  </si>
  <si>
    <t>00234</t>
  </si>
  <si>
    <t>TEL   1X6</t>
  </si>
  <si>
    <t>00235</t>
  </si>
  <si>
    <t>KALDAJE  PER  AMBJENTE   SHTEPIJE     82432</t>
  </si>
  <si>
    <t>00236</t>
  </si>
  <si>
    <t>ENE  ZGJERIMI  PER   KALDAJE</t>
  </si>
  <si>
    <t>00237</t>
  </si>
  <si>
    <t>TUBO  IZOLIMI     216</t>
  </si>
  <si>
    <t>00238</t>
  </si>
  <si>
    <t>PREPARAT   ANTI   NGRIRES  252</t>
  </si>
  <si>
    <t>00239</t>
  </si>
  <si>
    <t>FELIZOL</t>
  </si>
  <si>
    <t>M2</t>
  </si>
  <si>
    <t>00240</t>
  </si>
  <si>
    <t>KUTI  PLASTIKE. PER. INST. ELEKTRIKE</t>
  </si>
  <si>
    <t>00241</t>
  </si>
  <si>
    <t>TUBO  IZOLIMI  76.8</t>
  </si>
  <si>
    <t>00242</t>
  </si>
  <si>
    <t>TUBO  PLASTIKE   16</t>
  </si>
  <si>
    <t>00243</t>
  </si>
  <si>
    <t>TUBO  PLASTIKE  18</t>
  </si>
  <si>
    <t>00244</t>
  </si>
  <si>
    <t>ANTIFRIZE</t>
  </si>
  <si>
    <t>00246</t>
  </si>
  <si>
    <t>BRYLA   110mm/90  0</t>
  </si>
  <si>
    <t>PC</t>
  </si>
  <si>
    <t>00247</t>
  </si>
  <si>
    <t>BRYLA   110mm/45 0</t>
  </si>
  <si>
    <t>00248</t>
  </si>
  <si>
    <t>FASHETA  PLASTIKE</t>
  </si>
  <si>
    <t>0249</t>
  </si>
  <si>
    <t>TUBO    DHE  REKORDERI</t>
  </si>
  <si>
    <t>00251</t>
  </si>
  <si>
    <t>PLLAKA  FELIZOL</t>
  </si>
  <si>
    <t>M3</t>
  </si>
  <si>
    <t>00252</t>
  </si>
  <si>
    <t>KALORIFERE  PLLAKE  JO ELEKTRIKE</t>
  </si>
  <si>
    <t>00253</t>
  </si>
  <si>
    <t>APARTE  ELEKTRIKE   NGROJE    60 LITER  (  bolier   6332)</t>
  </si>
  <si>
    <t>00258</t>
  </si>
  <si>
    <t>REKORDERI     PLASTIKE  INST, HIDRAULIKE</t>
  </si>
  <si>
    <t>00259</t>
  </si>
  <si>
    <t>RADIATORE   PER  NGROJE   QENDRORE</t>
  </si>
  <si>
    <t>00261</t>
  </si>
  <si>
    <t>TUBO  BAKERI</t>
  </si>
  <si>
    <t>00262</t>
  </si>
  <si>
    <t>00263</t>
  </si>
  <si>
    <t>KASETA  WC  PORCELANI</t>
  </si>
  <si>
    <t>00264</t>
  </si>
  <si>
    <t>WC PORCELANI  ALLAFRENGA</t>
  </si>
  <si>
    <t>00266</t>
  </si>
  <si>
    <t>BIDE</t>
  </si>
  <si>
    <t>00268</t>
  </si>
  <si>
    <t>RADIATORE    PLLAKR   (11378  )</t>
  </si>
  <si>
    <t>00269</t>
  </si>
  <si>
    <t>KABELL  ELEKTRIK</t>
  </si>
  <si>
    <t>00270</t>
  </si>
  <si>
    <t>KALDAJA   SHTEPIAKE  ME  DRU</t>
  </si>
  <si>
    <t>00272</t>
  </si>
  <si>
    <t>SOBA       PER     NGROJE   QENDRORE</t>
  </si>
  <si>
    <t>00273</t>
  </si>
  <si>
    <t>TUBO   PL. ME VESHJE  ALUMINI</t>
  </si>
  <si>
    <t>00274</t>
  </si>
  <si>
    <t>PLLAKA  DUSHI</t>
  </si>
  <si>
    <t>00275</t>
  </si>
  <si>
    <t>KALDAJA   ME  DRU  /45</t>
  </si>
  <si>
    <t>00276</t>
  </si>
  <si>
    <t>KALDAJA  NE  DRU   /60</t>
  </si>
  <si>
    <t>00277</t>
  </si>
  <si>
    <t>KALDAJA  ME  DRU  /34</t>
  </si>
  <si>
    <t>00260</t>
  </si>
  <si>
    <t>GLIKOL   ETILIK</t>
  </si>
  <si>
    <t>00278</t>
  </si>
  <si>
    <t>MISHELATOR  BANJE</t>
  </si>
  <si>
    <t>00281</t>
  </si>
  <si>
    <t>KALDAJA 52KW</t>
  </si>
  <si>
    <t>00284</t>
  </si>
  <si>
    <t>KOLLANA  PORCELANI  1084</t>
  </si>
  <si>
    <t>00291</t>
  </si>
  <si>
    <t>TUBO DHE  REKORDERI  120</t>
  </si>
  <si>
    <t>00293</t>
  </si>
  <si>
    <t>PAISJE QE PERDOREN  NE  BABJE</t>
  </si>
  <si>
    <t>00294</t>
  </si>
  <si>
    <t>BONBELA GAZI  NJE PERDORIM</t>
  </si>
  <si>
    <t>00295</t>
  </si>
  <si>
    <t>TUBO PER OXHAQE</t>
  </si>
  <si>
    <t>00296</t>
  </si>
  <si>
    <t>BOLIER   40 LITER</t>
  </si>
  <si>
    <t>00297</t>
  </si>
  <si>
    <t>BOLIER  80 LITER</t>
  </si>
  <si>
    <t>00299</t>
  </si>
  <si>
    <t>KASETA   KALDAJE</t>
  </si>
  <si>
    <t>00301</t>
  </si>
  <si>
    <t>SHKALE  METALIKE</t>
  </si>
  <si>
    <t>00305</t>
  </si>
  <si>
    <t>TUBO UJI TE PISHEM</t>
  </si>
  <si>
    <t>00306</t>
  </si>
  <si>
    <t>ENE ZGJERIMI 100 LITRA</t>
  </si>
  <si>
    <t>00308</t>
  </si>
  <si>
    <t>KASETA KOMANDUESE</t>
  </si>
  <si>
    <t>00310</t>
  </si>
  <si>
    <t>DEPOZITE  PALETI</t>
  </si>
  <si>
    <t>00311</t>
  </si>
  <si>
    <t>SABA PER NGROJE E GATIM PER  ME DRU</t>
  </si>
  <si>
    <t>00313</t>
  </si>
  <si>
    <t>TUBO SOBASH</t>
  </si>
  <si>
    <t>00314</t>
  </si>
  <si>
    <t>UNAZA SOBASH</t>
  </si>
  <si>
    <t>00315</t>
  </si>
  <si>
    <t>BRYLE  ZOBASH</t>
  </si>
  <si>
    <t>00316</t>
  </si>
  <si>
    <t>AKSESORE  KASETASH SHKARKIMI</t>
  </si>
  <si>
    <t>00317</t>
  </si>
  <si>
    <t>KASETA  SHKARKIMI</t>
  </si>
  <si>
    <t>00318</t>
  </si>
  <si>
    <t>KAPAKE WC</t>
  </si>
  <si>
    <t>00319</t>
  </si>
  <si>
    <t>PILETA</t>
  </si>
  <si>
    <t>00320</t>
  </si>
  <si>
    <t>STENDA REKLAMASH PREJ DRURI</t>
  </si>
  <si>
    <t>00321</t>
  </si>
  <si>
    <t>STOFE KALDAJE ME DRU   SHTEPIJE   25KW</t>
  </si>
  <si>
    <t>0322</t>
  </si>
  <si>
    <t>SHKALLE   METALIKE</t>
  </si>
  <si>
    <t>00322</t>
  </si>
  <si>
    <t>BOLIER 265 L</t>
  </si>
  <si>
    <t>00324</t>
  </si>
  <si>
    <t>LINACO</t>
  </si>
  <si>
    <t>00325</t>
  </si>
  <si>
    <t>KALDAJA ME PALETE 80KW</t>
  </si>
  <si>
    <t>00326</t>
  </si>
  <si>
    <t>DEPOZITE PALETE PER KALDAJEN 80KW</t>
  </si>
  <si>
    <t>00327</t>
  </si>
  <si>
    <t>BOLIERE ME  DRU</t>
  </si>
  <si>
    <t>00329</t>
  </si>
  <si>
    <t>NGJITES PALET FOR</t>
  </si>
  <si>
    <t>00330</t>
  </si>
  <si>
    <t>BOLIER 200 LITER</t>
  </si>
  <si>
    <t>00332</t>
  </si>
  <si>
    <t>TUBO   ASPIRIMI ME COP</t>
  </si>
  <si>
    <t>00334</t>
  </si>
  <si>
    <t>KALDAJE ME DRU 22 KW</t>
  </si>
  <si>
    <t>00335</t>
  </si>
  <si>
    <t>KALDAJA  SHTEPIKE 18KW</t>
  </si>
  <si>
    <t>00336</t>
  </si>
  <si>
    <t>AKSESORE   MONTIMI</t>
  </si>
  <si>
    <t>00338</t>
  </si>
  <si>
    <t>AMBALLAZH PLASTIK  BOSH KA LIDHJE ME ARTIKULLIN  00260</t>
  </si>
  <si>
    <t>00339</t>
  </si>
  <si>
    <t>TUBO  IZOLIMI   MT 71.9</t>
  </si>
  <si>
    <t>00340</t>
  </si>
  <si>
    <t>PANELE DIELLORE 120LIT ME DY PASQURA1.98X0.92M</t>
  </si>
  <si>
    <t>00341</t>
  </si>
  <si>
    <t>KUTI PLASTIKE  PER ULLUKE</t>
  </si>
  <si>
    <t>00342</t>
  </si>
  <si>
    <t>KALDAJA ME NAFTE  93 KWA</t>
  </si>
  <si>
    <t>00343</t>
  </si>
  <si>
    <t>KALDAJA  ME NAFTE 174 KWA</t>
  </si>
  <si>
    <t>00344</t>
  </si>
  <si>
    <t>RADIATORE JO ME NGROJE ELEKTRIKE</t>
  </si>
  <si>
    <t>00345</t>
  </si>
  <si>
    <t>TUBO PLASTIKE PER INSTALIM HIDR ME VESHJE</t>
  </si>
  <si>
    <t>346</t>
  </si>
  <si>
    <t>KALDAJE  SHTEPIAKE 27KW ME PALETE</t>
  </si>
  <si>
    <t>00346</t>
  </si>
  <si>
    <t>NGJITES PVC ME AMBALLAZH METALIK</t>
  </si>
  <si>
    <t>00347</t>
  </si>
  <si>
    <t>PREPARAT PER ZHBLLOKIM TUBO</t>
  </si>
  <si>
    <t>00348</t>
  </si>
  <si>
    <t>ENE ZHGJERIM PER KALDAJE ME KAPACITET 8 LITER</t>
  </si>
  <si>
    <t>00349</t>
  </si>
  <si>
    <t>KALDAJA SHTEPIAKE FD 70 KW</t>
  </si>
  <si>
    <t>00350</t>
  </si>
  <si>
    <t>SILIKON   NE TUBETA</t>
  </si>
  <si>
    <t>00352</t>
  </si>
  <si>
    <t>SPIRALE</t>
  </si>
  <si>
    <t>00353</t>
  </si>
  <si>
    <t>SHKALLE  DRURI</t>
  </si>
  <si>
    <t>00355</t>
  </si>
  <si>
    <t>TUBO  PLASTIKE PER INSTALIME HIDRAULIKE 1800 ML</t>
  </si>
  <si>
    <t>00356</t>
  </si>
  <si>
    <t>RJETE  METALIKE KG</t>
  </si>
  <si>
    <t>00357</t>
  </si>
  <si>
    <t>GRUP VASKE</t>
  </si>
  <si>
    <t>00358</t>
  </si>
  <si>
    <t>GRUP   BIDE</t>
  </si>
  <si>
    <t>00359</t>
  </si>
  <si>
    <t>GRUP  LAVAMANI</t>
  </si>
  <si>
    <t>00360</t>
  </si>
  <si>
    <t>TUBO 16 MULTIS</t>
  </si>
  <si>
    <t>00361</t>
  </si>
  <si>
    <t>TUBO 20 MULTIS</t>
  </si>
  <si>
    <t>00363</t>
  </si>
  <si>
    <t>KALDAJE  100KW</t>
  </si>
  <si>
    <t>00364</t>
  </si>
  <si>
    <t>KUTI PER FIKSE  ZJARI</t>
  </si>
  <si>
    <t>00365</t>
  </si>
  <si>
    <t>OXHAQE  METALIKE  ME  DRU</t>
  </si>
  <si>
    <t>00366</t>
  </si>
  <si>
    <t>SIFON   LAVAMANI  KG</t>
  </si>
  <si>
    <t>00367</t>
  </si>
  <si>
    <t>TUBO  BAKRI   NE  VERSHJE  IZOLUESE</t>
  </si>
  <si>
    <t>00368</t>
  </si>
  <si>
    <t>STOFE  KALDAJE  27 KW LENDE DJEGESE</t>
  </si>
  <si>
    <t>00369</t>
  </si>
  <si>
    <t>SALISHENT</t>
  </si>
  <si>
    <t>00370</t>
  </si>
  <si>
    <t>KOKA  DUSHI</t>
  </si>
  <si>
    <t>00372</t>
  </si>
  <si>
    <t>CEZMA</t>
  </si>
  <si>
    <t>00373</t>
  </si>
  <si>
    <t>VALVIDHA</t>
  </si>
  <si>
    <t>00374</t>
  </si>
  <si>
    <t>MBAJTESE  DUSHI</t>
  </si>
  <si>
    <t>00375</t>
  </si>
  <si>
    <t>SKARA PER  PILETE PER INSTALIME HIDRAULIKE</t>
  </si>
  <si>
    <t>00376</t>
  </si>
  <si>
    <t>KALDAJA 30 KW DRU</t>
  </si>
  <si>
    <t>00377</t>
  </si>
  <si>
    <t>TERMOSTAT</t>
  </si>
  <si>
    <t>00378</t>
  </si>
  <si>
    <t>PERSHTATESA PER INSTALINE HIDRAULIKE</t>
  </si>
  <si>
    <t>00379</t>
  </si>
  <si>
    <t>SHIRIT  MONTIMI</t>
  </si>
  <si>
    <t>00380</t>
  </si>
  <si>
    <t>APARATE  FILTRIM  UJI</t>
  </si>
  <si>
    <t>00381</t>
  </si>
  <si>
    <t>TUBO MULTIST 16 VS</t>
  </si>
  <si>
    <t>00382</t>
  </si>
  <si>
    <t>TUBO MULTIS 20 VS</t>
  </si>
  <si>
    <t>00383</t>
  </si>
  <si>
    <t>BOLIERE 100 LITER PERKALDAJE</t>
  </si>
  <si>
    <t>00384</t>
  </si>
  <si>
    <t>RADIATORE PLLAKE PER NGROJE QENDRORE SHKALLE</t>
  </si>
  <si>
    <t>00385</t>
  </si>
  <si>
    <t>RUBINETA</t>
  </si>
  <si>
    <t>00386</t>
  </si>
  <si>
    <t>VALVULA</t>
  </si>
  <si>
    <t>00387</t>
  </si>
  <si>
    <t>GALIXHANE</t>
  </si>
  <si>
    <t>00388</t>
  </si>
  <si>
    <t>TAPA GALIXHANI</t>
  </si>
  <si>
    <t>00389</t>
  </si>
  <si>
    <t>SIFONA  LIDHES</t>
  </si>
  <si>
    <t>00390</t>
  </si>
  <si>
    <t>SKARA</t>
  </si>
  <si>
    <t>00391</t>
  </si>
  <si>
    <t>PAISJE  UJITESE</t>
  </si>
  <si>
    <t>00392</t>
  </si>
  <si>
    <t>PRERESE PER  TUBO</t>
  </si>
  <si>
    <t>00393</t>
  </si>
  <si>
    <t>NDRICUESA LED  100W</t>
  </si>
  <si>
    <t>00394</t>
  </si>
  <si>
    <t>SOFT  LET 20 W B107-2020Q</t>
  </si>
  <si>
    <t>00395</t>
  </si>
  <si>
    <t>NDRICUESA MURI  LED 7 W BL 30-0720</t>
  </si>
  <si>
    <t>00396</t>
  </si>
  <si>
    <t>SPOT LED  5 W</t>
  </si>
  <si>
    <t>00397</t>
  </si>
  <si>
    <t>TUBO INOK PER ASPIRIM</t>
  </si>
  <si>
    <t>00400</t>
  </si>
  <si>
    <t>NGJITES  ME P,V,C</t>
  </si>
  <si>
    <t>00403</t>
  </si>
  <si>
    <t>FILTERA  UJI</t>
  </si>
  <si>
    <t>00404</t>
  </si>
  <si>
    <t>KALDAJA SHTEPIAKE  29 KW</t>
  </si>
  <si>
    <t>00405</t>
  </si>
  <si>
    <t>TUBO PLASTIKE  PER INSTALIM HIDRAULIKE  MET</t>
  </si>
  <si>
    <t>MET</t>
  </si>
  <si>
    <t>00406</t>
  </si>
  <si>
    <t>TUBO  IZOLIMI</t>
  </si>
  <si>
    <t>00407</t>
  </si>
  <si>
    <t>STOF  KALDAJE  23 KW</t>
  </si>
  <si>
    <t>00408</t>
  </si>
  <si>
    <t>POMPA PER INSTALIM KALDAJE</t>
  </si>
  <si>
    <t>00409</t>
  </si>
  <si>
    <t>SETE TUBO BASHKIMI PER INS. E KALDAJAVE</t>
  </si>
  <si>
    <t>00410</t>
  </si>
  <si>
    <t>BOJE SPRAY</t>
  </si>
  <si>
    <t>00411</t>
  </si>
  <si>
    <t>KALDAJE ME DRU   116KW</t>
  </si>
  <si>
    <t>00413</t>
  </si>
  <si>
    <t>BRYLA  BRONXI</t>
  </si>
  <si>
    <t>00414</t>
  </si>
  <si>
    <t>REKORDERI  XINGATE</t>
  </si>
  <si>
    <t>00415</t>
  </si>
  <si>
    <t>SHIRIT  HIDRAULIK</t>
  </si>
  <si>
    <t>00416</t>
  </si>
  <si>
    <t>KASETA IDRAULIKE</t>
  </si>
  <si>
    <t>00417</t>
  </si>
  <si>
    <t>SKARE INOKS</t>
  </si>
  <si>
    <t>00418</t>
  </si>
  <si>
    <t>SPIRALE  INOKS</t>
  </si>
  <si>
    <t>00419</t>
  </si>
  <si>
    <t>SARAQINESKA</t>
  </si>
  <si>
    <t>00420</t>
  </si>
  <si>
    <t>SETE  SARAQINESKA</t>
  </si>
  <si>
    <t>00421</t>
  </si>
  <si>
    <t>TUBO  LAVATRICE</t>
  </si>
  <si>
    <t>00422</t>
  </si>
  <si>
    <t>MEKANIZEM</t>
  </si>
  <si>
    <t>00423</t>
  </si>
  <si>
    <t>GLOBE  GALIXHANI</t>
  </si>
  <si>
    <t>00424</t>
  </si>
  <si>
    <t>TUBO  SIFONI</t>
  </si>
  <si>
    <t>00425</t>
  </si>
  <si>
    <t>MUFO</t>
  </si>
  <si>
    <t>00426</t>
  </si>
  <si>
    <t>BRYLA PLASTIK</t>
  </si>
  <si>
    <t>00427</t>
  </si>
  <si>
    <t>GLOBA</t>
  </si>
  <si>
    <t>00428</t>
  </si>
  <si>
    <t>SETE FILTERA</t>
  </si>
  <si>
    <t>00429</t>
  </si>
  <si>
    <t>CELESA     FILTER</t>
  </si>
  <si>
    <t>00430</t>
  </si>
  <si>
    <t>OXHAK</t>
  </si>
  <si>
    <t>00432</t>
  </si>
  <si>
    <t>TAF  INOKS</t>
  </si>
  <si>
    <t>00433</t>
  </si>
  <si>
    <t>KAPELA</t>
  </si>
  <si>
    <t>00434</t>
  </si>
  <si>
    <t>TUBO  INOKS</t>
  </si>
  <si>
    <t>00435</t>
  </si>
  <si>
    <t>FASHETA</t>
  </si>
  <si>
    <t>00436</t>
  </si>
  <si>
    <t>BIDON  AMBALLAZHI</t>
  </si>
  <si>
    <t>00437</t>
  </si>
  <si>
    <t>TUBO  PLASTIK  ME ML</t>
  </si>
  <si>
    <t>00438</t>
  </si>
  <si>
    <t>TUBO LIDHESE</t>
  </si>
  <si>
    <t>00439</t>
  </si>
  <si>
    <t>OXHAQE PER  NGROJE 25 KW</t>
  </si>
  <si>
    <t>00440</t>
  </si>
  <si>
    <t>PANELE  DIELLORE  ME  DEPOZITE 150 LIT ME DY PASQYRA (1.98X0.93)</t>
  </si>
  <si>
    <t>KOMPLETE</t>
  </si>
  <si>
    <t>00441</t>
  </si>
  <si>
    <t>RADIATORE NGROJE  ME  FRYRJE</t>
  </si>
  <si>
    <t>00442</t>
  </si>
  <si>
    <t>MISHELATOR  LAVAMANI</t>
  </si>
  <si>
    <t>00443</t>
  </si>
  <si>
    <t>PAISJE  PER  FILTRIM  UJI</t>
  </si>
  <si>
    <t>00444</t>
  </si>
  <si>
    <t>IZOLATOR</t>
  </si>
  <si>
    <t>00445</t>
  </si>
  <si>
    <t>SILIKON  KG</t>
  </si>
  <si>
    <t>00446</t>
  </si>
  <si>
    <t>NGJITESE  SHKUME KG</t>
  </si>
  <si>
    <t>00447</t>
  </si>
  <si>
    <t>DISQE PRERES DHE  FERKUESE</t>
  </si>
  <si>
    <t>00448</t>
  </si>
  <si>
    <t>FIKSUESE  METALIKE PER  KAVO    (  KRIKETA)</t>
  </si>
  <si>
    <t>00453</t>
  </si>
  <si>
    <t>REGJISTRUES DVR 16 KANALE</t>
  </si>
  <si>
    <t>00454</t>
  </si>
  <si>
    <t>SPIRAL  I  KUQ</t>
  </si>
  <si>
    <t>00455</t>
  </si>
  <si>
    <t>SPIRAL   BLU</t>
  </si>
  <si>
    <t>00456</t>
  </si>
  <si>
    <t>TUBO  MAK  I  ZI</t>
  </si>
  <si>
    <t>00457</t>
  </si>
  <si>
    <t>TUBO  MAK   I  BARDHE</t>
  </si>
  <si>
    <t>00458</t>
  </si>
  <si>
    <t>TUBO SHKARKIMI  KONDICJONERI</t>
  </si>
  <si>
    <t>00459</t>
  </si>
  <si>
    <t>IZOLUESE  9-18</t>
  </si>
  <si>
    <t>00460</t>
  </si>
  <si>
    <t>IZOLUES  9-35</t>
  </si>
  <si>
    <t>00461</t>
  </si>
  <si>
    <t>IZOLUES  9-28</t>
  </si>
  <si>
    <t>00462</t>
  </si>
  <si>
    <t>IZOLUES  9-48</t>
  </si>
  <si>
    <t>00463</t>
  </si>
  <si>
    <t>IZOLUES  9-60</t>
  </si>
  <si>
    <t>00464</t>
  </si>
  <si>
    <t>IZOLUES  6-22</t>
  </si>
  <si>
    <t>00465</t>
  </si>
  <si>
    <t>IZOLUES  6-28</t>
  </si>
  <si>
    <t>00466</t>
  </si>
  <si>
    <t>IZOLUES  6-35</t>
  </si>
  <si>
    <t>00467</t>
  </si>
  <si>
    <t>IZOLUES  6 X15</t>
  </si>
  <si>
    <t>00468</t>
  </si>
  <si>
    <t>IZOLUES   9-18  I  BARDHE</t>
  </si>
  <si>
    <t>00469</t>
  </si>
  <si>
    <t>IZOLUES  9-54</t>
  </si>
  <si>
    <t>00470</t>
  </si>
  <si>
    <t>IZOLUES  9-22</t>
  </si>
  <si>
    <t>00471</t>
  </si>
  <si>
    <t>IZOLUES  9-42</t>
  </si>
  <si>
    <t>00472</t>
  </si>
  <si>
    <t>REKORDERI  fi 63xfi 63 pn 10</t>
  </si>
  <si>
    <t>00473</t>
  </si>
  <si>
    <t>REKORDERI FI  32X1 PN10</t>
  </si>
  <si>
    <t>00474</t>
  </si>
  <si>
    <t>REKORDERI  1X1 APE-OHL</t>
  </si>
  <si>
    <t>00475</t>
  </si>
  <si>
    <t>REKORDERI  FI 20X1/2 PN10</t>
  </si>
  <si>
    <t>00476</t>
  </si>
  <si>
    <t>REKORDERI  FI32X1</t>
  </si>
  <si>
    <t>00477</t>
  </si>
  <si>
    <t>REKORDERI   KOKL  20X20</t>
  </si>
  <si>
    <t>00478</t>
  </si>
  <si>
    <t>REKORDERI  FI  25 X3/4</t>
  </si>
  <si>
    <t>00479</t>
  </si>
  <si>
    <t>ZORE  SHKORKIMI  LAVAMANI</t>
  </si>
  <si>
    <t>00480</t>
  </si>
  <si>
    <t>ZORE  SHKARKIMI  LAVAMANI  ABS 11/4  X  40 M</t>
  </si>
  <si>
    <t>00481</t>
  </si>
  <si>
    <t>AJER  NXJERES    FI  100</t>
  </si>
  <si>
    <t>00482</t>
  </si>
  <si>
    <t>ZORE SHKARKIMI  FI  50</t>
  </si>
  <si>
    <t>00483</t>
  </si>
  <si>
    <t>ZORE SHKARKIMI  PVC</t>
  </si>
  <si>
    <t>00484</t>
  </si>
  <si>
    <t>REKORDERI  FI  100/125</t>
  </si>
  <si>
    <t>00485</t>
  </si>
  <si>
    <t>FREKSIBEL  150CM</t>
  </si>
  <si>
    <t>00486</t>
  </si>
  <si>
    <t>GRILLA  KATRORE DELTA</t>
  </si>
  <si>
    <t>00487</t>
  </si>
  <si>
    <t>SPIRALE  GOME  GRUPI  40CM</t>
  </si>
  <si>
    <t>00488</t>
  </si>
  <si>
    <t>SPIRALE  BT A FI 60CM</t>
  </si>
  <si>
    <t>00489</t>
  </si>
  <si>
    <t>SPIRALE  GRUPI</t>
  </si>
  <si>
    <t>00490</t>
  </si>
  <si>
    <t>SPIRALE  BT A FI 50 CM</t>
  </si>
  <si>
    <t>00491</t>
  </si>
  <si>
    <t>SPIRALE  BT FI FI 80 CM</t>
  </si>
  <si>
    <t>00492</t>
  </si>
  <si>
    <t>SPIRALE   BT  150 CM</t>
  </si>
  <si>
    <t>00493</t>
  </si>
  <si>
    <t>SPIRALE  BT  40  CM</t>
  </si>
  <si>
    <t>00494</t>
  </si>
  <si>
    <t>SPIRBT  30 CMALE</t>
  </si>
  <si>
    <t>00495</t>
  </si>
  <si>
    <t>MBAJTESE  PESHQIRI</t>
  </si>
  <si>
    <t>00496</t>
  </si>
  <si>
    <t>ZGJATUES  FI 27  L15</t>
  </si>
  <si>
    <t>00497</t>
  </si>
  <si>
    <t>ZGJATUES  FI  27  L 20</t>
  </si>
  <si>
    <t>00498</t>
  </si>
  <si>
    <t>FILTER  24/1</t>
  </si>
  <si>
    <t>00499</t>
  </si>
  <si>
    <t>VALVIDHE  LAVAMANI   FI  115</t>
  </si>
  <si>
    <t>00500</t>
  </si>
  <si>
    <t>VALVIDHE  LAVAMANI  FI  100</t>
  </si>
  <si>
    <t>00501</t>
  </si>
  <si>
    <t>VANA  KENDORE ME  ROZETE</t>
  </si>
  <si>
    <t>00502</t>
  </si>
  <si>
    <t>REK  ME  ROZETA A B T</t>
  </si>
  <si>
    <t>00503</t>
  </si>
  <si>
    <t>VIDHA  LAVAMANI  SET</t>
  </si>
  <si>
    <t>00504</t>
  </si>
  <si>
    <t>00505</t>
  </si>
  <si>
    <t>TUBO  E KROMUAR  FI  10  5M</t>
  </si>
  <si>
    <t>00506</t>
  </si>
  <si>
    <t>GRUP</t>
  </si>
  <si>
    <t>00507</t>
  </si>
  <si>
    <t>TAPA  MASHKULL XING</t>
  </si>
  <si>
    <t>00508</t>
  </si>
  <si>
    <t>TAP  XINGATO</t>
  </si>
  <si>
    <t>00509</t>
  </si>
  <si>
    <t>TAF  XINGATE   1</t>
  </si>
  <si>
    <t>00510</t>
  </si>
  <si>
    <t>TAF XINGATE  3/4</t>
  </si>
  <si>
    <t>00511</t>
  </si>
  <si>
    <t>NIPEL  XINGATE  MMB 1</t>
  </si>
  <si>
    <t>00512</t>
  </si>
  <si>
    <t>TENIJE   KONDISJONERI</t>
  </si>
  <si>
    <t>00513</t>
  </si>
  <si>
    <t>TENIJE  LETERE</t>
  </si>
  <si>
    <t>00514</t>
  </si>
  <si>
    <t xml:space="preserve"> P,V,C, 250GR GRI</t>
  </si>
  <si>
    <t>00515</t>
  </si>
  <si>
    <t>P,V,C,250GR  PORTOKALL</t>
  </si>
  <si>
    <t>00516</t>
  </si>
  <si>
    <t>TUBO  BAKERI  FI  22/18 115  GR</t>
  </si>
  <si>
    <t>00517</t>
  </si>
  <si>
    <t>TUBO  PLASTIKE  18/2.5</t>
  </si>
  <si>
    <t>00518</t>
  </si>
  <si>
    <t>TUBO  PLASTUKE 22/3</t>
  </si>
  <si>
    <t>00519</t>
  </si>
  <si>
    <t>TUBO  AL  +FLEKSIBEL  16X 2</t>
  </si>
  <si>
    <t>00520</t>
  </si>
  <si>
    <t>IZOLUES   13  X22</t>
  </si>
  <si>
    <t>00521</t>
  </si>
  <si>
    <t>IZOLUES  13  X 28</t>
  </si>
  <si>
    <t>00522</t>
  </si>
  <si>
    <t>IZOLATOR   13  X 35</t>
  </si>
  <si>
    <t>00523</t>
  </si>
  <si>
    <t>IZOLATOR   13  X 48</t>
  </si>
  <si>
    <t>00524</t>
  </si>
  <si>
    <t>IZOLUES  9  X 22</t>
  </si>
  <si>
    <t>00525</t>
  </si>
  <si>
    <t>TOBO  FI  20/60 ATM</t>
  </si>
  <si>
    <t>00526</t>
  </si>
  <si>
    <t>TUBO PLASTIK  25/6 ATM  ADR</t>
  </si>
  <si>
    <t>00527</t>
  </si>
  <si>
    <t>TUBO  PLASTIKE  FI  32/6 ATM</t>
  </si>
  <si>
    <t>00528</t>
  </si>
  <si>
    <t>REKORD MASHKULL FI 75 X 21/2 PN 10</t>
  </si>
  <si>
    <t>00529</t>
  </si>
  <si>
    <t>REK  MASHKULL FI  75/2  PN 10</t>
  </si>
  <si>
    <t>00530</t>
  </si>
  <si>
    <t>REK  MASHKULL  50 X 11/2 PN 10</t>
  </si>
  <si>
    <t>00531</t>
  </si>
  <si>
    <t>PROGRAMUES  VADITES  TAP DT -S</t>
  </si>
  <si>
    <t>00532</t>
  </si>
  <si>
    <t>BRYLA PLASTIK  20 X20</t>
  </si>
  <si>
    <t>00533</t>
  </si>
  <si>
    <t>BRYLA  20 X 1/2</t>
  </si>
  <si>
    <t>00534</t>
  </si>
  <si>
    <t>REKORDERI  PLASTIKE  US -418</t>
  </si>
  <si>
    <t>00535</t>
  </si>
  <si>
    <t>VANA  PLASTIKE   1X1</t>
  </si>
  <si>
    <t>00536</t>
  </si>
  <si>
    <t>VANA  PLASTIK PALAPLAST  25X</t>
  </si>
  <si>
    <t>00537</t>
  </si>
  <si>
    <t>VANA PLASTIKE  PALAPLAST  20X 20</t>
  </si>
  <si>
    <t>00538</t>
  </si>
  <si>
    <t>BASHKUES  PALAPLAST  FI  20X20</t>
  </si>
  <si>
    <t>00539</t>
  </si>
  <si>
    <t>BASHKUES  PALAPLAST FI  32X 32</t>
  </si>
  <si>
    <t>00540</t>
  </si>
  <si>
    <t>BRYLA  PALAPLAST  25X25</t>
  </si>
  <si>
    <t>00541</t>
  </si>
  <si>
    <t>TAF 20X20X20</t>
  </si>
  <si>
    <t>00543</t>
  </si>
  <si>
    <t>BRYLA  20X 3/4</t>
  </si>
  <si>
    <t>00544</t>
  </si>
  <si>
    <t>BRYLA   20X 1</t>
  </si>
  <si>
    <t>00546</t>
  </si>
  <si>
    <t>BRYLA  25X 1</t>
  </si>
  <si>
    <t>00547</t>
  </si>
  <si>
    <t>REKORDERI  6 ATM  32X3/4</t>
  </si>
  <si>
    <t>00548</t>
  </si>
  <si>
    <t>BRYLA 6 ATM  32X1</t>
  </si>
  <si>
    <t>00549</t>
  </si>
  <si>
    <t>TAF FEMER 6 ATM  25X1/2 X 25</t>
  </si>
  <si>
    <t>00550</t>
  </si>
  <si>
    <t>REKORDERI  PLAS. US -415</t>
  </si>
  <si>
    <t>00551</t>
  </si>
  <si>
    <t>TAF  FEMER  6 ATM 40X 11/4 X 40</t>
  </si>
  <si>
    <t>00552</t>
  </si>
  <si>
    <t>BASHKUES  6 ATM 20X 20</t>
  </si>
  <si>
    <t>00553</t>
  </si>
  <si>
    <t>REK PLAST FI 32 X FI 32 PN 10</t>
  </si>
  <si>
    <t>00554</t>
  </si>
  <si>
    <t>REKORDERI  PLAS MASHKULLFI  20X1/2 PN10</t>
  </si>
  <si>
    <t>00555</t>
  </si>
  <si>
    <t>REK PLAS. MASHKULL.FI 63 X11/2 PN 10</t>
  </si>
  <si>
    <t>00556</t>
  </si>
  <si>
    <t>IZOLANT   KORENTI</t>
  </si>
  <si>
    <t>00558</t>
  </si>
  <si>
    <t>AFRO</t>
  </si>
  <si>
    <t>00559</t>
  </si>
  <si>
    <t>TUBO PLAS . FI 40/3 ATM</t>
  </si>
  <si>
    <t>ms</t>
  </si>
  <si>
    <t>00560</t>
  </si>
  <si>
    <t>TUBO  PLAS. FI 50/3 ATM</t>
  </si>
  <si>
    <t>00561</t>
  </si>
  <si>
    <t>TUBO PLAS.  FI 100/3 ATM</t>
  </si>
  <si>
    <t>00562</t>
  </si>
  <si>
    <t>TUBO  PLAS . FI  100/6  ATM</t>
  </si>
  <si>
    <t>00563</t>
  </si>
  <si>
    <t>TUBO  PLAS. FI 140/6  ATM</t>
  </si>
  <si>
    <t>00564</t>
  </si>
  <si>
    <t>TUBO  PLAS. FI  40/6 ATM</t>
  </si>
  <si>
    <t>00565</t>
  </si>
  <si>
    <t>TUBO  PLAS, FI  50/6 ATM</t>
  </si>
  <si>
    <t>00566</t>
  </si>
  <si>
    <t>REKORDERI    PLAS. FI  50/40</t>
  </si>
  <si>
    <t>00567</t>
  </si>
  <si>
    <t>REKORDERI  PLAS.  45 " FI 50</t>
  </si>
  <si>
    <t>00568</t>
  </si>
  <si>
    <t>REKORDERI  PLAS. 45 FI  100/50</t>
  </si>
  <si>
    <t>00569</t>
  </si>
  <si>
    <t>TUBO  FI 50(PE 100 )10 ATM</t>
  </si>
  <si>
    <t>00570</t>
  </si>
  <si>
    <t>TUBO  FI  40-  10 ATM</t>
  </si>
  <si>
    <t>00571</t>
  </si>
  <si>
    <t>TUBO  FI  32-10ATM</t>
  </si>
  <si>
    <t>00572</t>
  </si>
  <si>
    <t>TUBO  FI  25/6 ATM 250 M</t>
  </si>
  <si>
    <t>00573</t>
  </si>
  <si>
    <t>REKORDERI   FI  25/25</t>
  </si>
  <si>
    <t>00574</t>
  </si>
  <si>
    <t>REKORDERI  FI  25X FI 20</t>
  </si>
  <si>
    <t>00575</t>
  </si>
  <si>
    <t>REKORDERI  32X32X32</t>
  </si>
  <si>
    <t>00576</t>
  </si>
  <si>
    <t>TAF  25X25X25</t>
  </si>
  <si>
    <t>00577</t>
  </si>
  <si>
    <t>TAF  25X1X25</t>
  </si>
  <si>
    <t>00579</t>
  </si>
  <si>
    <t>BASHKUES  MARKUC  1/2</t>
  </si>
  <si>
    <t>00580</t>
  </si>
  <si>
    <t>REKORDERI 1/2</t>
  </si>
  <si>
    <t>00581</t>
  </si>
  <si>
    <t>REKORDERI  3/4</t>
  </si>
  <si>
    <t>00578</t>
  </si>
  <si>
    <t>REKORDERI  FI  25/1</t>
  </si>
  <si>
    <t>00582</t>
  </si>
  <si>
    <t>SIFON   LAVAMANI</t>
  </si>
  <si>
    <t>00583</t>
  </si>
  <si>
    <t>ZORE  SHKAR, LAVAMANI  150 CM</t>
  </si>
  <si>
    <t>00584</t>
  </si>
  <si>
    <t>ZORE  SHKARK LAVAMANI  200 CM</t>
  </si>
  <si>
    <t>00586</t>
  </si>
  <si>
    <t>KASETA  METALIKE  45X50</t>
  </si>
  <si>
    <t>00587</t>
  </si>
  <si>
    <t>FILTER  20  MIC</t>
  </si>
  <si>
    <t>00588</t>
  </si>
  <si>
    <t>FILTER   9  3/4</t>
  </si>
  <si>
    <t>589</t>
  </si>
  <si>
    <t>FILTER   5  MIC</t>
  </si>
  <si>
    <t>00600</t>
  </si>
  <si>
    <t>FILTER   1  MIC</t>
  </si>
  <si>
    <t>00602</t>
  </si>
  <si>
    <t>ENE  ZGJERIMI   50  L</t>
  </si>
  <si>
    <t>00603</t>
  </si>
  <si>
    <t>ENE  ZGJERIMI 80 L</t>
  </si>
  <si>
    <t>00604</t>
  </si>
  <si>
    <t>ANTI  FRIZE   ME  COP</t>
  </si>
  <si>
    <t>00605</t>
  </si>
  <si>
    <t>REKORDERI  BP  FI  10</t>
  </si>
  <si>
    <t>00606</t>
  </si>
  <si>
    <t>TELEFON  DUSHI</t>
  </si>
  <si>
    <t>00607</t>
  </si>
  <si>
    <t>SETE   TE  KROMUARA</t>
  </si>
  <si>
    <t>00608</t>
  </si>
  <si>
    <t>RUBINETA  KROMUARA</t>
  </si>
  <si>
    <t>00609</t>
  </si>
  <si>
    <t>ROZETA  1/2 INOX AISI  304</t>
  </si>
  <si>
    <t>00610</t>
  </si>
  <si>
    <t>SPIRALE  BT 20 CM</t>
  </si>
  <si>
    <t>00611</t>
  </si>
  <si>
    <t>SPIRAL  MONOFORT  50 CM</t>
  </si>
  <si>
    <t>00612</t>
  </si>
  <si>
    <t>SPIRAL MONOFORD  60 CM</t>
  </si>
  <si>
    <t>00613</t>
  </si>
  <si>
    <t>GRUPE  GUZHINE</t>
  </si>
  <si>
    <t>00614</t>
  </si>
  <si>
    <t>MBAJTESE  SAP</t>
  </si>
  <si>
    <t>00615</t>
  </si>
  <si>
    <t>FILTER  7" 1"</t>
  </si>
  <si>
    <t>00616</t>
  </si>
  <si>
    <t>SIFON FI  32 X1 1/4 O</t>
  </si>
  <si>
    <t>00617</t>
  </si>
  <si>
    <t>SIFON FI 32 X 1 1/4 M</t>
  </si>
  <si>
    <t>00618</t>
  </si>
  <si>
    <t>REKORDERI   FI 40 X 11/4</t>
  </si>
  <si>
    <t>00619</t>
  </si>
  <si>
    <t>BRYLA  FI 20 X 1/2 PN 20</t>
  </si>
  <si>
    <t>00620</t>
  </si>
  <si>
    <t>BRYLA   FI  20  X 1/2  PN 10</t>
  </si>
  <si>
    <t>00621</t>
  </si>
  <si>
    <t>TUBO  FREKSIBEL  AL -PEX   20X2</t>
  </si>
  <si>
    <t>00622</t>
  </si>
  <si>
    <t>TUBO    ZO  FI  20( PE  100) 16 A</t>
  </si>
  <si>
    <t>00623</t>
  </si>
  <si>
    <t>IZOLUES  13  X 35</t>
  </si>
  <si>
    <t>00624</t>
  </si>
  <si>
    <t>IZOLUES  13  X 42</t>
  </si>
  <si>
    <t>00625</t>
  </si>
  <si>
    <t>IZOLUES  13  X 48</t>
  </si>
  <si>
    <t>00626</t>
  </si>
  <si>
    <t>IZOLUES  6-42</t>
  </si>
  <si>
    <t>00627</t>
  </si>
  <si>
    <t>BUTONA PER KASETA SHKARKIMI</t>
  </si>
  <si>
    <t>00628</t>
  </si>
  <si>
    <t>MEKANIZMA   PER  KASETA  SHKARKUESE</t>
  </si>
  <si>
    <t>00629</t>
  </si>
  <si>
    <t>VARESE  METALIKE  BIDEJE</t>
  </si>
  <si>
    <t>00630</t>
  </si>
  <si>
    <t>SETE  SHTERNGUESE METALIKE  TE BIDEVE</t>
  </si>
  <si>
    <t>00631</t>
  </si>
  <si>
    <t>KULLUESE  LAVAMANI</t>
  </si>
  <si>
    <t>00632</t>
  </si>
  <si>
    <t>SIFON  BANJE</t>
  </si>
  <si>
    <t>00633</t>
  </si>
  <si>
    <t>SHUFRA  METALIKE TE  FILETUARA</t>
  </si>
  <si>
    <t>00634</t>
  </si>
  <si>
    <t>SHTERNGUESE  TELI</t>
  </si>
  <si>
    <t>00635</t>
  </si>
  <si>
    <t>TUBO FREKSIBEL AL-PEX  16X 2</t>
  </si>
  <si>
    <t>00636</t>
  </si>
  <si>
    <t>TUBO  FI  32 ATM</t>
  </si>
  <si>
    <t>00637</t>
  </si>
  <si>
    <t>TUBO  FI  20 (PE  100) 16A</t>
  </si>
  <si>
    <t>00638</t>
  </si>
  <si>
    <t>PVC  IRIS 1/2</t>
  </si>
  <si>
    <t>00639</t>
  </si>
  <si>
    <t>REKORDERI  20 X 1/2  F</t>
  </si>
  <si>
    <t>00640</t>
  </si>
  <si>
    <t>SPRUCATOR  4 L/H</t>
  </si>
  <si>
    <t>00641</t>
  </si>
  <si>
    <t>SPRUCATOR  8 L/H</t>
  </si>
  <si>
    <t>00642</t>
  </si>
  <si>
    <t>TAF 20 X1/2 X20 PN 10</t>
  </si>
  <si>
    <t>00644</t>
  </si>
  <si>
    <t>BRYLA  FI  32X 1 PN 10</t>
  </si>
  <si>
    <t>00645</t>
  </si>
  <si>
    <t>BRYLA  FI 40X11/4  PN 10 M</t>
  </si>
  <si>
    <t>00643</t>
  </si>
  <si>
    <t>BRYLA   FI  32/1  F</t>
  </si>
  <si>
    <t>00646</t>
  </si>
  <si>
    <t>BRYLA FI 40 X11/4 F</t>
  </si>
  <si>
    <t>00647</t>
  </si>
  <si>
    <t>TUBO  PLAS LPS -412</t>
  </si>
  <si>
    <t>00648</t>
  </si>
  <si>
    <t>TUBO FI 20/6 ATM</t>
  </si>
  <si>
    <t>00649</t>
  </si>
  <si>
    <t>SPRUCATOR  6 L /H</t>
  </si>
  <si>
    <t>00650</t>
  </si>
  <si>
    <t>SPRUCATOR  16 H/L</t>
  </si>
  <si>
    <t>00651</t>
  </si>
  <si>
    <t>REKORDERI   FI 20   1  M</t>
  </si>
  <si>
    <t>00652</t>
  </si>
  <si>
    <t>REKORDERI   FI 20 1 F</t>
  </si>
  <si>
    <t>00653</t>
  </si>
  <si>
    <t>CERKA  10 M</t>
  </si>
  <si>
    <t>00654</t>
  </si>
  <si>
    <t>TUBO PL FI  32/3 ATM</t>
  </si>
  <si>
    <t>00655</t>
  </si>
  <si>
    <t>TUBO PL FI 75/3 ATM</t>
  </si>
  <si>
    <t>00656</t>
  </si>
  <si>
    <t>TUBO PL  FI 50</t>
  </si>
  <si>
    <t>00657</t>
  </si>
  <si>
    <t>BRYLA  FI  75/45</t>
  </si>
  <si>
    <t>00658</t>
  </si>
  <si>
    <t>BRYLA FI 125/45</t>
  </si>
  <si>
    <t>00659</t>
  </si>
  <si>
    <t>BRYLA  FI 200/45</t>
  </si>
  <si>
    <t>00660</t>
  </si>
  <si>
    <t>BRYLA FI  100/45</t>
  </si>
  <si>
    <t>00661</t>
  </si>
  <si>
    <t>SISTOLI  PL FI 100/75</t>
  </si>
  <si>
    <t>00662</t>
  </si>
  <si>
    <t>SISTOLI  PL FI 40/32</t>
  </si>
  <si>
    <t>00663</t>
  </si>
  <si>
    <t>TAF PL FI  160</t>
  </si>
  <si>
    <t>00664</t>
  </si>
  <si>
    <t>ZORE FURNIZIM LAVATRICE  150 CM</t>
  </si>
  <si>
    <t>00665</t>
  </si>
  <si>
    <t>SIFON LAVAMANI  ABC</t>
  </si>
  <si>
    <t>00666</t>
  </si>
  <si>
    <t>SIFON  LAVAMANI  ABC 1</t>
  </si>
  <si>
    <t>00667</t>
  </si>
  <si>
    <t>NIPEL  PL 1/2 X 1/2</t>
  </si>
  <si>
    <t>00668</t>
  </si>
  <si>
    <t>REGULLATOR</t>
  </si>
  <si>
    <t>00669</t>
  </si>
  <si>
    <t>PISTOLETA  PL</t>
  </si>
  <si>
    <t>00670</t>
  </si>
  <si>
    <t>REKO   FI  32  X FI 25</t>
  </si>
  <si>
    <t>00671</t>
  </si>
  <si>
    <t>PUSEAL  310 ML</t>
  </si>
  <si>
    <t>00672</t>
  </si>
  <si>
    <t>PASTRUES  KONDICJONERI A/C</t>
  </si>
  <si>
    <t>00673</t>
  </si>
  <si>
    <t>PUSEAL  600 ML</t>
  </si>
  <si>
    <t>00674</t>
  </si>
  <si>
    <t>P.V.C TRASP 250 ml</t>
  </si>
  <si>
    <t>00675</t>
  </si>
  <si>
    <t>ZORE  KONDISJONERI FI 20/16   95 GP</t>
  </si>
  <si>
    <t>00676</t>
  </si>
  <si>
    <t>SPIRALE   FI  35  50 M</t>
  </si>
  <si>
    <t>00677</t>
  </si>
  <si>
    <t>TUBO  MAK  I ZI FI 16X 2,0  100 M</t>
  </si>
  <si>
    <t>00678</t>
  </si>
  <si>
    <t>FILTER  80 MIC</t>
  </si>
  <si>
    <t>00679</t>
  </si>
  <si>
    <t>MBAJTESE  FILTER 9 3/4</t>
  </si>
  <si>
    <t>00680</t>
  </si>
  <si>
    <t>IZOLUES  I  BARDHE  9-22</t>
  </si>
  <si>
    <t>00681</t>
  </si>
  <si>
    <t>IZOLUES  I  BARDHE 9-28</t>
  </si>
  <si>
    <t>00682</t>
  </si>
  <si>
    <t>IZOLUES  9-64</t>
  </si>
  <si>
    <t>00683</t>
  </si>
  <si>
    <t>IZOLUES  I  ZI  9-35</t>
  </si>
  <si>
    <t>00684</t>
  </si>
  <si>
    <t>BRYLA  FI  90  40</t>
  </si>
  <si>
    <t>00685</t>
  </si>
  <si>
    <t>RADIATORE  A22600-1000</t>
  </si>
  <si>
    <t>00686</t>
  </si>
  <si>
    <t>RADIATORE A 22600-1100</t>
  </si>
  <si>
    <t>00687</t>
  </si>
  <si>
    <t>RAD PLLAK  600  22 0.900</t>
  </si>
  <si>
    <t>00688</t>
  </si>
  <si>
    <t>RAD PLLAK  600  22 1000</t>
  </si>
  <si>
    <t>00689</t>
  </si>
  <si>
    <t>RAD PLLAK  600 22 1100</t>
  </si>
  <si>
    <t>00690</t>
  </si>
  <si>
    <t>RAD PLLAK  600  22  1200</t>
  </si>
  <si>
    <t>00691</t>
  </si>
  <si>
    <t>RAD PLLAK  600  22  1400</t>
  </si>
  <si>
    <t>00692</t>
  </si>
  <si>
    <t>RAD PLLAK  900  22 0.400</t>
  </si>
  <si>
    <t>00693</t>
  </si>
  <si>
    <t>RAD PLAK 900 22 0.500</t>
  </si>
  <si>
    <t>00695</t>
  </si>
  <si>
    <t>RAD PLLAK  900  22  0.800</t>
  </si>
  <si>
    <t>00696</t>
  </si>
  <si>
    <t>RAD PLLAK  900  22  0.900</t>
  </si>
  <si>
    <t>00697</t>
  </si>
  <si>
    <t>RAD  PLAK 900  22  1200</t>
  </si>
  <si>
    <t>00698</t>
  </si>
  <si>
    <t>RAD PLLAK    600   33 0.800</t>
  </si>
  <si>
    <t>00699</t>
  </si>
  <si>
    <t>RAD PLLAK   600 33  0.900</t>
  </si>
  <si>
    <t>00700</t>
  </si>
  <si>
    <t>RAD PLLAK  600  33  1000</t>
  </si>
  <si>
    <t>00701</t>
  </si>
  <si>
    <t>RAD  PLLAK  600  33  1100</t>
  </si>
  <si>
    <t>00702</t>
  </si>
  <si>
    <t>RAD PLLAK  600  33  1200</t>
  </si>
  <si>
    <t>00703</t>
  </si>
  <si>
    <t>RAD PLLAK  600  33  1600</t>
  </si>
  <si>
    <t>00704</t>
  </si>
  <si>
    <t>RAD PLLAK  600  33 2000</t>
  </si>
  <si>
    <t>00705</t>
  </si>
  <si>
    <t>RAD PLLAK  900  33  0.400</t>
  </si>
  <si>
    <t>00706</t>
  </si>
  <si>
    <t>RAD  PLLAK  900  33  0.500</t>
  </si>
  <si>
    <t>00707</t>
  </si>
  <si>
    <t>RAD PLLAK  900  33  0.600</t>
  </si>
  <si>
    <t>00708</t>
  </si>
  <si>
    <t>RAD PLLAK  900  33  0.700</t>
  </si>
  <si>
    <t>00709</t>
  </si>
  <si>
    <t>RAD PLLAK  900  33  0.900</t>
  </si>
  <si>
    <t>00710</t>
  </si>
  <si>
    <t>RAD PLLAK  900  33  1000</t>
  </si>
  <si>
    <t>00711</t>
  </si>
  <si>
    <t>RAD PLLAK  900  33  1200</t>
  </si>
  <si>
    <t>00712</t>
  </si>
  <si>
    <t>KASETA    WC</t>
  </si>
  <si>
    <t>00713</t>
  </si>
  <si>
    <t>SHKARKUES  WC</t>
  </si>
  <si>
    <t>00714</t>
  </si>
  <si>
    <t>SHKARKUES  GRI</t>
  </si>
  <si>
    <t>00715</t>
  </si>
  <si>
    <t>PANELE  DIELLORE  200 L</t>
  </si>
  <si>
    <t>00716</t>
  </si>
  <si>
    <t>TUBO ALUMINI  AL -PEX  16X 2</t>
  </si>
  <si>
    <t>00717</t>
  </si>
  <si>
    <t>TUBO  ALUMINI   AL-PEX  18X 2</t>
  </si>
  <si>
    <t>00718</t>
  </si>
  <si>
    <t>TUBO ALUMINI PA  VESHJE  16X 2</t>
  </si>
  <si>
    <t>00719</t>
  </si>
  <si>
    <t>KALDAJE  GAZI  EXA  24 KW</t>
  </si>
  <si>
    <t>00720</t>
  </si>
  <si>
    <t>KALDAJE  GAZI  EXA 32  KW</t>
  </si>
  <si>
    <t>00721</t>
  </si>
  <si>
    <t>FANKOLER</t>
  </si>
  <si>
    <t>00722</t>
  </si>
  <si>
    <t>IZOLUER  13-60</t>
  </si>
  <si>
    <t>00723</t>
  </si>
  <si>
    <t>IZOLUES  13-76</t>
  </si>
  <si>
    <t>00724</t>
  </si>
  <si>
    <t>IZOLUES  13-88</t>
  </si>
  <si>
    <t>00725</t>
  </si>
  <si>
    <t>TUBO  BAKERI  FI  15X 0.70</t>
  </si>
  <si>
    <t>00726</t>
  </si>
  <si>
    <t>TUBO  BAKRI   FI 18  X 0.70</t>
  </si>
  <si>
    <t>00727</t>
  </si>
  <si>
    <t>TUBO  BAKRI  FI 22 X  0.80</t>
  </si>
  <si>
    <t>00728</t>
  </si>
  <si>
    <t>TUBO  BAKRI  FI 28  X 0.80</t>
  </si>
  <si>
    <t>00729</t>
  </si>
  <si>
    <t>TUBO  BAKRI  FI  42  X 1.00</t>
  </si>
  <si>
    <t>00730</t>
  </si>
  <si>
    <t>RAD  PLLAK  A 22600-900</t>
  </si>
  <si>
    <t>00731</t>
  </si>
  <si>
    <t>RAD PLLAK  A  22900-800</t>
  </si>
  <si>
    <t>00732</t>
  </si>
  <si>
    <t>RAD PLLAK  A 33900-500</t>
  </si>
  <si>
    <t>00733</t>
  </si>
  <si>
    <t>RAD PLAK  A 33900-600</t>
  </si>
  <si>
    <t>00734</t>
  </si>
  <si>
    <t>RAD PLLA   A 33900-700</t>
  </si>
  <si>
    <t>00735</t>
  </si>
  <si>
    <t>RAD PLLAK A 33900-800</t>
  </si>
  <si>
    <t>00736</t>
  </si>
  <si>
    <t>RAD PLLAK  A 33900-900</t>
  </si>
  <si>
    <t>00737</t>
  </si>
  <si>
    <t>RAD PLLAK  T 33900-1100</t>
  </si>
  <si>
    <t>00738</t>
  </si>
  <si>
    <t>RAD PLLAK  A 33900-1200</t>
  </si>
  <si>
    <t>00739</t>
  </si>
  <si>
    <t>SKARE INOX FI 120</t>
  </si>
  <si>
    <t>00740</t>
  </si>
  <si>
    <t>SKARE  INOX  10X10</t>
  </si>
  <si>
    <t>00741</t>
  </si>
  <si>
    <t>SKARE INOX  12X 12</t>
  </si>
  <si>
    <t>00742</t>
  </si>
  <si>
    <t>SPIRALE  BT 0-0  30 CM  FF</t>
  </si>
  <si>
    <t>00743</t>
  </si>
  <si>
    <t>FREKSIBEL  BT A 0  100 CM  FM</t>
  </si>
  <si>
    <t>00744</t>
  </si>
  <si>
    <t>FREKSIBEL    BT  A 0  60 CM  FM</t>
  </si>
  <si>
    <t>00745</t>
  </si>
  <si>
    <t>GRUPE DUSHI</t>
  </si>
  <si>
    <t>00746</t>
  </si>
  <si>
    <t>FREKSIBEL  BRYL  1  80 CM</t>
  </si>
  <si>
    <t>00747</t>
  </si>
  <si>
    <t>RIDUKSION RADIATORI</t>
  </si>
  <si>
    <t>00748</t>
  </si>
  <si>
    <t>RIDUKSION  RADIATORI</t>
  </si>
  <si>
    <t>00749</t>
  </si>
  <si>
    <t>KEPUCKA + PRES  1/2 YDP  16X2</t>
  </si>
  <si>
    <t>00750</t>
  </si>
  <si>
    <t>KEPUCKA  AL  16/2</t>
  </si>
  <si>
    <t>00751</t>
  </si>
  <si>
    <t>KEPUCKA 1/2   16X2</t>
  </si>
  <si>
    <t>00752</t>
  </si>
  <si>
    <t>SPIRALE  INOX  BT 0  0 50 CM</t>
  </si>
  <si>
    <t>00753</t>
  </si>
  <si>
    <t>MEKANIZMA    40 mm</t>
  </si>
  <si>
    <t>00754</t>
  </si>
  <si>
    <t>MBAJTESE LETRE</t>
  </si>
  <si>
    <t>00755</t>
  </si>
  <si>
    <t>MBAJTESE  SHAMPO</t>
  </si>
  <si>
    <t>00756</t>
  </si>
  <si>
    <t>SKARE  INOX  FI  110</t>
  </si>
  <si>
    <t>00757</t>
  </si>
  <si>
    <t>SPIRALE  INOX  BT  A-0 30 CM</t>
  </si>
  <si>
    <t>00758</t>
  </si>
  <si>
    <t>SET  BIDE</t>
  </si>
  <si>
    <t>00759</t>
  </si>
  <si>
    <t>ZORE SHKARKIMI  FI 32  X 1  1/4</t>
  </si>
  <si>
    <t>00760</t>
  </si>
  <si>
    <t>GLOBE  120  MM 3/4</t>
  </si>
  <si>
    <t>00761</t>
  </si>
  <si>
    <t>KAPAK  VEGAS</t>
  </si>
  <si>
    <t>00762</t>
  </si>
  <si>
    <t>KAPAK  MONO</t>
  </si>
  <si>
    <t>00763</t>
  </si>
  <si>
    <t>KAPAK  DIPLO</t>
  </si>
  <si>
    <t>00764</t>
  </si>
  <si>
    <t>PORTOLLAMBA</t>
  </si>
  <si>
    <t>00765</t>
  </si>
  <si>
    <t>NDRICUES PLASTIK</t>
  </si>
  <si>
    <t>00766</t>
  </si>
  <si>
    <t>NDRICUES PLASTIK EKEP</t>
  </si>
  <si>
    <t>00767</t>
  </si>
  <si>
    <t>KUTI  FI  68</t>
  </si>
  <si>
    <t>00768</t>
  </si>
  <si>
    <t>KAPSE  11 cm  KOKK</t>
  </si>
  <si>
    <t>00769</t>
  </si>
  <si>
    <t>KAPSE  14 CM  KOKK</t>
  </si>
  <si>
    <t>00770</t>
  </si>
  <si>
    <t>KAPESE  18  CM  KOKK</t>
  </si>
  <si>
    <t>00771</t>
  </si>
  <si>
    <t>KAPSE  18  ENIEX</t>
  </si>
  <si>
    <t>00772</t>
  </si>
  <si>
    <t>KAPSE  11 CM MAYPH</t>
  </si>
  <si>
    <t>00773</t>
  </si>
  <si>
    <t>KAPSE  14 CM  MAYPH</t>
  </si>
  <si>
    <t>00774</t>
  </si>
  <si>
    <t>KAPSE  18  CM MAYPH</t>
  </si>
  <si>
    <t>00775</t>
  </si>
  <si>
    <t>KAPSE  18 ENIEX  MAYPH</t>
  </si>
  <si>
    <t>00776</t>
  </si>
  <si>
    <t>KAPSE   400   A</t>
  </si>
  <si>
    <t>00777</t>
  </si>
  <si>
    <t>KAPSE  PRIZ  7.5   X  7.5</t>
  </si>
  <si>
    <t>00778</t>
  </si>
  <si>
    <t>VARESE  MARKUCI</t>
  </si>
  <si>
    <t>00779</t>
  </si>
  <si>
    <t>KUTI  PRIZE</t>
  </si>
  <si>
    <t>00780</t>
  </si>
  <si>
    <t>ZGJASTUES   3  X  2.1  10  A</t>
  </si>
  <si>
    <t>00781</t>
  </si>
  <si>
    <t>ZGJATUES  3  X  2.5   15</t>
  </si>
  <si>
    <t>00782</t>
  </si>
  <si>
    <t>NDRICUESA  PLASTIK</t>
  </si>
  <si>
    <t>00783</t>
  </si>
  <si>
    <t>NDRICUESA  EKEPAET</t>
  </si>
  <si>
    <t>00784</t>
  </si>
  <si>
    <t>KAPAK  FI  68</t>
  </si>
  <si>
    <t>00785</t>
  </si>
  <si>
    <t>KAPAK  MIKRO  AYTIA</t>
  </si>
  <si>
    <t>00786</t>
  </si>
  <si>
    <t>KAPAK  MEGALO  AYTIA</t>
  </si>
  <si>
    <t>00787</t>
  </si>
  <si>
    <t>KAPAK  MIKRO  PIETO</t>
  </si>
  <si>
    <t>00788</t>
  </si>
  <si>
    <t>KAPAK  MEGALO  PIETO</t>
  </si>
  <si>
    <t>00789</t>
  </si>
  <si>
    <t>LLAMPA  2 X 0.75  10 A</t>
  </si>
  <si>
    <t>00790</t>
  </si>
  <si>
    <t>LLAMPA   7  W</t>
  </si>
  <si>
    <t>00791</t>
  </si>
  <si>
    <t>LLAMPA  LET  3 W</t>
  </si>
  <si>
    <t>00792</t>
  </si>
  <si>
    <t>LLAMBA  LET   5W</t>
  </si>
  <si>
    <t>00793</t>
  </si>
  <si>
    <t>SET  KAPSE  BATERIE  2m  X  10  mm</t>
  </si>
  <si>
    <t>00794</t>
  </si>
  <si>
    <t>SET KAPESE  BATERIE  2.5 m  x  10 mm</t>
  </si>
  <si>
    <t>00795</t>
  </si>
  <si>
    <t>SET  KAPSE  3 mX  10</t>
  </si>
  <si>
    <t>00796</t>
  </si>
  <si>
    <t>SET  KAPSE  3 m X 16</t>
  </si>
  <si>
    <t>00797</t>
  </si>
  <si>
    <t>SET  KAPSE  2 m X  10</t>
  </si>
  <si>
    <t>00798</t>
  </si>
  <si>
    <t>SET  KAPSE  2.5 M  x  10</t>
  </si>
  <si>
    <t>00799</t>
  </si>
  <si>
    <t>SET  KAPSE  3  m X10</t>
  </si>
  <si>
    <t>00800</t>
  </si>
  <si>
    <t>SET  KAPSE  3  M  X 16</t>
  </si>
  <si>
    <t>00801</t>
  </si>
  <si>
    <t>SET  KAPSE  3  M  X  25</t>
  </si>
  <si>
    <t>00802</t>
  </si>
  <si>
    <t>SET  KAPSE  4 M  25</t>
  </si>
  <si>
    <t>00803</t>
  </si>
  <si>
    <t>PRIZA  ZGJAT   3 X 1  1  1.8 W</t>
  </si>
  <si>
    <t>00804</t>
  </si>
  <si>
    <t>ADAPTOR   2 EOYKO   4</t>
  </si>
  <si>
    <t>00805</t>
  </si>
  <si>
    <t>ADAPTOR  TPIA</t>
  </si>
  <si>
    <t>00806</t>
  </si>
  <si>
    <t>ROZETA</t>
  </si>
  <si>
    <t>00807</t>
  </si>
  <si>
    <t>MBAJTESE</t>
  </si>
  <si>
    <t>00808</t>
  </si>
  <si>
    <t>KUTI  PLASTIKE</t>
  </si>
  <si>
    <t>00809</t>
  </si>
  <si>
    <t>KUTI PLASTIKE  FI  104</t>
  </si>
  <si>
    <t>00810</t>
  </si>
  <si>
    <t>KUTI  PLASTIKE  BAOY</t>
  </si>
  <si>
    <t>00811</t>
  </si>
  <si>
    <t>UPA  FI  8</t>
  </si>
  <si>
    <t>00812</t>
  </si>
  <si>
    <t>UPA  FI  10</t>
  </si>
  <si>
    <t>00813</t>
  </si>
  <si>
    <t>RADIATOR  33  X  400 X 2000</t>
  </si>
  <si>
    <t>00814</t>
  </si>
  <si>
    <t>NDEZES  AZ 4  M/B</t>
  </si>
  <si>
    <t>00815</t>
  </si>
  <si>
    <t>ENE ZGJERIMI  35 L</t>
  </si>
  <si>
    <t>00816</t>
  </si>
  <si>
    <t>MUFO  6 / G 3/4</t>
  </si>
  <si>
    <t>00817</t>
  </si>
  <si>
    <t>MYFO  6 /G  1</t>
  </si>
  <si>
    <t>00818</t>
  </si>
  <si>
    <t>BRYLA  6 /G 1  1/4</t>
  </si>
  <si>
    <t>00819</t>
  </si>
  <si>
    <t>BRYLA   MMB  90  1/2</t>
  </si>
  <si>
    <t>00820</t>
  </si>
  <si>
    <t>BRYLA  MMB  90  3/4</t>
  </si>
  <si>
    <t>00821</t>
  </si>
  <si>
    <t>BRYLA  MM B   90  1</t>
  </si>
  <si>
    <t>00822</t>
  </si>
  <si>
    <t>BRYLA  MEB  90  1/2</t>
  </si>
  <si>
    <t>00823</t>
  </si>
  <si>
    <t>BRYLA  MEB  90  1</t>
  </si>
  <si>
    <t>00824</t>
  </si>
  <si>
    <t>TAPA   M  1/2</t>
  </si>
  <si>
    <t>00825</t>
  </si>
  <si>
    <t>REDUKSION  3/4  X  1/2</t>
  </si>
  <si>
    <t>00826</t>
  </si>
  <si>
    <t>REDUKSION   XING 11/4   X  1</t>
  </si>
  <si>
    <t>00827</t>
  </si>
  <si>
    <t>REDUKSION  XING  11/4  X 3</t>
  </si>
  <si>
    <t>00828</t>
  </si>
  <si>
    <t>MUFO  3/4  X  1/2</t>
  </si>
  <si>
    <t>00829</t>
  </si>
  <si>
    <t>MUFO  1  X 1/2</t>
  </si>
  <si>
    <t>00830</t>
  </si>
  <si>
    <t>MUFO  6/G  2X  11/4</t>
  </si>
  <si>
    <t>00831</t>
  </si>
  <si>
    <t>MUFO  MEB  1/2</t>
  </si>
  <si>
    <t>00832</t>
  </si>
  <si>
    <t>MUFO  MEB  1</t>
  </si>
  <si>
    <t>00833</t>
  </si>
  <si>
    <t>TAF   FI  1/2</t>
  </si>
  <si>
    <t>00835</t>
  </si>
  <si>
    <t>MUFO  3/4</t>
  </si>
  <si>
    <t>00836</t>
  </si>
  <si>
    <t>MUFO  1</t>
  </si>
  <si>
    <t>00837</t>
  </si>
  <si>
    <t>REDUKSION  M E B 3/4</t>
  </si>
  <si>
    <t>00838</t>
  </si>
  <si>
    <t>REDUKSI0N  M E B  1</t>
  </si>
  <si>
    <t>00839</t>
  </si>
  <si>
    <t>RIEDUKSION   MMB  1</t>
  </si>
  <si>
    <t>00840</t>
  </si>
  <si>
    <t>RIEDUKSION  6 G  1/2 M</t>
  </si>
  <si>
    <t>00841</t>
  </si>
  <si>
    <t>ASPIRATOR  DUSHI</t>
  </si>
  <si>
    <t>00842</t>
  </si>
  <si>
    <t>SALISHENT  DUSHI</t>
  </si>
  <si>
    <t>00843</t>
  </si>
  <si>
    <t>REKORDERI 20X1/2 PN 20</t>
  </si>
  <si>
    <t>00844</t>
  </si>
  <si>
    <t>VANA  3/4  X3/4XOHL-OHL</t>
  </si>
  <si>
    <t>00845</t>
  </si>
  <si>
    <t>RADIATORE 22X900X700</t>
  </si>
  <si>
    <t>00846</t>
  </si>
  <si>
    <t>RADIATOR  22X500X1600</t>
  </si>
  <si>
    <t>00847</t>
  </si>
  <si>
    <t>RADIATOR  22X500X1800</t>
  </si>
  <si>
    <t>00848</t>
  </si>
  <si>
    <t>AFTO  750  ML</t>
  </si>
  <si>
    <t>00849</t>
  </si>
  <si>
    <t>AFRO  300 ML</t>
  </si>
  <si>
    <t>00850</t>
  </si>
  <si>
    <t>SILIKON  280 ML</t>
  </si>
  <si>
    <t>00851</t>
  </si>
  <si>
    <t>RADIATOR  A22600-800</t>
  </si>
  <si>
    <t>00852</t>
  </si>
  <si>
    <t>RADIATOR  PLLAKE  A22600-1200</t>
  </si>
  <si>
    <t>00853</t>
  </si>
  <si>
    <t>RADIATOR PLLAKE  A22600-1800</t>
  </si>
  <si>
    <t>00854</t>
  </si>
  <si>
    <t>RADIATOR PLLAK  A22900-700</t>
  </si>
  <si>
    <t>00856</t>
  </si>
  <si>
    <t>RADIATOR  PLLAK  A 33900-1200</t>
  </si>
  <si>
    <t>00858</t>
  </si>
  <si>
    <t>RADIATOR PLLAK  A 33600-1400</t>
  </si>
  <si>
    <t>00857</t>
  </si>
  <si>
    <t>RADIATORE PLLAK A33600-1200</t>
  </si>
  <si>
    <t>00859</t>
  </si>
  <si>
    <t>RAD PLLAK  300 22 0.800</t>
  </si>
  <si>
    <t>00860</t>
  </si>
  <si>
    <t>RAD    600 22 1800</t>
  </si>
  <si>
    <t>00861</t>
  </si>
  <si>
    <t>RAD PLLAK  600 22 1800</t>
  </si>
  <si>
    <t>00862</t>
  </si>
  <si>
    <t>RAD PLLAK  900 22 0.700</t>
  </si>
  <si>
    <t>00863</t>
  </si>
  <si>
    <t>RAD PLLAK  900 22 1000</t>
  </si>
  <si>
    <t>00864</t>
  </si>
  <si>
    <t>RAD PLLAK  900 22 1100</t>
  </si>
  <si>
    <t>00865</t>
  </si>
  <si>
    <t>RAD PLLAK  300 22 1200</t>
  </si>
  <si>
    <t>00866</t>
  </si>
  <si>
    <t>RAD PLLAK  300 22 1400</t>
  </si>
  <si>
    <t>00867</t>
  </si>
  <si>
    <t>RADIATOR PLLAK  300 22 1600</t>
  </si>
  <si>
    <t>00868</t>
  </si>
  <si>
    <t>RAD PLLAK 300 22 1800</t>
  </si>
  <si>
    <t>00869</t>
  </si>
  <si>
    <t>RAD PLLAK 400 22 1200</t>
  </si>
  <si>
    <t>00870</t>
  </si>
  <si>
    <t>RAD PLLAK  400 22 1400</t>
  </si>
  <si>
    <t>00871</t>
  </si>
  <si>
    <t>RAD PLLAK 400 22 1600</t>
  </si>
  <si>
    <t>00872</t>
  </si>
  <si>
    <t>RAD PLLAK  400 33 1800</t>
  </si>
  <si>
    <t>00873</t>
  </si>
  <si>
    <t>IZOLUES I ZI  9-15</t>
  </si>
  <si>
    <t>00874</t>
  </si>
  <si>
    <t>TUBO  FI  25</t>
  </si>
  <si>
    <t>00875</t>
  </si>
  <si>
    <t>TUB MAK I ZI  18 X 25</t>
  </si>
  <si>
    <t>00876</t>
  </si>
  <si>
    <t>TUBO INOKS -316 L 20 1 20 cm</t>
  </si>
  <si>
    <t>00877</t>
  </si>
  <si>
    <t>TUBO INOKA 316 L 20 25 M</t>
  </si>
  <si>
    <t>00878</t>
  </si>
  <si>
    <t>TUBO INOKS 316 L 16 3/4  25 M</t>
  </si>
  <si>
    <t>00879</t>
  </si>
  <si>
    <t>REK  FEMER 20 X 1/2</t>
  </si>
  <si>
    <t>00880</t>
  </si>
  <si>
    <t>GLOBA  GALIXHANE  90 MM 1/4</t>
  </si>
  <si>
    <t>00881</t>
  </si>
  <si>
    <t>SIFON  LAVAMAN FI  40  X 1 1/4</t>
  </si>
  <si>
    <t>00882</t>
  </si>
  <si>
    <t>TUBO  BRYL  40 150</t>
  </si>
  <si>
    <t>00883</t>
  </si>
  <si>
    <t>RADIATORE  33X 300X900</t>
  </si>
  <si>
    <t>00884</t>
  </si>
  <si>
    <t>RADIATOR  33 X300 X 1000</t>
  </si>
  <si>
    <t>00885</t>
  </si>
  <si>
    <t>ZORE  DUSHI</t>
  </si>
  <si>
    <t>00886</t>
  </si>
  <si>
    <t>RADIATOR  PANELS   G 500-830</t>
  </si>
  <si>
    <t>00887</t>
  </si>
  <si>
    <t>PANEL  150 L</t>
  </si>
  <si>
    <t>00888</t>
  </si>
  <si>
    <t>IZOLATOR  666-9  9 X 22</t>
  </si>
  <si>
    <t>00889</t>
  </si>
  <si>
    <t>IZOLATOR  666-9 X 28</t>
  </si>
  <si>
    <t>00890</t>
  </si>
  <si>
    <t>IZOLATOR   666-9 X 35</t>
  </si>
  <si>
    <t>00891</t>
  </si>
  <si>
    <t>IZOLATOR   666-6  X 22</t>
  </si>
  <si>
    <t>00892</t>
  </si>
  <si>
    <t>IZOLATOR  999- 6 X 28</t>
  </si>
  <si>
    <t>00893</t>
  </si>
  <si>
    <t>IZOLATOR  666-6 X 35</t>
  </si>
  <si>
    <t>00895</t>
  </si>
  <si>
    <t>IZOLATOR  666-9  X 48</t>
  </si>
  <si>
    <t>00894</t>
  </si>
  <si>
    <t>IZOLATOR  666- 9  X 60</t>
  </si>
  <si>
    <t>00896</t>
  </si>
  <si>
    <t>BOLIERE  NB - EN  50</t>
  </si>
  <si>
    <t>00897</t>
  </si>
  <si>
    <t>NDEZES  EN</t>
  </si>
  <si>
    <t>00898</t>
  </si>
  <si>
    <t>FILTER  5 KONIK  3/4</t>
  </si>
  <si>
    <t>00899</t>
  </si>
  <si>
    <t>FILTER  5 KONIK  1 "</t>
  </si>
  <si>
    <t>00900</t>
  </si>
  <si>
    <t>SKORE  INOX  12X12</t>
  </si>
  <si>
    <t>00901</t>
  </si>
  <si>
    <t>SIFON  FI  50</t>
  </si>
  <si>
    <t>00902</t>
  </si>
  <si>
    <t>SIFON  INOX    FI  32</t>
  </si>
  <si>
    <t>00903</t>
  </si>
  <si>
    <t>SIFON  INOX  FI  50</t>
  </si>
  <si>
    <t>00904</t>
  </si>
  <si>
    <t>ZORE  TEKE</t>
  </si>
  <si>
    <t>00905</t>
  </si>
  <si>
    <t>SIFON  NEPOXY</t>
  </si>
  <si>
    <t>00906</t>
  </si>
  <si>
    <t>SIFON   FI  40  X 1  1/2</t>
  </si>
  <si>
    <t>00907</t>
  </si>
  <si>
    <t>SIFON    50  CM</t>
  </si>
  <si>
    <t>00908</t>
  </si>
  <si>
    <t>ZORE SHKARKIMI   ABC</t>
  </si>
  <si>
    <t>00909</t>
  </si>
  <si>
    <t>SPIRAL  1  1/4  CM</t>
  </si>
  <si>
    <t>00910</t>
  </si>
  <si>
    <t>SPIRAL   1  1/4   60  CM</t>
  </si>
  <si>
    <t>00911</t>
  </si>
  <si>
    <t>SPIRAL  BT  0-0- 70 CM</t>
  </si>
  <si>
    <t>00912</t>
  </si>
  <si>
    <t>SPIRAL  INOX   A 1/2  -03/8</t>
  </si>
  <si>
    <t>00913</t>
  </si>
  <si>
    <t>PJATKA</t>
  </si>
  <si>
    <t>00914</t>
  </si>
  <si>
    <t>SPIRALE    1  100 CM</t>
  </si>
  <si>
    <t>00915</t>
  </si>
  <si>
    <t>FILTERA  MOD  7 "  3/4</t>
  </si>
  <si>
    <t>00916</t>
  </si>
  <si>
    <t>FILTER    10  MIC</t>
  </si>
  <si>
    <t>00917</t>
  </si>
  <si>
    <t xml:space="preserve"> P V C    236  ML</t>
  </si>
  <si>
    <t>00918</t>
  </si>
  <si>
    <t>ENE ZGJERIMI  24 LIT</t>
  </si>
  <si>
    <t>00919</t>
  </si>
  <si>
    <t>ENE ZGJERIMI  19  LIT</t>
  </si>
  <si>
    <t>00920</t>
  </si>
  <si>
    <t>TUBO  6 X 10/3 TM</t>
  </si>
  <si>
    <t>00921</t>
  </si>
  <si>
    <t>BRYLA  FI  40</t>
  </si>
  <si>
    <t>00922</t>
  </si>
  <si>
    <t>TAF  FI  100</t>
  </si>
  <si>
    <t>00923</t>
  </si>
  <si>
    <t>BRYLA   FI  160/90</t>
  </si>
  <si>
    <t>00924</t>
  </si>
  <si>
    <t>BRYLA  FI  160/45</t>
  </si>
  <si>
    <t>00925</t>
  </si>
  <si>
    <t>TUBO  FI  100/ 6ATM</t>
  </si>
  <si>
    <t>00926</t>
  </si>
  <si>
    <t>TUBO   FI 6X10/3TM</t>
  </si>
  <si>
    <t>00927</t>
  </si>
  <si>
    <t>BRYLA  FI  100/90</t>
  </si>
  <si>
    <t>00928</t>
  </si>
  <si>
    <t>BRYLA  FI  100/45</t>
  </si>
  <si>
    <t>00929</t>
  </si>
  <si>
    <t>TAF   FI  100</t>
  </si>
  <si>
    <t>00931</t>
  </si>
  <si>
    <t xml:space="preserve">  Y   FI  40</t>
  </si>
  <si>
    <t>00932</t>
  </si>
  <si>
    <t>TAF   FI 100/50</t>
  </si>
  <si>
    <t>00933</t>
  </si>
  <si>
    <t>PSI   FI  100</t>
  </si>
  <si>
    <t>00934</t>
  </si>
  <si>
    <t>TUBO  E BARDHE  FI 75/3</t>
  </si>
  <si>
    <t>00935</t>
  </si>
  <si>
    <t>SPRUCATOR  US-415</t>
  </si>
  <si>
    <t>00936</t>
  </si>
  <si>
    <t>REKORDERI    GRI</t>
  </si>
  <si>
    <t>00937</t>
  </si>
  <si>
    <t>REDORDERI  P V C PISSU</t>
  </si>
  <si>
    <t>00938</t>
  </si>
  <si>
    <t>REKORDERI MONBLOK</t>
  </si>
  <si>
    <t>00939</t>
  </si>
  <si>
    <t>REKORDERI     LAVABO CONTASI</t>
  </si>
  <si>
    <t>00940</t>
  </si>
  <si>
    <t>RADIATOR  400-800</t>
  </si>
  <si>
    <t>00941</t>
  </si>
  <si>
    <t>RADIATOR  400-1700</t>
  </si>
  <si>
    <t>00942</t>
  </si>
  <si>
    <t>RADIATOR  500-800</t>
  </si>
  <si>
    <t>00943</t>
  </si>
  <si>
    <t>RADIATOR  500-1400</t>
  </si>
  <si>
    <t>00944</t>
  </si>
  <si>
    <t>KAPAK  INTERRUPTIBLE</t>
  </si>
  <si>
    <t>00945</t>
  </si>
  <si>
    <t>KASETA    12"</t>
  </si>
  <si>
    <t>00946</t>
  </si>
  <si>
    <t>TUBO  6/10/ 6 ATM</t>
  </si>
  <si>
    <t>00947</t>
  </si>
  <si>
    <t>BRYLA  6*10/90</t>
  </si>
  <si>
    <t>00948</t>
  </si>
  <si>
    <t>REKORD FI  160/125</t>
  </si>
  <si>
    <t>00949</t>
  </si>
  <si>
    <t>BRYLA  6*10/45</t>
  </si>
  <si>
    <t>00950</t>
  </si>
  <si>
    <t>BOLIER  500 L</t>
  </si>
  <si>
    <t>00951</t>
  </si>
  <si>
    <t>SPIRAL  INOX  A O 80 CM</t>
  </si>
  <si>
    <t>00952</t>
  </si>
  <si>
    <t>ZORE  SHKARKIMI  FI  70 X11/2</t>
  </si>
  <si>
    <t>00953</t>
  </si>
  <si>
    <t>SKARE INOX  FI  100</t>
  </si>
  <si>
    <t>00954</t>
  </si>
  <si>
    <t>FILTER   1/2</t>
  </si>
  <si>
    <t>00955</t>
  </si>
  <si>
    <t>FILTER   3/4</t>
  </si>
  <si>
    <t>00956</t>
  </si>
  <si>
    <t>SPIRAL  L   50 CM</t>
  </si>
  <si>
    <t>00957</t>
  </si>
  <si>
    <t>VANA  1/2 X1/2</t>
  </si>
  <si>
    <t>00958</t>
  </si>
  <si>
    <t>VANA  1/2</t>
  </si>
  <si>
    <t>00959</t>
  </si>
  <si>
    <t>SKARE  INOX  20  X 20</t>
  </si>
  <si>
    <t>00960</t>
  </si>
  <si>
    <t>SPIRAL  INOX -316 L 16 3/4/ 25 M</t>
  </si>
  <si>
    <t>00961</t>
  </si>
  <si>
    <t>SPIRAL  INOX  316L  20   25CM</t>
  </si>
  <si>
    <t>00962</t>
  </si>
  <si>
    <t>SPIRAL  INOX  316 L  20  1  20 CM</t>
  </si>
  <si>
    <t>00963</t>
  </si>
  <si>
    <t>KASETA     45  X 35</t>
  </si>
  <si>
    <t>00964</t>
  </si>
  <si>
    <t>KASETA  45 X  45</t>
  </si>
  <si>
    <t>00965</t>
  </si>
  <si>
    <t>KASETA  45  X 50</t>
  </si>
  <si>
    <t>00966</t>
  </si>
  <si>
    <t>KASETA  45  X 55</t>
  </si>
  <si>
    <t>00967</t>
  </si>
  <si>
    <t>SPIRAL  INOX  A O 40 CM</t>
  </si>
  <si>
    <t>00968</t>
  </si>
  <si>
    <t>SPIRAL  INOX  BT A-O 60 CM</t>
  </si>
  <si>
    <t>00969</t>
  </si>
  <si>
    <t>SPIRAL INOX  A 0 80 CM</t>
  </si>
  <si>
    <t>00970</t>
  </si>
  <si>
    <t>SPIRAL  INOX  BT O-O 80 CM</t>
  </si>
  <si>
    <t>00971</t>
  </si>
  <si>
    <t>SPIRAL  INOX BT  O-O 60CM</t>
  </si>
  <si>
    <t>00972</t>
  </si>
  <si>
    <t>SPIRAL  I ZI  FI  28  50 CM</t>
  </si>
  <si>
    <t>00973</t>
  </si>
  <si>
    <t>SPIRAL I  KUQ  FI 28  50 CM</t>
  </si>
  <si>
    <t>00974</t>
  </si>
  <si>
    <t>TUB  MAK I ZI  FI  20(PE 100) 16 A</t>
  </si>
  <si>
    <t>00975</t>
  </si>
  <si>
    <t>BATERI  TOSHIBA  2A</t>
  </si>
  <si>
    <t>00976</t>
  </si>
  <si>
    <t>BATERI  TOSHIBA  3A</t>
  </si>
  <si>
    <t>00977</t>
  </si>
  <si>
    <t>BATERI  TOSHIBA  C</t>
  </si>
  <si>
    <t>00978</t>
  </si>
  <si>
    <t>BATERI  TOSHIBA  D</t>
  </si>
  <si>
    <t>00979</t>
  </si>
  <si>
    <t>BATERI  TIOSHIBA 9 V</t>
  </si>
  <si>
    <t>00980</t>
  </si>
  <si>
    <t>LLAMPA  TE  NDRYSHENE</t>
  </si>
  <si>
    <t>00981</t>
  </si>
  <si>
    <t>SETE    WC TE  NDRYSHEME</t>
  </si>
  <si>
    <t>00982</t>
  </si>
  <si>
    <t>KASETA  METALIKE 45 X 60</t>
  </si>
  <si>
    <t>00983</t>
  </si>
  <si>
    <t>TUB I ZI  22 X 3</t>
  </si>
  <si>
    <t>00984</t>
  </si>
  <si>
    <t xml:space="preserve"> P V C  GRI  250 ML</t>
  </si>
  <si>
    <t>00985</t>
  </si>
  <si>
    <t>P  V  C    250  ML</t>
  </si>
  <si>
    <t>00986</t>
  </si>
  <si>
    <t>BIDON  1  L</t>
  </si>
  <si>
    <t>00987</t>
  </si>
  <si>
    <t>BIDON  4 L /03</t>
  </si>
  <si>
    <t>00988</t>
  </si>
  <si>
    <t>REZISTENCA  ABIDH  3.5 KW</t>
  </si>
  <si>
    <t>00989</t>
  </si>
  <si>
    <t>REZISTENCA   ABIDH 3.5 KW  KONTH</t>
  </si>
  <si>
    <t>00990</t>
  </si>
  <si>
    <t>REZISTENCA</t>
  </si>
  <si>
    <t>00991</t>
  </si>
  <si>
    <t>SPIRAL  1"  80  CM</t>
  </si>
  <si>
    <t>00992</t>
  </si>
  <si>
    <t>SPIRAL  3/4   50 CM</t>
  </si>
  <si>
    <t>00993</t>
  </si>
  <si>
    <t>SPIRAL   3/4  60  CM</t>
  </si>
  <si>
    <t>00994</t>
  </si>
  <si>
    <t>SPIRAL  50/100  O-O 3/4</t>
  </si>
  <si>
    <t>00995</t>
  </si>
  <si>
    <t>SPIRAL  29/52   O-O  3/4</t>
  </si>
  <si>
    <t>00996</t>
  </si>
  <si>
    <t>SPIRAL  INOX  BT  O-O 30 CM</t>
  </si>
  <si>
    <t>00997</t>
  </si>
  <si>
    <t>SPIRAL  INOX  BT  O-O 40 CM</t>
  </si>
  <si>
    <t>00998</t>
  </si>
  <si>
    <t>SPIRAL  INOX  BT O-O 50  CM</t>
  </si>
  <si>
    <t>00999</t>
  </si>
  <si>
    <t>SPIRAL  INOX  BT  O-O 70 CM</t>
  </si>
  <si>
    <t>001001</t>
  </si>
  <si>
    <t>SPIRALE  INOX  BT O-O 40 CM 1/2 X 3/8</t>
  </si>
  <si>
    <t>001002</t>
  </si>
  <si>
    <t>SPIRALE  INOX   BT O-O  50  CM 1/2 X 3/8</t>
  </si>
  <si>
    <t>001003</t>
  </si>
  <si>
    <t>SOIRAL  INOX  BT A-O 70 CM</t>
  </si>
  <si>
    <t>001004</t>
  </si>
  <si>
    <t>SPIRAL  MONOFORO  40 CM</t>
  </si>
  <si>
    <t>001005</t>
  </si>
  <si>
    <t>SPIRAL   MONOFOR  60 CM</t>
  </si>
  <si>
    <t>001006</t>
  </si>
  <si>
    <t>IZOLUES  9-76</t>
  </si>
  <si>
    <t>001007</t>
  </si>
  <si>
    <t>IZOLUES  9-88</t>
  </si>
  <si>
    <t>001009</t>
  </si>
  <si>
    <t>BRYLA  FI 32/45</t>
  </si>
  <si>
    <t>001010</t>
  </si>
  <si>
    <t>BRYLA  FI  32/90</t>
  </si>
  <si>
    <t>001011</t>
  </si>
  <si>
    <t>Y  100  150</t>
  </si>
  <si>
    <t>001012</t>
  </si>
  <si>
    <t>SISTOLI  75/150</t>
  </si>
  <si>
    <t>001013</t>
  </si>
  <si>
    <t>SISTOLI  160/125</t>
  </si>
  <si>
    <t>001014</t>
  </si>
  <si>
    <t>TUBO  FI 140 3 ATM</t>
  </si>
  <si>
    <t>001015</t>
  </si>
  <si>
    <t xml:space="preserve"> Y  6 X  10  FI  50</t>
  </si>
  <si>
    <t>001016</t>
  </si>
  <si>
    <t>KASETA METALIKE  45 X 40</t>
  </si>
  <si>
    <t>001017</t>
  </si>
  <si>
    <t>KASETA  METALIKE 45 X 70</t>
  </si>
  <si>
    <t>001018</t>
  </si>
  <si>
    <t>KASETA  METALIKE 45 X 80</t>
  </si>
  <si>
    <t>001019</t>
  </si>
  <si>
    <t>BRYLA  26 X 3 X1</t>
  </si>
  <si>
    <t>001020</t>
  </si>
  <si>
    <t>REKORDERI   16X2X1/2</t>
  </si>
  <si>
    <t>001021</t>
  </si>
  <si>
    <t>MASTUS 28X1 1/4</t>
  </si>
  <si>
    <t>001022</t>
  </si>
  <si>
    <t>KOLEKTORE</t>
  </si>
  <si>
    <t>001023</t>
  </si>
  <si>
    <t>REKORDERI  FI   FI   2</t>
  </si>
  <si>
    <t>001024</t>
  </si>
  <si>
    <t>VANA + REKORDERI</t>
  </si>
  <si>
    <t>001025</t>
  </si>
  <si>
    <t>RIDUKSION  18 X15</t>
  </si>
  <si>
    <t>001026</t>
  </si>
  <si>
    <t>SPIRAL  FI  FI  60 CM</t>
  </si>
  <si>
    <t>001027</t>
  </si>
  <si>
    <t>SPIRAL   200 CM</t>
  </si>
  <si>
    <t>001028</t>
  </si>
  <si>
    <t>SPIRAL  175  CM</t>
  </si>
  <si>
    <t>001029</t>
  </si>
  <si>
    <t>SPIRAL  11/4  30 CM</t>
  </si>
  <si>
    <t>001030</t>
  </si>
  <si>
    <t>SPIRAL 2"  30 CM</t>
  </si>
  <si>
    <t>001031</t>
  </si>
  <si>
    <t>SPIRALE  2   40 CM</t>
  </si>
  <si>
    <t>001032</t>
  </si>
  <si>
    <t>SIFON  1/2</t>
  </si>
  <si>
    <t>001033</t>
  </si>
  <si>
    <t>RADIATOR  22X400X2000</t>
  </si>
  <si>
    <t>001034</t>
  </si>
  <si>
    <t>SPIRAL  16X2</t>
  </si>
  <si>
    <t>001035</t>
  </si>
  <si>
    <t>TUBO   FI  28  50 M</t>
  </si>
  <si>
    <t>001036</t>
  </si>
  <si>
    <t>TUBO  FI 18 X2.0   100 M</t>
  </si>
  <si>
    <t>001037</t>
  </si>
  <si>
    <t>P.V.C.  3-4 POLLO</t>
  </si>
  <si>
    <t>001038</t>
  </si>
  <si>
    <t>VANA  1/2  X3/4</t>
  </si>
  <si>
    <t>001039</t>
  </si>
  <si>
    <t>REKORD  24X19  16X2</t>
  </si>
  <si>
    <t>001040</t>
  </si>
  <si>
    <t>AKSESORE  SET</t>
  </si>
  <si>
    <t>001041</t>
  </si>
  <si>
    <t>001042</t>
  </si>
  <si>
    <t>VALVIDHA  11/4</t>
  </si>
  <si>
    <t>Printuar nga Alpha Business     www.imb.al</t>
  </si>
  <si>
    <t>Pasqyra e Ndryshimeve ne Kapital Viti 2016</t>
  </si>
  <si>
    <t>Date 26/03/2016</t>
  </si>
  <si>
    <t>Pozicioni financiar më 31 dhjetor 2015</t>
  </si>
  <si>
    <t>Pozicioni financiar i rideklaruar më 31 dhjetor2016
2015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</si>
</sst>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_L_e_k_-;\-* #,##0_L_e_k_-;_-* &quot;-&quot;??_L_e_k_-;_-@_-"/>
    <numFmt numFmtId="167" formatCode="_(* #,##0.0_);_(* \(#,##0.0\);_(* &quot;-&quot;??_);_(@_)"/>
    <numFmt numFmtId="168" formatCode="0.0"/>
    <numFmt numFmtId="169" formatCode="#,##0.00_);\-#,##0.00"/>
    <numFmt numFmtId="170" formatCode="dd\/mm\/yyyy"/>
  </numFmts>
  <fonts count="49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Calibri"/>
      <family val="2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14"/>
      <name val="Times New Roman"/>
      <family val="1"/>
    </font>
    <font>
      <sz val="14"/>
      <color rgb="FF000000"/>
      <name val="Times New Roman"/>
      <family val="1"/>
    </font>
    <font>
      <u/>
      <sz val="14"/>
      <name val="Times New Roman"/>
      <family val="1"/>
    </font>
    <font>
      <sz val="22"/>
      <name val="Times New Roman"/>
      <family val="1"/>
    </font>
    <font>
      <sz val="22"/>
      <color rgb="FF000000"/>
      <name val="Times New Roman"/>
      <family val="1"/>
    </font>
    <font>
      <b/>
      <sz val="22"/>
      <name val="Times New Roman"/>
      <family val="1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CE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name val="Arial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</font>
    <font>
      <b/>
      <sz val="12"/>
      <color indexed="8"/>
      <name val="Arial"/>
    </font>
    <font>
      <b/>
      <sz val="10"/>
      <color indexed="8"/>
      <name val="MS Sans Serif"/>
      <family val="2"/>
    </font>
    <font>
      <sz val="9.9499999999999993"/>
      <color indexed="8"/>
      <name val="Arial"/>
    </font>
    <font>
      <b/>
      <sz val="8.9"/>
      <color indexed="8"/>
      <name val="Tahoma"/>
    </font>
    <font>
      <sz val="8.0500000000000007"/>
      <color indexed="8"/>
      <name val="Arial"/>
    </font>
    <font>
      <b/>
      <sz val="9"/>
      <color indexed="8"/>
      <name val="Arial"/>
    </font>
    <font>
      <sz val="6.95"/>
      <color indexed="8"/>
      <name val="Tahoma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8" fillId="0" borderId="0"/>
    <xf numFmtId="165" fontId="18" fillId="0" borderId="0" applyFont="0" applyFill="0" applyBorder="0" applyAlignment="0" applyProtection="0"/>
    <xf numFmtId="0" fontId="32" fillId="0" borderId="0"/>
    <xf numFmtId="43" fontId="1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01">
    <xf numFmtId="0" fontId="0" fillId="0" borderId="0" xfId="0"/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textRotation="180" wrapText="1"/>
    </xf>
    <xf numFmtId="0" fontId="4" fillId="0" borderId="0" xfId="0" applyFont="1"/>
    <xf numFmtId="0" fontId="2" fillId="0" borderId="0" xfId="0" applyFont="1"/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0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0" xfId="0" applyFont="1"/>
    <xf numFmtId="0" fontId="10" fillId="0" borderId="10" xfId="0" applyFont="1" applyBorder="1"/>
    <xf numFmtId="0" fontId="10" fillId="0" borderId="0" xfId="0" applyFont="1" applyBorder="1"/>
    <xf numFmtId="0" fontId="10" fillId="0" borderId="11" xfId="0" applyFont="1" applyBorder="1"/>
    <xf numFmtId="0" fontId="10" fillId="0" borderId="6" xfId="0" applyFont="1" applyBorder="1"/>
    <xf numFmtId="0" fontId="10" fillId="0" borderId="16" xfId="0" applyFont="1" applyBorder="1"/>
    <xf numFmtId="0" fontId="11" fillId="0" borderId="0" xfId="0" applyFont="1" applyBorder="1"/>
    <xf numFmtId="0" fontId="11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3" fillId="0" borderId="0" xfId="0" applyFont="1"/>
    <xf numFmtId="0" fontId="13" fillId="0" borderId="10" xfId="0" applyFont="1" applyBorder="1"/>
    <xf numFmtId="0" fontId="13" fillId="0" borderId="0" xfId="0" applyFont="1" applyBorder="1"/>
    <xf numFmtId="0" fontId="12" fillId="0" borderId="0" xfId="0" applyFont="1" applyBorder="1"/>
    <xf numFmtId="0" fontId="13" fillId="0" borderId="11" xfId="0" applyFont="1" applyBorder="1"/>
    <xf numFmtId="0" fontId="4" fillId="0" borderId="0" xfId="0" applyFont="1" applyAlignment="1">
      <alignment horizontal="center" vertical="center"/>
    </xf>
    <xf numFmtId="43" fontId="1" fillId="0" borderId="3" xfId="1" applyFont="1" applyBorder="1" applyAlignment="1">
      <alignment horizontal="center" vertical="top"/>
    </xf>
    <xf numFmtId="43" fontId="2" fillId="0" borderId="3" xfId="1" applyFont="1" applyBorder="1" applyAlignment="1">
      <alignment horizontal="center" vertical="top"/>
    </xf>
    <xf numFmtId="0" fontId="10" fillId="0" borderId="17" xfId="0" applyFont="1" applyBorder="1"/>
    <xf numFmtId="0" fontId="1" fillId="0" borderId="10" xfId="0" applyFont="1" applyBorder="1"/>
    <xf numFmtId="164" fontId="4" fillId="0" borderId="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top"/>
    </xf>
    <xf numFmtId="164" fontId="7" fillId="0" borderId="3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top"/>
    </xf>
    <xf numFmtId="164" fontId="7" fillId="0" borderId="3" xfId="1" applyNumberFormat="1" applyFont="1" applyBorder="1" applyAlignment="1">
      <alignment horizontal="right" vertical="top"/>
    </xf>
    <xf numFmtId="164" fontId="7" fillId="0" borderId="3" xfId="1" applyNumberFormat="1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center" vertical="top"/>
    </xf>
    <xf numFmtId="164" fontId="1" fillId="0" borderId="3" xfId="1" applyNumberFormat="1" applyFont="1" applyBorder="1" applyAlignment="1">
      <alignment horizontal="center" vertical="top" wrapText="1"/>
    </xf>
    <xf numFmtId="164" fontId="0" fillId="0" borderId="2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horizontal="left" vertical="top" wrapText="1"/>
    </xf>
    <xf numFmtId="164" fontId="0" fillId="0" borderId="3" xfId="1" applyNumberFormat="1" applyFont="1" applyBorder="1" applyAlignment="1">
      <alignment horizontal="left" vertical="top"/>
    </xf>
    <xf numFmtId="164" fontId="2" fillId="0" borderId="3" xfId="1" applyNumberFormat="1" applyFont="1" applyBorder="1" applyAlignment="1">
      <alignment horizontal="left" vertical="top" wrapText="1"/>
    </xf>
    <xf numFmtId="164" fontId="2" fillId="0" borderId="3" xfId="1" applyNumberFormat="1" applyFont="1" applyBorder="1" applyAlignment="1">
      <alignment horizontal="left" vertical="top"/>
    </xf>
    <xf numFmtId="0" fontId="18" fillId="0" borderId="0" xfId="2"/>
    <xf numFmtId="0" fontId="18" fillId="0" borderId="0" xfId="2" applyBorder="1"/>
    <xf numFmtId="0" fontId="18" fillId="0" borderId="20" xfId="2" applyBorder="1"/>
    <xf numFmtId="0" fontId="21" fillId="0" borderId="5" xfId="2" applyFont="1" applyBorder="1"/>
    <xf numFmtId="0" fontId="18" fillId="0" borderId="5" xfId="2" applyBorder="1"/>
    <xf numFmtId="0" fontId="18" fillId="0" borderId="19" xfId="2" applyBorder="1"/>
    <xf numFmtId="0" fontId="18" fillId="0" borderId="22" xfId="2" applyBorder="1"/>
    <xf numFmtId="0" fontId="21" fillId="0" borderId="0" xfId="2" applyFont="1"/>
    <xf numFmtId="0" fontId="15" fillId="0" borderId="0" xfId="2" applyFont="1" applyAlignment="1">
      <alignment horizontal="left" vertical="center"/>
    </xf>
    <xf numFmtId="0" fontId="22" fillId="0" borderId="22" xfId="2" applyFont="1" applyBorder="1"/>
    <xf numFmtId="0" fontId="22" fillId="0" borderId="0" xfId="2" applyFont="1"/>
    <xf numFmtId="0" fontId="23" fillId="0" borderId="0" xfId="2" applyFont="1"/>
    <xf numFmtId="0" fontId="20" fillId="0" borderId="0" xfId="2" applyFont="1"/>
    <xf numFmtId="0" fontId="24" fillId="0" borderId="0" xfId="2" applyFont="1" applyAlignment="1">
      <alignment horizontal="right"/>
    </xf>
    <xf numFmtId="166" fontId="24" fillId="0" borderId="0" xfId="3" applyNumberFormat="1" applyFont="1"/>
    <xf numFmtId="0" fontId="24" fillId="0" borderId="0" xfId="2" applyFont="1"/>
    <xf numFmtId="0" fontId="22" fillId="0" borderId="0" xfId="2" applyFont="1" applyAlignment="1">
      <alignment horizontal="right"/>
    </xf>
    <xf numFmtId="166" fontId="22" fillId="0" borderId="0" xfId="3" applyNumberFormat="1" applyFont="1"/>
    <xf numFmtId="0" fontId="18" fillId="0" borderId="22" xfId="2" applyFont="1" applyBorder="1"/>
    <xf numFmtId="0" fontId="25" fillId="0" borderId="22" xfId="2" applyFont="1" applyBorder="1" applyAlignment="1">
      <alignment horizontal="left"/>
    </xf>
    <xf numFmtId="0" fontId="25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7" fillId="0" borderId="0" xfId="2" applyFont="1"/>
    <xf numFmtId="0" fontId="22" fillId="0" borderId="0" xfId="2" applyFont="1" applyBorder="1"/>
    <xf numFmtId="0" fontId="24" fillId="0" borderId="0" xfId="2" applyFont="1" applyBorder="1"/>
    <xf numFmtId="0" fontId="22" fillId="0" borderId="5" xfId="2" applyFont="1" applyBorder="1"/>
    <xf numFmtId="0" fontId="24" fillId="0" borderId="5" xfId="2" applyFont="1" applyBorder="1"/>
    <xf numFmtId="0" fontId="22" fillId="0" borderId="17" xfId="2" applyFont="1" applyBorder="1"/>
    <xf numFmtId="0" fontId="22" fillId="0" borderId="20" xfId="2" applyFont="1" applyBorder="1"/>
    <xf numFmtId="0" fontId="24" fillId="0" borderId="19" xfId="2" applyFont="1" applyBorder="1"/>
    <xf numFmtId="0" fontId="19" fillId="0" borderId="0" xfId="2" applyFont="1" applyBorder="1" applyAlignment="1">
      <alignment horizontal="center"/>
    </xf>
    <xf numFmtId="0" fontId="24" fillId="0" borderId="22" xfId="2" applyFont="1" applyBorder="1" applyAlignment="1">
      <alignment horizontal="center"/>
    </xf>
    <xf numFmtId="0" fontId="24" fillId="0" borderId="0" xfId="2" applyFont="1" applyBorder="1" applyAlignment="1">
      <alignment horizontal="right"/>
    </xf>
    <xf numFmtId="166" fontId="24" fillId="0" borderId="0" xfId="3" applyNumberFormat="1" applyFont="1" applyAlignment="1">
      <alignment horizontal="right"/>
    </xf>
    <xf numFmtId="166" fontId="22" fillId="0" borderId="0" xfId="3" applyNumberFormat="1" applyFont="1" applyAlignment="1"/>
    <xf numFmtId="166" fontId="0" fillId="0" borderId="22" xfId="3" applyNumberFormat="1" applyFont="1" applyBorder="1" applyAlignment="1"/>
    <xf numFmtId="166" fontId="18" fillId="0" borderId="0" xfId="3" applyNumberFormat="1" applyFont="1"/>
    <xf numFmtId="166" fontId="22" fillId="0" borderId="0" xfId="3" applyNumberFormat="1" applyFont="1" applyBorder="1" applyAlignment="1">
      <alignment horizontal="right"/>
    </xf>
    <xf numFmtId="166" fontId="24" fillId="0" borderId="0" xfId="2" applyNumberFormat="1" applyFont="1" applyBorder="1"/>
    <xf numFmtId="166" fontId="24" fillId="0" borderId="0" xfId="3" applyNumberFormat="1" applyFont="1" applyBorder="1" applyAlignment="1">
      <alignment horizontal="right"/>
    </xf>
    <xf numFmtId="166" fontId="22" fillId="0" borderId="0" xfId="3" applyNumberFormat="1" applyFont="1" applyBorder="1"/>
    <xf numFmtId="166" fontId="22" fillId="0" borderId="0" xfId="3" applyNumberFormat="1" applyFont="1" applyBorder="1" applyAlignment="1"/>
    <xf numFmtId="0" fontId="16" fillId="0" borderId="0" xfId="2" applyFont="1" applyBorder="1"/>
    <xf numFmtId="0" fontId="23" fillId="0" borderId="0" xfId="2" applyFont="1" applyBorder="1"/>
    <xf numFmtId="0" fontId="18" fillId="0" borderId="0" xfId="2" applyFont="1" applyBorder="1"/>
    <xf numFmtId="0" fontId="17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8" fillId="0" borderId="5" xfId="2" applyFont="1" applyBorder="1"/>
    <xf numFmtId="0" fontId="18" fillId="0" borderId="0" xfId="2" applyFont="1"/>
    <xf numFmtId="0" fontId="26" fillId="0" borderId="0" xfId="2" applyFont="1" applyBorder="1"/>
    <xf numFmtId="0" fontId="26" fillId="0" borderId="22" xfId="2" applyFont="1" applyBorder="1"/>
    <xf numFmtId="0" fontId="26" fillId="0" borderId="0" xfId="2" applyFont="1" applyFill="1" applyBorder="1"/>
    <xf numFmtId="0" fontId="27" fillId="0" borderId="0" xfId="2" applyFont="1" applyBorder="1"/>
    <xf numFmtId="0" fontId="23" fillId="0" borderId="0" xfId="2" applyFont="1" applyBorder="1" applyAlignment="1">
      <alignment vertical="center"/>
    </xf>
    <xf numFmtId="0" fontId="23" fillId="0" borderId="0" xfId="2" applyFont="1" applyBorder="1" applyAlignment="1">
      <alignment horizontal="center" vertical="center"/>
    </xf>
    <xf numFmtId="0" fontId="26" fillId="0" borderId="0" xfId="2" applyFont="1" applyBorder="1" applyAlignment="1">
      <alignment horizontal="right"/>
    </xf>
    <xf numFmtId="0" fontId="26" fillId="0" borderId="0" xfId="2" applyFont="1" applyBorder="1" applyAlignment="1">
      <alignment horizontal="right" vertical="center"/>
    </xf>
    <xf numFmtId="0" fontId="27" fillId="0" borderId="22" xfId="2" applyFont="1" applyBorder="1"/>
    <xf numFmtId="0" fontId="18" fillId="0" borderId="18" xfId="2" applyBorder="1"/>
    <xf numFmtId="0" fontId="18" fillId="0" borderId="17" xfId="2" applyBorder="1"/>
    <xf numFmtId="3" fontId="18" fillId="0" borderId="0" xfId="5" applyNumberFormat="1" applyFill="1" applyBorder="1"/>
    <xf numFmtId="0" fontId="22" fillId="0" borderId="0" xfId="2" applyFont="1" applyFill="1"/>
    <xf numFmtId="164" fontId="22" fillId="0" borderId="0" xfId="1" applyNumberFormat="1" applyFont="1" applyAlignment="1">
      <alignment horizontal="center"/>
    </xf>
    <xf numFmtId="164" fontId="22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left"/>
    </xf>
    <xf numFmtId="164" fontId="22" fillId="0" borderId="0" xfId="1" applyNumberFormat="1" applyFont="1"/>
    <xf numFmtId="164" fontId="24" fillId="0" borderId="0" xfId="1" applyNumberFormat="1" applyFont="1"/>
    <xf numFmtId="164" fontId="24" fillId="0" borderId="0" xfId="1" applyNumberFormat="1" applyFont="1" applyAlignment="1">
      <alignment horizontal="center"/>
    </xf>
    <xf numFmtId="0" fontId="18" fillId="0" borderId="26" xfId="2" applyBorder="1"/>
    <xf numFmtId="0" fontId="31" fillId="0" borderId="0" xfId="6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164" fontId="4" fillId="0" borderId="3" xfId="1" applyNumberFormat="1" applyFont="1" applyBorder="1" applyAlignment="1">
      <alignment horizontal="center" vertical="center"/>
    </xf>
    <xf numFmtId="164" fontId="22" fillId="0" borderId="0" xfId="1" applyNumberFormat="1" applyFont="1" applyBorder="1"/>
    <xf numFmtId="164" fontId="24" fillId="0" borderId="0" xfId="1" applyNumberFormat="1" applyFont="1" applyBorder="1"/>
    <xf numFmtId="164" fontId="22" fillId="0" borderId="0" xfId="1" applyNumberFormat="1" applyFont="1" applyAlignment="1"/>
    <xf numFmtId="164" fontId="24" fillId="0" borderId="0" xfId="1" applyNumberFormat="1" applyFont="1" applyAlignment="1">
      <alignment horizontal="right"/>
    </xf>
    <xf numFmtId="164" fontId="24" fillId="0" borderId="0" xfId="1" applyNumberFormat="1" applyFont="1" applyAlignment="1"/>
    <xf numFmtId="164" fontId="24" fillId="0" borderId="0" xfId="2" applyNumberFormat="1" applyFont="1"/>
    <xf numFmtId="164" fontId="18" fillId="0" borderId="0" xfId="1" applyNumberFormat="1" applyFont="1" applyBorder="1"/>
    <xf numFmtId="164" fontId="22" fillId="0" borderId="0" xfId="1" applyNumberFormat="1" applyFont="1" applyBorder="1" applyAlignment="1">
      <alignment horizontal="center"/>
    </xf>
    <xf numFmtId="0" fontId="22" fillId="0" borderId="0" xfId="2" applyFont="1" applyAlignment="1">
      <alignment horizontal="left"/>
    </xf>
    <xf numFmtId="0" fontId="0" fillId="0" borderId="0" xfId="0" applyFill="1" applyBorder="1"/>
    <xf numFmtId="3" fontId="35" fillId="0" borderId="0" xfId="5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64" fontId="18" fillId="0" borderId="0" xfId="2" applyNumberFormat="1"/>
    <xf numFmtId="164" fontId="0" fillId="0" borderId="0" xfId="7" applyNumberFormat="1" applyFont="1"/>
    <xf numFmtId="164" fontId="21" fillId="0" borderId="0" xfId="2" applyNumberFormat="1" applyFont="1"/>
    <xf numFmtId="1" fontId="18" fillId="0" borderId="0" xfId="2" applyNumberFormat="1"/>
    <xf numFmtId="168" fontId="18" fillId="0" borderId="0" xfId="2" applyNumberFormat="1"/>
    <xf numFmtId="0" fontId="21" fillId="0" borderId="0" xfId="4" applyFont="1"/>
    <xf numFmtId="0" fontId="34" fillId="0" borderId="0" xfId="4" applyFont="1"/>
    <xf numFmtId="0" fontId="28" fillId="0" borderId="0" xfId="4"/>
    <xf numFmtId="0" fontId="21" fillId="0" borderId="23" xfId="4" applyFont="1" applyBorder="1"/>
    <xf numFmtId="0" fontId="21" fillId="0" borderId="24" xfId="4" applyFont="1" applyBorder="1"/>
    <xf numFmtId="14" fontId="21" fillId="0" borderId="24" xfId="4" applyNumberFormat="1" applyFont="1" applyBorder="1"/>
    <xf numFmtId="0" fontId="30" fillId="0" borderId="21" xfId="4" applyFont="1" applyBorder="1"/>
    <xf numFmtId="0" fontId="28" fillId="0" borderId="21" xfId="4" applyBorder="1"/>
    <xf numFmtId="164" fontId="0" fillId="0" borderId="21" xfId="8" applyNumberFormat="1" applyFont="1" applyBorder="1"/>
    <xf numFmtId="9" fontId="28" fillId="0" borderId="0" xfId="4" applyNumberFormat="1"/>
    <xf numFmtId="43" fontId="28" fillId="0" borderId="0" xfId="4" applyNumberFormat="1"/>
    <xf numFmtId="0" fontId="21" fillId="0" borderId="21" xfId="4" applyFont="1" applyBorder="1"/>
    <xf numFmtId="164" fontId="21" fillId="0" borderId="21" xfId="8" applyNumberFormat="1" applyFont="1" applyBorder="1"/>
    <xf numFmtId="167" fontId="0" fillId="0" borderId="21" xfId="8" applyNumberFormat="1" applyFont="1" applyBorder="1"/>
    <xf numFmtId="167" fontId="21" fillId="0" borderId="21" xfId="8" applyNumberFormat="1" applyFont="1" applyBorder="1"/>
    <xf numFmtId="164" fontId="28" fillId="0" borderId="0" xfId="4" applyNumberFormat="1"/>
    <xf numFmtId="0" fontId="38" fillId="0" borderId="0" xfId="4" applyFont="1"/>
    <xf numFmtId="0" fontId="27" fillId="0" borderId="0" xfId="4" applyFont="1"/>
    <xf numFmtId="0" fontId="21" fillId="0" borderId="0" xfId="2" applyFont="1" applyBorder="1"/>
    <xf numFmtId="0" fontId="36" fillId="0" borderId="0" xfId="2" applyFont="1" applyBorder="1"/>
    <xf numFmtId="0" fontId="36" fillId="0" borderId="0" xfId="2" applyFont="1" applyFill="1" applyBorder="1"/>
    <xf numFmtId="0" fontId="30" fillId="0" borderId="0" xfId="2" applyFont="1" applyBorder="1"/>
    <xf numFmtId="2" fontId="30" fillId="0" borderId="0" xfId="2" applyNumberFormat="1" applyFont="1" applyBorder="1"/>
    <xf numFmtId="0" fontId="33" fillId="0" borderId="0" xfId="2" applyFont="1" applyBorder="1"/>
    <xf numFmtId="164" fontId="0" fillId="0" borderId="0" xfId="7" applyNumberFormat="1" applyFont="1" applyBorder="1"/>
    <xf numFmtId="0" fontId="37" fillId="0" borderId="0" xfId="2" applyFont="1" applyBorder="1"/>
    <xf numFmtId="164" fontId="37" fillId="0" borderId="0" xfId="7" applyNumberFormat="1" applyFont="1" applyBorder="1"/>
    <xf numFmtId="43" fontId="0" fillId="0" borderId="0" xfId="7" applyNumberFormat="1" applyFont="1" applyBorder="1"/>
    <xf numFmtId="0" fontId="30" fillId="0" borderId="0" xfId="2" applyFont="1" applyFill="1" applyBorder="1"/>
    <xf numFmtId="0" fontId="37" fillId="0" borderId="0" xfId="2" applyFont="1" applyFill="1" applyBorder="1"/>
    <xf numFmtId="164" fontId="37" fillId="0" borderId="0" xfId="7" applyNumberFormat="1" applyFont="1" applyFill="1" applyBorder="1"/>
    <xf numFmtId="43" fontId="0" fillId="0" borderId="0" xfId="7" applyNumberFormat="1" applyFont="1" applyFill="1" applyBorder="1"/>
    <xf numFmtId="164" fontId="33" fillId="0" borderId="0" xfId="7" applyNumberFormat="1" applyFont="1" applyBorder="1"/>
    <xf numFmtId="164" fontId="18" fillId="0" borderId="0" xfId="2" applyNumberFormat="1" applyBorder="1"/>
    <xf numFmtId="0" fontId="21" fillId="0" borderId="0" xfId="2" applyFont="1" applyBorder="1" applyAlignment="1">
      <alignment horizontal="center"/>
    </xf>
    <xf numFmtId="164" fontId="21" fillId="0" borderId="0" xfId="7" applyNumberFormat="1" applyFont="1" applyBorder="1"/>
    <xf numFmtId="167" fontId="30" fillId="0" borderId="0" xfId="7" applyNumberFormat="1" applyFont="1" applyBorder="1"/>
    <xf numFmtId="164" fontId="30" fillId="0" borderId="0" xfId="7" applyNumberFormat="1" applyFont="1" applyBorder="1"/>
    <xf numFmtId="1" fontId="37" fillId="0" borderId="0" xfId="7" applyNumberFormat="1" applyFont="1" applyBorder="1"/>
    <xf numFmtId="1" fontId="30" fillId="0" borderId="0" xfId="7" applyNumberFormat="1" applyFont="1" applyBorder="1"/>
    <xf numFmtId="164" fontId="21" fillId="0" borderId="0" xfId="2" applyNumberFormat="1" applyFont="1" applyBorder="1"/>
    <xf numFmtId="0" fontId="0" fillId="0" borderId="25" xfId="0" applyBorder="1"/>
    <xf numFmtId="0" fontId="0" fillId="0" borderId="18" xfId="0" applyBorder="1"/>
    <xf numFmtId="0" fontId="0" fillId="0" borderId="26" xfId="0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22" xfId="0" applyBorder="1"/>
    <xf numFmtId="0" fontId="18" fillId="0" borderId="0" xfId="0" applyFont="1"/>
    <xf numFmtId="0" fontId="15" fillId="0" borderId="0" xfId="0" applyFont="1"/>
    <xf numFmtId="0" fontId="29" fillId="0" borderId="0" xfId="0" applyFont="1"/>
    <xf numFmtId="0" fontId="29" fillId="0" borderId="22" xfId="0" applyFont="1" applyBorder="1"/>
    <xf numFmtId="0" fontId="31" fillId="0" borderId="0" xfId="0" applyFont="1"/>
    <xf numFmtId="0" fontId="31" fillId="0" borderId="0" xfId="0" applyFont="1" applyAlignment="1"/>
    <xf numFmtId="0" fontId="21" fillId="0" borderId="0" xfId="0" applyFont="1" applyAlignment="1">
      <alignment horizontal="center"/>
    </xf>
    <xf numFmtId="0" fontId="18" fillId="0" borderId="27" xfId="2" applyBorder="1"/>
    <xf numFmtId="0" fontId="29" fillId="0" borderId="0" xfId="0" applyFont="1" applyBorder="1"/>
    <xf numFmtId="0" fontId="21" fillId="0" borderId="21" xfId="0" applyFont="1" applyBorder="1" applyAlignment="1">
      <alignment horizontal="center" vertical="center"/>
    </xf>
    <xf numFmtId="0" fontId="0" fillId="0" borderId="21" xfId="0" applyBorder="1"/>
    <xf numFmtId="0" fontId="18" fillId="0" borderId="21" xfId="0" applyFont="1" applyBorder="1"/>
    <xf numFmtId="166" fontId="0" fillId="0" borderId="21" xfId="1" applyNumberFormat="1" applyFont="1" applyBorder="1"/>
    <xf numFmtId="166" fontId="21" fillId="0" borderId="21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5" fillId="0" borderId="0" xfId="0" applyFont="1" applyBorder="1"/>
    <xf numFmtId="0" fontId="29" fillId="0" borderId="11" xfId="0" applyFont="1" applyBorder="1"/>
    <xf numFmtId="0" fontId="18" fillId="0" borderId="10" xfId="0" applyFont="1" applyBorder="1"/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29" xfId="0" applyFont="1" applyBorder="1" applyAlignment="1">
      <alignment horizontal="center" vertical="center" wrapText="1"/>
    </xf>
    <xf numFmtId="0" fontId="0" fillId="0" borderId="29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21" xfId="2" applyBorder="1"/>
    <xf numFmtId="0" fontId="21" fillId="0" borderId="21" xfId="2" applyFont="1" applyBorder="1"/>
    <xf numFmtId="164" fontId="0" fillId="0" borderId="21" xfId="7" applyNumberFormat="1" applyFont="1" applyBorder="1"/>
    <xf numFmtId="0" fontId="18" fillId="0" borderId="21" xfId="2" applyFont="1" applyBorder="1"/>
    <xf numFmtId="164" fontId="21" fillId="0" borderId="21" xfId="2" applyNumberFormat="1" applyFont="1" applyBorder="1"/>
    <xf numFmtId="164" fontId="39" fillId="0" borderId="21" xfId="7" applyNumberFormat="1" applyFont="1" applyBorder="1"/>
    <xf numFmtId="164" fontId="18" fillId="0" borderId="21" xfId="7" applyNumberFormat="1" applyFont="1" applyBorder="1"/>
    <xf numFmtId="0" fontId="0" fillId="0" borderId="0" xfId="0" applyNumberFormat="1" applyFill="1" applyBorder="1" applyAlignment="1" applyProtection="1"/>
    <xf numFmtId="0" fontId="0" fillId="0" borderId="21" xfId="0" applyNumberFormat="1" applyFill="1" applyBorder="1" applyAlignment="1" applyProtection="1"/>
    <xf numFmtId="164" fontId="39" fillId="0" borderId="0" xfId="7" applyNumberFormat="1" applyFont="1" applyBorder="1"/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2" applyFill="1" applyBorder="1"/>
    <xf numFmtId="0" fontId="21" fillId="0" borderId="0" xfId="2" applyFont="1" applyFill="1" applyBorder="1"/>
    <xf numFmtId="164" fontId="0" fillId="0" borderId="0" xfId="7" applyNumberFormat="1" applyFont="1" applyFill="1" applyBorder="1"/>
    <xf numFmtId="0" fontId="18" fillId="0" borderId="0" xfId="2" applyFont="1" applyFill="1" applyBorder="1"/>
    <xf numFmtId="0" fontId="18" fillId="0" borderId="0" xfId="2" applyFill="1" applyBorder="1" applyAlignment="1">
      <alignment horizontal="right"/>
    </xf>
    <xf numFmtId="0" fontId="18" fillId="0" borderId="0" xfId="2" applyFont="1" applyFill="1" applyBorder="1" applyAlignment="1">
      <alignment horizontal="right"/>
    </xf>
    <xf numFmtId="164" fontId="0" fillId="0" borderId="0" xfId="7" applyNumberFormat="1" applyFont="1" applyFill="1" applyBorder="1" applyAlignment="1">
      <alignment horizontal="right"/>
    </xf>
    <xf numFmtId="164" fontId="40" fillId="0" borderId="0" xfId="7" applyNumberFormat="1" applyFont="1" applyFill="1" applyBorder="1" applyAlignment="1">
      <alignment horizontal="right"/>
    </xf>
    <xf numFmtId="164" fontId="39" fillId="0" borderId="0" xfId="7" applyNumberFormat="1" applyFont="1" applyFill="1" applyBorder="1"/>
    <xf numFmtId="0" fontId="38" fillId="0" borderId="0" xfId="4" applyFont="1" applyFill="1" applyBorder="1"/>
    <xf numFmtId="0" fontId="27" fillId="0" borderId="0" xfId="4" applyFont="1" applyFill="1" applyBorder="1"/>
    <xf numFmtId="0" fontId="18" fillId="0" borderId="21" xfId="2" applyFont="1" applyBorder="1" applyAlignment="1">
      <alignment horizontal="right"/>
    </xf>
    <xf numFmtId="164" fontId="40" fillId="0" borderId="21" xfId="7" applyNumberFormat="1" applyFont="1" applyBorder="1" applyAlignment="1">
      <alignment horizontal="right"/>
    </xf>
    <xf numFmtId="0" fontId="41" fillId="0" borderId="21" xfId="2" applyFont="1" applyBorder="1"/>
    <xf numFmtId="0" fontId="42" fillId="0" borderId="0" xfId="0" applyFont="1" applyAlignment="1">
      <alignment horizontal="left" vertical="center"/>
    </xf>
    <xf numFmtId="0" fontId="43" fillId="0" borderId="0" xfId="0" applyNumberFormat="1" applyFont="1" applyFill="1" applyBorder="1" applyAlignment="1" applyProtection="1"/>
    <xf numFmtId="0" fontId="44" fillId="0" borderId="0" xfId="0" applyFont="1" applyAlignment="1">
      <alignment horizontal="center" vertical="center"/>
    </xf>
    <xf numFmtId="0" fontId="45" fillId="0" borderId="21" xfId="0" applyFont="1" applyBorder="1" applyAlignment="1">
      <alignment vertical="center"/>
    </xf>
    <xf numFmtId="0" fontId="45" fillId="0" borderId="21" xfId="0" applyFont="1" applyBorder="1" applyAlignment="1">
      <alignment horizontal="left" vertical="center"/>
    </xf>
    <xf numFmtId="0" fontId="45" fillId="0" borderId="21" xfId="0" applyFont="1" applyBorder="1" applyAlignment="1">
      <alignment horizontal="right" vertical="center"/>
    </xf>
    <xf numFmtId="0" fontId="46" fillId="0" borderId="21" xfId="0" applyFont="1" applyBorder="1" applyAlignment="1">
      <alignment vertical="center"/>
    </xf>
    <xf numFmtId="169" fontId="46" fillId="0" borderId="21" xfId="0" applyNumberFormat="1" applyFont="1" applyBorder="1" applyAlignment="1">
      <alignment horizontal="right" vertical="center"/>
    </xf>
    <xf numFmtId="0" fontId="47" fillId="0" borderId="21" xfId="0" applyFont="1" applyBorder="1" applyAlignment="1">
      <alignment horizontal="left" vertical="center"/>
    </xf>
    <xf numFmtId="169" fontId="47" fillId="0" borderId="21" xfId="0" applyNumberFormat="1" applyFont="1" applyBorder="1" applyAlignment="1">
      <alignment horizontal="right" vertical="center"/>
    </xf>
    <xf numFmtId="170" fontId="47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2" applyFont="1" applyAlignment="1">
      <alignment horizontal="center"/>
    </xf>
    <xf numFmtId="164" fontId="33" fillId="0" borderId="0" xfId="7" applyNumberFormat="1" applyFont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8" xfId="0" applyFont="1" applyBorder="1" applyAlignment="1">
      <alignment horizontal="center"/>
    </xf>
  </cellXfs>
  <cellStyles count="9">
    <cellStyle name="Comma" xfId="1" builtinId="3"/>
    <cellStyle name="Comma 2" xfId="3"/>
    <cellStyle name="Comma 3" xfId="7"/>
    <cellStyle name="Comma 4" xfId="8"/>
    <cellStyle name="Comma_21.Aktivet Afatgjata Materiale  09" xfId="5"/>
    <cellStyle name="Normal" xfId="0" builtinId="0"/>
    <cellStyle name="Normal 2" xfId="2"/>
    <cellStyle name="Normal 3" xfId="4"/>
    <cellStyle name="Normal_asn_2009 Propozim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24" workbookViewId="0">
      <selection sqref="A1:K35"/>
    </sheetView>
  </sheetViews>
  <sheetFormatPr defaultRowHeight="18.75"/>
  <cols>
    <col min="1" max="2" width="9.140625" style="34"/>
    <col min="3" max="3" width="9.140625" style="34" customWidth="1"/>
    <col min="4" max="16384" width="9.140625" style="34"/>
  </cols>
  <sheetData>
    <row r="1" spans="1:11">
      <c r="A1" s="31"/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>
      <c r="A2" s="35"/>
      <c r="B2" s="30" t="s">
        <v>172</v>
      </c>
      <c r="E2" s="281" t="s">
        <v>337</v>
      </c>
      <c r="F2" s="281"/>
      <c r="G2" s="281"/>
      <c r="H2" s="281"/>
      <c r="I2" s="281"/>
      <c r="J2" s="36"/>
      <c r="K2" s="37"/>
    </row>
    <row r="3" spans="1:11">
      <c r="A3" s="35"/>
      <c r="B3" s="30"/>
      <c r="E3" s="53"/>
      <c r="F3" s="53"/>
      <c r="G3" s="53"/>
      <c r="H3" s="53"/>
      <c r="I3" s="36"/>
      <c r="J3" s="36"/>
      <c r="K3" s="37"/>
    </row>
    <row r="4" spans="1:11">
      <c r="A4" s="35"/>
      <c r="B4" s="30" t="s">
        <v>181</v>
      </c>
      <c r="E4" s="281" t="s">
        <v>338</v>
      </c>
      <c r="F4" s="281"/>
      <c r="G4" s="281"/>
      <c r="H4" s="281"/>
      <c r="I4" s="281"/>
      <c r="J4" s="36"/>
      <c r="K4" s="37"/>
    </row>
    <row r="5" spans="1:11">
      <c r="A5" s="35"/>
      <c r="B5" s="30"/>
      <c r="E5" s="280"/>
      <c r="F5" s="280"/>
      <c r="G5" s="280"/>
      <c r="H5" s="280"/>
      <c r="I5" s="280"/>
      <c r="J5" s="36"/>
      <c r="K5" s="37"/>
    </row>
    <row r="6" spans="1:11">
      <c r="A6" s="35"/>
      <c r="B6" s="30"/>
      <c r="E6" s="36"/>
      <c r="F6" s="36"/>
      <c r="G6" s="280" t="s">
        <v>183</v>
      </c>
      <c r="H6" s="280"/>
      <c r="I6" s="280"/>
      <c r="J6" s="36"/>
      <c r="K6" s="37"/>
    </row>
    <row r="7" spans="1:11">
      <c r="A7" s="35"/>
      <c r="B7" s="30"/>
      <c r="E7" s="36"/>
      <c r="F7" s="36"/>
      <c r="G7" s="36"/>
      <c r="H7" s="36"/>
      <c r="I7" s="36"/>
      <c r="J7" s="36"/>
      <c r="K7" s="37"/>
    </row>
    <row r="8" spans="1:11">
      <c r="A8" s="35"/>
      <c r="B8" s="30" t="s">
        <v>173</v>
      </c>
      <c r="E8" s="286" t="s">
        <v>339</v>
      </c>
      <c r="F8" s="286"/>
      <c r="G8" s="286"/>
      <c r="H8" s="286"/>
      <c r="I8" s="286"/>
      <c r="J8" s="36"/>
      <c r="K8" s="37"/>
    </row>
    <row r="9" spans="1:11">
      <c r="A9" s="35"/>
      <c r="B9" s="30" t="s">
        <v>174</v>
      </c>
      <c r="E9" s="280"/>
      <c r="F9" s="280"/>
      <c r="G9" s="280"/>
      <c r="H9" s="280"/>
      <c r="I9" s="280"/>
      <c r="J9" s="36"/>
      <c r="K9" s="37"/>
    </row>
    <row r="10" spans="1:11">
      <c r="A10" s="35"/>
      <c r="B10" s="30"/>
      <c r="E10" s="36"/>
      <c r="F10" s="36"/>
      <c r="G10" s="36"/>
      <c r="H10" s="36"/>
      <c r="I10" s="36"/>
      <c r="J10" s="36"/>
      <c r="K10" s="37"/>
    </row>
    <row r="11" spans="1:11">
      <c r="A11" s="35"/>
      <c r="B11" s="30"/>
      <c r="E11" s="36"/>
      <c r="F11" s="36"/>
      <c r="G11" s="36"/>
      <c r="H11" s="36"/>
      <c r="I11" s="36"/>
      <c r="J11" s="36"/>
      <c r="K11" s="37"/>
    </row>
    <row r="12" spans="1:11">
      <c r="A12" s="35"/>
      <c r="B12" s="30" t="s">
        <v>175</v>
      </c>
      <c r="E12" s="281" t="s">
        <v>184</v>
      </c>
      <c r="F12" s="281"/>
      <c r="G12" s="281"/>
      <c r="H12" s="281"/>
      <c r="I12" s="281"/>
      <c r="J12" s="36"/>
      <c r="K12" s="37"/>
    </row>
    <row r="13" spans="1:11">
      <c r="A13" s="35"/>
      <c r="B13" s="30"/>
      <c r="E13" s="280"/>
      <c r="F13" s="280"/>
      <c r="G13" s="280"/>
      <c r="H13" s="280"/>
      <c r="I13" s="280"/>
      <c r="J13" s="36"/>
      <c r="K13" s="37"/>
    </row>
    <row r="14" spans="1:11">
      <c r="A14" s="35"/>
      <c r="B14" s="30"/>
      <c r="E14" s="36"/>
      <c r="F14" s="36"/>
      <c r="G14" s="36"/>
      <c r="H14" s="36"/>
      <c r="I14" s="36"/>
      <c r="J14" s="36"/>
      <c r="K14" s="37"/>
    </row>
    <row r="15" spans="1:11">
      <c r="A15" s="35"/>
      <c r="B15" s="30"/>
      <c r="E15" s="36"/>
      <c r="F15" s="36"/>
      <c r="G15" s="36"/>
      <c r="H15" s="36"/>
      <c r="I15" s="36"/>
      <c r="J15" s="36"/>
      <c r="K15" s="37"/>
    </row>
    <row r="16" spans="1:11">
      <c r="A16" s="35"/>
      <c r="B16" s="30" t="s">
        <v>176</v>
      </c>
      <c r="E16" s="281" t="s">
        <v>340</v>
      </c>
      <c r="F16" s="281"/>
      <c r="G16" s="281"/>
      <c r="H16" s="281"/>
      <c r="I16" s="281"/>
      <c r="J16" s="36"/>
      <c r="K16" s="37"/>
    </row>
    <row r="17" spans="1:11">
      <c r="A17" s="35"/>
      <c r="B17" s="36"/>
      <c r="C17" s="36"/>
      <c r="E17" s="280" t="s">
        <v>341</v>
      </c>
      <c r="F17" s="280"/>
      <c r="G17" s="280"/>
      <c r="H17" s="280"/>
      <c r="I17" s="280"/>
      <c r="J17" s="36"/>
      <c r="K17" s="37"/>
    </row>
    <row r="18" spans="1:11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7"/>
    </row>
    <row r="19" spans="1:1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7"/>
    </row>
    <row r="20" spans="1:11" s="45" customFormat="1" ht="33.75" customHeight="1">
      <c r="A20" s="283" t="s">
        <v>177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s="45" customFormat="1" ht="27.75">
      <c r="A21" s="46"/>
      <c r="B21" s="47"/>
      <c r="C21" s="48"/>
      <c r="D21" s="48"/>
      <c r="E21" s="48"/>
      <c r="F21" s="48"/>
      <c r="G21" s="48"/>
      <c r="H21" s="48"/>
      <c r="I21" s="48"/>
      <c r="J21" s="47"/>
      <c r="K21" s="49"/>
    </row>
    <row r="22" spans="1:11" s="45" customFormat="1" ht="27.75">
      <c r="A22" s="283" t="s">
        <v>430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7"/>
    </row>
    <row r="24" spans="1:11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7"/>
    </row>
    <row r="26" spans="1:11" ht="19.5" thickBot="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7"/>
    </row>
    <row r="27" spans="1:11">
      <c r="A27" s="35"/>
      <c r="B27" s="36"/>
      <c r="C27" s="36"/>
      <c r="D27" s="36"/>
      <c r="E27" s="36"/>
      <c r="F27" s="31"/>
      <c r="G27" s="32"/>
      <c r="H27" s="32"/>
      <c r="I27" s="32"/>
      <c r="J27" s="33"/>
      <c r="K27" s="37"/>
    </row>
    <row r="28" spans="1:11">
      <c r="A28" s="35"/>
      <c r="B28" s="36"/>
      <c r="C28" s="36"/>
      <c r="D28" s="36"/>
      <c r="E28" s="36"/>
      <c r="F28" s="54" t="s">
        <v>180</v>
      </c>
      <c r="G28" s="36"/>
      <c r="H28" s="281" t="s">
        <v>431</v>
      </c>
      <c r="I28" s="281"/>
      <c r="J28" s="282"/>
      <c r="K28" s="37"/>
    </row>
    <row r="29" spans="1:11">
      <c r="A29" s="35"/>
      <c r="B29" s="36"/>
      <c r="C29" s="36"/>
      <c r="D29" s="36"/>
      <c r="E29" s="36"/>
      <c r="F29" s="35"/>
      <c r="G29" s="36"/>
      <c r="H29" s="36"/>
      <c r="I29" s="36"/>
      <c r="J29" s="37"/>
      <c r="K29" s="37"/>
    </row>
    <row r="30" spans="1:11">
      <c r="A30" s="35"/>
      <c r="B30" s="36"/>
      <c r="C30" s="36"/>
      <c r="D30" s="36"/>
      <c r="E30" s="36"/>
      <c r="F30" s="54" t="s">
        <v>178</v>
      </c>
      <c r="G30" s="36"/>
      <c r="H30" s="281"/>
      <c r="I30" s="281"/>
      <c r="J30" s="282"/>
      <c r="K30" s="37"/>
    </row>
    <row r="31" spans="1:11">
      <c r="A31" s="35"/>
      <c r="B31" s="36"/>
      <c r="C31" s="36"/>
      <c r="D31" s="36"/>
      <c r="E31" s="36"/>
      <c r="F31" s="35"/>
      <c r="G31" s="36"/>
      <c r="H31" s="36"/>
      <c r="I31" s="38" t="s">
        <v>179</v>
      </c>
      <c r="J31" s="39" t="s">
        <v>182</v>
      </c>
      <c r="K31" s="37"/>
    </row>
    <row r="32" spans="1:11">
      <c r="A32" s="35"/>
      <c r="B32" s="36"/>
      <c r="C32" s="36"/>
      <c r="D32" s="36"/>
      <c r="E32" s="36"/>
      <c r="F32" s="35"/>
      <c r="G32" s="36"/>
      <c r="H32" s="40"/>
      <c r="I32" s="40"/>
      <c r="J32" s="41"/>
      <c r="K32" s="37"/>
    </row>
    <row r="33" spans="1:11" ht="19.5" thickBot="1">
      <c r="A33" s="35"/>
      <c r="B33" s="36"/>
      <c r="C33" s="36"/>
      <c r="D33" s="36"/>
      <c r="E33" s="36"/>
      <c r="F33" s="42"/>
      <c r="G33" s="43"/>
      <c r="H33" s="43"/>
      <c r="I33" s="43"/>
      <c r="J33" s="44"/>
      <c r="K33" s="37"/>
    </row>
    <row r="34" spans="1:11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7"/>
    </row>
    <row r="35" spans="1:11" ht="19.5" thickBot="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4"/>
    </row>
  </sheetData>
  <mergeCells count="14">
    <mergeCell ref="E9:I9"/>
    <mergeCell ref="E12:I12"/>
    <mergeCell ref="E16:I16"/>
    <mergeCell ref="E2:I2"/>
    <mergeCell ref="E4:I4"/>
    <mergeCell ref="E5:I5"/>
    <mergeCell ref="G6:I6"/>
    <mergeCell ref="E8:I8"/>
    <mergeCell ref="E13:I13"/>
    <mergeCell ref="E17:I17"/>
    <mergeCell ref="H28:J28"/>
    <mergeCell ref="H30:J30"/>
    <mergeCell ref="A20:K20"/>
    <mergeCell ref="A22:K22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915"/>
  <sheetViews>
    <sheetView topLeftCell="A889" workbookViewId="0">
      <selection sqref="A1:F912"/>
    </sheetView>
  </sheetViews>
  <sheetFormatPr defaultRowHeight="15"/>
  <cols>
    <col min="1" max="1" width="7.140625" style="249" customWidth="1"/>
    <col min="2" max="2" width="40.140625" style="249" customWidth="1"/>
    <col min="3" max="3" width="5.5703125" style="249" customWidth="1"/>
    <col min="4" max="4" width="9.140625" style="249" customWidth="1"/>
    <col min="5" max="5" width="9.5703125" style="249" customWidth="1"/>
    <col min="6" max="6" width="13.28515625" style="249" customWidth="1"/>
    <col min="7" max="7" width="9" style="74" customWidth="1"/>
    <col min="8" max="8" width="12.85546875" style="74" bestFit="1" customWidth="1"/>
    <col min="9" max="10" width="9.140625" style="74"/>
    <col min="11" max="11" width="8" style="74" customWidth="1"/>
    <col min="12" max="12" width="22" style="74" bestFit="1" customWidth="1"/>
    <col min="13" max="13" width="8.28515625" style="74" customWidth="1"/>
    <col min="14" max="14" width="28.85546875" style="74" customWidth="1"/>
    <col min="15" max="15" width="11.140625" style="74" customWidth="1"/>
    <col min="16" max="16" width="9.140625" style="74"/>
    <col min="17" max="17" width="8.28515625" style="74" customWidth="1"/>
    <col min="18" max="18" width="10.140625" style="74" customWidth="1"/>
    <col min="19" max="19" width="9.140625" style="74"/>
    <col min="20" max="20" width="9.5703125" style="74" customWidth="1"/>
    <col min="21" max="21" width="9.28515625" style="74" customWidth="1"/>
    <col min="22" max="22" width="11.85546875" style="74" customWidth="1"/>
    <col min="23" max="256" width="9.140625" style="74"/>
    <col min="257" max="258" width="9.28515625" style="74" customWidth="1"/>
    <col min="259" max="259" width="7.7109375" style="74" customWidth="1"/>
    <col min="260" max="260" width="25.85546875" style="74" customWidth="1"/>
    <col min="261" max="261" width="6.85546875" style="74" customWidth="1"/>
    <col min="262" max="262" width="10.7109375" style="74" customWidth="1"/>
    <col min="263" max="263" width="9" style="74" customWidth="1"/>
    <col min="264" max="264" width="12.85546875" style="74" bestFit="1" customWidth="1"/>
    <col min="265" max="266" width="9.140625" style="74"/>
    <col min="267" max="267" width="8" style="74" customWidth="1"/>
    <col min="268" max="268" width="22" style="74" bestFit="1" customWidth="1"/>
    <col min="269" max="269" width="8.28515625" style="74" customWidth="1"/>
    <col min="270" max="270" width="7.28515625" style="74" customWidth="1"/>
    <col min="271" max="271" width="11.140625" style="74" customWidth="1"/>
    <col min="272" max="272" width="9.140625" style="74"/>
    <col min="273" max="273" width="8.28515625" style="74" customWidth="1"/>
    <col min="274" max="274" width="10.140625" style="74" customWidth="1"/>
    <col min="275" max="275" width="9.140625" style="74"/>
    <col min="276" max="276" width="9.5703125" style="74" customWidth="1"/>
    <col min="277" max="277" width="9.28515625" style="74" customWidth="1"/>
    <col min="278" max="278" width="11.85546875" style="74" customWidth="1"/>
    <col min="279" max="512" width="9.140625" style="74"/>
    <col min="513" max="514" width="9.28515625" style="74" customWidth="1"/>
    <col min="515" max="515" width="7.7109375" style="74" customWidth="1"/>
    <col min="516" max="516" width="25.85546875" style="74" customWidth="1"/>
    <col min="517" max="517" width="6.85546875" style="74" customWidth="1"/>
    <col min="518" max="518" width="10.7109375" style="74" customWidth="1"/>
    <col min="519" max="519" width="9" style="74" customWidth="1"/>
    <col min="520" max="520" width="12.85546875" style="74" bestFit="1" customWidth="1"/>
    <col min="521" max="522" width="9.140625" style="74"/>
    <col min="523" max="523" width="8" style="74" customWidth="1"/>
    <col min="524" max="524" width="22" style="74" bestFit="1" customWidth="1"/>
    <col min="525" max="525" width="8.28515625" style="74" customWidth="1"/>
    <col min="526" max="526" width="7.28515625" style="74" customWidth="1"/>
    <col min="527" max="527" width="11.140625" style="74" customWidth="1"/>
    <col min="528" max="528" width="9.140625" style="74"/>
    <col min="529" max="529" width="8.28515625" style="74" customWidth="1"/>
    <col min="530" max="530" width="10.140625" style="74" customWidth="1"/>
    <col min="531" max="531" width="9.140625" style="74"/>
    <col min="532" max="532" width="9.5703125" style="74" customWidth="1"/>
    <col min="533" max="533" width="9.28515625" style="74" customWidth="1"/>
    <col min="534" max="534" width="11.85546875" style="74" customWidth="1"/>
    <col min="535" max="768" width="9.140625" style="74"/>
    <col min="769" max="770" width="9.28515625" style="74" customWidth="1"/>
    <col min="771" max="771" width="7.7109375" style="74" customWidth="1"/>
    <col min="772" max="772" width="25.85546875" style="74" customWidth="1"/>
    <col min="773" max="773" width="6.85546875" style="74" customWidth="1"/>
    <col min="774" max="774" width="10.7109375" style="74" customWidth="1"/>
    <col min="775" max="775" width="9" style="74" customWidth="1"/>
    <col min="776" max="776" width="12.85546875" style="74" bestFit="1" customWidth="1"/>
    <col min="777" max="778" width="9.140625" style="74"/>
    <col min="779" max="779" width="8" style="74" customWidth="1"/>
    <col min="780" max="780" width="22" style="74" bestFit="1" customWidth="1"/>
    <col min="781" max="781" width="8.28515625" style="74" customWidth="1"/>
    <col min="782" max="782" width="7.28515625" style="74" customWidth="1"/>
    <col min="783" max="783" width="11.140625" style="74" customWidth="1"/>
    <col min="784" max="784" width="9.140625" style="74"/>
    <col min="785" max="785" width="8.28515625" style="74" customWidth="1"/>
    <col min="786" max="786" width="10.140625" style="74" customWidth="1"/>
    <col min="787" max="787" width="9.140625" style="74"/>
    <col min="788" max="788" width="9.5703125" style="74" customWidth="1"/>
    <col min="789" max="789" width="9.28515625" style="74" customWidth="1"/>
    <col min="790" max="790" width="11.85546875" style="74" customWidth="1"/>
    <col min="791" max="1024" width="9.140625" style="74"/>
    <col min="1025" max="1026" width="9.28515625" style="74" customWidth="1"/>
    <col min="1027" max="1027" width="7.7109375" style="74" customWidth="1"/>
    <col min="1028" max="1028" width="25.85546875" style="74" customWidth="1"/>
    <col min="1029" max="1029" width="6.85546875" style="74" customWidth="1"/>
    <col min="1030" max="1030" width="10.7109375" style="74" customWidth="1"/>
    <col min="1031" max="1031" width="9" style="74" customWidth="1"/>
    <col min="1032" max="1032" width="12.85546875" style="74" bestFit="1" customWidth="1"/>
    <col min="1033" max="1034" width="9.140625" style="74"/>
    <col min="1035" max="1035" width="8" style="74" customWidth="1"/>
    <col min="1036" max="1036" width="22" style="74" bestFit="1" customWidth="1"/>
    <col min="1037" max="1037" width="8.28515625" style="74" customWidth="1"/>
    <col min="1038" max="1038" width="7.28515625" style="74" customWidth="1"/>
    <col min="1039" max="1039" width="11.140625" style="74" customWidth="1"/>
    <col min="1040" max="1040" width="9.140625" style="74"/>
    <col min="1041" max="1041" width="8.28515625" style="74" customWidth="1"/>
    <col min="1042" max="1042" width="10.140625" style="74" customWidth="1"/>
    <col min="1043" max="1043" width="9.140625" style="74"/>
    <col min="1044" max="1044" width="9.5703125" style="74" customWidth="1"/>
    <col min="1045" max="1045" width="9.28515625" style="74" customWidth="1"/>
    <col min="1046" max="1046" width="11.85546875" style="74" customWidth="1"/>
    <col min="1047" max="1280" width="9.140625" style="74"/>
    <col min="1281" max="1282" width="9.28515625" style="74" customWidth="1"/>
    <col min="1283" max="1283" width="7.7109375" style="74" customWidth="1"/>
    <col min="1284" max="1284" width="25.85546875" style="74" customWidth="1"/>
    <col min="1285" max="1285" width="6.85546875" style="74" customWidth="1"/>
    <col min="1286" max="1286" width="10.7109375" style="74" customWidth="1"/>
    <col min="1287" max="1287" width="9" style="74" customWidth="1"/>
    <col min="1288" max="1288" width="12.85546875" style="74" bestFit="1" customWidth="1"/>
    <col min="1289" max="1290" width="9.140625" style="74"/>
    <col min="1291" max="1291" width="8" style="74" customWidth="1"/>
    <col min="1292" max="1292" width="22" style="74" bestFit="1" customWidth="1"/>
    <col min="1293" max="1293" width="8.28515625" style="74" customWidth="1"/>
    <col min="1294" max="1294" width="7.28515625" style="74" customWidth="1"/>
    <col min="1295" max="1295" width="11.140625" style="74" customWidth="1"/>
    <col min="1296" max="1296" width="9.140625" style="74"/>
    <col min="1297" max="1297" width="8.28515625" style="74" customWidth="1"/>
    <col min="1298" max="1298" width="10.140625" style="74" customWidth="1"/>
    <col min="1299" max="1299" width="9.140625" style="74"/>
    <col min="1300" max="1300" width="9.5703125" style="74" customWidth="1"/>
    <col min="1301" max="1301" width="9.28515625" style="74" customWidth="1"/>
    <col min="1302" max="1302" width="11.85546875" style="74" customWidth="1"/>
    <col min="1303" max="1536" width="9.140625" style="74"/>
    <col min="1537" max="1538" width="9.28515625" style="74" customWidth="1"/>
    <col min="1539" max="1539" width="7.7109375" style="74" customWidth="1"/>
    <col min="1540" max="1540" width="25.85546875" style="74" customWidth="1"/>
    <col min="1541" max="1541" width="6.85546875" style="74" customWidth="1"/>
    <col min="1542" max="1542" width="10.7109375" style="74" customWidth="1"/>
    <col min="1543" max="1543" width="9" style="74" customWidth="1"/>
    <col min="1544" max="1544" width="12.85546875" style="74" bestFit="1" customWidth="1"/>
    <col min="1545" max="1546" width="9.140625" style="74"/>
    <col min="1547" max="1547" width="8" style="74" customWidth="1"/>
    <col min="1548" max="1548" width="22" style="74" bestFit="1" customWidth="1"/>
    <col min="1549" max="1549" width="8.28515625" style="74" customWidth="1"/>
    <col min="1550" max="1550" width="7.28515625" style="74" customWidth="1"/>
    <col min="1551" max="1551" width="11.140625" style="74" customWidth="1"/>
    <col min="1552" max="1552" width="9.140625" style="74"/>
    <col min="1553" max="1553" width="8.28515625" style="74" customWidth="1"/>
    <col min="1554" max="1554" width="10.140625" style="74" customWidth="1"/>
    <col min="1555" max="1555" width="9.140625" style="74"/>
    <col min="1556" max="1556" width="9.5703125" style="74" customWidth="1"/>
    <col min="1557" max="1557" width="9.28515625" style="74" customWidth="1"/>
    <col min="1558" max="1558" width="11.85546875" style="74" customWidth="1"/>
    <col min="1559" max="1792" width="9.140625" style="74"/>
    <col min="1793" max="1794" width="9.28515625" style="74" customWidth="1"/>
    <col min="1795" max="1795" width="7.7109375" style="74" customWidth="1"/>
    <col min="1796" max="1796" width="25.85546875" style="74" customWidth="1"/>
    <col min="1797" max="1797" width="6.85546875" style="74" customWidth="1"/>
    <col min="1798" max="1798" width="10.7109375" style="74" customWidth="1"/>
    <col min="1799" max="1799" width="9" style="74" customWidth="1"/>
    <col min="1800" max="1800" width="12.85546875" style="74" bestFit="1" customWidth="1"/>
    <col min="1801" max="1802" width="9.140625" style="74"/>
    <col min="1803" max="1803" width="8" style="74" customWidth="1"/>
    <col min="1804" max="1804" width="22" style="74" bestFit="1" customWidth="1"/>
    <col min="1805" max="1805" width="8.28515625" style="74" customWidth="1"/>
    <col min="1806" max="1806" width="7.28515625" style="74" customWidth="1"/>
    <col min="1807" max="1807" width="11.140625" style="74" customWidth="1"/>
    <col min="1808" max="1808" width="9.140625" style="74"/>
    <col min="1809" max="1809" width="8.28515625" style="74" customWidth="1"/>
    <col min="1810" max="1810" width="10.140625" style="74" customWidth="1"/>
    <col min="1811" max="1811" width="9.140625" style="74"/>
    <col min="1812" max="1812" width="9.5703125" style="74" customWidth="1"/>
    <col min="1813" max="1813" width="9.28515625" style="74" customWidth="1"/>
    <col min="1814" max="1814" width="11.85546875" style="74" customWidth="1"/>
    <col min="1815" max="2048" width="9.140625" style="74"/>
    <col min="2049" max="2050" width="9.28515625" style="74" customWidth="1"/>
    <col min="2051" max="2051" width="7.7109375" style="74" customWidth="1"/>
    <col min="2052" max="2052" width="25.85546875" style="74" customWidth="1"/>
    <col min="2053" max="2053" width="6.85546875" style="74" customWidth="1"/>
    <col min="2054" max="2054" width="10.7109375" style="74" customWidth="1"/>
    <col min="2055" max="2055" width="9" style="74" customWidth="1"/>
    <col min="2056" max="2056" width="12.85546875" style="74" bestFit="1" customWidth="1"/>
    <col min="2057" max="2058" width="9.140625" style="74"/>
    <col min="2059" max="2059" width="8" style="74" customWidth="1"/>
    <col min="2060" max="2060" width="22" style="74" bestFit="1" customWidth="1"/>
    <col min="2061" max="2061" width="8.28515625" style="74" customWidth="1"/>
    <col min="2062" max="2062" width="7.28515625" style="74" customWidth="1"/>
    <col min="2063" max="2063" width="11.140625" style="74" customWidth="1"/>
    <col min="2064" max="2064" width="9.140625" style="74"/>
    <col min="2065" max="2065" width="8.28515625" style="74" customWidth="1"/>
    <col min="2066" max="2066" width="10.140625" style="74" customWidth="1"/>
    <col min="2067" max="2067" width="9.140625" style="74"/>
    <col min="2068" max="2068" width="9.5703125" style="74" customWidth="1"/>
    <col min="2069" max="2069" width="9.28515625" style="74" customWidth="1"/>
    <col min="2070" max="2070" width="11.85546875" style="74" customWidth="1"/>
    <col min="2071" max="2304" width="9.140625" style="74"/>
    <col min="2305" max="2306" width="9.28515625" style="74" customWidth="1"/>
    <col min="2307" max="2307" width="7.7109375" style="74" customWidth="1"/>
    <col min="2308" max="2308" width="25.85546875" style="74" customWidth="1"/>
    <col min="2309" max="2309" width="6.85546875" style="74" customWidth="1"/>
    <col min="2310" max="2310" width="10.7109375" style="74" customWidth="1"/>
    <col min="2311" max="2311" width="9" style="74" customWidth="1"/>
    <col min="2312" max="2312" width="12.85546875" style="74" bestFit="1" customWidth="1"/>
    <col min="2313" max="2314" width="9.140625" style="74"/>
    <col min="2315" max="2315" width="8" style="74" customWidth="1"/>
    <col min="2316" max="2316" width="22" style="74" bestFit="1" customWidth="1"/>
    <col min="2317" max="2317" width="8.28515625" style="74" customWidth="1"/>
    <col min="2318" max="2318" width="7.28515625" style="74" customWidth="1"/>
    <col min="2319" max="2319" width="11.140625" style="74" customWidth="1"/>
    <col min="2320" max="2320" width="9.140625" style="74"/>
    <col min="2321" max="2321" width="8.28515625" style="74" customWidth="1"/>
    <col min="2322" max="2322" width="10.140625" style="74" customWidth="1"/>
    <col min="2323" max="2323" width="9.140625" style="74"/>
    <col min="2324" max="2324" width="9.5703125" style="74" customWidth="1"/>
    <col min="2325" max="2325" width="9.28515625" style="74" customWidth="1"/>
    <col min="2326" max="2326" width="11.85546875" style="74" customWidth="1"/>
    <col min="2327" max="2560" width="9.140625" style="74"/>
    <col min="2561" max="2562" width="9.28515625" style="74" customWidth="1"/>
    <col min="2563" max="2563" width="7.7109375" style="74" customWidth="1"/>
    <col min="2564" max="2564" width="25.85546875" style="74" customWidth="1"/>
    <col min="2565" max="2565" width="6.85546875" style="74" customWidth="1"/>
    <col min="2566" max="2566" width="10.7109375" style="74" customWidth="1"/>
    <col min="2567" max="2567" width="9" style="74" customWidth="1"/>
    <col min="2568" max="2568" width="12.85546875" style="74" bestFit="1" customWidth="1"/>
    <col min="2569" max="2570" width="9.140625" style="74"/>
    <col min="2571" max="2571" width="8" style="74" customWidth="1"/>
    <col min="2572" max="2572" width="22" style="74" bestFit="1" customWidth="1"/>
    <col min="2573" max="2573" width="8.28515625" style="74" customWidth="1"/>
    <col min="2574" max="2574" width="7.28515625" style="74" customWidth="1"/>
    <col min="2575" max="2575" width="11.140625" style="74" customWidth="1"/>
    <col min="2576" max="2576" width="9.140625" style="74"/>
    <col min="2577" max="2577" width="8.28515625" style="74" customWidth="1"/>
    <col min="2578" max="2578" width="10.140625" style="74" customWidth="1"/>
    <col min="2579" max="2579" width="9.140625" style="74"/>
    <col min="2580" max="2580" width="9.5703125" style="74" customWidth="1"/>
    <col min="2581" max="2581" width="9.28515625" style="74" customWidth="1"/>
    <col min="2582" max="2582" width="11.85546875" style="74" customWidth="1"/>
    <col min="2583" max="2816" width="9.140625" style="74"/>
    <col min="2817" max="2818" width="9.28515625" style="74" customWidth="1"/>
    <col min="2819" max="2819" width="7.7109375" style="74" customWidth="1"/>
    <col min="2820" max="2820" width="25.85546875" style="74" customWidth="1"/>
    <col min="2821" max="2821" width="6.85546875" style="74" customWidth="1"/>
    <col min="2822" max="2822" width="10.7109375" style="74" customWidth="1"/>
    <col min="2823" max="2823" width="9" style="74" customWidth="1"/>
    <col min="2824" max="2824" width="12.85546875" style="74" bestFit="1" customWidth="1"/>
    <col min="2825" max="2826" width="9.140625" style="74"/>
    <col min="2827" max="2827" width="8" style="74" customWidth="1"/>
    <col min="2828" max="2828" width="22" style="74" bestFit="1" customWidth="1"/>
    <col min="2829" max="2829" width="8.28515625" style="74" customWidth="1"/>
    <col min="2830" max="2830" width="7.28515625" style="74" customWidth="1"/>
    <col min="2831" max="2831" width="11.140625" style="74" customWidth="1"/>
    <col min="2832" max="2832" width="9.140625" style="74"/>
    <col min="2833" max="2833" width="8.28515625" style="74" customWidth="1"/>
    <col min="2834" max="2834" width="10.140625" style="74" customWidth="1"/>
    <col min="2835" max="2835" width="9.140625" style="74"/>
    <col min="2836" max="2836" width="9.5703125" style="74" customWidth="1"/>
    <col min="2837" max="2837" width="9.28515625" style="74" customWidth="1"/>
    <col min="2838" max="2838" width="11.85546875" style="74" customWidth="1"/>
    <col min="2839" max="3072" width="9.140625" style="74"/>
    <col min="3073" max="3074" width="9.28515625" style="74" customWidth="1"/>
    <col min="3075" max="3075" width="7.7109375" style="74" customWidth="1"/>
    <col min="3076" max="3076" width="25.85546875" style="74" customWidth="1"/>
    <col min="3077" max="3077" width="6.85546875" style="74" customWidth="1"/>
    <col min="3078" max="3078" width="10.7109375" style="74" customWidth="1"/>
    <col min="3079" max="3079" width="9" style="74" customWidth="1"/>
    <col min="3080" max="3080" width="12.85546875" style="74" bestFit="1" customWidth="1"/>
    <col min="3081" max="3082" width="9.140625" style="74"/>
    <col min="3083" max="3083" width="8" style="74" customWidth="1"/>
    <col min="3084" max="3084" width="22" style="74" bestFit="1" customWidth="1"/>
    <col min="3085" max="3085" width="8.28515625" style="74" customWidth="1"/>
    <col min="3086" max="3086" width="7.28515625" style="74" customWidth="1"/>
    <col min="3087" max="3087" width="11.140625" style="74" customWidth="1"/>
    <col min="3088" max="3088" width="9.140625" style="74"/>
    <col min="3089" max="3089" width="8.28515625" style="74" customWidth="1"/>
    <col min="3090" max="3090" width="10.140625" style="74" customWidth="1"/>
    <col min="3091" max="3091" width="9.140625" style="74"/>
    <col min="3092" max="3092" width="9.5703125" style="74" customWidth="1"/>
    <col min="3093" max="3093" width="9.28515625" style="74" customWidth="1"/>
    <col min="3094" max="3094" width="11.85546875" style="74" customWidth="1"/>
    <col min="3095" max="3328" width="9.140625" style="74"/>
    <col min="3329" max="3330" width="9.28515625" style="74" customWidth="1"/>
    <col min="3331" max="3331" width="7.7109375" style="74" customWidth="1"/>
    <col min="3332" max="3332" width="25.85546875" style="74" customWidth="1"/>
    <col min="3333" max="3333" width="6.85546875" style="74" customWidth="1"/>
    <col min="3334" max="3334" width="10.7109375" style="74" customWidth="1"/>
    <col min="3335" max="3335" width="9" style="74" customWidth="1"/>
    <col min="3336" max="3336" width="12.85546875" style="74" bestFit="1" customWidth="1"/>
    <col min="3337" max="3338" width="9.140625" style="74"/>
    <col min="3339" max="3339" width="8" style="74" customWidth="1"/>
    <col min="3340" max="3340" width="22" style="74" bestFit="1" customWidth="1"/>
    <col min="3341" max="3341" width="8.28515625" style="74" customWidth="1"/>
    <col min="3342" max="3342" width="7.28515625" style="74" customWidth="1"/>
    <col min="3343" max="3343" width="11.140625" style="74" customWidth="1"/>
    <col min="3344" max="3344" width="9.140625" style="74"/>
    <col min="3345" max="3345" width="8.28515625" style="74" customWidth="1"/>
    <col min="3346" max="3346" width="10.140625" style="74" customWidth="1"/>
    <col min="3347" max="3347" width="9.140625" style="74"/>
    <col min="3348" max="3348" width="9.5703125" style="74" customWidth="1"/>
    <col min="3349" max="3349" width="9.28515625" style="74" customWidth="1"/>
    <col min="3350" max="3350" width="11.85546875" style="74" customWidth="1"/>
    <col min="3351" max="3584" width="9.140625" style="74"/>
    <col min="3585" max="3586" width="9.28515625" style="74" customWidth="1"/>
    <col min="3587" max="3587" width="7.7109375" style="74" customWidth="1"/>
    <col min="3588" max="3588" width="25.85546875" style="74" customWidth="1"/>
    <col min="3589" max="3589" width="6.85546875" style="74" customWidth="1"/>
    <col min="3590" max="3590" width="10.7109375" style="74" customWidth="1"/>
    <col min="3591" max="3591" width="9" style="74" customWidth="1"/>
    <col min="3592" max="3592" width="12.85546875" style="74" bestFit="1" customWidth="1"/>
    <col min="3593" max="3594" width="9.140625" style="74"/>
    <col min="3595" max="3595" width="8" style="74" customWidth="1"/>
    <col min="3596" max="3596" width="22" style="74" bestFit="1" customWidth="1"/>
    <col min="3597" max="3597" width="8.28515625" style="74" customWidth="1"/>
    <col min="3598" max="3598" width="7.28515625" style="74" customWidth="1"/>
    <col min="3599" max="3599" width="11.140625" style="74" customWidth="1"/>
    <col min="3600" max="3600" width="9.140625" style="74"/>
    <col min="3601" max="3601" width="8.28515625" style="74" customWidth="1"/>
    <col min="3602" max="3602" width="10.140625" style="74" customWidth="1"/>
    <col min="3603" max="3603" width="9.140625" style="74"/>
    <col min="3604" max="3604" width="9.5703125" style="74" customWidth="1"/>
    <col min="3605" max="3605" width="9.28515625" style="74" customWidth="1"/>
    <col min="3606" max="3606" width="11.85546875" style="74" customWidth="1"/>
    <col min="3607" max="3840" width="9.140625" style="74"/>
    <col min="3841" max="3842" width="9.28515625" style="74" customWidth="1"/>
    <col min="3843" max="3843" width="7.7109375" style="74" customWidth="1"/>
    <col min="3844" max="3844" width="25.85546875" style="74" customWidth="1"/>
    <col min="3845" max="3845" width="6.85546875" style="74" customWidth="1"/>
    <col min="3846" max="3846" width="10.7109375" style="74" customWidth="1"/>
    <col min="3847" max="3847" width="9" style="74" customWidth="1"/>
    <col min="3848" max="3848" width="12.85546875" style="74" bestFit="1" customWidth="1"/>
    <col min="3849" max="3850" width="9.140625" style="74"/>
    <col min="3851" max="3851" width="8" style="74" customWidth="1"/>
    <col min="3852" max="3852" width="22" style="74" bestFit="1" customWidth="1"/>
    <col min="3853" max="3853" width="8.28515625" style="74" customWidth="1"/>
    <col min="3854" max="3854" width="7.28515625" style="74" customWidth="1"/>
    <col min="3855" max="3855" width="11.140625" style="74" customWidth="1"/>
    <col min="3856" max="3856" width="9.140625" style="74"/>
    <col min="3857" max="3857" width="8.28515625" style="74" customWidth="1"/>
    <col min="3858" max="3858" width="10.140625" style="74" customWidth="1"/>
    <col min="3859" max="3859" width="9.140625" style="74"/>
    <col min="3860" max="3860" width="9.5703125" style="74" customWidth="1"/>
    <col min="3861" max="3861" width="9.28515625" style="74" customWidth="1"/>
    <col min="3862" max="3862" width="11.85546875" style="74" customWidth="1"/>
    <col min="3863" max="4096" width="9.140625" style="74"/>
    <col min="4097" max="4098" width="9.28515625" style="74" customWidth="1"/>
    <col min="4099" max="4099" width="7.7109375" style="74" customWidth="1"/>
    <col min="4100" max="4100" width="25.85546875" style="74" customWidth="1"/>
    <col min="4101" max="4101" width="6.85546875" style="74" customWidth="1"/>
    <col min="4102" max="4102" width="10.7109375" style="74" customWidth="1"/>
    <col min="4103" max="4103" width="9" style="74" customWidth="1"/>
    <col min="4104" max="4104" width="12.85546875" style="74" bestFit="1" customWidth="1"/>
    <col min="4105" max="4106" width="9.140625" style="74"/>
    <col min="4107" max="4107" width="8" style="74" customWidth="1"/>
    <col min="4108" max="4108" width="22" style="74" bestFit="1" customWidth="1"/>
    <col min="4109" max="4109" width="8.28515625" style="74" customWidth="1"/>
    <col min="4110" max="4110" width="7.28515625" style="74" customWidth="1"/>
    <col min="4111" max="4111" width="11.140625" style="74" customWidth="1"/>
    <col min="4112" max="4112" width="9.140625" style="74"/>
    <col min="4113" max="4113" width="8.28515625" style="74" customWidth="1"/>
    <col min="4114" max="4114" width="10.140625" style="74" customWidth="1"/>
    <col min="4115" max="4115" width="9.140625" style="74"/>
    <col min="4116" max="4116" width="9.5703125" style="74" customWidth="1"/>
    <col min="4117" max="4117" width="9.28515625" style="74" customWidth="1"/>
    <col min="4118" max="4118" width="11.85546875" style="74" customWidth="1"/>
    <col min="4119" max="4352" width="9.140625" style="74"/>
    <col min="4353" max="4354" width="9.28515625" style="74" customWidth="1"/>
    <col min="4355" max="4355" width="7.7109375" style="74" customWidth="1"/>
    <col min="4356" max="4356" width="25.85546875" style="74" customWidth="1"/>
    <col min="4357" max="4357" width="6.85546875" style="74" customWidth="1"/>
    <col min="4358" max="4358" width="10.7109375" style="74" customWidth="1"/>
    <col min="4359" max="4359" width="9" style="74" customWidth="1"/>
    <col min="4360" max="4360" width="12.85546875" style="74" bestFit="1" customWidth="1"/>
    <col min="4361" max="4362" width="9.140625" style="74"/>
    <col min="4363" max="4363" width="8" style="74" customWidth="1"/>
    <col min="4364" max="4364" width="22" style="74" bestFit="1" customWidth="1"/>
    <col min="4365" max="4365" width="8.28515625" style="74" customWidth="1"/>
    <col min="4366" max="4366" width="7.28515625" style="74" customWidth="1"/>
    <col min="4367" max="4367" width="11.140625" style="74" customWidth="1"/>
    <col min="4368" max="4368" width="9.140625" style="74"/>
    <col min="4369" max="4369" width="8.28515625" style="74" customWidth="1"/>
    <col min="4370" max="4370" width="10.140625" style="74" customWidth="1"/>
    <col min="4371" max="4371" width="9.140625" style="74"/>
    <col min="4372" max="4372" width="9.5703125" style="74" customWidth="1"/>
    <col min="4373" max="4373" width="9.28515625" style="74" customWidth="1"/>
    <col min="4374" max="4374" width="11.85546875" style="74" customWidth="1"/>
    <col min="4375" max="4608" width="9.140625" style="74"/>
    <col min="4609" max="4610" width="9.28515625" style="74" customWidth="1"/>
    <col min="4611" max="4611" width="7.7109375" style="74" customWidth="1"/>
    <col min="4612" max="4612" width="25.85546875" style="74" customWidth="1"/>
    <col min="4613" max="4613" width="6.85546875" style="74" customWidth="1"/>
    <col min="4614" max="4614" width="10.7109375" style="74" customWidth="1"/>
    <col min="4615" max="4615" width="9" style="74" customWidth="1"/>
    <col min="4616" max="4616" width="12.85546875" style="74" bestFit="1" customWidth="1"/>
    <col min="4617" max="4618" width="9.140625" style="74"/>
    <col min="4619" max="4619" width="8" style="74" customWidth="1"/>
    <col min="4620" max="4620" width="22" style="74" bestFit="1" customWidth="1"/>
    <col min="4621" max="4621" width="8.28515625" style="74" customWidth="1"/>
    <col min="4622" max="4622" width="7.28515625" style="74" customWidth="1"/>
    <col min="4623" max="4623" width="11.140625" style="74" customWidth="1"/>
    <col min="4624" max="4624" width="9.140625" style="74"/>
    <col min="4625" max="4625" width="8.28515625" style="74" customWidth="1"/>
    <col min="4626" max="4626" width="10.140625" style="74" customWidth="1"/>
    <col min="4627" max="4627" width="9.140625" style="74"/>
    <col min="4628" max="4628" width="9.5703125" style="74" customWidth="1"/>
    <col min="4629" max="4629" width="9.28515625" style="74" customWidth="1"/>
    <col min="4630" max="4630" width="11.85546875" style="74" customWidth="1"/>
    <col min="4631" max="4864" width="9.140625" style="74"/>
    <col min="4865" max="4866" width="9.28515625" style="74" customWidth="1"/>
    <col min="4867" max="4867" width="7.7109375" style="74" customWidth="1"/>
    <col min="4868" max="4868" width="25.85546875" style="74" customWidth="1"/>
    <col min="4869" max="4869" width="6.85546875" style="74" customWidth="1"/>
    <col min="4870" max="4870" width="10.7109375" style="74" customWidth="1"/>
    <col min="4871" max="4871" width="9" style="74" customWidth="1"/>
    <col min="4872" max="4872" width="12.85546875" style="74" bestFit="1" customWidth="1"/>
    <col min="4873" max="4874" width="9.140625" style="74"/>
    <col min="4875" max="4875" width="8" style="74" customWidth="1"/>
    <col min="4876" max="4876" width="22" style="74" bestFit="1" customWidth="1"/>
    <col min="4877" max="4877" width="8.28515625" style="74" customWidth="1"/>
    <col min="4878" max="4878" width="7.28515625" style="74" customWidth="1"/>
    <col min="4879" max="4879" width="11.140625" style="74" customWidth="1"/>
    <col min="4880" max="4880" width="9.140625" style="74"/>
    <col min="4881" max="4881" width="8.28515625" style="74" customWidth="1"/>
    <col min="4882" max="4882" width="10.140625" style="74" customWidth="1"/>
    <col min="4883" max="4883" width="9.140625" style="74"/>
    <col min="4884" max="4884" width="9.5703125" style="74" customWidth="1"/>
    <col min="4885" max="4885" width="9.28515625" style="74" customWidth="1"/>
    <col min="4886" max="4886" width="11.85546875" style="74" customWidth="1"/>
    <col min="4887" max="5120" width="9.140625" style="74"/>
    <col min="5121" max="5122" width="9.28515625" style="74" customWidth="1"/>
    <col min="5123" max="5123" width="7.7109375" style="74" customWidth="1"/>
    <col min="5124" max="5124" width="25.85546875" style="74" customWidth="1"/>
    <col min="5125" max="5125" width="6.85546875" style="74" customWidth="1"/>
    <col min="5126" max="5126" width="10.7109375" style="74" customWidth="1"/>
    <col min="5127" max="5127" width="9" style="74" customWidth="1"/>
    <col min="5128" max="5128" width="12.85546875" style="74" bestFit="1" customWidth="1"/>
    <col min="5129" max="5130" width="9.140625" style="74"/>
    <col min="5131" max="5131" width="8" style="74" customWidth="1"/>
    <col min="5132" max="5132" width="22" style="74" bestFit="1" customWidth="1"/>
    <col min="5133" max="5133" width="8.28515625" style="74" customWidth="1"/>
    <col min="5134" max="5134" width="7.28515625" style="74" customWidth="1"/>
    <col min="5135" max="5135" width="11.140625" style="74" customWidth="1"/>
    <col min="5136" max="5136" width="9.140625" style="74"/>
    <col min="5137" max="5137" width="8.28515625" style="74" customWidth="1"/>
    <col min="5138" max="5138" width="10.140625" style="74" customWidth="1"/>
    <col min="5139" max="5139" width="9.140625" style="74"/>
    <col min="5140" max="5140" width="9.5703125" style="74" customWidth="1"/>
    <col min="5141" max="5141" width="9.28515625" style="74" customWidth="1"/>
    <col min="5142" max="5142" width="11.85546875" style="74" customWidth="1"/>
    <col min="5143" max="5376" width="9.140625" style="74"/>
    <col min="5377" max="5378" width="9.28515625" style="74" customWidth="1"/>
    <col min="5379" max="5379" width="7.7109375" style="74" customWidth="1"/>
    <col min="5380" max="5380" width="25.85546875" style="74" customWidth="1"/>
    <col min="5381" max="5381" width="6.85546875" style="74" customWidth="1"/>
    <col min="5382" max="5382" width="10.7109375" style="74" customWidth="1"/>
    <col min="5383" max="5383" width="9" style="74" customWidth="1"/>
    <col min="5384" max="5384" width="12.85546875" style="74" bestFit="1" customWidth="1"/>
    <col min="5385" max="5386" width="9.140625" style="74"/>
    <col min="5387" max="5387" width="8" style="74" customWidth="1"/>
    <col min="5388" max="5388" width="22" style="74" bestFit="1" customWidth="1"/>
    <col min="5389" max="5389" width="8.28515625" style="74" customWidth="1"/>
    <col min="5390" max="5390" width="7.28515625" style="74" customWidth="1"/>
    <col min="5391" max="5391" width="11.140625" style="74" customWidth="1"/>
    <col min="5392" max="5392" width="9.140625" style="74"/>
    <col min="5393" max="5393" width="8.28515625" style="74" customWidth="1"/>
    <col min="5394" max="5394" width="10.140625" style="74" customWidth="1"/>
    <col min="5395" max="5395" width="9.140625" style="74"/>
    <col min="5396" max="5396" width="9.5703125" style="74" customWidth="1"/>
    <col min="5397" max="5397" width="9.28515625" style="74" customWidth="1"/>
    <col min="5398" max="5398" width="11.85546875" style="74" customWidth="1"/>
    <col min="5399" max="5632" width="9.140625" style="74"/>
    <col min="5633" max="5634" width="9.28515625" style="74" customWidth="1"/>
    <col min="5635" max="5635" width="7.7109375" style="74" customWidth="1"/>
    <col min="5636" max="5636" width="25.85546875" style="74" customWidth="1"/>
    <col min="5637" max="5637" width="6.85546875" style="74" customWidth="1"/>
    <col min="5638" max="5638" width="10.7109375" style="74" customWidth="1"/>
    <col min="5639" max="5639" width="9" style="74" customWidth="1"/>
    <col min="5640" max="5640" width="12.85546875" style="74" bestFit="1" customWidth="1"/>
    <col min="5641" max="5642" width="9.140625" style="74"/>
    <col min="5643" max="5643" width="8" style="74" customWidth="1"/>
    <col min="5644" max="5644" width="22" style="74" bestFit="1" customWidth="1"/>
    <col min="5645" max="5645" width="8.28515625" style="74" customWidth="1"/>
    <col min="5646" max="5646" width="7.28515625" style="74" customWidth="1"/>
    <col min="5647" max="5647" width="11.140625" style="74" customWidth="1"/>
    <col min="5648" max="5648" width="9.140625" style="74"/>
    <col min="5649" max="5649" width="8.28515625" style="74" customWidth="1"/>
    <col min="5650" max="5650" width="10.140625" style="74" customWidth="1"/>
    <col min="5651" max="5651" width="9.140625" style="74"/>
    <col min="5652" max="5652" width="9.5703125" style="74" customWidth="1"/>
    <col min="5653" max="5653" width="9.28515625" style="74" customWidth="1"/>
    <col min="5654" max="5654" width="11.85546875" style="74" customWidth="1"/>
    <col min="5655" max="5888" width="9.140625" style="74"/>
    <col min="5889" max="5890" width="9.28515625" style="74" customWidth="1"/>
    <col min="5891" max="5891" width="7.7109375" style="74" customWidth="1"/>
    <col min="5892" max="5892" width="25.85546875" style="74" customWidth="1"/>
    <col min="5893" max="5893" width="6.85546875" style="74" customWidth="1"/>
    <col min="5894" max="5894" width="10.7109375" style="74" customWidth="1"/>
    <col min="5895" max="5895" width="9" style="74" customWidth="1"/>
    <col min="5896" max="5896" width="12.85546875" style="74" bestFit="1" customWidth="1"/>
    <col min="5897" max="5898" width="9.140625" style="74"/>
    <col min="5899" max="5899" width="8" style="74" customWidth="1"/>
    <col min="5900" max="5900" width="22" style="74" bestFit="1" customWidth="1"/>
    <col min="5901" max="5901" width="8.28515625" style="74" customWidth="1"/>
    <col min="5902" max="5902" width="7.28515625" style="74" customWidth="1"/>
    <col min="5903" max="5903" width="11.140625" style="74" customWidth="1"/>
    <col min="5904" max="5904" width="9.140625" style="74"/>
    <col min="5905" max="5905" width="8.28515625" style="74" customWidth="1"/>
    <col min="5906" max="5906" width="10.140625" style="74" customWidth="1"/>
    <col min="5907" max="5907" width="9.140625" style="74"/>
    <col min="5908" max="5908" width="9.5703125" style="74" customWidth="1"/>
    <col min="5909" max="5909" width="9.28515625" style="74" customWidth="1"/>
    <col min="5910" max="5910" width="11.85546875" style="74" customWidth="1"/>
    <col min="5911" max="6144" width="9.140625" style="74"/>
    <col min="6145" max="6146" width="9.28515625" style="74" customWidth="1"/>
    <col min="6147" max="6147" width="7.7109375" style="74" customWidth="1"/>
    <col min="6148" max="6148" width="25.85546875" style="74" customWidth="1"/>
    <col min="6149" max="6149" width="6.85546875" style="74" customWidth="1"/>
    <col min="6150" max="6150" width="10.7109375" style="74" customWidth="1"/>
    <col min="6151" max="6151" width="9" style="74" customWidth="1"/>
    <col min="6152" max="6152" width="12.85546875" style="74" bestFit="1" customWidth="1"/>
    <col min="6153" max="6154" width="9.140625" style="74"/>
    <col min="6155" max="6155" width="8" style="74" customWidth="1"/>
    <col min="6156" max="6156" width="22" style="74" bestFit="1" customWidth="1"/>
    <col min="6157" max="6157" width="8.28515625" style="74" customWidth="1"/>
    <col min="6158" max="6158" width="7.28515625" style="74" customWidth="1"/>
    <col min="6159" max="6159" width="11.140625" style="74" customWidth="1"/>
    <col min="6160" max="6160" width="9.140625" style="74"/>
    <col min="6161" max="6161" width="8.28515625" style="74" customWidth="1"/>
    <col min="6162" max="6162" width="10.140625" style="74" customWidth="1"/>
    <col min="6163" max="6163" width="9.140625" style="74"/>
    <col min="6164" max="6164" width="9.5703125" style="74" customWidth="1"/>
    <col min="6165" max="6165" width="9.28515625" style="74" customWidth="1"/>
    <col min="6166" max="6166" width="11.85546875" style="74" customWidth="1"/>
    <col min="6167" max="6400" width="9.140625" style="74"/>
    <col min="6401" max="6402" width="9.28515625" style="74" customWidth="1"/>
    <col min="6403" max="6403" width="7.7109375" style="74" customWidth="1"/>
    <col min="6404" max="6404" width="25.85546875" style="74" customWidth="1"/>
    <col min="6405" max="6405" width="6.85546875" style="74" customWidth="1"/>
    <col min="6406" max="6406" width="10.7109375" style="74" customWidth="1"/>
    <col min="6407" max="6407" width="9" style="74" customWidth="1"/>
    <col min="6408" max="6408" width="12.85546875" style="74" bestFit="1" customWidth="1"/>
    <col min="6409" max="6410" width="9.140625" style="74"/>
    <col min="6411" max="6411" width="8" style="74" customWidth="1"/>
    <col min="6412" max="6412" width="22" style="74" bestFit="1" customWidth="1"/>
    <col min="6413" max="6413" width="8.28515625" style="74" customWidth="1"/>
    <col min="6414" max="6414" width="7.28515625" style="74" customWidth="1"/>
    <col min="6415" max="6415" width="11.140625" style="74" customWidth="1"/>
    <col min="6416" max="6416" width="9.140625" style="74"/>
    <col min="6417" max="6417" width="8.28515625" style="74" customWidth="1"/>
    <col min="6418" max="6418" width="10.140625" style="74" customWidth="1"/>
    <col min="6419" max="6419" width="9.140625" style="74"/>
    <col min="6420" max="6420" width="9.5703125" style="74" customWidth="1"/>
    <col min="6421" max="6421" width="9.28515625" style="74" customWidth="1"/>
    <col min="6422" max="6422" width="11.85546875" style="74" customWidth="1"/>
    <col min="6423" max="6656" width="9.140625" style="74"/>
    <col min="6657" max="6658" width="9.28515625" style="74" customWidth="1"/>
    <col min="6659" max="6659" width="7.7109375" style="74" customWidth="1"/>
    <col min="6660" max="6660" width="25.85546875" style="74" customWidth="1"/>
    <col min="6661" max="6661" width="6.85546875" style="74" customWidth="1"/>
    <col min="6662" max="6662" width="10.7109375" style="74" customWidth="1"/>
    <col min="6663" max="6663" width="9" style="74" customWidth="1"/>
    <col min="6664" max="6664" width="12.85546875" style="74" bestFit="1" customWidth="1"/>
    <col min="6665" max="6666" width="9.140625" style="74"/>
    <col min="6667" max="6667" width="8" style="74" customWidth="1"/>
    <col min="6668" max="6668" width="22" style="74" bestFit="1" customWidth="1"/>
    <col min="6669" max="6669" width="8.28515625" style="74" customWidth="1"/>
    <col min="6670" max="6670" width="7.28515625" style="74" customWidth="1"/>
    <col min="6671" max="6671" width="11.140625" style="74" customWidth="1"/>
    <col min="6672" max="6672" width="9.140625" style="74"/>
    <col min="6673" max="6673" width="8.28515625" style="74" customWidth="1"/>
    <col min="6674" max="6674" width="10.140625" style="74" customWidth="1"/>
    <col min="6675" max="6675" width="9.140625" style="74"/>
    <col min="6676" max="6676" width="9.5703125" style="74" customWidth="1"/>
    <col min="6677" max="6677" width="9.28515625" style="74" customWidth="1"/>
    <col min="6678" max="6678" width="11.85546875" style="74" customWidth="1"/>
    <col min="6679" max="6912" width="9.140625" style="74"/>
    <col min="6913" max="6914" width="9.28515625" style="74" customWidth="1"/>
    <col min="6915" max="6915" width="7.7109375" style="74" customWidth="1"/>
    <col min="6916" max="6916" width="25.85546875" style="74" customWidth="1"/>
    <col min="6917" max="6917" width="6.85546875" style="74" customWidth="1"/>
    <col min="6918" max="6918" width="10.7109375" style="74" customWidth="1"/>
    <col min="6919" max="6919" width="9" style="74" customWidth="1"/>
    <col min="6920" max="6920" width="12.85546875" style="74" bestFit="1" customWidth="1"/>
    <col min="6921" max="6922" width="9.140625" style="74"/>
    <col min="6923" max="6923" width="8" style="74" customWidth="1"/>
    <col min="6924" max="6924" width="22" style="74" bestFit="1" customWidth="1"/>
    <col min="6925" max="6925" width="8.28515625" style="74" customWidth="1"/>
    <col min="6926" max="6926" width="7.28515625" style="74" customWidth="1"/>
    <col min="6927" max="6927" width="11.140625" style="74" customWidth="1"/>
    <col min="6928" max="6928" width="9.140625" style="74"/>
    <col min="6929" max="6929" width="8.28515625" style="74" customWidth="1"/>
    <col min="6930" max="6930" width="10.140625" style="74" customWidth="1"/>
    <col min="6931" max="6931" width="9.140625" style="74"/>
    <col min="6932" max="6932" width="9.5703125" style="74" customWidth="1"/>
    <col min="6933" max="6933" width="9.28515625" style="74" customWidth="1"/>
    <col min="6934" max="6934" width="11.85546875" style="74" customWidth="1"/>
    <col min="6935" max="7168" width="9.140625" style="74"/>
    <col min="7169" max="7170" width="9.28515625" style="74" customWidth="1"/>
    <col min="7171" max="7171" width="7.7109375" style="74" customWidth="1"/>
    <col min="7172" max="7172" width="25.85546875" style="74" customWidth="1"/>
    <col min="7173" max="7173" width="6.85546875" style="74" customWidth="1"/>
    <col min="7174" max="7174" width="10.7109375" style="74" customWidth="1"/>
    <col min="7175" max="7175" width="9" style="74" customWidth="1"/>
    <col min="7176" max="7176" width="12.85546875" style="74" bestFit="1" customWidth="1"/>
    <col min="7177" max="7178" width="9.140625" style="74"/>
    <col min="7179" max="7179" width="8" style="74" customWidth="1"/>
    <col min="7180" max="7180" width="22" style="74" bestFit="1" customWidth="1"/>
    <col min="7181" max="7181" width="8.28515625" style="74" customWidth="1"/>
    <col min="7182" max="7182" width="7.28515625" style="74" customWidth="1"/>
    <col min="7183" max="7183" width="11.140625" style="74" customWidth="1"/>
    <col min="7184" max="7184" width="9.140625" style="74"/>
    <col min="7185" max="7185" width="8.28515625" style="74" customWidth="1"/>
    <col min="7186" max="7186" width="10.140625" style="74" customWidth="1"/>
    <col min="7187" max="7187" width="9.140625" style="74"/>
    <col min="7188" max="7188" width="9.5703125" style="74" customWidth="1"/>
    <col min="7189" max="7189" width="9.28515625" style="74" customWidth="1"/>
    <col min="7190" max="7190" width="11.85546875" style="74" customWidth="1"/>
    <col min="7191" max="7424" width="9.140625" style="74"/>
    <col min="7425" max="7426" width="9.28515625" style="74" customWidth="1"/>
    <col min="7427" max="7427" width="7.7109375" style="74" customWidth="1"/>
    <col min="7428" max="7428" width="25.85546875" style="74" customWidth="1"/>
    <col min="7429" max="7429" width="6.85546875" style="74" customWidth="1"/>
    <col min="7430" max="7430" width="10.7109375" style="74" customWidth="1"/>
    <col min="7431" max="7431" width="9" style="74" customWidth="1"/>
    <col min="7432" max="7432" width="12.85546875" style="74" bestFit="1" customWidth="1"/>
    <col min="7433" max="7434" width="9.140625" style="74"/>
    <col min="7435" max="7435" width="8" style="74" customWidth="1"/>
    <col min="7436" max="7436" width="22" style="74" bestFit="1" customWidth="1"/>
    <col min="7437" max="7437" width="8.28515625" style="74" customWidth="1"/>
    <col min="7438" max="7438" width="7.28515625" style="74" customWidth="1"/>
    <col min="7439" max="7439" width="11.140625" style="74" customWidth="1"/>
    <col min="7440" max="7440" width="9.140625" style="74"/>
    <col min="7441" max="7441" width="8.28515625" style="74" customWidth="1"/>
    <col min="7442" max="7442" width="10.140625" style="74" customWidth="1"/>
    <col min="7443" max="7443" width="9.140625" style="74"/>
    <col min="7444" max="7444" width="9.5703125" style="74" customWidth="1"/>
    <col min="7445" max="7445" width="9.28515625" style="74" customWidth="1"/>
    <col min="7446" max="7446" width="11.85546875" style="74" customWidth="1"/>
    <col min="7447" max="7680" width="9.140625" style="74"/>
    <col min="7681" max="7682" width="9.28515625" style="74" customWidth="1"/>
    <col min="7683" max="7683" width="7.7109375" style="74" customWidth="1"/>
    <col min="7684" max="7684" width="25.85546875" style="74" customWidth="1"/>
    <col min="7685" max="7685" width="6.85546875" style="74" customWidth="1"/>
    <col min="7686" max="7686" width="10.7109375" style="74" customWidth="1"/>
    <col min="7687" max="7687" width="9" style="74" customWidth="1"/>
    <col min="7688" max="7688" width="12.85546875" style="74" bestFit="1" customWidth="1"/>
    <col min="7689" max="7690" width="9.140625" style="74"/>
    <col min="7691" max="7691" width="8" style="74" customWidth="1"/>
    <col min="7692" max="7692" width="22" style="74" bestFit="1" customWidth="1"/>
    <col min="7693" max="7693" width="8.28515625" style="74" customWidth="1"/>
    <col min="7694" max="7694" width="7.28515625" style="74" customWidth="1"/>
    <col min="7695" max="7695" width="11.140625" style="74" customWidth="1"/>
    <col min="7696" max="7696" width="9.140625" style="74"/>
    <col min="7697" max="7697" width="8.28515625" style="74" customWidth="1"/>
    <col min="7698" max="7698" width="10.140625" style="74" customWidth="1"/>
    <col min="7699" max="7699" width="9.140625" style="74"/>
    <col min="7700" max="7700" width="9.5703125" style="74" customWidth="1"/>
    <col min="7701" max="7701" width="9.28515625" style="74" customWidth="1"/>
    <col min="7702" max="7702" width="11.85546875" style="74" customWidth="1"/>
    <col min="7703" max="7936" width="9.140625" style="74"/>
    <col min="7937" max="7938" width="9.28515625" style="74" customWidth="1"/>
    <col min="7939" max="7939" width="7.7109375" style="74" customWidth="1"/>
    <col min="7940" max="7940" width="25.85546875" style="74" customWidth="1"/>
    <col min="7941" max="7941" width="6.85546875" style="74" customWidth="1"/>
    <col min="7942" max="7942" width="10.7109375" style="74" customWidth="1"/>
    <col min="7943" max="7943" width="9" style="74" customWidth="1"/>
    <col min="7944" max="7944" width="12.85546875" style="74" bestFit="1" customWidth="1"/>
    <col min="7945" max="7946" width="9.140625" style="74"/>
    <col min="7947" max="7947" width="8" style="74" customWidth="1"/>
    <col min="7948" max="7948" width="22" style="74" bestFit="1" customWidth="1"/>
    <col min="7949" max="7949" width="8.28515625" style="74" customWidth="1"/>
    <col min="7950" max="7950" width="7.28515625" style="74" customWidth="1"/>
    <col min="7951" max="7951" width="11.140625" style="74" customWidth="1"/>
    <col min="7952" max="7952" width="9.140625" style="74"/>
    <col min="7953" max="7953" width="8.28515625" style="74" customWidth="1"/>
    <col min="7954" max="7954" width="10.140625" style="74" customWidth="1"/>
    <col min="7955" max="7955" width="9.140625" style="74"/>
    <col min="7956" max="7956" width="9.5703125" style="74" customWidth="1"/>
    <col min="7957" max="7957" width="9.28515625" style="74" customWidth="1"/>
    <col min="7958" max="7958" width="11.85546875" style="74" customWidth="1"/>
    <col min="7959" max="8192" width="9.140625" style="74"/>
    <col min="8193" max="8194" width="9.28515625" style="74" customWidth="1"/>
    <col min="8195" max="8195" width="7.7109375" style="74" customWidth="1"/>
    <col min="8196" max="8196" width="25.85546875" style="74" customWidth="1"/>
    <col min="8197" max="8197" width="6.85546875" style="74" customWidth="1"/>
    <col min="8198" max="8198" width="10.7109375" style="74" customWidth="1"/>
    <col min="8199" max="8199" width="9" style="74" customWidth="1"/>
    <col min="8200" max="8200" width="12.85546875" style="74" bestFit="1" customWidth="1"/>
    <col min="8201" max="8202" width="9.140625" style="74"/>
    <col min="8203" max="8203" width="8" style="74" customWidth="1"/>
    <col min="8204" max="8204" width="22" style="74" bestFit="1" customWidth="1"/>
    <col min="8205" max="8205" width="8.28515625" style="74" customWidth="1"/>
    <col min="8206" max="8206" width="7.28515625" style="74" customWidth="1"/>
    <col min="8207" max="8207" width="11.140625" style="74" customWidth="1"/>
    <col min="8208" max="8208" width="9.140625" style="74"/>
    <col min="8209" max="8209" width="8.28515625" style="74" customWidth="1"/>
    <col min="8210" max="8210" width="10.140625" style="74" customWidth="1"/>
    <col min="8211" max="8211" width="9.140625" style="74"/>
    <col min="8212" max="8212" width="9.5703125" style="74" customWidth="1"/>
    <col min="8213" max="8213" width="9.28515625" style="74" customWidth="1"/>
    <col min="8214" max="8214" width="11.85546875" style="74" customWidth="1"/>
    <col min="8215" max="8448" width="9.140625" style="74"/>
    <col min="8449" max="8450" width="9.28515625" style="74" customWidth="1"/>
    <col min="8451" max="8451" width="7.7109375" style="74" customWidth="1"/>
    <col min="8452" max="8452" width="25.85546875" style="74" customWidth="1"/>
    <col min="8453" max="8453" width="6.85546875" style="74" customWidth="1"/>
    <col min="8454" max="8454" width="10.7109375" style="74" customWidth="1"/>
    <col min="8455" max="8455" width="9" style="74" customWidth="1"/>
    <col min="8456" max="8456" width="12.85546875" style="74" bestFit="1" customWidth="1"/>
    <col min="8457" max="8458" width="9.140625" style="74"/>
    <col min="8459" max="8459" width="8" style="74" customWidth="1"/>
    <col min="8460" max="8460" width="22" style="74" bestFit="1" customWidth="1"/>
    <col min="8461" max="8461" width="8.28515625" style="74" customWidth="1"/>
    <col min="8462" max="8462" width="7.28515625" style="74" customWidth="1"/>
    <col min="8463" max="8463" width="11.140625" style="74" customWidth="1"/>
    <col min="8464" max="8464" width="9.140625" style="74"/>
    <col min="8465" max="8465" width="8.28515625" style="74" customWidth="1"/>
    <col min="8466" max="8466" width="10.140625" style="74" customWidth="1"/>
    <col min="8467" max="8467" width="9.140625" style="74"/>
    <col min="8468" max="8468" width="9.5703125" style="74" customWidth="1"/>
    <col min="8469" max="8469" width="9.28515625" style="74" customWidth="1"/>
    <col min="8470" max="8470" width="11.85546875" style="74" customWidth="1"/>
    <col min="8471" max="8704" width="9.140625" style="74"/>
    <col min="8705" max="8706" width="9.28515625" style="74" customWidth="1"/>
    <col min="8707" max="8707" width="7.7109375" style="74" customWidth="1"/>
    <col min="8708" max="8708" width="25.85546875" style="74" customWidth="1"/>
    <col min="8709" max="8709" width="6.85546875" style="74" customWidth="1"/>
    <col min="8710" max="8710" width="10.7109375" style="74" customWidth="1"/>
    <col min="8711" max="8711" width="9" style="74" customWidth="1"/>
    <col min="8712" max="8712" width="12.85546875" style="74" bestFit="1" customWidth="1"/>
    <col min="8713" max="8714" width="9.140625" style="74"/>
    <col min="8715" max="8715" width="8" style="74" customWidth="1"/>
    <col min="8716" max="8716" width="22" style="74" bestFit="1" customWidth="1"/>
    <col min="8717" max="8717" width="8.28515625" style="74" customWidth="1"/>
    <col min="8718" max="8718" width="7.28515625" style="74" customWidth="1"/>
    <col min="8719" max="8719" width="11.140625" style="74" customWidth="1"/>
    <col min="8720" max="8720" width="9.140625" style="74"/>
    <col min="8721" max="8721" width="8.28515625" style="74" customWidth="1"/>
    <col min="8722" max="8722" width="10.140625" style="74" customWidth="1"/>
    <col min="8723" max="8723" width="9.140625" style="74"/>
    <col min="8724" max="8724" width="9.5703125" style="74" customWidth="1"/>
    <col min="8725" max="8725" width="9.28515625" style="74" customWidth="1"/>
    <col min="8726" max="8726" width="11.85546875" style="74" customWidth="1"/>
    <col min="8727" max="8960" width="9.140625" style="74"/>
    <col min="8961" max="8962" width="9.28515625" style="74" customWidth="1"/>
    <col min="8963" max="8963" width="7.7109375" style="74" customWidth="1"/>
    <col min="8964" max="8964" width="25.85546875" style="74" customWidth="1"/>
    <col min="8965" max="8965" width="6.85546875" style="74" customWidth="1"/>
    <col min="8966" max="8966" width="10.7109375" style="74" customWidth="1"/>
    <col min="8967" max="8967" width="9" style="74" customWidth="1"/>
    <col min="8968" max="8968" width="12.85546875" style="74" bestFit="1" customWidth="1"/>
    <col min="8969" max="8970" width="9.140625" style="74"/>
    <col min="8971" max="8971" width="8" style="74" customWidth="1"/>
    <col min="8972" max="8972" width="22" style="74" bestFit="1" customWidth="1"/>
    <col min="8973" max="8973" width="8.28515625" style="74" customWidth="1"/>
    <col min="8974" max="8974" width="7.28515625" style="74" customWidth="1"/>
    <col min="8975" max="8975" width="11.140625" style="74" customWidth="1"/>
    <col min="8976" max="8976" width="9.140625" style="74"/>
    <col min="8977" max="8977" width="8.28515625" style="74" customWidth="1"/>
    <col min="8978" max="8978" width="10.140625" style="74" customWidth="1"/>
    <col min="8979" max="8979" width="9.140625" style="74"/>
    <col min="8980" max="8980" width="9.5703125" style="74" customWidth="1"/>
    <col min="8981" max="8981" width="9.28515625" style="74" customWidth="1"/>
    <col min="8982" max="8982" width="11.85546875" style="74" customWidth="1"/>
    <col min="8983" max="9216" width="9.140625" style="74"/>
    <col min="9217" max="9218" width="9.28515625" style="74" customWidth="1"/>
    <col min="9219" max="9219" width="7.7109375" style="74" customWidth="1"/>
    <col min="9220" max="9220" width="25.85546875" style="74" customWidth="1"/>
    <col min="9221" max="9221" width="6.85546875" style="74" customWidth="1"/>
    <col min="9222" max="9222" width="10.7109375" style="74" customWidth="1"/>
    <col min="9223" max="9223" width="9" style="74" customWidth="1"/>
    <col min="9224" max="9224" width="12.85546875" style="74" bestFit="1" customWidth="1"/>
    <col min="9225" max="9226" width="9.140625" style="74"/>
    <col min="9227" max="9227" width="8" style="74" customWidth="1"/>
    <col min="9228" max="9228" width="22" style="74" bestFit="1" customWidth="1"/>
    <col min="9229" max="9229" width="8.28515625" style="74" customWidth="1"/>
    <col min="9230" max="9230" width="7.28515625" style="74" customWidth="1"/>
    <col min="9231" max="9231" width="11.140625" style="74" customWidth="1"/>
    <col min="9232" max="9232" width="9.140625" style="74"/>
    <col min="9233" max="9233" width="8.28515625" style="74" customWidth="1"/>
    <col min="9234" max="9234" width="10.140625" style="74" customWidth="1"/>
    <col min="9235" max="9235" width="9.140625" style="74"/>
    <col min="9236" max="9236" width="9.5703125" style="74" customWidth="1"/>
    <col min="9237" max="9237" width="9.28515625" style="74" customWidth="1"/>
    <col min="9238" max="9238" width="11.85546875" style="74" customWidth="1"/>
    <col min="9239" max="9472" width="9.140625" style="74"/>
    <col min="9473" max="9474" width="9.28515625" style="74" customWidth="1"/>
    <col min="9475" max="9475" width="7.7109375" style="74" customWidth="1"/>
    <col min="9476" max="9476" width="25.85546875" style="74" customWidth="1"/>
    <col min="9477" max="9477" width="6.85546875" style="74" customWidth="1"/>
    <col min="9478" max="9478" width="10.7109375" style="74" customWidth="1"/>
    <col min="9479" max="9479" width="9" style="74" customWidth="1"/>
    <col min="9480" max="9480" width="12.85546875" style="74" bestFit="1" customWidth="1"/>
    <col min="9481" max="9482" width="9.140625" style="74"/>
    <col min="9483" max="9483" width="8" style="74" customWidth="1"/>
    <col min="9484" max="9484" width="22" style="74" bestFit="1" customWidth="1"/>
    <col min="9485" max="9485" width="8.28515625" style="74" customWidth="1"/>
    <col min="9486" max="9486" width="7.28515625" style="74" customWidth="1"/>
    <col min="9487" max="9487" width="11.140625" style="74" customWidth="1"/>
    <col min="9488" max="9488" width="9.140625" style="74"/>
    <col min="9489" max="9489" width="8.28515625" style="74" customWidth="1"/>
    <col min="9490" max="9490" width="10.140625" style="74" customWidth="1"/>
    <col min="9491" max="9491" width="9.140625" style="74"/>
    <col min="9492" max="9492" width="9.5703125" style="74" customWidth="1"/>
    <col min="9493" max="9493" width="9.28515625" style="74" customWidth="1"/>
    <col min="9494" max="9494" width="11.85546875" style="74" customWidth="1"/>
    <col min="9495" max="9728" width="9.140625" style="74"/>
    <col min="9729" max="9730" width="9.28515625" style="74" customWidth="1"/>
    <col min="9731" max="9731" width="7.7109375" style="74" customWidth="1"/>
    <col min="9732" max="9732" width="25.85546875" style="74" customWidth="1"/>
    <col min="9733" max="9733" width="6.85546875" style="74" customWidth="1"/>
    <col min="9734" max="9734" width="10.7109375" style="74" customWidth="1"/>
    <col min="9735" max="9735" width="9" style="74" customWidth="1"/>
    <col min="9736" max="9736" width="12.85546875" style="74" bestFit="1" customWidth="1"/>
    <col min="9737" max="9738" width="9.140625" style="74"/>
    <col min="9739" max="9739" width="8" style="74" customWidth="1"/>
    <col min="9740" max="9740" width="22" style="74" bestFit="1" customWidth="1"/>
    <col min="9741" max="9741" width="8.28515625" style="74" customWidth="1"/>
    <col min="9742" max="9742" width="7.28515625" style="74" customWidth="1"/>
    <col min="9743" max="9743" width="11.140625" style="74" customWidth="1"/>
    <col min="9744" max="9744" width="9.140625" style="74"/>
    <col min="9745" max="9745" width="8.28515625" style="74" customWidth="1"/>
    <col min="9746" max="9746" width="10.140625" style="74" customWidth="1"/>
    <col min="9747" max="9747" width="9.140625" style="74"/>
    <col min="9748" max="9748" width="9.5703125" style="74" customWidth="1"/>
    <col min="9749" max="9749" width="9.28515625" style="74" customWidth="1"/>
    <col min="9750" max="9750" width="11.85546875" style="74" customWidth="1"/>
    <col min="9751" max="9984" width="9.140625" style="74"/>
    <col min="9985" max="9986" width="9.28515625" style="74" customWidth="1"/>
    <col min="9987" max="9987" width="7.7109375" style="74" customWidth="1"/>
    <col min="9988" max="9988" width="25.85546875" style="74" customWidth="1"/>
    <col min="9989" max="9989" width="6.85546875" style="74" customWidth="1"/>
    <col min="9990" max="9990" width="10.7109375" style="74" customWidth="1"/>
    <col min="9991" max="9991" width="9" style="74" customWidth="1"/>
    <col min="9992" max="9992" width="12.85546875" style="74" bestFit="1" customWidth="1"/>
    <col min="9993" max="9994" width="9.140625" style="74"/>
    <col min="9995" max="9995" width="8" style="74" customWidth="1"/>
    <col min="9996" max="9996" width="22" style="74" bestFit="1" customWidth="1"/>
    <col min="9997" max="9997" width="8.28515625" style="74" customWidth="1"/>
    <col min="9998" max="9998" width="7.28515625" style="74" customWidth="1"/>
    <col min="9999" max="9999" width="11.140625" style="74" customWidth="1"/>
    <col min="10000" max="10000" width="9.140625" style="74"/>
    <col min="10001" max="10001" width="8.28515625" style="74" customWidth="1"/>
    <col min="10002" max="10002" width="10.140625" style="74" customWidth="1"/>
    <col min="10003" max="10003" width="9.140625" style="74"/>
    <col min="10004" max="10004" width="9.5703125" style="74" customWidth="1"/>
    <col min="10005" max="10005" width="9.28515625" style="74" customWidth="1"/>
    <col min="10006" max="10006" width="11.85546875" style="74" customWidth="1"/>
    <col min="10007" max="10240" width="9.140625" style="74"/>
    <col min="10241" max="10242" width="9.28515625" style="74" customWidth="1"/>
    <col min="10243" max="10243" width="7.7109375" style="74" customWidth="1"/>
    <col min="10244" max="10244" width="25.85546875" style="74" customWidth="1"/>
    <col min="10245" max="10245" width="6.85546875" style="74" customWidth="1"/>
    <col min="10246" max="10246" width="10.7109375" style="74" customWidth="1"/>
    <col min="10247" max="10247" width="9" style="74" customWidth="1"/>
    <col min="10248" max="10248" width="12.85546875" style="74" bestFit="1" customWidth="1"/>
    <col min="10249" max="10250" width="9.140625" style="74"/>
    <col min="10251" max="10251" width="8" style="74" customWidth="1"/>
    <col min="10252" max="10252" width="22" style="74" bestFit="1" customWidth="1"/>
    <col min="10253" max="10253" width="8.28515625" style="74" customWidth="1"/>
    <col min="10254" max="10254" width="7.28515625" style="74" customWidth="1"/>
    <col min="10255" max="10255" width="11.140625" style="74" customWidth="1"/>
    <col min="10256" max="10256" width="9.140625" style="74"/>
    <col min="10257" max="10257" width="8.28515625" style="74" customWidth="1"/>
    <col min="10258" max="10258" width="10.140625" style="74" customWidth="1"/>
    <col min="10259" max="10259" width="9.140625" style="74"/>
    <col min="10260" max="10260" width="9.5703125" style="74" customWidth="1"/>
    <col min="10261" max="10261" width="9.28515625" style="74" customWidth="1"/>
    <col min="10262" max="10262" width="11.85546875" style="74" customWidth="1"/>
    <col min="10263" max="10496" width="9.140625" style="74"/>
    <col min="10497" max="10498" width="9.28515625" style="74" customWidth="1"/>
    <col min="10499" max="10499" width="7.7109375" style="74" customWidth="1"/>
    <col min="10500" max="10500" width="25.85546875" style="74" customWidth="1"/>
    <col min="10501" max="10501" width="6.85546875" style="74" customWidth="1"/>
    <col min="10502" max="10502" width="10.7109375" style="74" customWidth="1"/>
    <col min="10503" max="10503" width="9" style="74" customWidth="1"/>
    <col min="10504" max="10504" width="12.85546875" style="74" bestFit="1" customWidth="1"/>
    <col min="10505" max="10506" width="9.140625" style="74"/>
    <col min="10507" max="10507" width="8" style="74" customWidth="1"/>
    <col min="10508" max="10508" width="22" style="74" bestFit="1" customWidth="1"/>
    <col min="10509" max="10509" width="8.28515625" style="74" customWidth="1"/>
    <col min="10510" max="10510" width="7.28515625" style="74" customWidth="1"/>
    <col min="10511" max="10511" width="11.140625" style="74" customWidth="1"/>
    <col min="10512" max="10512" width="9.140625" style="74"/>
    <col min="10513" max="10513" width="8.28515625" style="74" customWidth="1"/>
    <col min="10514" max="10514" width="10.140625" style="74" customWidth="1"/>
    <col min="10515" max="10515" width="9.140625" style="74"/>
    <col min="10516" max="10516" width="9.5703125" style="74" customWidth="1"/>
    <col min="10517" max="10517" width="9.28515625" style="74" customWidth="1"/>
    <col min="10518" max="10518" width="11.85546875" style="74" customWidth="1"/>
    <col min="10519" max="10752" width="9.140625" style="74"/>
    <col min="10753" max="10754" width="9.28515625" style="74" customWidth="1"/>
    <col min="10755" max="10755" width="7.7109375" style="74" customWidth="1"/>
    <col min="10756" max="10756" width="25.85546875" style="74" customWidth="1"/>
    <col min="10757" max="10757" width="6.85546875" style="74" customWidth="1"/>
    <col min="10758" max="10758" width="10.7109375" style="74" customWidth="1"/>
    <col min="10759" max="10759" width="9" style="74" customWidth="1"/>
    <col min="10760" max="10760" width="12.85546875" style="74" bestFit="1" customWidth="1"/>
    <col min="10761" max="10762" width="9.140625" style="74"/>
    <col min="10763" max="10763" width="8" style="74" customWidth="1"/>
    <col min="10764" max="10764" width="22" style="74" bestFit="1" customWidth="1"/>
    <col min="10765" max="10765" width="8.28515625" style="74" customWidth="1"/>
    <col min="10766" max="10766" width="7.28515625" style="74" customWidth="1"/>
    <col min="10767" max="10767" width="11.140625" style="74" customWidth="1"/>
    <col min="10768" max="10768" width="9.140625" style="74"/>
    <col min="10769" max="10769" width="8.28515625" style="74" customWidth="1"/>
    <col min="10770" max="10770" width="10.140625" style="74" customWidth="1"/>
    <col min="10771" max="10771" width="9.140625" style="74"/>
    <col min="10772" max="10772" width="9.5703125" style="74" customWidth="1"/>
    <col min="10773" max="10773" width="9.28515625" style="74" customWidth="1"/>
    <col min="10774" max="10774" width="11.85546875" style="74" customWidth="1"/>
    <col min="10775" max="11008" width="9.140625" style="74"/>
    <col min="11009" max="11010" width="9.28515625" style="74" customWidth="1"/>
    <col min="11011" max="11011" width="7.7109375" style="74" customWidth="1"/>
    <col min="11012" max="11012" width="25.85546875" style="74" customWidth="1"/>
    <col min="11013" max="11013" width="6.85546875" style="74" customWidth="1"/>
    <col min="11014" max="11014" width="10.7109375" style="74" customWidth="1"/>
    <col min="11015" max="11015" width="9" style="74" customWidth="1"/>
    <col min="11016" max="11016" width="12.85546875" style="74" bestFit="1" customWidth="1"/>
    <col min="11017" max="11018" width="9.140625" style="74"/>
    <col min="11019" max="11019" width="8" style="74" customWidth="1"/>
    <col min="11020" max="11020" width="22" style="74" bestFit="1" customWidth="1"/>
    <col min="11021" max="11021" width="8.28515625" style="74" customWidth="1"/>
    <col min="11022" max="11022" width="7.28515625" style="74" customWidth="1"/>
    <col min="11023" max="11023" width="11.140625" style="74" customWidth="1"/>
    <col min="11024" max="11024" width="9.140625" style="74"/>
    <col min="11025" max="11025" width="8.28515625" style="74" customWidth="1"/>
    <col min="11026" max="11026" width="10.140625" style="74" customWidth="1"/>
    <col min="11027" max="11027" width="9.140625" style="74"/>
    <col min="11028" max="11028" width="9.5703125" style="74" customWidth="1"/>
    <col min="11029" max="11029" width="9.28515625" style="74" customWidth="1"/>
    <col min="11030" max="11030" width="11.85546875" style="74" customWidth="1"/>
    <col min="11031" max="11264" width="9.140625" style="74"/>
    <col min="11265" max="11266" width="9.28515625" style="74" customWidth="1"/>
    <col min="11267" max="11267" width="7.7109375" style="74" customWidth="1"/>
    <col min="11268" max="11268" width="25.85546875" style="74" customWidth="1"/>
    <col min="11269" max="11269" width="6.85546875" style="74" customWidth="1"/>
    <col min="11270" max="11270" width="10.7109375" style="74" customWidth="1"/>
    <col min="11271" max="11271" width="9" style="74" customWidth="1"/>
    <col min="11272" max="11272" width="12.85546875" style="74" bestFit="1" customWidth="1"/>
    <col min="11273" max="11274" width="9.140625" style="74"/>
    <col min="11275" max="11275" width="8" style="74" customWidth="1"/>
    <col min="11276" max="11276" width="22" style="74" bestFit="1" customWidth="1"/>
    <col min="11277" max="11277" width="8.28515625" style="74" customWidth="1"/>
    <col min="11278" max="11278" width="7.28515625" style="74" customWidth="1"/>
    <col min="11279" max="11279" width="11.140625" style="74" customWidth="1"/>
    <col min="11280" max="11280" width="9.140625" style="74"/>
    <col min="11281" max="11281" width="8.28515625" style="74" customWidth="1"/>
    <col min="11282" max="11282" width="10.140625" style="74" customWidth="1"/>
    <col min="11283" max="11283" width="9.140625" style="74"/>
    <col min="11284" max="11284" width="9.5703125" style="74" customWidth="1"/>
    <col min="11285" max="11285" width="9.28515625" style="74" customWidth="1"/>
    <col min="11286" max="11286" width="11.85546875" style="74" customWidth="1"/>
    <col min="11287" max="11520" width="9.140625" style="74"/>
    <col min="11521" max="11522" width="9.28515625" style="74" customWidth="1"/>
    <col min="11523" max="11523" width="7.7109375" style="74" customWidth="1"/>
    <col min="11524" max="11524" width="25.85546875" style="74" customWidth="1"/>
    <col min="11525" max="11525" width="6.85546875" style="74" customWidth="1"/>
    <col min="11526" max="11526" width="10.7109375" style="74" customWidth="1"/>
    <col min="11527" max="11527" width="9" style="74" customWidth="1"/>
    <col min="11528" max="11528" width="12.85546875" style="74" bestFit="1" customWidth="1"/>
    <col min="11529" max="11530" width="9.140625" style="74"/>
    <col min="11531" max="11531" width="8" style="74" customWidth="1"/>
    <col min="11532" max="11532" width="22" style="74" bestFit="1" customWidth="1"/>
    <col min="11533" max="11533" width="8.28515625" style="74" customWidth="1"/>
    <col min="11534" max="11534" width="7.28515625" style="74" customWidth="1"/>
    <col min="11535" max="11535" width="11.140625" style="74" customWidth="1"/>
    <col min="11536" max="11536" width="9.140625" style="74"/>
    <col min="11537" max="11537" width="8.28515625" style="74" customWidth="1"/>
    <col min="11538" max="11538" width="10.140625" style="74" customWidth="1"/>
    <col min="11539" max="11539" width="9.140625" style="74"/>
    <col min="11540" max="11540" width="9.5703125" style="74" customWidth="1"/>
    <col min="11541" max="11541" width="9.28515625" style="74" customWidth="1"/>
    <col min="11542" max="11542" width="11.85546875" style="74" customWidth="1"/>
    <col min="11543" max="11776" width="9.140625" style="74"/>
    <col min="11777" max="11778" width="9.28515625" style="74" customWidth="1"/>
    <col min="11779" max="11779" width="7.7109375" style="74" customWidth="1"/>
    <col min="11780" max="11780" width="25.85546875" style="74" customWidth="1"/>
    <col min="11781" max="11781" width="6.85546875" style="74" customWidth="1"/>
    <col min="11782" max="11782" width="10.7109375" style="74" customWidth="1"/>
    <col min="11783" max="11783" width="9" style="74" customWidth="1"/>
    <col min="11784" max="11784" width="12.85546875" style="74" bestFit="1" customWidth="1"/>
    <col min="11785" max="11786" width="9.140625" style="74"/>
    <col min="11787" max="11787" width="8" style="74" customWidth="1"/>
    <col min="11788" max="11788" width="22" style="74" bestFit="1" customWidth="1"/>
    <col min="11789" max="11789" width="8.28515625" style="74" customWidth="1"/>
    <col min="11790" max="11790" width="7.28515625" style="74" customWidth="1"/>
    <col min="11791" max="11791" width="11.140625" style="74" customWidth="1"/>
    <col min="11792" max="11792" width="9.140625" style="74"/>
    <col min="11793" max="11793" width="8.28515625" style="74" customWidth="1"/>
    <col min="11794" max="11794" width="10.140625" style="74" customWidth="1"/>
    <col min="11795" max="11795" width="9.140625" style="74"/>
    <col min="11796" max="11796" width="9.5703125" style="74" customWidth="1"/>
    <col min="11797" max="11797" width="9.28515625" style="74" customWidth="1"/>
    <col min="11798" max="11798" width="11.85546875" style="74" customWidth="1"/>
    <col min="11799" max="12032" width="9.140625" style="74"/>
    <col min="12033" max="12034" width="9.28515625" style="74" customWidth="1"/>
    <col min="12035" max="12035" width="7.7109375" style="74" customWidth="1"/>
    <col min="12036" max="12036" width="25.85546875" style="74" customWidth="1"/>
    <col min="12037" max="12037" width="6.85546875" style="74" customWidth="1"/>
    <col min="12038" max="12038" width="10.7109375" style="74" customWidth="1"/>
    <col min="12039" max="12039" width="9" style="74" customWidth="1"/>
    <col min="12040" max="12040" width="12.85546875" style="74" bestFit="1" customWidth="1"/>
    <col min="12041" max="12042" width="9.140625" style="74"/>
    <col min="12043" max="12043" width="8" style="74" customWidth="1"/>
    <col min="12044" max="12044" width="22" style="74" bestFit="1" customWidth="1"/>
    <col min="12045" max="12045" width="8.28515625" style="74" customWidth="1"/>
    <col min="12046" max="12046" width="7.28515625" style="74" customWidth="1"/>
    <col min="12047" max="12047" width="11.140625" style="74" customWidth="1"/>
    <col min="12048" max="12048" width="9.140625" style="74"/>
    <col min="12049" max="12049" width="8.28515625" style="74" customWidth="1"/>
    <col min="12050" max="12050" width="10.140625" style="74" customWidth="1"/>
    <col min="12051" max="12051" width="9.140625" style="74"/>
    <col min="12052" max="12052" width="9.5703125" style="74" customWidth="1"/>
    <col min="12053" max="12053" width="9.28515625" style="74" customWidth="1"/>
    <col min="12054" max="12054" width="11.85546875" style="74" customWidth="1"/>
    <col min="12055" max="12288" width="9.140625" style="74"/>
    <col min="12289" max="12290" width="9.28515625" style="74" customWidth="1"/>
    <col min="12291" max="12291" width="7.7109375" style="74" customWidth="1"/>
    <col min="12292" max="12292" width="25.85546875" style="74" customWidth="1"/>
    <col min="12293" max="12293" width="6.85546875" style="74" customWidth="1"/>
    <col min="12294" max="12294" width="10.7109375" style="74" customWidth="1"/>
    <col min="12295" max="12295" width="9" style="74" customWidth="1"/>
    <col min="12296" max="12296" width="12.85546875" style="74" bestFit="1" customWidth="1"/>
    <col min="12297" max="12298" width="9.140625" style="74"/>
    <col min="12299" max="12299" width="8" style="74" customWidth="1"/>
    <col min="12300" max="12300" width="22" style="74" bestFit="1" customWidth="1"/>
    <col min="12301" max="12301" width="8.28515625" style="74" customWidth="1"/>
    <col min="12302" max="12302" width="7.28515625" style="74" customWidth="1"/>
    <col min="12303" max="12303" width="11.140625" style="74" customWidth="1"/>
    <col min="12304" max="12304" width="9.140625" style="74"/>
    <col min="12305" max="12305" width="8.28515625" style="74" customWidth="1"/>
    <col min="12306" max="12306" width="10.140625" style="74" customWidth="1"/>
    <col min="12307" max="12307" width="9.140625" style="74"/>
    <col min="12308" max="12308" width="9.5703125" style="74" customWidth="1"/>
    <col min="12309" max="12309" width="9.28515625" style="74" customWidth="1"/>
    <col min="12310" max="12310" width="11.85546875" style="74" customWidth="1"/>
    <col min="12311" max="12544" width="9.140625" style="74"/>
    <col min="12545" max="12546" width="9.28515625" style="74" customWidth="1"/>
    <col min="12547" max="12547" width="7.7109375" style="74" customWidth="1"/>
    <col min="12548" max="12548" width="25.85546875" style="74" customWidth="1"/>
    <col min="12549" max="12549" width="6.85546875" style="74" customWidth="1"/>
    <col min="12550" max="12550" width="10.7109375" style="74" customWidth="1"/>
    <col min="12551" max="12551" width="9" style="74" customWidth="1"/>
    <col min="12552" max="12552" width="12.85546875" style="74" bestFit="1" customWidth="1"/>
    <col min="12553" max="12554" width="9.140625" style="74"/>
    <col min="12555" max="12555" width="8" style="74" customWidth="1"/>
    <col min="12556" max="12556" width="22" style="74" bestFit="1" customWidth="1"/>
    <col min="12557" max="12557" width="8.28515625" style="74" customWidth="1"/>
    <col min="12558" max="12558" width="7.28515625" style="74" customWidth="1"/>
    <col min="12559" max="12559" width="11.140625" style="74" customWidth="1"/>
    <col min="12560" max="12560" width="9.140625" style="74"/>
    <col min="12561" max="12561" width="8.28515625" style="74" customWidth="1"/>
    <col min="12562" max="12562" width="10.140625" style="74" customWidth="1"/>
    <col min="12563" max="12563" width="9.140625" style="74"/>
    <col min="12564" max="12564" width="9.5703125" style="74" customWidth="1"/>
    <col min="12565" max="12565" width="9.28515625" style="74" customWidth="1"/>
    <col min="12566" max="12566" width="11.85546875" style="74" customWidth="1"/>
    <col min="12567" max="12800" width="9.140625" style="74"/>
    <col min="12801" max="12802" width="9.28515625" style="74" customWidth="1"/>
    <col min="12803" max="12803" width="7.7109375" style="74" customWidth="1"/>
    <col min="12804" max="12804" width="25.85546875" style="74" customWidth="1"/>
    <col min="12805" max="12805" width="6.85546875" style="74" customWidth="1"/>
    <col min="12806" max="12806" width="10.7109375" style="74" customWidth="1"/>
    <col min="12807" max="12807" width="9" style="74" customWidth="1"/>
    <col min="12808" max="12808" width="12.85546875" style="74" bestFit="1" customWidth="1"/>
    <col min="12809" max="12810" width="9.140625" style="74"/>
    <col min="12811" max="12811" width="8" style="74" customWidth="1"/>
    <col min="12812" max="12812" width="22" style="74" bestFit="1" customWidth="1"/>
    <col min="12813" max="12813" width="8.28515625" style="74" customWidth="1"/>
    <col min="12814" max="12814" width="7.28515625" style="74" customWidth="1"/>
    <col min="12815" max="12815" width="11.140625" style="74" customWidth="1"/>
    <col min="12816" max="12816" width="9.140625" style="74"/>
    <col min="12817" max="12817" width="8.28515625" style="74" customWidth="1"/>
    <col min="12818" max="12818" width="10.140625" style="74" customWidth="1"/>
    <col min="12819" max="12819" width="9.140625" style="74"/>
    <col min="12820" max="12820" width="9.5703125" style="74" customWidth="1"/>
    <col min="12821" max="12821" width="9.28515625" style="74" customWidth="1"/>
    <col min="12822" max="12822" width="11.85546875" style="74" customWidth="1"/>
    <col min="12823" max="13056" width="9.140625" style="74"/>
    <col min="13057" max="13058" width="9.28515625" style="74" customWidth="1"/>
    <col min="13059" max="13059" width="7.7109375" style="74" customWidth="1"/>
    <col min="13060" max="13060" width="25.85546875" style="74" customWidth="1"/>
    <col min="13061" max="13061" width="6.85546875" style="74" customWidth="1"/>
    <col min="13062" max="13062" width="10.7109375" style="74" customWidth="1"/>
    <col min="13063" max="13063" width="9" style="74" customWidth="1"/>
    <col min="13064" max="13064" width="12.85546875" style="74" bestFit="1" customWidth="1"/>
    <col min="13065" max="13066" width="9.140625" style="74"/>
    <col min="13067" max="13067" width="8" style="74" customWidth="1"/>
    <col min="13068" max="13068" width="22" style="74" bestFit="1" customWidth="1"/>
    <col min="13069" max="13069" width="8.28515625" style="74" customWidth="1"/>
    <col min="13070" max="13070" width="7.28515625" style="74" customWidth="1"/>
    <col min="13071" max="13071" width="11.140625" style="74" customWidth="1"/>
    <col min="13072" max="13072" width="9.140625" style="74"/>
    <col min="13073" max="13073" width="8.28515625" style="74" customWidth="1"/>
    <col min="13074" max="13074" width="10.140625" style="74" customWidth="1"/>
    <col min="13075" max="13075" width="9.140625" style="74"/>
    <col min="13076" max="13076" width="9.5703125" style="74" customWidth="1"/>
    <col min="13077" max="13077" width="9.28515625" style="74" customWidth="1"/>
    <col min="13078" max="13078" width="11.85546875" style="74" customWidth="1"/>
    <col min="13079" max="13312" width="9.140625" style="74"/>
    <col min="13313" max="13314" width="9.28515625" style="74" customWidth="1"/>
    <col min="13315" max="13315" width="7.7109375" style="74" customWidth="1"/>
    <col min="13316" max="13316" width="25.85546875" style="74" customWidth="1"/>
    <col min="13317" max="13317" width="6.85546875" style="74" customWidth="1"/>
    <col min="13318" max="13318" width="10.7109375" style="74" customWidth="1"/>
    <col min="13319" max="13319" width="9" style="74" customWidth="1"/>
    <col min="13320" max="13320" width="12.85546875" style="74" bestFit="1" customWidth="1"/>
    <col min="13321" max="13322" width="9.140625" style="74"/>
    <col min="13323" max="13323" width="8" style="74" customWidth="1"/>
    <col min="13324" max="13324" width="22" style="74" bestFit="1" customWidth="1"/>
    <col min="13325" max="13325" width="8.28515625" style="74" customWidth="1"/>
    <col min="13326" max="13326" width="7.28515625" style="74" customWidth="1"/>
    <col min="13327" max="13327" width="11.140625" style="74" customWidth="1"/>
    <col min="13328" max="13328" width="9.140625" style="74"/>
    <col min="13329" max="13329" width="8.28515625" style="74" customWidth="1"/>
    <col min="13330" max="13330" width="10.140625" style="74" customWidth="1"/>
    <col min="13331" max="13331" width="9.140625" style="74"/>
    <col min="13332" max="13332" width="9.5703125" style="74" customWidth="1"/>
    <col min="13333" max="13333" width="9.28515625" style="74" customWidth="1"/>
    <col min="13334" max="13334" width="11.85546875" style="74" customWidth="1"/>
    <col min="13335" max="13568" width="9.140625" style="74"/>
    <col min="13569" max="13570" width="9.28515625" style="74" customWidth="1"/>
    <col min="13571" max="13571" width="7.7109375" style="74" customWidth="1"/>
    <col min="13572" max="13572" width="25.85546875" style="74" customWidth="1"/>
    <col min="13573" max="13573" width="6.85546875" style="74" customWidth="1"/>
    <col min="13574" max="13574" width="10.7109375" style="74" customWidth="1"/>
    <col min="13575" max="13575" width="9" style="74" customWidth="1"/>
    <col min="13576" max="13576" width="12.85546875" style="74" bestFit="1" customWidth="1"/>
    <col min="13577" max="13578" width="9.140625" style="74"/>
    <col min="13579" max="13579" width="8" style="74" customWidth="1"/>
    <col min="13580" max="13580" width="22" style="74" bestFit="1" customWidth="1"/>
    <col min="13581" max="13581" width="8.28515625" style="74" customWidth="1"/>
    <col min="13582" max="13582" width="7.28515625" style="74" customWidth="1"/>
    <col min="13583" max="13583" width="11.140625" style="74" customWidth="1"/>
    <col min="13584" max="13584" width="9.140625" style="74"/>
    <col min="13585" max="13585" width="8.28515625" style="74" customWidth="1"/>
    <col min="13586" max="13586" width="10.140625" style="74" customWidth="1"/>
    <col min="13587" max="13587" width="9.140625" style="74"/>
    <col min="13588" max="13588" width="9.5703125" style="74" customWidth="1"/>
    <col min="13589" max="13589" width="9.28515625" style="74" customWidth="1"/>
    <col min="13590" max="13590" width="11.85546875" style="74" customWidth="1"/>
    <col min="13591" max="13824" width="9.140625" style="74"/>
    <col min="13825" max="13826" width="9.28515625" style="74" customWidth="1"/>
    <col min="13827" max="13827" width="7.7109375" style="74" customWidth="1"/>
    <col min="13828" max="13828" width="25.85546875" style="74" customWidth="1"/>
    <col min="13829" max="13829" width="6.85546875" style="74" customWidth="1"/>
    <col min="13830" max="13830" width="10.7109375" style="74" customWidth="1"/>
    <col min="13831" max="13831" width="9" style="74" customWidth="1"/>
    <col min="13832" max="13832" width="12.85546875" style="74" bestFit="1" customWidth="1"/>
    <col min="13833" max="13834" width="9.140625" style="74"/>
    <col min="13835" max="13835" width="8" style="74" customWidth="1"/>
    <col min="13836" max="13836" width="22" style="74" bestFit="1" customWidth="1"/>
    <col min="13837" max="13837" width="8.28515625" style="74" customWidth="1"/>
    <col min="13838" max="13838" width="7.28515625" style="74" customWidth="1"/>
    <col min="13839" max="13839" width="11.140625" style="74" customWidth="1"/>
    <col min="13840" max="13840" width="9.140625" style="74"/>
    <col min="13841" max="13841" width="8.28515625" style="74" customWidth="1"/>
    <col min="13842" max="13842" width="10.140625" style="74" customWidth="1"/>
    <col min="13843" max="13843" width="9.140625" style="74"/>
    <col min="13844" max="13844" width="9.5703125" style="74" customWidth="1"/>
    <col min="13845" max="13845" width="9.28515625" style="74" customWidth="1"/>
    <col min="13846" max="13846" width="11.85546875" style="74" customWidth="1"/>
    <col min="13847" max="14080" width="9.140625" style="74"/>
    <col min="14081" max="14082" width="9.28515625" style="74" customWidth="1"/>
    <col min="14083" max="14083" width="7.7109375" style="74" customWidth="1"/>
    <col min="14084" max="14084" width="25.85546875" style="74" customWidth="1"/>
    <col min="14085" max="14085" width="6.85546875" style="74" customWidth="1"/>
    <col min="14086" max="14086" width="10.7109375" style="74" customWidth="1"/>
    <col min="14087" max="14087" width="9" style="74" customWidth="1"/>
    <col min="14088" max="14088" width="12.85546875" style="74" bestFit="1" customWidth="1"/>
    <col min="14089" max="14090" width="9.140625" style="74"/>
    <col min="14091" max="14091" width="8" style="74" customWidth="1"/>
    <col min="14092" max="14092" width="22" style="74" bestFit="1" customWidth="1"/>
    <col min="14093" max="14093" width="8.28515625" style="74" customWidth="1"/>
    <col min="14094" max="14094" width="7.28515625" style="74" customWidth="1"/>
    <col min="14095" max="14095" width="11.140625" style="74" customWidth="1"/>
    <col min="14096" max="14096" width="9.140625" style="74"/>
    <col min="14097" max="14097" width="8.28515625" style="74" customWidth="1"/>
    <col min="14098" max="14098" width="10.140625" style="74" customWidth="1"/>
    <col min="14099" max="14099" width="9.140625" style="74"/>
    <col min="14100" max="14100" width="9.5703125" style="74" customWidth="1"/>
    <col min="14101" max="14101" width="9.28515625" style="74" customWidth="1"/>
    <col min="14102" max="14102" width="11.85546875" style="74" customWidth="1"/>
    <col min="14103" max="14336" width="9.140625" style="74"/>
    <col min="14337" max="14338" width="9.28515625" style="74" customWidth="1"/>
    <col min="14339" max="14339" width="7.7109375" style="74" customWidth="1"/>
    <col min="14340" max="14340" width="25.85546875" style="74" customWidth="1"/>
    <col min="14341" max="14341" width="6.85546875" style="74" customWidth="1"/>
    <col min="14342" max="14342" width="10.7109375" style="74" customWidth="1"/>
    <col min="14343" max="14343" width="9" style="74" customWidth="1"/>
    <col min="14344" max="14344" width="12.85546875" style="74" bestFit="1" customWidth="1"/>
    <col min="14345" max="14346" width="9.140625" style="74"/>
    <col min="14347" max="14347" width="8" style="74" customWidth="1"/>
    <col min="14348" max="14348" width="22" style="74" bestFit="1" customWidth="1"/>
    <col min="14349" max="14349" width="8.28515625" style="74" customWidth="1"/>
    <col min="14350" max="14350" width="7.28515625" style="74" customWidth="1"/>
    <col min="14351" max="14351" width="11.140625" style="74" customWidth="1"/>
    <col min="14352" max="14352" width="9.140625" style="74"/>
    <col min="14353" max="14353" width="8.28515625" style="74" customWidth="1"/>
    <col min="14354" max="14354" width="10.140625" style="74" customWidth="1"/>
    <col min="14355" max="14355" width="9.140625" style="74"/>
    <col min="14356" max="14356" width="9.5703125" style="74" customWidth="1"/>
    <col min="14357" max="14357" width="9.28515625" style="74" customWidth="1"/>
    <col min="14358" max="14358" width="11.85546875" style="74" customWidth="1"/>
    <col min="14359" max="14592" width="9.140625" style="74"/>
    <col min="14593" max="14594" width="9.28515625" style="74" customWidth="1"/>
    <col min="14595" max="14595" width="7.7109375" style="74" customWidth="1"/>
    <col min="14596" max="14596" width="25.85546875" style="74" customWidth="1"/>
    <col min="14597" max="14597" width="6.85546875" style="74" customWidth="1"/>
    <col min="14598" max="14598" width="10.7109375" style="74" customWidth="1"/>
    <col min="14599" max="14599" width="9" style="74" customWidth="1"/>
    <col min="14600" max="14600" width="12.85546875" style="74" bestFit="1" customWidth="1"/>
    <col min="14601" max="14602" width="9.140625" style="74"/>
    <col min="14603" max="14603" width="8" style="74" customWidth="1"/>
    <col min="14604" max="14604" width="22" style="74" bestFit="1" customWidth="1"/>
    <col min="14605" max="14605" width="8.28515625" style="74" customWidth="1"/>
    <col min="14606" max="14606" width="7.28515625" style="74" customWidth="1"/>
    <col min="14607" max="14607" width="11.140625" style="74" customWidth="1"/>
    <col min="14608" max="14608" width="9.140625" style="74"/>
    <col min="14609" max="14609" width="8.28515625" style="74" customWidth="1"/>
    <col min="14610" max="14610" width="10.140625" style="74" customWidth="1"/>
    <col min="14611" max="14611" width="9.140625" style="74"/>
    <col min="14612" max="14612" width="9.5703125" style="74" customWidth="1"/>
    <col min="14613" max="14613" width="9.28515625" style="74" customWidth="1"/>
    <col min="14614" max="14614" width="11.85546875" style="74" customWidth="1"/>
    <col min="14615" max="14848" width="9.140625" style="74"/>
    <col min="14849" max="14850" width="9.28515625" style="74" customWidth="1"/>
    <col min="14851" max="14851" width="7.7109375" style="74" customWidth="1"/>
    <col min="14852" max="14852" width="25.85546875" style="74" customWidth="1"/>
    <col min="14853" max="14853" width="6.85546875" style="74" customWidth="1"/>
    <col min="14854" max="14854" width="10.7109375" style="74" customWidth="1"/>
    <col min="14855" max="14855" width="9" style="74" customWidth="1"/>
    <col min="14856" max="14856" width="12.85546875" style="74" bestFit="1" customWidth="1"/>
    <col min="14857" max="14858" width="9.140625" style="74"/>
    <col min="14859" max="14859" width="8" style="74" customWidth="1"/>
    <col min="14860" max="14860" width="22" style="74" bestFit="1" customWidth="1"/>
    <col min="14861" max="14861" width="8.28515625" style="74" customWidth="1"/>
    <col min="14862" max="14862" width="7.28515625" style="74" customWidth="1"/>
    <col min="14863" max="14863" width="11.140625" style="74" customWidth="1"/>
    <col min="14864" max="14864" width="9.140625" style="74"/>
    <col min="14865" max="14865" width="8.28515625" style="74" customWidth="1"/>
    <col min="14866" max="14866" width="10.140625" style="74" customWidth="1"/>
    <col min="14867" max="14867" width="9.140625" style="74"/>
    <col min="14868" max="14868" width="9.5703125" style="74" customWidth="1"/>
    <col min="14869" max="14869" width="9.28515625" style="74" customWidth="1"/>
    <col min="14870" max="14870" width="11.85546875" style="74" customWidth="1"/>
    <col min="14871" max="15104" width="9.140625" style="74"/>
    <col min="15105" max="15106" width="9.28515625" style="74" customWidth="1"/>
    <col min="15107" max="15107" width="7.7109375" style="74" customWidth="1"/>
    <col min="15108" max="15108" width="25.85546875" style="74" customWidth="1"/>
    <col min="15109" max="15109" width="6.85546875" style="74" customWidth="1"/>
    <col min="15110" max="15110" width="10.7109375" style="74" customWidth="1"/>
    <col min="15111" max="15111" width="9" style="74" customWidth="1"/>
    <col min="15112" max="15112" width="12.85546875" style="74" bestFit="1" customWidth="1"/>
    <col min="15113" max="15114" width="9.140625" style="74"/>
    <col min="15115" max="15115" width="8" style="74" customWidth="1"/>
    <col min="15116" max="15116" width="22" style="74" bestFit="1" customWidth="1"/>
    <col min="15117" max="15117" width="8.28515625" style="74" customWidth="1"/>
    <col min="15118" max="15118" width="7.28515625" style="74" customWidth="1"/>
    <col min="15119" max="15119" width="11.140625" style="74" customWidth="1"/>
    <col min="15120" max="15120" width="9.140625" style="74"/>
    <col min="15121" max="15121" width="8.28515625" style="74" customWidth="1"/>
    <col min="15122" max="15122" width="10.140625" style="74" customWidth="1"/>
    <col min="15123" max="15123" width="9.140625" style="74"/>
    <col min="15124" max="15124" width="9.5703125" style="74" customWidth="1"/>
    <col min="15125" max="15125" width="9.28515625" style="74" customWidth="1"/>
    <col min="15126" max="15126" width="11.85546875" style="74" customWidth="1"/>
    <col min="15127" max="15360" width="9.140625" style="74"/>
    <col min="15361" max="15362" width="9.28515625" style="74" customWidth="1"/>
    <col min="15363" max="15363" width="7.7109375" style="74" customWidth="1"/>
    <col min="15364" max="15364" width="25.85546875" style="74" customWidth="1"/>
    <col min="15365" max="15365" width="6.85546875" style="74" customWidth="1"/>
    <col min="15366" max="15366" width="10.7109375" style="74" customWidth="1"/>
    <col min="15367" max="15367" width="9" style="74" customWidth="1"/>
    <col min="15368" max="15368" width="12.85546875" style="74" bestFit="1" customWidth="1"/>
    <col min="15369" max="15370" width="9.140625" style="74"/>
    <col min="15371" max="15371" width="8" style="74" customWidth="1"/>
    <col min="15372" max="15372" width="22" style="74" bestFit="1" customWidth="1"/>
    <col min="15373" max="15373" width="8.28515625" style="74" customWidth="1"/>
    <col min="15374" max="15374" width="7.28515625" style="74" customWidth="1"/>
    <col min="15375" max="15375" width="11.140625" style="74" customWidth="1"/>
    <col min="15376" max="15376" width="9.140625" style="74"/>
    <col min="15377" max="15377" width="8.28515625" style="74" customWidth="1"/>
    <col min="15378" max="15378" width="10.140625" style="74" customWidth="1"/>
    <col min="15379" max="15379" width="9.140625" style="74"/>
    <col min="15380" max="15380" width="9.5703125" style="74" customWidth="1"/>
    <col min="15381" max="15381" width="9.28515625" style="74" customWidth="1"/>
    <col min="15382" max="15382" width="11.85546875" style="74" customWidth="1"/>
    <col min="15383" max="15616" width="9.140625" style="74"/>
    <col min="15617" max="15618" width="9.28515625" style="74" customWidth="1"/>
    <col min="15619" max="15619" width="7.7109375" style="74" customWidth="1"/>
    <col min="15620" max="15620" width="25.85546875" style="74" customWidth="1"/>
    <col min="15621" max="15621" width="6.85546875" style="74" customWidth="1"/>
    <col min="15622" max="15622" width="10.7109375" style="74" customWidth="1"/>
    <col min="15623" max="15623" width="9" style="74" customWidth="1"/>
    <col min="15624" max="15624" width="12.85546875" style="74" bestFit="1" customWidth="1"/>
    <col min="15625" max="15626" width="9.140625" style="74"/>
    <col min="15627" max="15627" width="8" style="74" customWidth="1"/>
    <col min="15628" max="15628" width="22" style="74" bestFit="1" customWidth="1"/>
    <col min="15629" max="15629" width="8.28515625" style="74" customWidth="1"/>
    <col min="15630" max="15630" width="7.28515625" style="74" customWidth="1"/>
    <col min="15631" max="15631" width="11.140625" style="74" customWidth="1"/>
    <col min="15632" max="15632" width="9.140625" style="74"/>
    <col min="15633" max="15633" width="8.28515625" style="74" customWidth="1"/>
    <col min="15634" max="15634" width="10.140625" style="74" customWidth="1"/>
    <col min="15635" max="15635" width="9.140625" style="74"/>
    <col min="15636" max="15636" width="9.5703125" style="74" customWidth="1"/>
    <col min="15637" max="15637" width="9.28515625" style="74" customWidth="1"/>
    <col min="15638" max="15638" width="11.85546875" style="74" customWidth="1"/>
    <col min="15639" max="15872" width="9.140625" style="74"/>
    <col min="15873" max="15874" width="9.28515625" style="74" customWidth="1"/>
    <col min="15875" max="15875" width="7.7109375" style="74" customWidth="1"/>
    <col min="15876" max="15876" width="25.85546875" style="74" customWidth="1"/>
    <col min="15877" max="15877" width="6.85546875" style="74" customWidth="1"/>
    <col min="15878" max="15878" width="10.7109375" style="74" customWidth="1"/>
    <col min="15879" max="15879" width="9" style="74" customWidth="1"/>
    <col min="15880" max="15880" width="12.85546875" style="74" bestFit="1" customWidth="1"/>
    <col min="15881" max="15882" width="9.140625" style="74"/>
    <col min="15883" max="15883" width="8" style="74" customWidth="1"/>
    <col min="15884" max="15884" width="22" style="74" bestFit="1" customWidth="1"/>
    <col min="15885" max="15885" width="8.28515625" style="74" customWidth="1"/>
    <col min="15886" max="15886" width="7.28515625" style="74" customWidth="1"/>
    <col min="15887" max="15887" width="11.140625" style="74" customWidth="1"/>
    <col min="15888" max="15888" width="9.140625" style="74"/>
    <col min="15889" max="15889" width="8.28515625" style="74" customWidth="1"/>
    <col min="15890" max="15890" width="10.140625" style="74" customWidth="1"/>
    <col min="15891" max="15891" width="9.140625" style="74"/>
    <col min="15892" max="15892" width="9.5703125" style="74" customWidth="1"/>
    <col min="15893" max="15893" width="9.28515625" style="74" customWidth="1"/>
    <col min="15894" max="15894" width="11.85546875" style="74" customWidth="1"/>
    <col min="15895" max="16128" width="9.140625" style="74"/>
    <col min="16129" max="16130" width="9.28515625" style="74" customWidth="1"/>
    <col min="16131" max="16131" width="7.7109375" style="74" customWidth="1"/>
    <col min="16132" max="16132" width="25.85546875" style="74" customWidth="1"/>
    <col min="16133" max="16133" width="6.85546875" style="74" customWidth="1"/>
    <col min="16134" max="16134" width="10.7109375" style="74" customWidth="1"/>
    <col min="16135" max="16135" width="9" style="74" customWidth="1"/>
    <col min="16136" max="16136" width="12.85546875" style="74" bestFit="1" customWidth="1"/>
    <col min="16137" max="16138" width="9.140625" style="74"/>
    <col min="16139" max="16139" width="8" style="74" customWidth="1"/>
    <col min="16140" max="16140" width="22" style="74" bestFit="1" customWidth="1"/>
    <col min="16141" max="16141" width="8.28515625" style="74" customWidth="1"/>
    <col min="16142" max="16142" width="7.28515625" style="74" customWidth="1"/>
    <col min="16143" max="16143" width="11.140625" style="74" customWidth="1"/>
    <col min="16144" max="16144" width="9.140625" style="74"/>
    <col min="16145" max="16145" width="8.28515625" style="74" customWidth="1"/>
    <col min="16146" max="16146" width="10.140625" style="74" customWidth="1"/>
    <col min="16147" max="16147" width="9.140625" style="74"/>
    <col min="16148" max="16148" width="9.5703125" style="74" customWidth="1"/>
    <col min="16149" max="16149" width="9.28515625" style="74" customWidth="1"/>
    <col min="16150" max="16150" width="11.85546875" style="74" customWidth="1"/>
    <col min="16151" max="16384" width="9.140625" style="74"/>
  </cols>
  <sheetData>
    <row r="1" spans="1:22" ht="15.75">
      <c r="A1" s="268" t="s">
        <v>453</v>
      </c>
    </row>
    <row r="2" spans="1:22" ht="15.75">
      <c r="N2" s="233"/>
      <c r="O2" s="234"/>
      <c r="P2" s="234"/>
      <c r="Q2" s="75"/>
      <c r="R2" s="75"/>
      <c r="S2" s="75"/>
      <c r="T2" s="75"/>
      <c r="U2" s="75"/>
      <c r="V2" s="75"/>
    </row>
    <row r="3" spans="1:22">
      <c r="G3" s="181"/>
      <c r="H3" s="181"/>
      <c r="I3" s="75"/>
      <c r="J3" s="75"/>
      <c r="K3" s="181"/>
      <c r="L3" s="181"/>
      <c r="M3" s="75"/>
      <c r="N3" s="181"/>
      <c r="O3" s="181"/>
      <c r="P3" s="228"/>
      <c r="Q3" s="181"/>
      <c r="R3" s="181"/>
      <c r="S3" s="75"/>
      <c r="T3" s="75"/>
      <c r="U3" s="75"/>
      <c r="V3" s="75"/>
    </row>
    <row r="4" spans="1:22">
      <c r="B4" s="269" t="s">
        <v>454</v>
      </c>
      <c r="G4" s="181"/>
      <c r="H4" s="181"/>
      <c r="I4" s="75"/>
      <c r="J4" s="75"/>
      <c r="K4" s="181"/>
      <c r="L4" s="181"/>
      <c r="M4" s="75"/>
      <c r="N4" s="228"/>
      <c r="O4" s="228"/>
      <c r="P4" s="228"/>
      <c r="Q4" s="75"/>
      <c r="R4" s="75"/>
      <c r="S4" s="75"/>
      <c r="T4" s="75"/>
      <c r="U4" s="75"/>
      <c r="V4" s="75"/>
    </row>
    <row r="5" spans="1:22">
      <c r="E5" s="270" t="s">
        <v>455</v>
      </c>
      <c r="G5" s="181"/>
      <c r="H5" s="181"/>
      <c r="I5" s="75"/>
      <c r="J5" s="75"/>
      <c r="K5" s="181"/>
      <c r="L5" s="181"/>
      <c r="M5" s="75"/>
      <c r="N5" s="75"/>
      <c r="O5" s="75"/>
      <c r="Q5" s="181"/>
      <c r="R5" s="181"/>
      <c r="S5" s="181"/>
      <c r="T5" s="181"/>
      <c r="U5" s="75"/>
      <c r="V5" s="75"/>
    </row>
    <row r="6" spans="1:22">
      <c r="G6" s="181"/>
      <c r="H6" s="181"/>
      <c r="I6" s="75"/>
      <c r="J6" s="75"/>
      <c r="K6" s="181"/>
      <c r="L6" s="181"/>
      <c r="M6" s="75"/>
      <c r="N6" s="75"/>
      <c r="O6" s="75"/>
      <c r="Q6" s="181"/>
      <c r="R6" s="181"/>
      <c r="S6" s="181"/>
      <c r="T6" s="181"/>
      <c r="U6" s="75"/>
      <c r="V6" s="75"/>
    </row>
    <row r="7" spans="1:22" ht="12.75">
      <c r="A7" s="271" t="s">
        <v>456</v>
      </c>
      <c r="B7" s="272" t="s">
        <v>457</v>
      </c>
      <c r="C7" s="272" t="s">
        <v>458</v>
      </c>
      <c r="D7" s="273" t="s">
        <v>327</v>
      </c>
      <c r="E7" s="273" t="s">
        <v>459</v>
      </c>
      <c r="F7" s="273" t="s">
        <v>460</v>
      </c>
      <c r="G7" s="181"/>
      <c r="H7" s="181"/>
      <c r="I7" s="75"/>
      <c r="J7" s="75"/>
      <c r="K7" s="181"/>
      <c r="L7" s="181"/>
      <c r="M7" s="75"/>
      <c r="N7" s="75"/>
      <c r="O7" s="75"/>
      <c r="Q7" s="181"/>
      <c r="R7" s="181"/>
      <c r="S7" s="181"/>
      <c r="T7" s="181"/>
      <c r="U7" s="75"/>
      <c r="V7" s="75"/>
    </row>
    <row r="8" spans="1:22">
      <c r="G8" s="181"/>
      <c r="H8" s="181"/>
      <c r="I8" s="75"/>
      <c r="J8" s="75"/>
      <c r="K8" s="75"/>
      <c r="L8" s="75"/>
      <c r="M8" s="75"/>
      <c r="N8" s="75"/>
      <c r="O8" s="75"/>
      <c r="Q8" s="181"/>
      <c r="R8" s="181"/>
      <c r="S8" s="181"/>
      <c r="T8" s="181"/>
      <c r="U8" s="75"/>
      <c r="V8" s="75"/>
    </row>
    <row r="9" spans="1:22">
      <c r="G9" s="181"/>
      <c r="H9" s="181"/>
      <c r="I9" s="75"/>
      <c r="J9" s="75"/>
      <c r="K9" s="75"/>
      <c r="L9" s="181"/>
      <c r="M9" s="75"/>
      <c r="N9" s="75"/>
      <c r="O9" s="75"/>
      <c r="Q9" s="75"/>
      <c r="R9" s="181"/>
      <c r="S9" s="75"/>
      <c r="T9" s="75"/>
      <c r="U9" s="75"/>
      <c r="V9" s="75"/>
    </row>
    <row r="10" spans="1:22" ht="15.75">
      <c r="G10" s="181"/>
      <c r="H10" s="181"/>
      <c r="I10" s="75"/>
      <c r="J10" s="75"/>
      <c r="K10" s="182"/>
      <c r="L10" s="182"/>
      <c r="M10" s="182"/>
      <c r="N10" s="182"/>
      <c r="O10" s="183"/>
      <c r="Q10" s="182"/>
      <c r="R10" s="182"/>
      <c r="S10" s="182"/>
      <c r="T10" s="182"/>
      <c r="U10" s="182"/>
      <c r="V10" s="183"/>
    </row>
    <row r="11" spans="1:22" ht="12.75">
      <c r="A11" s="274" t="s">
        <v>461</v>
      </c>
      <c r="B11" s="274" t="s">
        <v>462</v>
      </c>
      <c r="C11" s="274" t="s">
        <v>463</v>
      </c>
      <c r="D11" s="275">
        <v>0</v>
      </c>
      <c r="E11" s="275">
        <v>0</v>
      </c>
      <c r="F11" s="275">
        <v>0</v>
      </c>
      <c r="G11" s="181"/>
      <c r="H11" s="181"/>
      <c r="I11" s="75"/>
      <c r="J11" s="75"/>
      <c r="K11" s="75"/>
      <c r="L11" s="75"/>
      <c r="M11" s="75"/>
      <c r="N11" s="75"/>
      <c r="O11" s="75"/>
      <c r="Q11" s="75"/>
      <c r="R11" s="184"/>
      <c r="S11" s="184"/>
      <c r="T11" s="199"/>
      <c r="U11" s="200"/>
      <c r="V11" s="200"/>
    </row>
    <row r="12" spans="1:22">
      <c r="A12" s="274" t="s">
        <v>464</v>
      </c>
      <c r="B12" s="274" t="s">
        <v>465</v>
      </c>
      <c r="C12" s="274" t="s">
        <v>466</v>
      </c>
      <c r="D12" s="275">
        <v>5970</v>
      </c>
      <c r="E12" s="275">
        <v>807</v>
      </c>
      <c r="F12" s="275">
        <v>4817790</v>
      </c>
      <c r="G12" s="185"/>
      <c r="H12" s="185"/>
      <c r="I12" s="75"/>
      <c r="J12" s="75"/>
      <c r="K12" s="75"/>
      <c r="L12" s="186"/>
      <c r="M12" s="187"/>
      <c r="N12" s="187"/>
      <c r="O12" s="75"/>
      <c r="Q12" s="75"/>
      <c r="R12" s="188"/>
      <c r="S12" s="188"/>
      <c r="T12" s="199"/>
      <c r="U12" s="200"/>
      <c r="V12" s="200"/>
    </row>
    <row r="13" spans="1:22">
      <c r="A13" s="274" t="s">
        <v>467</v>
      </c>
      <c r="B13" s="274" t="s">
        <v>468</v>
      </c>
      <c r="C13" s="274" t="s">
        <v>463</v>
      </c>
      <c r="D13" s="275">
        <v>0</v>
      </c>
      <c r="E13" s="275">
        <v>0</v>
      </c>
      <c r="F13" s="275">
        <v>0</v>
      </c>
      <c r="G13" s="185"/>
      <c r="H13" s="185"/>
      <c r="I13" s="75"/>
      <c r="J13" s="75"/>
      <c r="K13" s="184"/>
      <c r="L13" s="188"/>
      <c r="M13" s="189"/>
      <c r="N13" s="190"/>
      <c r="O13" s="190"/>
      <c r="Q13" s="184"/>
      <c r="R13" s="188"/>
      <c r="S13" s="188"/>
      <c r="T13" s="201"/>
      <c r="U13" s="202"/>
      <c r="V13" s="202"/>
    </row>
    <row r="14" spans="1:22">
      <c r="A14" s="274" t="s">
        <v>469</v>
      </c>
      <c r="B14" s="274" t="s">
        <v>470</v>
      </c>
      <c r="C14" s="274" t="s">
        <v>466</v>
      </c>
      <c r="D14" s="275">
        <v>24</v>
      </c>
      <c r="E14" s="275">
        <v>58.62</v>
      </c>
      <c r="F14" s="275">
        <v>1406.88</v>
      </c>
      <c r="G14" s="185"/>
      <c r="H14" s="185"/>
      <c r="I14" s="75"/>
      <c r="J14" s="75"/>
      <c r="K14" s="184"/>
      <c r="L14" s="188"/>
      <c r="M14" s="189"/>
      <c r="N14" s="190"/>
      <c r="O14" s="190"/>
      <c r="Q14" s="184"/>
      <c r="R14" s="188"/>
      <c r="S14" s="188"/>
      <c r="T14" s="296"/>
      <c r="U14" s="296"/>
      <c r="V14" s="198"/>
    </row>
    <row r="15" spans="1:22">
      <c r="A15" s="274" t="s">
        <v>471</v>
      </c>
      <c r="B15" s="274" t="s">
        <v>472</v>
      </c>
      <c r="C15" s="274" t="s">
        <v>473</v>
      </c>
      <c r="D15" s="275">
        <v>522</v>
      </c>
      <c r="E15" s="275">
        <v>98.88</v>
      </c>
      <c r="F15" s="275">
        <v>51615.360000000001</v>
      </c>
      <c r="G15" s="185"/>
      <c r="H15" s="185"/>
      <c r="I15" s="75"/>
      <c r="J15" s="75"/>
      <c r="K15" s="184"/>
      <c r="L15" s="186"/>
      <c r="M15" s="187"/>
      <c r="N15" s="190"/>
      <c r="O15" s="190"/>
      <c r="Q15" s="75"/>
      <c r="R15" s="75"/>
      <c r="S15" s="75"/>
      <c r="T15" s="75"/>
      <c r="U15" s="75"/>
      <c r="V15" s="75"/>
    </row>
    <row r="16" spans="1:22">
      <c r="A16" s="274" t="s">
        <v>474</v>
      </c>
      <c r="B16" s="274" t="s">
        <v>475</v>
      </c>
      <c r="C16" s="274" t="s">
        <v>473</v>
      </c>
      <c r="D16" s="275">
        <v>525</v>
      </c>
      <c r="E16" s="275">
        <v>55.44</v>
      </c>
      <c r="F16" s="275">
        <v>29106</v>
      </c>
      <c r="G16" s="185"/>
      <c r="H16" s="185"/>
      <c r="I16" s="75"/>
      <c r="J16" s="75"/>
      <c r="K16" s="184"/>
      <c r="L16" s="188"/>
      <c r="M16" s="189"/>
      <c r="N16" s="190"/>
      <c r="O16" s="190"/>
      <c r="Q16" s="75"/>
      <c r="R16" s="75"/>
      <c r="S16" s="75"/>
      <c r="T16" s="75"/>
      <c r="U16" s="75"/>
      <c r="V16" s="75"/>
    </row>
    <row r="17" spans="1:22">
      <c r="A17" s="274" t="s">
        <v>476</v>
      </c>
      <c r="B17" s="274" t="s">
        <v>477</v>
      </c>
      <c r="C17" s="274" t="s">
        <v>473</v>
      </c>
      <c r="D17" s="275">
        <v>276</v>
      </c>
      <c r="E17" s="275">
        <v>66.400000000000006</v>
      </c>
      <c r="F17" s="275">
        <v>18326.400000000001</v>
      </c>
      <c r="G17" s="185"/>
      <c r="H17" s="185"/>
      <c r="I17" s="75"/>
      <c r="J17" s="75"/>
      <c r="K17" s="184"/>
      <c r="L17" s="188"/>
      <c r="M17" s="189"/>
      <c r="N17" s="190"/>
      <c r="O17" s="190"/>
    </row>
    <row r="18" spans="1:22">
      <c r="A18" s="274" t="s">
        <v>478</v>
      </c>
      <c r="B18" s="274" t="s">
        <v>479</v>
      </c>
      <c r="C18" s="274" t="s">
        <v>473</v>
      </c>
      <c r="D18" s="275">
        <v>1001</v>
      </c>
      <c r="E18" s="275">
        <v>104.66</v>
      </c>
      <c r="F18" s="275">
        <v>104764.66</v>
      </c>
      <c r="G18" s="185"/>
      <c r="H18" s="185"/>
      <c r="I18" s="75"/>
      <c r="J18" s="75"/>
      <c r="K18" s="184"/>
      <c r="L18" s="188"/>
      <c r="M18" s="189"/>
      <c r="N18" s="190"/>
      <c r="O18" s="190"/>
    </row>
    <row r="19" spans="1:22">
      <c r="A19" s="274" t="s">
        <v>480</v>
      </c>
      <c r="B19" s="274" t="s">
        <v>481</v>
      </c>
      <c r="C19" s="274" t="s">
        <v>463</v>
      </c>
      <c r="D19" s="275">
        <v>6</v>
      </c>
      <c r="E19" s="275">
        <v>12335.244444444999</v>
      </c>
      <c r="F19" s="275">
        <v>74011.466666669992</v>
      </c>
      <c r="G19" s="185"/>
      <c r="H19" s="185"/>
      <c r="I19" s="75"/>
      <c r="J19" s="75"/>
      <c r="K19" s="184"/>
      <c r="L19" s="188"/>
      <c r="M19" s="189"/>
      <c r="N19" s="190"/>
      <c r="O19" s="190"/>
    </row>
    <row r="20" spans="1:22">
      <c r="A20" s="274" t="s">
        <v>482</v>
      </c>
      <c r="B20" s="274" t="s">
        <v>483</v>
      </c>
      <c r="C20" s="274" t="s">
        <v>463</v>
      </c>
      <c r="D20" s="275">
        <v>873</v>
      </c>
      <c r="E20" s="275">
        <v>486.86539213716475</v>
      </c>
      <c r="F20" s="275">
        <v>425033.4873357449</v>
      </c>
      <c r="G20" s="185"/>
      <c r="H20" s="185"/>
      <c r="I20" s="75"/>
      <c r="J20" s="75"/>
      <c r="K20" s="184"/>
      <c r="L20" s="188"/>
      <c r="M20" s="189"/>
      <c r="N20" s="190"/>
      <c r="O20" s="190"/>
      <c r="S20" s="158"/>
      <c r="T20" s="161"/>
      <c r="V20" s="162"/>
    </row>
    <row r="21" spans="1:22">
      <c r="A21" s="274" t="s">
        <v>484</v>
      </c>
      <c r="B21" s="274" t="s">
        <v>485</v>
      </c>
      <c r="C21" s="274" t="s">
        <v>463</v>
      </c>
      <c r="D21" s="275">
        <v>1</v>
      </c>
      <c r="E21" s="275">
        <v>4205</v>
      </c>
      <c r="F21" s="275">
        <v>4205</v>
      </c>
      <c r="G21" s="185"/>
      <c r="H21" s="185"/>
      <c r="I21" s="75"/>
      <c r="J21" s="75"/>
      <c r="K21" s="191"/>
      <c r="L21" s="192"/>
      <c r="M21" s="193"/>
      <c r="N21" s="75"/>
      <c r="O21" s="194"/>
      <c r="S21" s="158"/>
      <c r="T21" s="161"/>
      <c r="U21" s="161"/>
      <c r="V21" s="162"/>
    </row>
    <row r="22" spans="1:22" ht="12.75">
      <c r="A22" s="274" t="s">
        <v>486</v>
      </c>
      <c r="B22" s="274" t="s">
        <v>487</v>
      </c>
      <c r="C22" s="274" t="s">
        <v>463</v>
      </c>
      <c r="D22" s="275">
        <v>2</v>
      </c>
      <c r="E22" s="275">
        <v>15788.329999999998</v>
      </c>
      <c r="F22" s="275">
        <v>31576.659999999996</v>
      </c>
      <c r="G22" s="185"/>
      <c r="H22" s="185"/>
      <c r="I22" s="75"/>
      <c r="J22" s="75"/>
      <c r="K22" s="75"/>
      <c r="L22" s="75"/>
      <c r="M22" s="75"/>
      <c r="N22" s="75"/>
      <c r="O22" s="75"/>
    </row>
    <row r="23" spans="1:22" ht="12.75">
      <c r="A23" s="274" t="s">
        <v>488</v>
      </c>
      <c r="B23" s="274" t="s">
        <v>489</v>
      </c>
      <c r="C23" s="274" t="s">
        <v>463</v>
      </c>
      <c r="D23" s="275">
        <v>2</v>
      </c>
      <c r="E23" s="275">
        <v>47902</v>
      </c>
      <c r="F23" s="275">
        <v>95804</v>
      </c>
      <c r="G23" s="185"/>
      <c r="H23" s="185"/>
      <c r="I23" s="75"/>
      <c r="J23" s="75"/>
      <c r="K23" s="75"/>
      <c r="L23" s="75"/>
      <c r="M23" s="75"/>
      <c r="N23" s="75"/>
      <c r="O23" s="75"/>
    </row>
    <row r="24" spans="1:22">
      <c r="A24" s="274" t="s">
        <v>490</v>
      </c>
      <c r="B24" s="274" t="s">
        <v>491</v>
      </c>
      <c r="C24" s="274" t="s">
        <v>463</v>
      </c>
      <c r="D24" s="275">
        <v>634</v>
      </c>
      <c r="E24" s="275">
        <v>580.42999999999995</v>
      </c>
      <c r="F24" s="275">
        <v>367992.62</v>
      </c>
      <c r="G24" s="185"/>
      <c r="H24" s="185"/>
      <c r="I24" s="75"/>
      <c r="J24" s="75"/>
      <c r="K24" s="75"/>
      <c r="L24" s="75"/>
      <c r="M24" s="297"/>
      <c r="N24" s="297"/>
      <c r="O24" s="195"/>
    </row>
    <row r="25" spans="1:22" ht="12.75">
      <c r="A25" s="274" t="s">
        <v>492</v>
      </c>
      <c r="B25" s="274" t="s">
        <v>493</v>
      </c>
      <c r="C25" s="274" t="s">
        <v>466</v>
      </c>
      <c r="D25" s="275">
        <v>0</v>
      </c>
      <c r="E25" s="275">
        <v>0</v>
      </c>
      <c r="F25" s="275">
        <v>-4.3958425521850584E-9</v>
      </c>
      <c r="G25" s="185"/>
      <c r="H25" s="185"/>
      <c r="I25" s="75"/>
      <c r="J25" s="75"/>
      <c r="K25" s="75"/>
      <c r="L25" s="75"/>
      <c r="M25" s="75"/>
      <c r="N25" s="75"/>
      <c r="O25" s="75"/>
    </row>
    <row r="26" spans="1:22" ht="12.75">
      <c r="A26" s="274" t="s">
        <v>494</v>
      </c>
      <c r="B26" s="274" t="s">
        <v>493</v>
      </c>
      <c r="C26" s="274" t="s">
        <v>463</v>
      </c>
      <c r="D26" s="275">
        <v>251</v>
      </c>
      <c r="E26" s="275">
        <v>23.77</v>
      </c>
      <c r="F26" s="275">
        <v>5966.27</v>
      </c>
      <c r="G26" s="185"/>
      <c r="H26" s="185"/>
      <c r="I26" s="75"/>
      <c r="J26" s="75"/>
      <c r="K26" s="75"/>
      <c r="L26" s="75"/>
      <c r="M26" s="75"/>
      <c r="N26" s="75"/>
      <c r="O26" s="75"/>
    </row>
    <row r="27" spans="1:22" ht="12.75">
      <c r="A27" s="274" t="s">
        <v>495</v>
      </c>
      <c r="B27" s="274" t="s">
        <v>496</v>
      </c>
      <c r="C27" s="274" t="s">
        <v>466</v>
      </c>
      <c r="D27" s="275">
        <v>19</v>
      </c>
      <c r="E27" s="275">
        <v>280.8</v>
      </c>
      <c r="F27" s="275">
        <v>5335.2</v>
      </c>
      <c r="G27" s="185"/>
      <c r="H27" s="185"/>
      <c r="I27" s="75"/>
      <c r="J27" s="75"/>
      <c r="K27" s="75"/>
      <c r="L27" s="75"/>
      <c r="M27" s="75"/>
      <c r="N27" s="75"/>
      <c r="O27" s="75"/>
    </row>
    <row r="28" spans="1:22" ht="12.75">
      <c r="A28" s="274" t="s">
        <v>497</v>
      </c>
      <c r="B28" s="274" t="s">
        <v>498</v>
      </c>
      <c r="C28" s="274" t="s">
        <v>466</v>
      </c>
      <c r="D28" s="275">
        <v>4204.3999999999996</v>
      </c>
      <c r="E28" s="275">
        <v>212.54771192084482</v>
      </c>
      <c r="F28" s="275">
        <v>893635.6</v>
      </c>
      <c r="G28" s="185"/>
      <c r="H28" s="185"/>
      <c r="I28" s="75"/>
      <c r="J28" s="75"/>
      <c r="K28" s="75"/>
      <c r="L28" s="75"/>
      <c r="M28" s="75"/>
      <c r="N28" s="75"/>
      <c r="O28" s="75"/>
    </row>
    <row r="29" spans="1:22" ht="12.75">
      <c r="A29" s="274" t="s">
        <v>499</v>
      </c>
      <c r="B29" s="274" t="s">
        <v>500</v>
      </c>
      <c r="C29" s="274" t="s">
        <v>463</v>
      </c>
      <c r="D29" s="275">
        <v>60</v>
      </c>
      <c r="E29" s="275">
        <v>468.62</v>
      </c>
      <c r="F29" s="275">
        <v>28117.200000000001</v>
      </c>
      <c r="G29" s="185"/>
      <c r="H29" s="185"/>
      <c r="I29" s="75"/>
      <c r="J29" s="75"/>
      <c r="K29" s="75"/>
      <c r="L29" s="75"/>
      <c r="M29" s="75"/>
      <c r="N29" s="75"/>
      <c r="O29" s="75"/>
    </row>
    <row r="30" spans="1:22" ht="12.75">
      <c r="A30" s="274" t="s">
        <v>501</v>
      </c>
      <c r="B30" s="274" t="s">
        <v>502</v>
      </c>
      <c r="C30" s="274" t="s">
        <v>466</v>
      </c>
      <c r="D30" s="275">
        <v>18</v>
      </c>
      <c r="E30" s="275">
        <v>110</v>
      </c>
      <c r="F30" s="275">
        <v>1980</v>
      </c>
      <c r="G30" s="185"/>
      <c r="H30" s="185"/>
      <c r="I30" s="75"/>
      <c r="J30" s="75"/>
      <c r="K30" s="75"/>
      <c r="L30" s="75"/>
      <c r="M30" s="75"/>
      <c r="N30" s="75"/>
      <c r="O30" s="75"/>
    </row>
    <row r="31" spans="1:22" ht="12.75">
      <c r="A31" s="274" t="s">
        <v>503</v>
      </c>
      <c r="B31" s="274" t="s">
        <v>504</v>
      </c>
      <c r="C31" s="274" t="s">
        <v>463</v>
      </c>
      <c r="D31" s="275">
        <v>3740</v>
      </c>
      <c r="E31" s="275">
        <v>15.509999999999998</v>
      </c>
      <c r="F31" s="275">
        <v>58007.399999999994</v>
      </c>
      <c r="G31" s="185"/>
      <c r="H31" s="185"/>
      <c r="I31" s="75"/>
      <c r="J31" s="75"/>
      <c r="K31" s="75"/>
      <c r="L31" s="75"/>
      <c r="M31" s="75"/>
      <c r="N31" s="75"/>
      <c r="O31" s="75"/>
    </row>
    <row r="32" spans="1:22" ht="12.75">
      <c r="A32" s="274" t="s">
        <v>505</v>
      </c>
      <c r="B32" s="274" t="s">
        <v>506</v>
      </c>
      <c r="C32" s="274" t="s">
        <v>466</v>
      </c>
      <c r="D32" s="275">
        <v>0</v>
      </c>
      <c r="E32" s="275">
        <v>0</v>
      </c>
      <c r="F32" s="275">
        <v>0</v>
      </c>
      <c r="G32" s="185"/>
      <c r="H32" s="185"/>
      <c r="I32" s="75"/>
      <c r="J32" s="75"/>
      <c r="K32" s="75"/>
      <c r="L32" s="75"/>
      <c r="M32" s="75"/>
      <c r="N32" s="75"/>
      <c r="O32" s="75"/>
    </row>
    <row r="33" spans="1:15" ht="12.75">
      <c r="A33" s="274" t="s">
        <v>507</v>
      </c>
      <c r="B33" s="274" t="s">
        <v>508</v>
      </c>
      <c r="C33" s="274" t="s">
        <v>463</v>
      </c>
      <c r="D33" s="275">
        <v>50460</v>
      </c>
      <c r="E33" s="275">
        <v>5.8843099094659941</v>
      </c>
      <c r="F33" s="275">
        <v>296922.27803165407</v>
      </c>
      <c r="G33" s="185"/>
      <c r="H33" s="185"/>
      <c r="I33" s="75"/>
      <c r="J33" s="75"/>
      <c r="K33" s="75"/>
      <c r="L33" s="75"/>
      <c r="M33" s="75"/>
      <c r="N33" s="75"/>
      <c r="O33" s="75"/>
    </row>
    <row r="34" spans="1:15" ht="12.75">
      <c r="A34" s="274" t="s">
        <v>509</v>
      </c>
      <c r="B34" s="274" t="s">
        <v>510</v>
      </c>
      <c r="C34" s="274" t="s">
        <v>463</v>
      </c>
      <c r="D34" s="275">
        <v>4438</v>
      </c>
      <c r="E34" s="275">
        <v>4.67</v>
      </c>
      <c r="F34" s="275">
        <v>20725.46</v>
      </c>
      <c r="G34" s="185"/>
      <c r="H34" s="185"/>
      <c r="I34" s="75"/>
      <c r="J34" s="75"/>
      <c r="K34" s="75"/>
      <c r="L34" s="75"/>
      <c r="M34" s="75"/>
      <c r="N34" s="75"/>
      <c r="O34" s="75"/>
    </row>
    <row r="35" spans="1:15" ht="12.75">
      <c r="A35" s="274" t="s">
        <v>511</v>
      </c>
      <c r="B35" s="274" t="s">
        <v>512</v>
      </c>
      <c r="C35" s="274" t="s">
        <v>463</v>
      </c>
      <c r="D35" s="275">
        <v>3340</v>
      </c>
      <c r="E35" s="275">
        <v>5.1427491961421037</v>
      </c>
      <c r="F35" s="275">
        <v>17176.782315114626</v>
      </c>
      <c r="G35" s="185"/>
      <c r="H35" s="185"/>
      <c r="I35" s="75"/>
      <c r="J35" s="75"/>
      <c r="K35" s="75"/>
      <c r="L35" s="75"/>
      <c r="M35" s="75"/>
      <c r="N35" s="75"/>
      <c r="O35" s="75"/>
    </row>
    <row r="36" spans="1:15" ht="12.75">
      <c r="A36" s="274" t="s">
        <v>513</v>
      </c>
      <c r="B36" s="274" t="s">
        <v>514</v>
      </c>
      <c r="C36" s="274" t="s">
        <v>466</v>
      </c>
      <c r="D36" s="275">
        <v>0</v>
      </c>
      <c r="E36" s="275">
        <v>0</v>
      </c>
      <c r="F36" s="275">
        <v>0</v>
      </c>
      <c r="G36" s="185"/>
      <c r="H36" s="185"/>
      <c r="I36" s="75"/>
      <c r="J36" s="75"/>
      <c r="K36" s="75"/>
      <c r="L36" s="75"/>
      <c r="M36" s="75"/>
      <c r="N36" s="75"/>
      <c r="O36" s="75"/>
    </row>
    <row r="37" spans="1:15" ht="12.75">
      <c r="A37" s="274" t="s">
        <v>515</v>
      </c>
      <c r="B37" s="274" t="s">
        <v>516</v>
      </c>
      <c r="C37" s="274" t="s">
        <v>463</v>
      </c>
      <c r="D37" s="275">
        <v>17</v>
      </c>
      <c r="E37" s="275">
        <v>303.7</v>
      </c>
      <c r="F37" s="275">
        <v>5162.8999999999996</v>
      </c>
      <c r="G37" s="185"/>
      <c r="H37" s="185"/>
      <c r="I37" s="75"/>
      <c r="J37" s="75"/>
      <c r="K37" s="75"/>
      <c r="L37" s="75"/>
      <c r="M37" s="75"/>
      <c r="N37" s="75"/>
      <c r="O37" s="75"/>
    </row>
    <row r="38" spans="1:15" ht="12.75">
      <c r="A38" s="274" t="s">
        <v>517</v>
      </c>
      <c r="B38" s="274" t="s">
        <v>518</v>
      </c>
      <c r="C38" s="274" t="s">
        <v>466</v>
      </c>
      <c r="D38" s="275">
        <v>0</v>
      </c>
      <c r="E38" s="275">
        <v>0</v>
      </c>
      <c r="F38" s="275">
        <v>-3.1664967536926269E-9</v>
      </c>
      <c r="G38" s="185"/>
      <c r="H38" s="185"/>
      <c r="I38" s="75"/>
      <c r="J38" s="75"/>
      <c r="K38" s="75"/>
      <c r="L38" s="75"/>
      <c r="M38" s="75"/>
      <c r="N38" s="75"/>
      <c r="O38" s="75"/>
    </row>
    <row r="39" spans="1:15" ht="12.75">
      <c r="A39" s="274" t="s">
        <v>519</v>
      </c>
      <c r="B39" s="274" t="s">
        <v>520</v>
      </c>
      <c r="C39" s="274" t="s">
        <v>463</v>
      </c>
      <c r="D39" s="275">
        <v>0</v>
      </c>
      <c r="E39" s="275">
        <v>0</v>
      </c>
      <c r="F39" s="275">
        <v>2.9802322387695313E-10</v>
      </c>
      <c r="G39" s="185"/>
      <c r="H39" s="185"/>
      <c r="I39" s="75"/>
      <c r="J39" s="75"/>
      <c r="K39" s="75"/>
      <c r="L39" s="75"/>
      <c r="M39" s="75"/>
      <c r="N39" s="75"/>
      <c r="O39" s="75"/>
    </row>
    <row r="40" spans="1:15" ht="12.75">
      <c r="A40" s="274" t="s">
        <v>521</v>
      </c>
      <c r="B40" s="274" t="s">
        <v>522</v>
      </c>
      <c r="C40" s="274" t="s">
        <v>466</v>
      </c>
      <c r="D40" s="275">
        <v>0</v>
      </c>
      <c r="E40" s="275">
        <v>0</v>
      </c>
      <c r="F40" s="275">
        <v>0</v>
      </c>
      <c r="G40" s="185"/>
      <c r="H40" s="185"/>
      <c r="I40" s="75"/>
      <c r="J40" s="75"/>
      <c r="K40" s="75"/>
      <c r="L40" s="75"/>
      <c r="M40" s="75"/>
      <c r="N40" s="75"/>
      <c r="O40" s="75"/>
    </row>
    <row r="41" spans="1:15" ht="12.75">
      <c r="A41" s="274" t="s">
        <v>523</v>
      </c>
      <c r="B41" s="274" t="s">
        <v>524</v>
      </c>
      <c r="C41" s="274" t="s">
        <v>466</v>
      </c>
      <c r="D41" s="275">
        <v>0</v>
      </c>
      <c r="E41" s="275">
        <v>0</v>
      </c>
      <c r="F41" s="275">
        <v>0</v>
      </c>
      <c r="G41" s="185"/>
      <c r="H41" s="185"/>
      <c r="I41" s="75"/>
      <c r="J41" s="75"/>
      <c r="K41" s="75"/>
      <c r="L41" s="75"/>
      <c r="M41" s="75"/>
      <c r="N41" s="75"/>
      <c r="O41" s="75"/>
    </row>
    <row r="42" spans="1:15" ht="12.75">
      <c r="A42" s="274" t="s">
        <v>525</v>
      </c>
      <c r="B42" s="274" t="s">
        <v>526</v>
      </c>
      <c r="C42" s="274" t="s">
        <v>466</v>
      </c>
      <c r="D42" s="275">
        <v>0</v>
      </c>
      <c r="E42" s="275">
        <v>0</v>
      </c>
      <c r="F42" s="275">
        <v>0</v>
      </c>
      <c r="G42" s="185"/>
      <c r="H42" s="185"/>
      <c r="I42" s="75"/>
      <c r="J42" s="75"/>
      <c r="K42" s="75"/>
      <c r="L42" s="75"/>
      <c r="M42" s="75"/>
      <c r="N42" s="75"/>
      <c r="O42" s="75"/>
    </row>
    <row r="43" spans="1:15" ht="12.75">
      <c r="A43" s="274" t="s">
        <v>527</v>
      </c>
      <c r="B43" s="274" t="s">
        <v>528</v>
      </c>
      <c r="C43" s="274" t="s">
        <v>466</v>
      </c>
      <c r="D43" s="275">
        <v>0</v>
      </c>
      <c r="E43" s="275">
        <v>0</v>
      </c>
      <c r="F43" s="275">
        <v>4.7683715820312501E-9</v>
      </c>
      <c r="G43" s="185"/>
      <c r="H43" s="185"/>
      <c r="I43" s="75"/>
      <c r="J43" s="75"/>
      <c r="K43" s="75"/>
      <c r="L43" s="75"/>
      <c r="M43" s="75"/>
      <c r="N43" s="75"/>
      <c r="O43" s="75"/>
    </row>
    <row r="44" spans="1:15" ht="12.75">
      <c r="A44" s="274" t="s">
        <v>529</v>
      </c>
      <c r="B44" s="274" t="s">
        <v>530</v>
      </c>
      <c r="C44" s="274" t="s">
        <v>463</v>
      </c>
      <c r="D44" s="275">
        <v>1</v>
      </c>
      <c r="E44" s="275">
        <v>582</v>
      </c>
      <c r="F44" s="275">
        <v>582</v>
      </c>
      <c r="G44" s="185"/>
      <c r="H44" s="185"/>
      <c r="I44" s="75"/>
      <c r="J44" s="75"/>
      <c r="K44" s="75"/>
      <c r="L44" s="75"/>
      <c r="M44" s="75"/>
      <c r="N44" s="75"/>
      <c r="O44" s="75"/>
    </row>
    <row r="45" spans="1:15" ht="12.75">
      <c r="A45" s="274" t="s">
        <v>531</v>
      </c>
      <c r="B45" s="274" t="s">
        <v>532</v>
      </c>
      <c r="C45" s="274" t="s">
        <v>463</v>
      </c>
      <c r="D45" s="275">
        <v>3</v>
      </c>
      <c r="E45" s="275">
        <v>24655</v>
      </c>
      <c r="F45" s="275">
        <v>73965</v>
      </c>
      <c r="G45" s="185"/>
      <c r="H45" s="185"/>
      <c r="I45" s="75"/>
      <c r="J45" s="75"/>
      <c r="K45" s="75"/>
      <c r="L45" s="75"/>
      <c r="M45" s="75"/>
      <c r="N45" s="75"/>
      <c r="O45" s="75"/>
    </row>
    <row r="46" spans="1:15" ht="12.75">
      <c r="A46" s="274" t="s">
        <v>533</v>
      </c>
      <c r="B46" s="274" t="s">
        <v>534</v>
      </c>
      <c r="C46" s="274" t="s">
        <v>463</v>
      </c>
      <c r="D46" s="275">
        <v>0</v>
      </c>
      <c r="E46" s="275">
        <v>0</v>
      </c>
      <c r="F46" s="275">
        <v>-2.0023435354232788E-10</v>
      </c>
      <c r="G46" s="185"/>
      <c r="H46" s="185"/>
      <c r="I46" s="196"/>
      <c r="J46" s="75"/>
      <c r="K46" s="75"/>
      <c r="L46" s="75"/>
      <c r="M46" s="75"/>
      <c r="N46" s="75"/>
      <c r="O46" s="75"/>
    </row>
    <row r="47" spans="1:15" ht="12.75">
      <c r="A47" s="274" t="s">
        <v>535</v>
      </c>
      <c r="B47" s="274" t="s">
        <v>536</v>
      </c>
      <c r="C47" s="274" t="s">
        <v>466</v>
      </c>
      <c r="D47" s="275">
        <v>2250</v>
      </c>
      <c r="E47" s="275">
        <v>87.55</v>
      </c>
      <c r="F47" s="275">
        <v>196987.5</v>
      </c>
      <c r="G47" s="185"/>
      <c r="H47" s="185"/>
      <c r="I47" s="75"/>
      <c r="J47" s="75"/>
      <c r="K47" s="75"/>
      <c r="L47" s="75"/>
      <c r="M47" s="75"/>
      <c r="N47" s="75"/>
      <c r="O47" s="75"/>
    </row>
    <row r="48" spans="1:15" ht="12.75">
      <c r="A48" s="274" t="s">
        <v>537</v>
      </c>
      <c r="B48" s="274" t="s">
        <v>538</v>
      </c>
      <c r="C48" s="274" t="s">
        <v>466</v>
      </c>
      <c r="D48" s="275">
        <v>1000</v>
      </c>
      <c r="E48" s="275">
        <v>146.04</v>
      </c>
      <c r="F48" s="275">
        <v>146040</v>
      </c>
      <c r="G48" s="185"/>
      <c r="H48" s="185"/>
      <c r="I48" s="75"/>
      <c r="J48" s="75"/>
      <c r="K48" s="75"/>
      <c r="L48" s="75"/>
      <c r="M48" s="75"/>
      <c r="N48" s="75"/>
      <c r="O48" s="75"/>
    </row>
    <row r="49" spans="1:15" ht="12.75">
      <c r="A49" s="274" t="s">
        <v>539</v>
      </c>
      <c r="B49" s="274" t="s">
        <v>540</v>
      </c>
      <c r="C49" s="274" t="s">
        <v>463</v>
      </c>
      <c r="D49" s="275">
        <v>0</v>
      </c>
      <c r="E49" s="275">
        <v>0</v>
      </c>
      <c r="F49" s="275">
        <v>-1.8626451492309571E-11</v>
      </c>
      <c r="G49" s="185"/>
      <c r="H49" s="185"/>
      <c r="I49" s="75"/>
      <c r="J49" s="75"/>
      <c r="K49" s="75"/>
      <c r="L49" s="75"/>
      <c r="M49" s="75"/>
      <c r="N49" s="75"/>
      <c r="O49" s="75"/>
    </row>
    <row r="50" spans="1:15" ht="12.75">
      <c r="A50" s="274" t="s">
        <v>541</v>
      </c>
      <c r="B50" s="274" t="s">
        <v>542</v>
      </c>
      <c r="C50" s="274" t="s">
        <v>466</v>
      </c>
      <c r="D50" s="275">
        <v>0</v>
      </c>
      <c r="E50" s="275">
        <v>0</v>
      </c>
      <c r="F50" s="275">
        <v>0</v>
      </c>
      <c r="G50" s="185"/>
      <c r="H50" s="185"/>
      <c r="I50" s="75"/>
      <c r="J50" s="75"/>
      <c r="K50" s="75"/>
      <c r="L50" s="75"/>
      <c r="M50" s="75"/>
      <c r="N50" s="75"/>
      <c r="O50" s="75"/>
    </row>
    <row r="51" spans="1:15" ht="12.75">
      <c r="A51" s="274" t="s">
        <v>543</v>
      </c>
      <c r="B51" s="274" t="s">
        <v>544</v>
      </c>
      <c r="C51" s="274" t="s">
        <v>463</v>
      </c>
      <c r="D51" s="275">
        <v>2</v>
      </c>
      <c r="E51" s="275">
        <v>80.78</v>
      </c>
      <c r="F51" s="275">
        <v>161.56</v>
      </c>
      <c r="G51" s="185"/>
      <c r="H51" s="185"/>
      <c r="I51" s="75"/>
      <c r="J51" s="75"/>
      <c r="K51" s="75"/>
      <c r="L51" s="75"/>
      <c r="M51" s="75"/>
      <c r="N51" s="75"/>
      <c r="O51" s="75"/>
    </row>
    <row r="52" spans="1:15" ht="12.75">
      <c r="A52" s="274" t="s">
        <v>545</v>
      </c>
      <c r="B52" s="274" t="s">
        <v>546</v>
      </c>
      <c r="C52" s="274" t="s">
        <v>466</v>
      </c>
      <c r="D52" s="275">
        <v>0</v>
      </c>
      <c r="E52" s="275">
        <v>0</v>
      </c>
      <c r="F52" s="275">
        <v>-4.3958425521850584E-9</v>
      </c>
      <c r="G52" s="185"/>
      <c r="H52" s="185"/>
      <c r="I52" s="75"/>
      <c r="J52" s="75"/>
      <c r="K52" s="75"/>
      <c r="L52" s="75"/>
      <c r="M52" s="75"/>
      <c r="N52" s="75"/>
      <c r="O52" s="75"/>
    </row>
    <row r="53" spans="1:15" ht="12.75">
      <c r="A53" s="274" t="s">
        <v>547</v>
      </c>
      <c r="B53" s="274" t="s">
        <v>548</v>
      </c>
      <c r="C53" s="274" t="s">
        <v>466</v>
      </c>
      <c r="D53" s="275">
        <v>0</v>
      </c>
      <c r="E53" s="275">
        <v>0</v>
      </c>
      <c r="F53" s="275">
        <v>0</v>
      </c>
      <c r="G53" s="185"/>
      <c r="H53" s="185"/>
      <c r="I53" s="75"/>
      <c r="J53" s="75"/>
      <c r="K53" s="75"/>
      <c r="L53" s="75"/>
      <c r="M53" s="75"/>
      <c r="N53" s="75"/>
      <c r="O53" s="75"/>
    </row>
    <row r="54" spans="1:15" ht="12.75">
      <c r="A54" s="274" t="s">
        <v>549</v>
      </c>
      <c r="B54" s="274" t="s">
        <v>550</v>
      </c>
      <c r="C54" s="274" t="s">
        <v>466</v>
      </c>
      <c r="D54" s="275">
        <v>0</v>
      </c>
      <c r="E54" s="275">
        <v>0</v>
      </c>
      <c r="F54" s="275">
        <v>4.9453228712081906E-9</v>
      </c>
      <c r="G54" s="185"/>
      <c r="H54" s="185"/>
      <c r="I54" s="75"/>
      <c r="J54" s="75"/>
      <c r="K54" s="75"/>
      <c r="L54" s="75"/>
      <c r="M54" s="75"/>
      <c r="N54" s="75"/>
      <c r="O54" s="75"/>
    </row>
    <row r="55" spans="1:15" ht="12.75">
      <c r="A55" s="274" t="s">
        <v>551</v>
      </c>
      <c r="B55" s="274" t="s">
        <v>552</v>
      </c>
      <c r="C55" s="274" t="s">
        <v>463</v>
      </c>
      <c r="D55" s="275">
        <v>0</v>
      </c>
      <c r="E55" s="275">
        <v>0</v>
      </c>
      <c r="F55" s="275">
        <v>0</v>
      </c>
      <c r="G55" s="185"/>
      <c r="H55" s="185"/>
      <c r="I55" s="75"/>
      <c r="J55" s="75"/>
      <c r="K55" s="75"/>
      <c r="L55" s="75"/>
      <c r="M55" s="75"/>
      <c r="N55" s="75"/>
      <c r="O55" s="75"/>
    </row>
    <row r="56" spans="1:15" ht="12.75">
      <c r="A56" s="274" t="s">
        <v>553</v>
      </c>
      <c r="B56" s="274" t="s">
        <v>554</v>
      </c>
      <c r="C56" s="274" t="s">
        <v>463</v>
      </c>
      <c r="D56" s="275">
        <v>0</v>
      </c>
      <c r="E56" s="275">
        <v>0</v>
      </c>
      <c r="F56" s="275">
        <v>-4.6193599700927734E-9</v>
      </c>
      <c r="G56" s="185"/>
      <c r="H56" s="185"/>
      <c r="I56" s="75"/>
      <c r="J56" s="75"/>
      <c r="K56" s="75"/>
      <c r="L56" s="75"/>
      <c r="M56" s="75"/>
      <c r="N56" s="75"/>
      <c r="O56" s="75"/>
    </row>
    <row r="57" spans="1:15" ht="12.75">
      <c r="A57" s="274" t="s">
        <v>555</v>
      </c>
      <c r="B57" s="274" t="s">
        <v>556</v>
      </c>
      <c r="C57" s="274" t="s">
        <v>557</v>
      </c>
      <c r="D57" s="275">
        <v>0</v>
      </c>
      <c r="E57" s="275">
        <v>0</v>
      </c>
      <c r="F57" s="275">
        <v>0</v>
      </c>
      <c r="G57" s="185"/>
      <c r="H57" s="185"/>
      <c r="I57" s="75"/>
      <c r="J57" s="75"/>
      <c r="K57" s="75"/>
      <c r="L57" s="75"/>
      <c r="M57" s="75"/>
      <c r="N57" s="75"/>
      <c r="O57" s="75"/>
    </row>
    <row r="58" spans="1:15" ht="12.75">
      <c r="A58" s="274" t="s">
        <v>558</v>
      </c>
      <c r="B58" s="274" t="s">
        <v>559</v>
      </c>
      <c r="C58" s="274" t="s">
        <v>463</v>
      </c>
      <c r="D58" s="275">
        <v>0</v>
      </c>
      <c r="E58" s="275">
        <v>0</v>
      </c>
      <c r="F58" s="275">
        <v>4.6193599700927734E-9</v>
      </c>
      <c r="G58" s="185"/>
      <c r="H58" s="185"/>
      <c r="I58" s="75"/>
      <c r="J58" s="75"/>
      <c r="K58" s="75"/>
      <c r="L58" s="75"/>
      <c r="M58" s="75"/>
      <c r="N58" s="75"/>
      <c r="O58" s="75"/>
    </row>
    <row r="59" spans="1:15" ht="12.75">
      <c r="A59" s="274" t="s">
        <v>560</v>
      </c>
      <c r="B59" s="274" t="s">
        <v>561</v>
      </c>
      <c r="C59" s="274" t="s">
        <v>463</v>
      </c>
      <c r="D59" s="275">
        <v>0</v>
      </c>
      <c r="E59" s="275">
        <v>0</v>
      </c>
      <c r="F59" s="275">
        <v>0</v>
      </c>
      <c r="G59" s="185"/>
      <c r="H59" s="185"/>
      <c r="I59" s="75"/>
      <c r="J59" s="75"/>
      <c r="K59" s="75"/>
      <c r="L59" s="75"/>
      <c r="M59" s="75"/>
      <c r="N59" s="75"/>
      <c r="O59" s="75"/>
    </row>
    <row r="60" spans="1:15" ht="12.75">
      <c r="A60" s="274" t="s">
        <v>562</v>
      </c>
      <c r="B60" s="274" t="s">
        <v>563</v>
      </c>
      <c r="C60" s="274" t="s">
        <v>463</v>
      </c>
      <c r="D60" s="275">
        <v>0</v>
      </c>
      <c r="E60" s="275">
        <v>0</v>
      </c>
      <c r="F60" s="275">
        <v>4.6566128730773927E-12</v>
      </c>
      <c r="G60" s="185"/>
      <c r="H60" s="185"/>
      <c r="I60" s="75"/>
      <c r="J60" s="75"/>
      <c r="K60" s="75"/>
      <c r="L60" s="75"/>
      <c r="M60" s="75"/>
      <c r="N60" s="75"/>
      <c r="O60" s="75"/>
    </row>
    <row r="61" spans="1:15" ht="12.75">
      <c r="A61" s="274" t="s">
        <v>564</v>
      </c>
      <c r="B61" s="274" t="s">
        <v>565</v>
      </c>
      <c r="C61" s="274" t="s">
        <v>466</v>
      </c>
      <c r="D61" s="275">
        <v>0</v>
      </c>
      <c r="E61" s="275">
        <v>0</v>
      </c>
      <c r="F61" s="275">
        <v>0</v>
      </c>
      <c r="G61" s="185"/>
      <c r="H61" s="185"/>
      <c r="I61" s="75"/>
      <c r="J61" s="75"/>
      <c r="K61" s="75"/>
      <c r="L61" s="75"/>
      <c r="M61" s="75"/>
      <c r="N61" s="75"/>
      <c r="O61" s="75"/>
    </row>
    <row r="62" spans="1:15" ht="12.75">
      <c r="A62" s="274" t="s">
        <v>566</v>
      </c>
      <c r="B62" s="274" t="s">
        <v>567</v>
      </c>
      <c r="C62" s="274" t="s">
        <v>466</v>
      </c>
      <c r="D62" s="275">
        <v>0</v>
      </c>
      <c r="E62" s="275">
        <v>0</v>
      </c>
      <c r="F62" s="275">
        <v>0</v>
      </c>
      <c r="G62" s="185"/>
      <c r="H62" s="185"/>
      <c r="I62" s="75"/>
      <c r="J62" s="75"/>
      <c r="K62" s="75"/>
      <c r="L62" s="75"/>
      <c r="M62" s="75"/>
      <c r="N62" s="75"/>
      <c r="O62" s="75"/>
    </row>
    <row r="63" spans="1:15" ht="12.75">
      <c r="A63" s="274" t="s">
        <v>568</v>
      </c>
      <c r="B63" s="274" t="s">
        <v>569</v>
      </c>
      <c r="C63" s="274" t="s">
        <v>466</v>
      </c>
      <c r="D63" s="275">
        <v>0</v>
      </c>
      <c r="E63" s="275">
        <v>0</v>
      </c>
      <c r="F63" s="275">
        <v>0</v>
      </c>
      <c r="G63" s="185"/>
      <c r="H63" s="185"/>
      <c r="I63" s="75"/>
      <c r="J63" s="75"/>
      <c r="K63" s="75"/>
      <c r="L63" s="75"/>
      <c r="M63" s="75"/>
      <c r="N63" s="75"/>
      <c r="O63" s="75"/>
    </row>
    <row r="64" spans="1:15" ht="12.75">
      <c r="A64" s="274" t="s">
        <v>570</v>
      </c>
      <c r="B64" s="274" t="s">
        <v>571</v>
      </c>
      <c r="C64" s="274" t="s">
        <v>463</v>
      </c>
      <c r="D64" s="275">
        <v>0</v>
      </c>
      <c r="E64" s="275">
        <v>0</v>
      </c>
      <c r="F64" s="275">
        <v>0</v>
      </c>
      <c r="G64" s="185"/>
      <c r="H64" s="185"/>
      <c r="I64" s="75"/>
      <c r="J64" s="75"/>
      <c r="K64" s="75"/>
      <c r="L64" s="75"/>
      <c r="M64" s="75"/>
      <c r="N64" s="75"/>
      <c r="O64" s="75"/>
    </row>
    <row r="65" spans="1:15" ht="12.75">
      <c r="A65" s="274" t="s">
        <v>572</v>
      </c>
      <c r="B65" s="274" t="s">
        <v>573</v>
      </c>
      <c r="C65" s="274" t="s">
        <v>574</v>
      </c>
      <c r="D65" s="275">
        <v>0</v>
      </c>
      <c r="E65" s="275">
        <v>0</v>
      </c>
      <c r="F65" s="275">
        <v>0</v>
      </c>
      <c r="G65" s="185"/>
      <c r="H65" s="185"/>
      <c r="I65" s="75"/>
      <c r="J65" s="75"/>
      <c r="K65" s="75"/>
      <c r="L65" s="75"/>
      <c r="M65" s="75"/>
      <c r="N65" s="75"/>
      <c r="O65" s="75"/>
    </row>
    <row r="66" spans="1:15" ht="12.75">
      <c r="A66" s="274" t="s">
        <v>575</v>
      </c>
      <c r="B66" s="274" t="s">
        <v>576</v>
      </c>
      <c r="C66" s="274" t="s">
        <v>466</v>
      </c>
      <c r="D66" s="275">
        <v>0</v>
      </c>
      <c r="E66" s="275">
        <v>0</v>
      </c>
      <c r="F66" s="275">
        <v>0</v>
      </c>
      <c r="G66" s="185"/>
      <c r="H66" s="185"/>
      <c r="I66" s="75"/>
      <c r="J66" s="75"/>
      <c r="K66" s="75"/>
      <c r="L66" s="75"/>
      <c r="M66" s="75"/>
      <c r="N66" s="75"/>
      <c r="O66" s="75"/>
    </row>
    <row r="67" spans="1:15" ht="12.75">
      <c r="A67" s="274" t="s">
        <v>577</v>
      </c>
      <c r="B67" s="274" t="s">
        <v>578</v>
      </c>
      <c r="C67" s="274" t="s">
        <v>466</v>
      </c>
      <c r="D67" s="275">
        <v>0</v>
      </c>
      <c r="E67" s="275">
        <v>0</v>
      </c>
      <c r="F67" s="275">
        <v>0</v>
      </c>
      <c r="G67" s="185"/>
      <c r="H67" s="185"/>
      <c r="I67" s="75"/>
      <c r="J67" s="75"/>
      <c r="K67" s="75"/>
      <c r="L67" s="75"/>
      <c r="M67" s="75"/>
      <c r="N67" s="75"/>
      <c r="O67" s="75"/>
    </row>
    <row r="68" spans="1:15" ht="12.75">
      <c r="A68" s="274" t="s">
        <v>579</v>
      </c>
      <c r="B68" s="274" t="s">
        <v>580</v>
      </c>
      <c r="C68" s="274" t="s">
        <v>574</v>
      </c>
      <c r="D68" s="275">
        <v>0</v>
      </c>
      <c r="E68" s="275">
        <v>0</v>
      </c>
      <c r="F68" s="275">
        <v>0</v>
      </c>
      <c r="G68" s="185"/>
      <c r="H68" s="185"/>
      <c r="I68" s="75"/>
      <c r="J68" s="75"/>
      <c r="K68" s="75"/>
      <c r="L68" s="75"/>
      <c r="M68" s="75"/>
      <c r="N68" s="75"/>
      <c r="O68" s="75"/>
    </row>
    <row r="69" spans="1:15" ht="12.75">
      <c r="A69" s="274" t="s">
        <v>581</v>
      </c>
      <c r="B69" s="274" t="s">
        <v>582</v>
      </c>
      <c r="C69" s="274" t="s">
        <v>574</v>
      </c>
      <c r="D69" s="275">
        <v>0</v>
      </c>
      <c r="E69" s="275">
        <v>0</v>
      </c>
      <c r="F69" s="275">
        <v>-3.3527612686157227E-9</v>
      </c>
      <c r="G69" s="184"/>
      <c r="H69" s="184"/>
      <c r="I69" s="75"/>
      <c r="J69" s="75"/>
      <c r="K69" s="75"/>
      <c r="L69" s="75"/>
      <c r="M69" s="75"/>
      <c r="N69" s="75"/>
      <c r="O69" s="75"/>
    </row>
    <row r="70" spans="1:15" ht="12.75">
      <c r="A70" s="274" t="s">
        <v>583</v>
      </c>
      <c r="B70" s="274" t="s">
        <v>584</v>
      </c>
      <c r="C70" s="274" t="s">
        <v>466</v>
      </c>
      <c r="D70" s="275">
        <v>0</v>
      </c>
      <c r="E70" s="275">
        <v>0</v>
      </c>
      <c r="F70" s="275">
        <v>-8.9406967163085934E-10</v>
      </c>
      <c r="G70" s="197"/>
      <c r="H70" s="198"/>
      <c r="I70" s="75"/>
      <c r="J70" s="75"/>
      <c r="K70" s="75"/>
      <c r="L70" s="75"/>
      <c r="M70" s="75"/>
      <c r="N70" s="75"/>
      <c r="O70" s="75"/>
    </row>
    <row r="71" spans="1:15" ht="12.75">
      <c r="A71" s="274" t="s">
        <v>585</v>
      </c>
      <c r="B71" s="274" t="s">
        <v>586</v>
      </c>
      <c r="C71" s="274" t="s">
        <v>574</v>
      </c>
      <c r="D71" s="275">
        <v>0</v>
      </c>
      <c r="E71" s="275">
        <v>0</v>
      </c>
      <c r="F71" s="275">
        <v>1.7881393432617187E-9</v>
      </c>
      <c r="H71" s="158"/>
    </row>
    <row r="72" spans="1:15" ht="12.75">
      <c r="A72" s="274" t="s">
        <v>587</v>
      </c>
      <c r="B72" s="274" t="s">
        <v>588</v>
      </c>
      <c r="C72" s="274" t="s">
        <v>574</v>
      </c>
      <c r="D72" s="275">
        <v>0</v>
      </c>
      <c r="E72" s="275">
        <v>0</v>
      </c>
      <c r="F72" s="275">
        <v>-1.1920928955078125E-9</v>
      </c>
    </row>
    <row r="73" spans="1:15" ht="12.75">
      <c r="A73" s="274" t="s">
        <v>589</v>
      </c>
      <c r="B73" s="274" t="s">
        <v>590</v>
      </c>
      <c r="C73" s="274" t="s">
        <v>466</v>
      </c>
      <c r="D73" s="275">
        <v>0</v>
      </c>
      <c r="E73" s="275">
        <v>0</v>
      </c>
      <c r="F73" s="275">
        <v>1.8626451492309571E-11</v>
      </c>
    </row>
    <row r="74" spans="1:15" ht="12.75">
      <c r="A74" s="274" t="s">
        <v>591</v>
      </c>
      <c r="B74" s="274" t="s">
        <v>592</v>
      </c>
      <c r="C74" s="274" t="s">
        <v>466</v>
      </c>
      <c r="D74" s="275">
        <v>0</v>
      </c>
      <c r="E74" s="275">
        <v>0</v>
      </c>
      <c r="F74" s="275">
        <v>-3.7252902984619141E-11</v>
      </c>
    </row>
    <row r="75" spans="1:15" ht="12.75">
      <c r="A75" s="274" t="s">
        <v>593</v>
      </c>
      <c r="B75" s="274" t="s">
        <v>594</v>
      </c>
      <c r="C75" s="274" t="s">
        <v>466</v>
      </c>
      <c r="D75" s="275">
        <v>0</v>
      </c>
      <c r="E75" s="275">
        <v>0</v>
      </c>
      <c r="F75" s="275">
        <v>0</v>
      </c>
    </row>
    <row r="76" spans="1:15" ht="12.75">
      <c r="A76" s="274" t="s">
        <v>595</v>
      </c>
      <c r="B76" s="274" t="s">
        <v>596</v>
      </c>
      <c r="C76" s="274" t="s">
        <v>466</v>
      </c>
      <c r="D76" s="275">
        <v>0</v>
      </c>
      <c r="E76" s="275">
        <v>0</v>
      </c>
      <c r="F76" s="275">
        <v>0</v>
      </c>
    </row>
    <row r="77" spans="1:15" ht="12.75">
      <c r="A77" s="274" t="s">
        <v>597</v>
      </c>
      <c r="B77" s="274" t="s">
        <v>598</v>
      </c>
      <c r="C77" s="274" t="s">
        <v>466</v>
      </c>
      <c r="D77" s="275">
        <v>0</v>
      </c>
      <c r="E77" s="275">
        <v>0</v>
      </c>
      <c r="F77" s="275">
        <v>-7.4505805969238283E-11</v>
      </c>
    </row>
    <row r="78" spans="1:15" ht="12.75">
      <c r="A78" s="274" t="s">
        <v>599</v>
      </c>
      <c r="B78" s="274" t="s">
        <v>600</v>
      </c>
      <c r="C78" s="274" t="s">
        <v>466</v>
      </c>
      <c r="D78" s="275">
        <v>0</v>
      </c>
      <c r="E78" s="275">
        <v>0</v>
      </c>
      <c r="F78" s="275">
        <v>1.1641532182693482E-12</v>
      </c>
    </row>
    <row r="79" spans="1:15" ht="12.75">
      <c r="A79" s="274" t="s">
        <v>601</v>
      </c>
      <c r="B79" s="274" t="s">
        <v>602</v>
      </c>
      <c r="C79" s="274" t="s">
        <v>466</v>
      </c>
      <c r="D79" s="275">
        <v>0</v>
      </c>
      <c r="E79" s="275">
        <v>0</v>
      </c>
      <c r="F79" s="275">
        <v>1.6763806343078614E-9</v>
      </c>
    </row>
    <row r="80" spans="1:15" ht="12.75">
      <c r="A80" s="274" t="s">
        <v>603</v>
      </c>
      <c r="B80" s="274" t="s">
        <v>604</v>
      </c>
      <c r="C80" s="274" t="s">
        <v>466</v>
      </c>
      <c r="D80" s="275">
        <v>0</v>
      </c>
      <c r="E80" s="275">
        <v>0</v>
      </c>
      <c r="F80" s="275">
        <v>0</v>
      </c>
    </row>
    <row r="81" spans="1:6" ht="12.75">
      <c r="A81" s="274" t="s">
        <v>605</v>
      </c>
      <c r="B81" s="274" t="s">
        <v>606</v>
      </c>
      <c r="C81" s="274" t="s">
        <v>607</v>
      </c>
      <c r="D81" s="275">
        <v>0</v>
      </c>
      <c r="E81" s="275">
        <v>0</v>
      </c>
      <c r="F81" s="275">
        <v>0</v>
      </c>
    </row>
    <row r="82" spans="1:6" ht="12.75">
      <c r="A82" s="274" t="s">
        <v>608</v>
      </c>
      <c r="B82" s="274" t="s">
        <v>609</v>
      </c>
      <c r="C82" s="274" t="s">
        <v>463</v>
      </c>
      <c r="D82" s="275">
        <v>0</v>
      </c>
      <c r="E82" s="275">
        <v>0</v>
      </c>
      <c r="F82" s="275">
        <v>0</v>
      </c>
    </row>
    <row r="83" spans="1:6" ht="12.75">
      <c r="A83" s="274" t="s">
        <v>610</v>
      </c>
      <c r="B83" s="274" t="s">
        <v>611</v>
      </c>
      <c r="C83" s="274" t="s">
        <v>463</v>
      </c>
      <c r="D83" s="275">
        <v>0</v>
      </c>
      <c r="E83" s="275">
        <v>0</v>
      </c>
      <c r="F83" s="275">
        <v>2.9103830456733704E-13</v>
      </c>
    </row>
    <row r="84" spans="1:6" ht="12.75">
      <c r="A84" s="274" t="s">
        <v>612</v>
      </c>
      <c r="B84" s="274" t="s">
        <v>613</v>
      </c>
      <c r="C84" s="274" t="s">
        <v>463</v>
      </c>
      <c r="D84" s="275">
        <v>0</v>
      </c>
      <c r="E84" s="275">
        <v>0</v>
      </c>
      <c r="F84" s="275">
        <v>0</v>
      </c>
    </row>
    <row r="85" spans="1:6" ht="12.75">
      <c r="A85" s="274" t="s">
        <v>614</v>
      </c>
      <c r="B85" s="274" t="s">
        <v>615</v>
      </c>
      <c r="C85" s="274" t="s">
        <v>463</v>
      </c>
      <c r="D85" s="275">
        <v>0</v>
      </c>
      <c r="E85" s="275">
        <v>0</v>
      </c>
      <c r="F85" s="275">
        <v>0</v>
      </c>
    </row>
    <row r="86" spans="1:6" ht="12.75">
      <c r="A86" s="274" t="s">
        <v>616</v>
      </c>
      <c r="B86" s="274" t="s">
        <v>617</v>
      </c>
      <c r="C86" s="274" t="s">
        <v>463</v>
      </c>
      <c r="D86" s="275">
        <v>0</v>
      </c>
      <c r="E86" s="275">
        <v>0</v>
      </c>
      <c r="F86" s="275">
        <v>0</v>
      </c>
    </row>
    <row r="87" spans="1:6" ht="12.75">
      <c r="A87" s="274" t="s">
        <v>618</v>
      </c>
      <c r="B87" s="274" t="s">
        <v>619</v>
      </c>
      <c r="C87" s="274" t="s">
        <v>463</v>
      </c>
      <c r="D87" s="275">
        <v>0</v>
      </c>
      <c r="E87" s="275">
        <v>0</v>
      </c>
      <c r="F87" s="275">
        <v>-4.1723251342773441E-9</v>
      </c>
    </row>
    <row r="88" spans="1:6" ht="12.75">
      <c r="A88" s="274" t="s">
        <v>620</v>
      </c>
      <c r="B88" s="274" t="s">
        <v>621</v>
      </c>
      <c r="C88" s="274" t="s">
        <v>466</v>
      </c>
      <c r="D88" s="275">
        <v>4000</v>
      </c>
      <c r="E88" s="275">
        <v>14.295083463642502</v>
      </c>
      <c r="F88" s="275">
        <v>57180.33385457001</v>
      </c>
    </row>
    <row r="89" spans="1:6" ht="12.75">
      <c r="A89" s="274" t="s">
        <v>622</v>
      </c>
      <c r="B89" s="274" t="s">
        <v>623</v>
      </c>
      <c r="C89" s="274" t="s">
        <v>466</v>
      </c>
      <c r="D89" s="275">
        <v>200</v>
      </c>
      <c r="E89" s="275">
        <v>81.59</v>
      </c>
      <c r="F89" s="275">
        <v>16318</v>
      </c>
    </row>
    <row r="90" spans="1:6" ht="12.75">
      <c r="A90" s="274" t="s">
        <v>624</v>
      </c>
      <c r="B90" s="274" t="s">
        <v>625</v>
      </c>
      <c r="C90" s="274" t="s">
        <v>466</v>
      </c>
      <c r="D90" s="275">
        <v>0</v>
      </c>
      <c r="E90" s="275">
        <v>0</v>
      </c>
      <c r="F90" s="275">
        <v>-1.8626451492309571E-11</v>
      </c>
    </row>
    <row r="91" spans="1:6" ht="12.75">
      <c r="A91" s="274" t="s">
        <v>626</v>
      </c>
      <c r="B91" s="274" t="s">
        <v>627</v>
      </c>
      <c r="C91" s="274" t="s">
        <v>463</v>
      </c>
      <c r="D91" s="275">
        <v>0</v>
      </c>
      <c r="E91" s="275">
        <v>0</v>
      </c>
      <c r="F91" s="275">
        <v>0</v>
      </c>
    </row>
    <row r="92" spans="1:6" ht="12.75">
      <c r="A92" s="274" t="s">
        <v>628</v>
      </c>
      <c r="B92" s="274" t="s">
        <v>629</v>
      </c>
      <c r="C92" s="274" t="s">
        <v>463</v>
      </c>
      <c r="D92" s="275">
        <v>0</v>
      </c>
      <c r="E92" s="275">
        <v>0</v>
      </c>
      <c r="F92" s="275">
        <v>0</v>
      </c>
    </row>
    <row r="93" spans="1:6" ht="12.75">
      <c r="A93" s="274" t="s">
        <v>630</v>
      </c>
      <c r="B93" s="274" t="s">
        <v>631</v>
      </c>
      <c r="C93" s="274" t="s">
        <v>466</v>
      </c>
      <c r="D93" s="275">
        <v>0</v>
      </c>
      <c r="E93" s="275">
        <v>0</v>
      </c>
      <c r="F93" s="275">
        <v>-4.5821070671081542E-9</v>
      </c>
    </row>
    <row r="94" spans="1:6" ht="12.75">
      <c r="A94" s="274" t="s">
        <v>632</v>
      </c>
      <c r="B94" s="274" t="s">
        <v>633</v>
      </c>
      <c r="C94" s="274" t="s">
        <v>466</v>
      </c>
      <c r="D94" s="275">
        <v>0</v>
      </c>
      <c r="E94" s="275">
        <v>0</v>
      </c>
      <c r="F94" s="275">
        <v>-3.8743019104003908E-9</v>
      </c>
    </row>
    <row r="95" spans="1:6" ht="12.75">
      <c r="A95" s="274" t="s">
        <v>634</v>
      </c>
      <c r="B95" s="274" t="s">
        <v>635</v>
      </c>
      <c r="C95" s="274" t="s">
        <v>463</v>
      </c>
      <c r="D95" s="275">
        <v>0</v>
      </c>
      <c r="E95" s="275">
        <v>0</v>
      </c>
      <c r="F95" s="275">
        <v>0</v>
      </c>
    </row>
    <row r="96" spans="1:6" ht="12.75">
      <c r="A96" s="274" t="s">
        <v>636</v>
      </c>
      <c r="B96" s="274" t="s">
        <v>637</v>
      </c>
      <c r="C96" s="274" t="s">
        <v>466</v>
      </c>
      <c r="D96" s="275">
        <v>0</v>
      </c>
      <c r="E96" s="275">
        <v>0</v>
      </c>
      <c r="F96" s="275">
        <v>-1.8626451492309571E-11</v>
      </c>
    </row>
    <row r="97" spans="1:6" ht="12.75">
      <c r="A97" s="274" t="s">
        <v>638</v>
      </c>
      <c r="B97" s="274" t="s">
        <v>639</v>
      </c>
      <c r="C97" s="274" t="s">
        <v>466</v>
      </c>
      <c r="D97" s="275">
        <v>0</v>
      </c>
      <c r="E97" s="275">
        <v>0</v>
      </c>
      <c r="F97" s="275">
        <v>0</v>
      </c>
    </row>
    <row r="98" spans="1:6" ht="12.75">
      <c r="A98" s="274" t="s">
        <v>640</v>
      </c>
      <c r="B98" s="274" t="s">
        <v>641</v>
      </c>
      <c r="C98" s="274" t="s">
        <v>466</v>
      </c>
      <c r="D98" s="275">
        <v>0</v>
      </c>
      <c r="E98" s="275">
        <v>0</v>
      </c>
      <c r="F98" s="275">
        <v>0</v>
      </c>
    </row>
    <row r="99" spans="1:6" ht="12.75">
      <c r="A99" s="274" t="s">
        <v>642</v>
      </c>
      <c r="B99" s="274" t="s">
        <v>643</v>
      </c>
      <c r="C99" s="274" t="s">
        <v>463</v>
      </c>
      <c r="D99" s="275">
        <v>9</v>
      </c>
      <c r="E99" s="275">
        <v>232.76</v>
      </c>
      <c r="F99" s="275">
        <v>2094.84</v>
      </c>
    </row>
    <row r="100" spans="1:6" ht="12.75">
      <c r="A100" s="274" t="s">
        <v>644</v>
      </c>
      <c r="B100" s="274" t="s">
        <v>645</v>
      </c>
      <c r="C100" s="274" t="s">
        <v>473</v>
      </c>
      <c r="D100" s="275">
        <v>182</v>
      </c>
      <c r="E100" s="275">
        <v>96.13</v>
      </c>
      <c r="F100" s="275">
        <v>17495.66</v>
      </c>
    </row>
    <row r="101" spans="1:6" ht="12.75">
      <c r="A101" s="274" t="s">
        <v>646</v>
      </c>
      <c r="B101" s="274" t="s">
        <v>647</v>
      </c>
      <c r="C101" s="274" t="s">
        <v>473</v>
      </c>
      <c r="D101" s="275">
        <v>39</v>
      </c>
      <c r="E101" s="275">
        <v>136.60999999999996</v>
      </c>
      <c r="F101" s="275">
        <v>5327.7899999999991</v>
      </c>
    </row>
    <row r="102" spans="1:6" ht="12.75">
      <c r="A102" s="274" t="s">
        <v>648</v>
      </c>
      <c r="B102" s="274" t="s">
        <v>649</v>
      </c>
      <c r="C102" s="274" t="s">
        <v>463</v>
      </c>
      <c r="D102" s="275">
        <v>0</v>
      </c>
      <c r="E102" s="275">
        <v>0</v>
      </c>
      <c r="F102" s="275">
        <v>2.2351741790771484E-10</v>
      </c>
    </row>
    <row r="103" spans="1:6" ht="12.75">
      <c r="A103" s="274" t="s">
        <v>650</v>
      </c>
      <c r="B103" s="274" t="s">
        <v>651</v>
      </c>
      <c r="C103" s="274" t="s">
        <v>466</v>
      </c>
      <c r="D103" s="275">
        <v>0</v>
      </c>
      <c r="E103" s="275">
        <v>0</v>
      </c>
      <c r="F103" s="275">
        <v>-3.2782554626464844E-9</v>
      </c>
    </row>
    <row r="104" spans="1:6" ht="12.75">
      <c r="A104" s="274" t="s">
        <v>652</v>
      </c>
      <c r="B104" s="274" t="s">
        <v>653</v>
      </c>
      <c r="C104" s="274" t="s">
        <v>463</v>
      </c>
      <c r="D104" s="275">
        <v>0</v>
      </c>
      <c r="E104" s="275">
        <v>0</v>
      </c>
      <c r="F104" s="275">
        <v>0</v>
      </c>
    </row>
    <row r="105" spans="1:6" ht="12.75">
      <c r="A105" s="274" t="s">
        <v>654</v>
      </c>
      <c r="B105" s="274" t="s">
        <v>655</v>
      </c>
      <c r="C105" s="274" t="s">
        <v>463</v>
      </c>
      <c r="D105" s="275">
        <v>50</v>
      </c>
      <c r="E105" s="275">
        <v>163.84</v>
      </c>
      <c r="F105" s="275">
        <v>8192</v>
      </c>
    </row>
    <row r="106" spans="1:6" ht="12.75">
      <c r="A106" s="274" t="s">
        <v>656</v>
      </c>
      <c r="B106" s="274" t="s">
        <v>657</v>
      </c>
      <c r="C106" s="274" t="s">
        <v>463</v>
      </c>
      <c r="D106" s="275">
        <v>289</v>
      </c>
      <c r="E106" s="275">
        <v>5801.2628138899563</v>
      </c>
      <c r="F106" s="275">
        <v>1676564.9532141972</v>
      </c>
    </row>
    <row r="107" spans="1:6" ht="12.75">
      <c r="A107" s="274" t="s">
        <v>658</v>
      </c>
      <c r="B107" s="274" t="s">
        <v>659</v>
      </c>
      <c r="C107" s="274" t="s">
        <v>463</v>
      </c>
      <c r="D107" s="275">
        <v>10</v>
      </c>
      <c r="E107" s="275">
        <v>1645.33</v>
      </c>
      <c r="F107" s="275">
        <v>16453.3</v>
      </c>
    </row>
    <row r="108" spans="1:6" ht="12.75">
      <c r="A108" s="274" t="s">
        <v>660</v>
      </c>
      <c r="B108" s="274" t="s">
        <v>661</v>
      </c>
      <c r="C108" s="274" t="s">
        <v>466</v>
      </c>
      <c r="D108" s="275">
        <v>0</v>
      </c>
      <c r="E108" s="275">
        <v>0</v>
      </c>
      <c r="F108" s="275">
        <v>0</v>
      </c>
    </row>
    <row r="109" spans="1:6" ht="12.75">
      <c r="A109" s="274" t="s">
        <v>662</v>
      </c>
      <c r="B109" s="274" t="s">
        <v>663</v>
      </c>
      <c r="C109" s="274" t="s">
        <v>466</v>
      </c>
      <c r="D109" s="275">
        <v>0</v>
      </c>
      <c r="E109" s="275">
        <v>0</v>
      </c>
      <c r="F109" s="275">
        <v>0</v>
      </c>
    </row>
    <row r="110" spans="1:6" ht="12.75">
      <c r="A110" s="274" t="s">
        <v>664</v>
      </c>
      <c r="B110" s="274" t="s">
        <v>665</v>
      </c>
      <c r="C110" s="274" t="s">
        <v>463</v>
      </c>
      <c r="D110" s="275">
        <v>2</v>
      </c>
      <c r="E110" s="275">
        <v>4267.33</v>
      </c>
      <c r="F110" s="275">
        <v>8534.66</v>
      </c>
    </row>
    <row r="111" spans="1:6" ht="12.75">
      <c r="A111" s="274" t="s">
        <v>666</v>
      </c>
      <c r="B111" s="274" t="s">
        <v>498</v>
      </c>
      <c r="C111" s="274" t="s">
        <v>466</v>
      </c>
      <c r="D111" s="275">
        <v>2581.5</v>
      </c>
      <c r="E111" s="275">
        <v>172.78900622289271</v>
      </c>
      <c r="F111" s="275">
        <v>446054.81956439756</v>
      </c>
    </row>
    <row r="112" spans="1:6" ht="12.75">
      <c r="A112" s="274" t="s">
        <v>667</v>
      </c>
      <c r="B112" s="274" t="s">
        <v>668</v>
      </c>
      <c r="C112" s="274" t="s">
        <v>466</v>
      </c>
      <c r="D112" s="275">
        <v>0</v>
      </c>
      <c r="E112" s="275">
        <v>0</v>
      </c>
      <c r="F112" s="275">
        <v>1.1920928955078125E-9</v>
      </c>
    </row>
    <row r="113" spans="1:6" ht="12.75">
      <c r="A113" s="274" t="s">
        <v>669</v>
      </c>
      <c r="B113" s="274" t="s">
        <v>670</v>
      </c>
      <c r="C113" s="274" t="s">
        <v>473</v>
      </c>
      <c r="D113" s="275">
        <v>0</v>
      </c>
      <c r="E113" s="275">
        <v>0</v>
      </c>
      <c r="F113" s="275">
        <v>0</v>
      </c>
    </row>
    <row r="114" spans="1:6" ht="12.75">
      <c r="A114" s="274" t="s">
        <v>671</v>
      </c>
      <c r="B114" s="274" t="s">
        <v>672</v>
      </c>
      <c r="C114" s="274" t="s">
        <v>466</v>
      </c>
      <c r="D114" s="275">
        <v>0</v>
      </c>
      <c r="E114" s="275">
        <v>0</v>
      </c>
      <c r="F114" s="275">
        <v>1.3969838619232177E-11</v>
      </c>
    </row>
    <row r="115" spans="1:6" ht="12.75">
      <c r="A115" s="274" t="s">
        <v>673</v>
      </c>
      <c r="B115" s="274" t="s">
        <v>674</v>
      </c>
      <c r="C115" s="274" t="s">
        <v>463</v>
      </c>
      <c r="D115" s="275">
        <v>2426</v>
      </c>
      <c r="E115" s="275">
        <v>41.755728701178903</v>
      </c>
      <c r="F115" s="275">
        <v>101299.39782906002</v>
      </c>
    </row>
    <row r="116" spans="1:6" ht="12.75">
      <c r="A116" s="274" t="s">
        <v>675</v>
      </c>
      <c r="B116" s="274" t="s">
        <v>676</v>
      </c>
      <c r="C116" s="274" t="s">
        <v>466</v>
      </c>
      <c r="D116" s="275">
        <v>178</v>
      </c>
      <c r="E116" s="275">
        <v>55.598012232413424</v>
      </c>
      <c r="F116" s="275">
        <v>9896.4461773695893</v>
      </c>
    </row>
    <row r="117" spans="1:6" ht="12.75">
      <c r="A117" s="274" t="s">
        <v>677</v>
      </c>
      <c r="B117" s="274" t="s">
        <v>678</v>
      </c>
      <c r="C117" s="274" t="s">
        <v>463</v>
      </c>
      <c r="D117" s="275">
        <v>0</v>
      </c>
      <c r="E117" s="275">
        <v>0</v>
      </c>
      <c r="F117" s="275">
        <v>-4.6566128730773927E-12</v>
      </c>
    </row>
    <row r="118" spans="1:6" ht="12.75">
      <c r="A118" s="274" t="s">
        <v>679</v>
      </c>
      <c r="B118" s="274" t="s">
        <v>680</v>
      </c>
      <c r="C118" s="274" t="s">
        <v>473</v>
      </c>
      <c r="D118" s="275">
        <v>634</v>
      </c>
      <c r="E118" s="275">
        <v>62.85</v>
      </c>
      <c r="F118" s="275">
        <v>39846.9</v>
      </c>
    </row>
    <row r="119" spans="1:6" ht="12.75">
      <c r="A119" s="274" t="s">
        <v>681</v>
      </c>
      <c r="B119" s="274" t="s">
        <v>682</v>
      </c>
      <c r="C119" s="274" t="s">
        <v>466</v>
      </c>
      <c r="D119" s="275">
        <v>0</v>
      </c>
      <c r="E119" s="275">
        <v>0</v>
      </c>
      <c r="F119" s="275">
        <v>0</v>
      </c>
    </row>
    <row r="120" spans="1:6" ht="12.75">
      <c r="A120" s="274" t="s">
        <v>683</v>
      </c>
      <c r="B120" s="274" t="s">
        <v>684</v>
      </c>
      <c r="C120" s="274" t="s">
        <v>463</v>
      </c>
      <c r="D120" s="275">
        <v>0</v>
      </c>
      <c r="E120" s="275">
        <v>0</v>
      </c>
      <c r="F120" s="275">
        <v>0</v>
      </c>
    </row>
    <row r="121" spans="1:6" ht="12.75">
      <c r="A121" s="274" t="s">
        <v>685</v>
      </c>
      <c r="B121" s="274" t="s">
        <v>686</v>
      </c>
      <c r="C121" s="274" t="s">
        <v>466</v>
      </c>
      <c r="D121" s="275">
        <v>0</v>
      </c>
      <c r="E121" s="275">
        <v>0</v>
      </c>
      <c r="F121" s="275">
        <v>0</v>
      </c>
    </row>
    <row r="122" spans="1:6" ht="12.75">
      <c r="A122" s="274" t="s">
        <v>687</v>
      </c>
      <c r="B122" s="274" t="s">
        <v>688</v>
      </c>
      <c r="C122" s="274" t="s">
        <v>466</v>
      </c>
      <c r="D122" s="275">
        <v>0</v>
      </c>
      <c r="E122" s="275">
        <v>0</v>
      </c>
      <c r="F122" s="275">
        <v>0</v>
      </c>
    </row>
    <row r="123" spans="1:6" ht="12.75">
      <c r="A123" s="274" t="s">
        <v>689</v>
      </c>
      <c r="B123" s="274" t="s">
        <v>690</v>
      </c>
      <c r="C123" s="274" t="s">
        <v>466</v>
      </c>
      <c r="D123" s="275">
        <v>81</v>
      </c>
      <c r="E123" s="275">
        <v>538</v>
      </c>
      <c r="F123" s="275">
        <v>43578</v>
      </c>
    </row>
    <row r="124" spans="1:6" ht="12.75">
      <c r="A124" s="274" t="s">
        <v>691</v>
      </c>
      <c r="B124" s="274" t="s">
        <v>692</v>
      </c>
      <c r="C124" s="274" t="s">
        <v>466</v>
      </c>
      <c r="D124" s="275">
        <v>0</v>
      </c>
      <c r="E124" s="275">
        <v>0</v>
      </c>
      <c r="F124" s="275">
        <v>-7.4505805969238283E-11</v>
      </c>
    </row>
    <row r="125" spans="1:6" ht="12.75">
      <c r="A125" s="274" t="s">
        <v>693</v>
      </c>
      <c r="B125" s="274" t="s">
        <v>694</v>
      </c>
      <c r="C125" s="274" t="s">
        <v>466</v>
      </c>
      <c r="D125" s="275">
        <v>0</v>
      </c>
      <c r="E125" s="275">
        <v>0</v>
      </c>
      <c r="F125" s="275">
        <v>-4.1723251342773441E-9</v>
      </c>
    </row>
    <row r="126" spans="1:6" ht="12.75">
      <c r="A126" s="274" t="s">
        <v>695</v>
      </c>
      <c r="B126" s="274" t="s">
        <v>696</v>
      </c>
      <c r="C126" s="274" t="s">
        <v>466</v>
      </c>
      <c r="D126" s="275">
        <v>0</v>
      </c>
      <c r="E126" s="275">
        <v>0</v>
      </c>
      <c r="F126" s="275">
        <v>0</v>
      </c>
    </row>
    <row r="127" spans="1:6" ht="12.75">
      <c r="A127" s="274" t="s">
        <v>697</v>
      </c>
      <c r="B127" s="274" t="s">
        <v>698</v>
      </c>
      <c r="C127" s="274" t="s">
        <v>463</v>
      </c>
      <c r="D127" s="275">
        <v>1</v>
      </c>
      <c r="E127" s="275">
        <v>149785.70880000002</v>
      </c>
      <c r="F127" s="275">
        <v>149785.70880000002</v>
      </c>
    </row>
    <row r="128" spans="1:6" ht="12.75">
      <c r="A128" s="274" t="s">
        <v>699</v>
      </c>
      <c r="B128" s="274" t="s">
        <v>700</v>
      </c>
      <c r="C128" s="274" t="s">
        <v>463</v>
      </c>
      <c r="D128" s="275">
        <v>18</v>
      </c>
      <c r="E128" s="275">
        <v>3694.335</v>
      </c>
      <c r="F128" s="275">
        <v>66498.03</v>
      </c>
    </row>
    <row r="129" spans="1:6" ht="12.75">
      <c r="A129" s="274" t="s">
        <v>701</v>
      </c>
      <c r="B129" s="274" t="s">
        <v>702</v>
      </c>
      <c r="C129" s="274" t="s">
        <v>463</v>
      </c>
      <c r="D129" s="275">
        <v>21</v>
      </c>
      <c r="E129" s="275">
        <v>2669.4929523809524</v>
      </c>
      <c r="F129" s="275">
        <v>56059.351999999992</v>
      </c>
    </row>
    <row r="130" spans="1:6" ht="12.75">
      <c r="A130" s="274" t="s">
        <v>703</v>
      </c>
      <c r="B130" s="274" t="s">
        <v>702</v>
      </c>
      <c r="C130" s="274" t="s">
        <v>463</v>
      </c>
      <c r="D130" s="275">
        <v>8</v>
      </c>
      <c r="E130" s="275">
        <v>2720.25</v>
      </c>
      <c r="F130" s="275">
        <v>21762</v>
      </c>
    </row>
    <row r="131" spans="1:6" ht="12.75">
      <c r="A131" s="274" t="s">
        <v>704</v>
      </c>
      <c r="B131" s="274" t="s">
        <v>705</v>
      </c>
      <c r="C131" s="274" t="s">
        <v>466</v>
      </c>
      <c r="D131" s="275">
        <v>0</v>
      </c>
      <c r="E131" s="275">
        <v>0</v>
      </c>
      <c r="F131" s="275">
        <v>-2.7939677238464354E-11</v>
      </c>
    </row>
    <row r="132" spans="1:6" ht="12.75">
      <c r="A132" s="274" t="s">
        <v>706</v>
      </c>
      <c r="B132" s="274" t="s">
        <v>707</v>
      </c>
      <c r="C132" s="274" t="s">
        <v>463</v>
      </c>
      <c r="D132" s="275">
        <v>13</v>
      </c>
      <c r="E132" s="275">
        <v>4453.82</v>
      </c>
      <c r="F132" s="275">
        <v>57899.66</v>
      </c>
    </row>
    <row r="133" spans="1:6" ht="12.75">
      <c r="A133" s="274" t="s">
        <v>708</v>
      </c>
      <c r="B133" s="274" t="s">
        <v>709</v>
      </c>
      <c r="C133" s="274" t="s">
        <v>466</v>
      </c>
      <c r="D133" s="275">
        <v>0</v>
      </c>
      <c r="E133" s="275">
        <v>0</v>
      </c>
      <c r="F133" s="275">
        <v>0</v>
      </c>
    </row>
    <row r="134" spans="1:6" ht="12.75">
      <c r="A134" s="274" t="s">
        <v>710</v>
      </c>
      <c r="B134" s="274" t="s">
        <v>711</v>
      </c>
      <c r="C134" s="274" t="s">
        <v>463</v>
      </c>
      <c r="D134" s="275">
        <v>169</v>
      </c>
      <c r="E134" s="275">
        <v>1034.7897162208103</v>
      </c>
      <c r="F134" s="275">
        <v>174879.46204131696</v>
      </c>
    </row>
    <row r="135" spans="1:6" ht="12.75">
      <c r="A135" s="274" t="s">
        <v>712</v>
      </c>
      <c r="B135" s="274" t="s">
        <v>713</v>
      </c>
      <c r="C135" s="274" t="s">
        <v>466</v>
      </c>
      <c r="D135" s="275">
        <v>0</v>
      </c>
      <c r="E135" s="275">
        <v>0</v>
      </c>
      <c r="F135" s="275">
        <v>-3.1292438507080077E-9</v>
      </c>
    </row>
    <row r="136" spans="1:6" ht="12.75">
      <c r="A136" s="274" t="s">
        <v>714</v>
      </c>
      <c r="B136" s="274" t="s">
        <v>715</v>
      </c>
      <c r="C136" s="274" t="s">
        <v>466</v>
      </c>
      <c r="D136" s="275">
        <v>0</v>
      </c>
      <c r="E136" s="275">
        <v>0</v>
      </c>
      <c r="F136" s="275">
        <v>0</v>
      </c>
    </row>
    <row r="137" spans="1:6" ht="12.75">
      <c r="A137" s="274" t="s">
        <v>716</v>
      </c>
      <c r="B137" s="274" t="s">
        <v>717</v>
      </c>
      <c r="C137" s="274" t="s">
        <v>463</v>
      </c>
      <c r="D137" s="275">
        <v>10</v>
      </c>
      <c r="E137" s="275">
        <v>2034.8</v>
      </c>
      <c r="F137" s="275">
        <v>20348</v>
      </c>
    </row>
    <row r="138" spans="1:6" ht="12.75">
      <c r="A138" s="274" t="s">
        <v>718</v>
      </c>
      <c r="B138" s="274" t="s">
        <v>719</v>
      </c>
      <c r="C138" s="274" t="s">
        <v>463</v>
      </c>
      <c r="D138" s="275">
        <v>29</v>
      </c>
      <c r="E138" s="275">
        <v>3165.6993103448276</v>
      </c>
      <c r="F138" s="275">
        <v>91805.28</v>
      </c>
    </row>
    <row r="139" spans="1:6" ht="12.75">
      <c r="A139" s="274" t="s">
        <v>720</v>
      </c>
      <c r="B139" s="274" t="s">
        <v>721</v>
      </c>
      <c r="C139" s="274" t="s">
        <v>463</v>
      </c>
      <c r="D139" s="275">
        <v>19</v>
      </c>
      <c r="E139" s="275">
        <v>940.16269841263158</v>
      </c>
      <c r="F139" s="275">
        <v>17863.091269839999</v>
      </c>
    </row>
    <row r="140" spans="1:6" ht="12.75">
      <c r="A140" s="274" t="s">
        <v>722</v>
      </c>
      <c r="B140" s="274" t="s">
        <v>723</v>
      </c>
      <c r="C140" s="274" t="s">
        <v>463</v>
      </c>
      <c r="D140" s="275">
        <v>26</v>
      </c>
      <c r="E140" s="275">
        <v>4925.57</v>
      </c>
      <c r="F140" s="275">
        <v>128064.82</v>
      </c>
    </row>
    <row r="141" spans="1:6" ht="12.75">
      <c r="A141" s="274" t="s">
        <v>724</v>
      </c>
      <c r="B141" s="274" t="s">
        <v>725</v>
      </c>
      <c r="C141" s="274" t="s">
        <v>463</v>
      </c>
      <c r="D141" s="275">
        <v>35</v>
      </c>
      <c r="E141" s="275">
        <v>1136.260684083662</v>
      </c>
      <c r="F141" s="275">
        <v>39769.123942928163</v>
      </c>
    </row>
    <row r="142" spans="1:6" ht="12.75">
      <c r="A142" s="274" t="s">
        <v>726</v>
      </c>
      <c r="B142" s="274" t="s">
        <v>727</v>
      </c>
      <c r="C142" s="274" t="s">
        <v>463</v>
      </c>
      <c r="D142" s="275">
        <v>95</v>
      </c>
      <c r="E142" s="275">
        <v>1198.5551976992001</v>
      </c>
      <c r="F142" s="275">
        <v>113862.74378142404</v>
      </c>
    </row>
    <row r="143" spans="1:6" ht="12.75">
      <c r="A143" s="274" t="s">
        <v>728</v>
      </c>
      <c r="B143" s="274" t="s">
        <v>729</v>
      </c>
      <c r="C143" s="274" t="s">
        <v>463</v>
      </c>
      <c r="D143" s="275">
        <v>0</v>
      </c>
      <c r="E143" s="275">
        <v>0</v>
      </c>
      <c r="F143" s="275">
        <v>0</v>
      </c>
    </row>
    <row r="144" spans="1:6" ht="12.75">
      <c r="A144" s="274" t="s">
        <v>730</v>
      </c>
      <c r="B144" s="274" t="s">
        <v>731</v>
      </c>
      <c r="C144" s="274" t="s">
        <v>463</v>
      </c>
      <c r="D144" s="275">
        <v>1</v>
      </c>
      <c r="E144" s="275">
        <v>43835.199999999997</v>
      </c>
      <c r="F144" s="275">
        <v>43835.199999999997</v>
      </c>
    </row>
    <row r="145" spans="1:6" ht="12.75">
      <c r="A145" s="274" t="s">
        <v>732</v>
      </c>
      <c r="B145" s="274" t="s">
        <v>733</v>
      </c>
      <c r="C145" s="274" t="s">
        <v>466</v>
      </c>
      <c r="D145" s="275">
        <v>0</v>
      </c>
      <c r="E145" s="275">
        <v>0</v>
      </c>
      <c r="F145" s="275">
        <v>0</v>
      </c>
    </row>
    <row r="146" spans="1:6" ht="12.75">
      <c r="A146" s="274" t="s">
        <v>734</v>
      </c>
      <c r="B146" s="274" t="s">
        <v>735</v>
      </c>
      <c r="C146" s="274" t="s">
        <v>466</v>
      </c>
      <c r="D146" s="275">
        <v>0</v>
      </c>
      <c r="E146" s="275">
        <v>0</v>
      </c>
      <c r="F146" s="275">
        <v>3.7252902984619141E-9</v>
      </c>
    </row>
    <row r="147" spans="1:6" ht="12.75">
      <c r="A147" s="274" t="s">
        <v>736</v>
      </c>
      <c r="B147" s="274" t="s">
        <v>737</v>
      </c>
      <c r="C147" s="274" t="s">
        <v>463</v>
      </c>
      <c r="D147" s="275">
        <v>54</v>
      </c>
      <c r="E147" s="275">
        <v>976.81999999999982</v>
      </c>
      <c r="F147" s="275">
        <v>52748.279999999992</v>
      </c>
    </row>
    <row r="148" spans="1:6" ht="12.75">
      <c r="A148" s="274" t="s">
        <v>738</v>
      </c>
      <c r="B148" s="274" t="s">
        <v>739</v>
      </c>
      <c r="C148" s="274" t="s">
        <v>463</v>
      </c>
      <c r="D148" s="275">
        <v>0</v>
      </c>
      <c r="E148" s="275">
        <v>0</v>
      </c>
      <c r="F148" s="275">
        <v>0</v>
      </c>
    </row>
    <row r="149" spans="1:6" ht="12.75">
      <c r="A149" s="274" t="s">
        <v>740</v>
      </c>
      <c r="B149" s="274" t="s">
        <v>741</v>
      </c>
      <c r="C149" s="274" t="s">
        <v>463</v>
      </c>
      <c r="D149" s="275">
        <v>1</v>
      </c>
      <c r="E149" s="275">
        <v>45587</v>
      </c>
      <c r="F149" s="275">
        <v>45587</v>
      </c>
    </row>
    <row r="150" spans="1:6" ht="12.75">
      <c r="A150" s="274" t="s">
        <v>742</v>
      </c>
      <c r="B150" s="274" t="s">
        <v>743</v>
      </c>
      <c r="C150" s="274" t="s">
        <v>463</v>
      </c>
      <c r="D150" s="275">
        <v>80</v>
      </c>
      <c r="E150" s="275">
        <v>300</v>
      </c>
      <c r="F150" s="275">
        <v>24000</v>
      </c>
    </row>
    <row r="151" spans="1:6" ht="12.75">
      <c r="A151" s="274" t="s">
        <v>744</v>
      </c>
      <c r="B151" s="274" t="s">
        <v>745</v>
      </c>
      <c r="C151" s="274" t="s">
        <v>463</v>
      </c>
      <c r="D151" s="275">
        <v>48</v>
      </c>
      <c r="E151" s="275">
        <v>830</v>
      </c>
      <c r="F151" s="275">
        <v>39840</v>
      </c>
    </row>
    <row r="152" spans="1:6" ht="12.75">
      <c r="A152" s="274" t="s">
        <v>746</v>
      </c>
      <c r="B152" s="274" t="s">
        <v>747</v>
      </c>
      <c r="C152" s="274" t="s">
        <v>463</v>
      </c>
      <c r="D152" s="275">
        <v>2</v>
      </c>
      <c r="E152" s="275">
        <v>9677</v>
      </c>
      <c r="F152" s="275">
        <v>19354</v>
      </c>
    </row>
    <row r="153" spans="1:6" ht="12.75">
      <c r="A153" s="274" t="s">
        <v>748</v>
      </c>
      <c r="B153" s="274" t="s">
        <v>749</v>
      </c>
      <c r="C153" s="274" t="s">
        <v>466</v>
      </c>
      <c r="D153" s="275">
        <v>0</v>
      </c>
      <c r="E153" s="275">
        <v>0</v>
      </c>
      <c r="F153" s="275">
        <v>0</v>
      </c>
    </row>
    <row r="154" spans="1:6" ht="12.75">
      <c r="A154" s="274" t="s">
        <v>750</v>
      </c>
      <c r="B154" s="274" t="s">
        <v>751</v>
      </c>
      <c r="C154" s="274" t="s">
        <v>574</v>
      </c>
      <c r="D154" s="275">
        <v>85</v>
      </c>
      <c r="E154" s="275">
        <v>263.29000000000002</v>
      </c>
      <c r="F154" s="275">
        <v>22379.65</v>
      </c>
    </row>
    <row r="155" spans="1:6" ht="12.75">
      <c r="A155" s="274" t="s">
        <v>752</v>
      </c>
      <c r="B155" s="274" t="s">
        <v>753</v>
      </c>
      <c r="C155" s="274" t="s">
        <v>463</v>
      </c>
      <c r="D155" s="275">
        <v>300</v>
      </c>
      <c r="E155" s="275">
        <v>21.96</v>
      </c>
      <c r="F155" s="275">
        <v>6588</v>
      </c>
    </row>
    <row r="156" spans="1:6" ht="12.75">
      <c r="A156" s="274" t="s">
        <v>754</v>
      </c>
      <c r="B156" s="274" t="s">
        <v>755</v>
      </c>
      <c r="C156" s="274" t="s">
        <v>574</v>
      </c>
      <c r="D156" s="275">
        <v>0</v>
      </c>
      <c r="E156" s="275">
        <v>0</v>
      </c>
      <c r="F156" s="275">
        <v>0</v>
      </c>
    </row>
    <row r="157" spans="1:6" ht="12.75">
      <c r="A157" s="274" t="s">
        <v>756</v>
      </c>
      <c r="B157" s="274" t="s">
        <v>757</v>
      </c>
      <c r="C157" s="274" t="s">
        <v>574</v>
      </c>
      <c r="D157" s="275">
        <v>0</v>
      </c>
      <c r="E157" s="275">
        <v>0</v>
      </c>
      <c r="F157" s="275">
        <v>0</v>
      </c>
    </row>
    <row r="158" spans="1:6" ht="12.75">
      <c r="A158" s="274" t="s">
        <v>758</v>
      </c>
      <c r="B158" s="274" t="s">
        <v>759</v>
      </c>
      <c r="C158" s="274" t="s">
        <v>574</v>
      </c>
      <c r="D158" s="275">
        <v>0</v>
      </c>
      <c r="E158" s="275">
        <v>0</v>
      </c>
      <c r="F158" s="275">
        <v>0</v>
      </c>
    </row>
    <row r="159" spans="1:6" ht="12.75">
      <c r="A159" s="274" t="s">
        <v>760</v>
      </c>
      <c r="B159" s="274" t="s">
        <v>761</v>
      </c>
      <c r="C159" s="274" t="s">
        <v>574</v>
      </c>
      <c r="D159" s="275">
        <v>0</v>
      </c>
      <c r="E159" s="275">
        <v>0</v>
      </c>
      <c r="F159" s="275">
        <v>0</v>
      </c>
    </row>
    <row r="160" spans="1:6" ht="12.75">
      <c r="A160" s="274" t="s">
        <v>762</v>
      </c>
      <c r="B160" s="274" t="s">
        <v>763</v>
      </c>
      <c r="C160" s="274" t="s">
        <v>574</v>
      </c>
      <c r="D160" s="275">
        <v>0</v>
      </c>
      <c r="E160" s="275">
        <v>0</v>
      </c>
      <c r="F160" s="275">
        <v>0</v>
      </c>
    </row>
    <row r="161" spans="1:6" ht="12.75">
      <c r="A161" s="274" t="s">
        <v>764</v>
      </c>
      <c r="B161" s="274" t="s">
        <v>765</v>
      </c>
      <c r="C161" s="274" t="s">
        <v>463</v>
      </c>
      <c r="D161" s="275">
        <v>120</v>
      </c>
      <c r="E161" s="275">
        <v>150.46</v>
      </c>
      <c r="F161" s="275">
        <v>18055.2</v>
      </c>
    </row>
    <row r="162" spans="1:6" ht="12.75">
      <c r="A162" s="274" t="s">
        <v>766</v>
      </c>
      <c r="B162" s="274" t="s">
        <v>767</v>
      </c>
      <c r="C162" s="274" t="s">
        <v>463</v>
      </c>
      <c r="D162" s="275">
        <v>98</v>
      </c>
      <c r="E162" s="275">
        <v>102.95</v>
      </c>
      <c r="F162" s="275">
        <v>10089.1</v>
      </c>
    </row>
    <row r="163" spans="1:6" ht="12.75">
      <c r="A163" s="274" t="s">
        <v>768</v>
      </c>
      <c r="B163" s="274" t="s">
        <v>769</v>
      </c>
      <c r="C163" s="274" t="s">
        <v>463</v>
      </c>
      <c r="D163" s="275">
        <v>98</v>
      </c>
      <c r="E163" s="275">
        <v>112.56</v>
      </c>
      <c r="F163" s="275">
        <v>11030.88</v>
      </c>
    </row>
    <row r="164" spans="1:6" ht="12.75">
      <c r="A164" s="274" t="s">
        <v>770</v>
      </c>
      <c r="B164" s="274" t="s">
        <v>771</v>
      </c>
      <c r="C164" s="274" t="s">
        <v>463</v>
      </c>
      <c r="D164" s="275">
        <v>46</v>
      </c>
      <c r="E164" s="275">
        <v>265.38</v>
      </c>
      <c r="F164" s="275">
        <v>12207.48</v>
      </c>
    </row>
    <row r="165" spans="1:6" ht="12.75">
      <c r="A165" s="274" t="s">
        <v>772</v>
      </c>
      <c r="B165" s="274" t="s">
        <v>773</v>
      </c>
      <c r="C165" s="274" t="s">
        <v>463</v>
      </c>
      <c r="D165" s="275">
        <v>120</v>
      </c>
      <c r="E165" s="275">
        <v>201.28</v>
      </c>
      <c r="F165" s="275">
        <v>24153.599999999999</v>
      </c>
    </row>
    <row r="166" spans="1:6" ht="12.75">
      <c r="A166" s="274" t="s">
        <v>774</v>
      </c>
      <c r="B166" s="274" t="s">
        <v>775</v>
      </c>
      <c r="C166" s="274" t="s">
        <v>574</v>
      </c>
      <c r="D166" s="275">
        <v>1300</v>
      </c>
      <c r="E166" s="275">
        <v>55.14</v>
      </c>
      <c r="F166" s="275">
        <v>71682</v>
      </c>
    </row>
    <row r="167" spans="1:6" ht="12.75">
      <c r="A167" s="274" t="s">
        <v>776</v>
      </c>
      <c r="B167" s="274" t="s">
        <v>777</v>
      </c>
      <c r="C167" s="274" t="s">
        <v>463</v>
      </c>
      <c r="D167" s="275">
        <v>0</v>
      </c>
      <c r="E167" s="275">
        <v>0</v>
      </c>
      <c r="F167" s="275">
        <v>0</v>
      </c>
    </row>
    <row r="168" spans="1:6" ht="12.75">
      <c r="A168" s="274" t="s">
        <v>778</v>
      </c>
      <c r="B168" s="274" t="s">
        <v>779</v>
      </c>
      <c r="C168" s="274" t="s">
        <v>463</v>
      </c>
      <c r="D168" s="275">
        <v>55</v>
      </c>
      <c r="E168" s="275">
        <v>3025.8452605927123</v>
      </c>
      <c r="F168" s="275">
        <v>166421.48933259919</v>
      </c>
    </row>
    <row r="169" spans="1:6" ht="12.75">
      <c r="A169" s="274" t="s">
        <v>780</v>
      </c>
      <c r="B169" s="274" t="s">
        <v>781</v>
      </c>
      <c r="C169" s="274" t="s">
        <v>574</v>
      </c>
      <c r="D169" s="275">
        <v>0</v>
      </c>
      <c r="E169" s="275">
        <v>0</v>
      </c>
      <c r="F169" s="275">
        <v>0</v>
      </c>
    </row>
    <row r="170" spans="1:6" ht="12.75">
      <c r="A170" s="274" t="s">
        <v>782</v>
      </c>
      <c r="B170" s="274" t="s">
        <v>783</v>
      </c>
      <c r="C170" s="274" t="s">
        <v>466</v>
      </c>
      <c r="D170" s="275">
        <v>167</v>
      </c>
      <c r="E170" s="275">
        <v>252.34</v>
      </c>
      <c r="F170" s="275">
        <v>42140.78</v>
      </c>
    </row>
    <row r="171" spans="1:6" ht="12.75">
      <c r="A171" s="274" t="s">
        <v>784</v>
      </c>
      <c r="B171" s="274" t="s">
        <v>785</v>
      </c>
      <c r="C171" s="274" t="s">
        <v>786</v>
      </c>
      <c r="D171" s="275">
        <v>3</v>
      </c>
      <c r="E171" s="275">
        <v>662.5199999999993</v>
      </c>
      <c r="F171" s="275">
        <v>1987.5599999999977</v>
      </c>
    </row>
    <row r="172" spans="1:6" ht="12.75">
      <c r="A172" s="274" t="s">
        <v>787</v>
      </c>
      <c r="B172" s="274" t="s">
        <v>788</v>
      </c>
      <c r="C172" s="274" t="s">
        <v>463</v>
      </c>
      <c r="D172" s="275">
        <v>10060</v>
      </c>
      <c r="E172" s="275">
        <v>11.21</v>
      </c>
      <c r="F172" s="275">
        <v>112772.6</v>
      </c>
    </row>
    <row r="173" spans="1:6" ht="12.75">
      <c r="A173" s="274" t="s">
        <v>789</v>
      </c>
      <c r="B173" s="274" t="s">
        <v>790</v>
      </c>
      <c r="C173" s="274" t="s">
        <v>574</v>
      </c>
      <c r="D173" s="275">
        <v>0</v>
      </c>
      <c r="E173" s="275">
        <v>0</v>
      </c>
      <c r="F173" s="275">
        <v>1.8626451492309571E-11</v>
      </c>
    </row>
    <row r="174" spans="1:6" ht="12.75">
      <c r="A174" s="274" t="s">
        <v>791</v>
      </c>
      <c r="B174" s="274" t="s">
        <v>792</v>
      </c>
      <c r="C174" s="274" t="s">
        <v>574</v>
      </c>
      <c r="D174" s="275">
        <v>0</v>
      </c>
      <c r="E174" s="275">
        <v>0</v>
      </c>
      <c r="F174" s="275">
        <v>0</v>
      </c>
    </row>
    <row r="175" spans="1:6" ht="12.75">
      <c r="A175" s="274" t="s">
        <v>793</v>
      </c>
      <c r="B175" s="274" t="s">
        <v>794</v>
      </c>
      <c r="C175" s="274" t="s">
        <v>574</v>
      </c>
      <c r="D175" s="275">
        <v>0</v>
      </c>
      <c r="E175" s="275">
        <v>0</v>
      </c>
      <c r="F175" s="275">
        <v>2.4214386940002442E-10</v>
      </c>
    </row>
    <row r="176" spans="1:6" ht="12.75">
      <c r="A176" s="274" t="s">
        <v>795</v>
      </c>
      <c r="B176" s="274" t="s">
        <v>796</v>
      </c>
      <c r="C176" s="274" t="s">
        <v>466</v>
      </c>
      <c r="D176" s="275">
        <v>1981</v>
      </c>
      <c r="E176" s="275">
        <v>168.99249135169768</v>
      </c>
      <c r="F176" s="275">
        <v>334774.1253677131</v>
      </c>
    </row>
    <row r="177" spans="1:6" ht="12.75">
      <c r="A177" s="274" t="s">
        <v>797</v>
      </c>
      <c r="B177" s="274" t="s">
        <v>798</v>
      </c>
      <c r="C177" s="274" t="s">
        <v>799</v>
      </c>
      <c r="D177" s="275">
        <v>0</v>
      </c>
      <c r="E177" s="275">
        <v>0</v>
      </c>
      <c r="F177" s="275">
        <v>0</v>
      </c>
    </row>
    <row r="178" spans="1:6" ht="12.75">
      <c r="A178" s="274" t="s">
        <v>800</v>
      </c>
      <c r="B178" s="274" t="s">
        <v>801</v>
      </c>
      <c r="C178" s="274" t="s">
        <v>799</v>
      </c>
      <c r="D178" s="275">
        <v>0</v>
      </c>
      <c r="E178" s="275">
        <v>0</v>
      </c>
      <c r="F178" s="275">
        <v>4.3585896492004392E-9</v>
      </c>
    </row>
    <row r="179" spans="1:6" ht="12.75">
      <c r="A179" s="274" t="s">
        <v>802</v>
      </c>
      <c r="B179" s="274" t="s">
        <v>803</v>
      </c>
      <c r="C179" s="274" t="s">
        <v>466</v>
      </c>
      <c r="D179" s="275">
        <v>0</v>
      </c>
      <c r="E179" s="275">
        <v>0</v>
      </c>
      <c r="F179" s="275">
        <v>0</v>
      </c>
    </row>
    <row r="180" spans="1:6" ht="12.75">
      <c r="A180" s="274" t="s">
        <v>804</v>
      </c>
      <c r="B180" s="274" t="s">
        <v>805</v>
      </c>
      <c r="C180" s="274" t="s">
        <v>466</v>
      </c>
      <c r="D180" s="275">
        <v>0</v>
      </c>
      <c r="E180" s="275">
        <v>0</v>
      </c>
      <c r="F180" s="275">
        <v>0</v>
      </c>
    </row>
    <row r="181" spans="1:6" ht="12.75">
      <c r="A181" s="274" t="s">
        <v>806</v>
      </c>
      <c r="B181" s="274" t="s">
        <v>807</v>
      </c>
      <c r="C181" s="274" t="s">
        <v>808</v>
      </c>
      <c r="D181" s="275">
        <v>6</v>
      </c>
      <c r="E181" s="275">
        <v>17791.829999999998</v>
      </c>
      <c r="F181" s="275">
        <v>106750.97999999998</v>
      </c>
    </row>
    <row r="182" spans="1:6" ht="12.75">
      <c r="A182" s="274" t="s">
        <v>809</v>
      </c>
      <c r="B182" s="274" t="s">
        <v>810</v>
      </c>
      <c r="C182" s="274" t="s">
        <v>463</v>
      </c>
      <c r="D182" s="275">
        <v>0</v>
      </c>
      <c r="E182" s="275">
        <v>0</v>
      </c>
      <c r="F182" s="275">
        <v>0</v>
      </c>
    </row>
    <row r="183" spans="1:6" ht="12.75">
      <c r="A183" s="274" t="s">
        <v>811</v>
      </c>
      <c r="B183" s="274" t="s">
        <v>812</v>
      </c>
      <c r="C183" s="274" t="s">
        <v>463</v>
      </c>
      <c r="D183" s="275">
        <v>0</v>
      </c>
      <c r="E183" s="275">
        <v>0</v>
      </c>
      <c r="F183" s="275">
        <v>4.5448541641235351E-9</v>
      </c>
    </row>
    <row r="184" spans="1:6" ht="12.75">
      <c r="A184" s="274" t="s">
        <v>813</v>
      </c>
      <c r="B184" s="274" t="s">
        <v>814</v>
      </c>
      <c r="C184" s="274" t="s">
        <v>466</v>
      </c>
      <c r="D184" s="275">
        <v>0</v>
      </c>
      <c r="E184" s="275">
        <v>0</v>
      </c>
      <c r="F184" s="275">
        <v>0</v>
      </c>
    </row>
    <row r="185" spans="1:6" ht="12.75">
      <c r="A185" s="274" t="s">
        <v>815</v>
      </c>
      <c r="B185" s="274" t="s">
        <v>816</v>
      </c>
      <c r="C185" s="274" t="s">
        <v>463</v>
      </c>
      <c r="D185" s="275">
        <v>92</v>
      </c>
      <c r="E185" s="275">
        <v>5264.4346396501478</v>
      </c>
      <c r="F185" s="275">
        <v>484327.98684781359</v>
      </c>
    </row>
    <row r="186" spans="1:6" ht="12.75">
      <c r="A186" s="274" t="s">
        <v>817</v>
      </c>
      <c r="B186" s="274" t="s">
        <v>818</v>
      </c>
      <c r="C186" s="274" t="s">
        <v>466</v>
      </c>
      <c r="D186" s="275">
        <v>486</v>
      </c>
      <c r="E186" s="275">
        <v>876.68</v>
      </c>
      <c r="F186" s="275">
        <v>426066.48</v>
      </c>
    </row>
    <row r="187" spans="1:6" ht="12.75">
      <c r="A187" s="274" t="s">
        <v>819</v>
      </c>
      <c r="B187" s="274" t="s">
        <v>719</v>
      </c>
      <c r="C187" s="274" t="s">
        <v>463</v>
      </c>
      <c r="D187" s="275">
        <v>4</v>
      </c>
      <c r="E187" s="275">
        <v>3080</v>
      </c>
      <c r="F187" s="275">
        <v>12320</v>
      </c>
    </row>
    <row r="188" spans="1:6" ht="12.75">
      <c r="A188" s="274" t="s">
        <v>820</v>
      </c>
      <c r="B188" s="274" t="s">
        <v>821</v>
      </c>
      <c r="C188" s="274" t="s">
        <v>463</v>
      </c>
      <c r="D188" s="275">
        <v>33</v>
      </c>
      <c r="E188" s="275">
        <v>1396.9556756756137</v>
      </c>
      <c r="F188" s="275">
        <v>46099.537297295261</v>
      </c>
    </row>
    <row r="189" spans="1:6" ht="12.75">
      <c r="A189" s="274" t="s">
        <v>822</v>
      </c>
      <c r="B189" s="274" t="s">
        <v>823</v>
      </c>
      <c r="C189" s="274" t="s">
        <v>463</v>
      </c>
      <c r="D189" s="275">
        <v>31</v>
      </c>
      <c r="E189" s="275">
        <v>3456.3550000000018</v>
      </c>
      <c r="F189" s="275">
        <v>107147.00500000006</v>
      </c>
    </row>
    <row r="190" spans="1:6" ht="12.75">
      <c r="A190" s="274" t="s">
        <v>824</v>
      </c>
      <c r="B190" s="274" t="s">
        <v>825</v>
      </c>
      <c r="C190" s="274" t="s">
        <v>463</v>
      </c>
      <c r="D190" s="275">
        <v>22</v>
      </c>
      <c r="E190" s="275">
        <v>1120.1150545454548</v>
      </c>
      <c r="F190" s="275">
        <v>24642.531200000005</v>
      </c>
    </row>
    <row r="191" spans="1:6" ht="12.75">
      <c r="A191" s="274" t="s">
        <v>826</v>
      </c>
      <c r="B191" s="274" t="s">
        <v>827</v>
      </c>
      <c r="C191" s="274" t="s">
        <v>463</v>
      </c>
      <c r="D191" s="275">
        <v>0</v>
      </c>
      <c r="E191" s="275">
        <v>0</v>
      </c>
      <c r="F191" s="275">
        <v>4.6193599700927734E-9</v>
      </c>
    </row>
    <row r="192" spans="1:6" ht="12.75">
      <c r="A192" s="274" t="s">
        <v>828</v>
      </c>
      <c r="B192" s="274" t="s">
        <v>829</v>
      </c>
      <c r="C192" s="274" t="s">
        <v>466</v>
      </c>
      <c r="D192" s="275">
        <v>2569.1</v>
      </c>
      <c r="E192" s="275">
        <v>632.79799403243965</v>
      </c>
      <c r="F192" s="275">
        <v>1625721.3264687411</v>
      </c>
    </row>
    <row r="193" spans="1:6" ht="12.75">
      <c r="A193" s="274" t="s">
        <v>830</v>
      </c>
      <c r="B193" s="274" t="s">
        <v>831</v>
      </c>
      <c r="C193" s="274" t="s">
        <v>463</v>
      </c>
      <c r="D193" s="275">
        <v>11</v>
      </c>
      <c r="E193" s="275">
        <v>110221.49337500002</v>
      </c>
      <c r="F193" s="275">
        <v>1212436.4271250002</v>
      </c>
    </row>
    <row r="194" spans="1:6" ht="12.75">
      <c r="A194" s="274" t="s">
        <v>832</v>
      </c>
      <c r="B194" s="274" t="s">
        <v>833</v>
      </c>
      <c r="C194" s="274" t="s">
        <v>463</v>
      </c>
      <c r="D194" s="275">
        <v>2</v>
      </c>
      <c r="E194" s="275">
        <v>103916</v>
      </c>
      <c r="F194" s="275">
        <v>207832</v>
      </c>
    </row>
    <row r="195" spans="1:6" ht="12.75">
      <c r="A195" s="274" t="s">
        <v>834</v>
      </c>
      <c r="B195" s="274" t="s">
        <v>835</v>
      </c>
      <c r="C195" s="274" t="s">
        <v>466</v>
      </c>
      <c r="D195" s="275">
        <v>0</v>
      </c>
      <c r="E195" s="275">
        <v>0</v>
      </c>
      <c r="F195" s="275">
        <v>0</v>
      </c>
    </row>
    <row r="196" spans="1:6" ht="12.75">
      <c r="A196" s="274" t="s">
        <v>836</v>
      </c>
      <c r="B196" s="274" t="s">
        <v>837</v>
      </c>
      <c r="C196" s="274" t="s">
        <v>463</v>
      </c>
      <c r="D196" s="275">
        <v>17</v>
      </c>
      <c r="E196" s="275">
        <v>1645.8333333335299</v>
      </c>
      <c r="F196" s="275">
        <v>27979.166666670008</v>
      </c>
    </row>
    <row r="197" spans="1:6" ht="12.75">
      <c r="A197" s="274" t="s">
        <v>838</v>
      </c>
      <c r="B197" s="274" t="s">
        <v>839</v>
      </c>
      <c r="C197" s="274" t="s">
        <v>463</v>
      </c>
      <c r="D197" s="275">
        <v>4</v>
      </c>
      <c r="E197" s="275">
        <v>110985.27833333246</v>
      </c>
      <c r="F197" s="275">
        <v>443941.11333332985</v>
      </c>
    </row>
    <row r="198" spans="1:6" ht="12.75">
      <c r="A198" s="274" t="s">
        <v>840</v>
      </c>
      <c r="B198" s="274" t="s">
        <v>841</v>
      </c>
      <c r="C198" s="274" t="s">
        <v>463</v>
      </c>
      <c r="D198" s="275">
        <v>7</v>
      </c>
      <c r="E198" s="275">
        <v>112033.45540000004</v>
      </c>
      <c r="F198" s="275">
        <v>784234.18780000019</v>
      </c>
    </row>
    <row r="199" spans="1:6" ht="12.75">
      <c r="A199" s="274" t="s">
        <v>842</v>
      </c>
      <c r="B199" s="274" t="s">
        <v>843</v>
      </c>
      <c r="C199" s="274" t="s">
        <v>463</v>
      </c>
      <c r="D199" s="275">
        <v>0</v>
      </c>
      <c r="E199" s="275">
        <v>0</v>
      </c>
      <c r="F199" s="275">
        <v>-1.8626451492309571E-11</v>
      </c>
    </row>
    <row r="200" spans="1:6" ht="12.75">
      <c r="A200" s="274" t="s">
        <v>844</v>
      </c>
      <c r="B200" s="274" t="s">
        <v>845</v>
      </c>
      <c r="C200" s="274" t="s">
        <v>466</v>
      </c>
      <c r="D200" s="275">
        <v>1290</v>
      </c>
      <c r="E200" s="275">
        <v>149.45967659115652</v>
      </c>
      <c r="F200" s="275">
        <v>192802.98280259196</v>
      </c>
    </row>
    <row r="201" spans="1:6" ht="12.75">
      <c r="A201" s="274" t="s">
        <v>846</v>
      </c>
      <c r="B201" s="274" t="s">
        <v>847</v>
      </c>
      <c r="C201" s="274" t="s">
        <v>463</v>
      </c>
      <c r="D201" s="275">
        <v>7</v>
      </c>
      <c r="E201" s="275">
        <v>1120</v>
      </c>
      <c r="F201" s="275">
        <v>7840</v>
      </c>
    </row>
    <row r="202" spans="1:6" ht="12.75">
      <c r="A202" s="274" t="s">
        <v>848</v>
      </c>
      <c r="B202" s="274" t="s">
        <v>849</v>
      </c>
      <c r="C202" s="274" t="s">
        <v>463</v>
      </c>
      <c r="D202" s="275">
        <v>3</v>
      </c>
      <c r="E202" s="275">
        <v>64258.077499999999</v>
      </c>
      <c r="F202" s="275">
        <v>192774.23250000001</v>
      </c>
    </row>
    <row r="203" spans="1:6" ht="12.75">
      <c r="A203" s="274" t="s">
        <v>850</v>
      </c>
      <c r="B203" s="274" t="s">
        <v>851</v>
      </c>
      <c r="C203" s="274" t="s">
        <v>463</v>
      </c>
      <c r="D203" s="275">
        <v>6</v>
      </c>
      <c r="E203" s="275">
        <v>6480.7064</v>
      </c>
      <c r="F203" s="275">
        <v>38884.238400000002</v>
      </c>
    </row>
    <row r="204" spans="1:6" ht="12.75">
      <c r="A204" s="274" t="s">
        <v>852</v>
      </c>
      <c r="B204" s="274" t="s">
        <v>853</v>
      </c>
      <c r="C204" s="274" t="s">
        <v>466</v>
      </c>
      <c r="D204" s="275">
        <v>0</v>
      </c>
      <c r="E204" s="275">
        <v>0</v>
      </c>
      <c r="F204" s="275">
        <v>0</v>
      </c>
    </row>
    <row r="205" spans="1:6" ht="12.75">
      <c r="A205" s="274" t="s">
        <v>854</v>
      </c>
      <c r="B205" s="274" t="s">
        <v>855</v>
      </c>
      <c r="C205" s="274" t="s">
        <v>466</v>
      </c>
      <c r="D205" s="275">
        <v>0</v>
      </c>
      <c r="E205" s="275">
        <v>0</v>
      </c>
      <c r="F205" s="275">
        <v>0</v>
      </c>
    </row>
    <row r="206" spans="1:6" ht="12.75">
      <c r="A206" s="274" t="s">
        <v>856</v>
      </c>
      <c r="B206" s="274" t="s">
        <v>857</v>
      </c>
      <c r="C206" s="274" t="s">
        <v>463</v>
      </c>
      <c r="D206" s="275">
        <v>493</v>
      </c>
      <c r="E206" s="275">
        <v>620.11819472616628</v>
      </c>
      <c r="F206" s="275">
        <v>305718.27</v>
      </c>
    </row>
    <row r="207" spans="1:6" ht="12.75">
      <c r="A207" s="274" t="s">
        <v>858</v>
      </c>
      <c r="B207" s="274" t="s">
        <v>859</v>
      </c>
      <c r="C207" s="274" t="s">
        <v>466</v>
      </c>
      <c r="D207" s="275">
        <v>183</v>
      </c>
      <c r="E207" s="275">
        <v>805.43621052633898</v>
      </c>
      <c r="F207" s="275">
        <v>147394.82652632004</v>
      </c>
    </row>
    <row r="208" spans="1:6" ht="12.75">
      <c r="A208" s="274" t="s">
        <v>860</v>
      </c>
      <c r="B208" s="274" t="s">
        <v>861</v>
      </c>
      <c r="C208" s="274" t="s">
        <v>463</v>
      </c>
      <c r="D208" s="275">
        <v>92</v>
      </c>
      <c r="E208" s="275">
        <v>5628.5476288659802</v>
      </c>
      <c r="F208" s="275">
        <v>517826.38185567007</v>
      </c>
    </row>
    <row r="209" spans="1:6" ht="12.75">
      <c r="A209" s="274" t="s">
        <v>862</v>
      </c>
      <c r="B209" s="274" t="s">
        <v>863</v>
      </c>
      <c r="C209" s="274" t="s">
        <v>463</v>
      </c>
      <c r="D209" s="275">
        <v>0</v>
      </c>
      <c r="E209" s="275">
        <v>0</v>
      </c>
      <c r="F209" s="275">
        <v>-4.6566128730773927E-12</v>
      </c>
    </row>
    <row r="210" spans="1:6" ht="12.75">
      <c r="A210" s="274" t="s">
        <v>864</v>
      </c>
      <c r="B210" s="274" t="s">
        <v>865</v>
      </c>
      <c r="C210" s="274" t="s">
        <v>463</v>
      </c>
      <c r="D210" s="275">
        <v>2</v>
      </c>
      <c r="E210" s="275">
        <v>8004.8433333333342</v>
      </c>
      <c r="F210" s="275">
        <v>16009.686666666665</v>
      </c>
    </row>
    <row r="211" spans="1:6" ht="12.75">
      <c r="A211" s="274" t="s">
        <v>866</v>
      </c>
      <c r="B211" s="274" t="s">
        <v>867</v>
      </c>
      <c r="C211" s="274" t="s">
        <v>463</v>
      </c>
      <c r="D211" s="275">
        <v>13</v>
      </c>
      <c r="E211" s="275">
        <v>4650.49</v>
      </c>
      <c r="F211" s="275">
        <v>60456.37</v>
      </c>
    </row>
    <row r="212" spans="1:6" ht="12.75">
      <c r="A212" s="274" t="s">
        <v>868</v>
      </c>
      <c r="B212" s="274" t="s">
        <v>869</v>
      </c>
      <c r="C212" s="274" t="s">
        <v>466</v>
      </c>
      <c r="D212" s="275">
        <v>1030</v>
      </c>
      <c r="E212" s="275">
        <v>176.31229698375802</v>
      </c>
      <c r="F212" s="275">
        <v>181601.66589327078</v>
      </c>
    </row>
    <row r="213" spans="1:6" ht="12.75">
      <c r="A213" s="274" t="s">
        <v>870</v>
      </c>
      <c r="B213" s="274" t="s">
        <v>871</v>
      </c>
      <c r="C213" s="274" t="s">
        <v>463</v>
      </c>
      <c r="D213" s="275">
        <v>11</v>
      </c>
      <c r="E213" s="275">
        <v>6726.8140833333337</v>
      </c>
      <c r="F213" s="275">
        <v>73994.954916666684</v>
      </c>
    </row>
    <row r="214" spans="1:6" ht="12.75">
      <c r="A214" s="274" t="s">
        <v>872</v>
      </c>
      <c r="B214" s="274" t="s">
        <v>873</v>
      </c>
      <c r="C214" s="274" t="s">
        <v>463</v>
      </c>
      <c r="D214" s="275">
        <v>0</v>
      </c>
      <c r="E214" s="275">
        <v>0</v>
      </c>
      <c r="F214" s="275">
        <v>0</v>
      </c>
    </row>
    <row r="215" spans="1:6" ht="12.75">
      <c r="A215" s="274" t="s">
        <v>874</v>
      </c>
      <c r="B215" s="274" t="s">
        <v>875</v>
      </c>
      <c r="C215" s="274" t="s">
        <v>463</v>
      </c>
      <c r="D215" s="275">
        <v>2</v>
      </c>
      <c r="E215" s="275">
        <v>30850.187000000005</v>
      </c>
      <c r="F215" s="275">
        <v>61700.374000000011</v>
      </c>
    </row>
    <row r="216" spans="1:6" ht="12.75">
      <c r="A216" s="274" t="s">
        <v>876</v>
      </c>
      <c r="B216" s="274" t="s">
        <v>877</v>
      </c>
      <c r="C216" s="274" t="s">
        <v>463</v>
      </c>
      <c r="D216" s="275">
        <v>1</v>
      </c>
      <c r="E216" s="275">
        <v>41706</v>
      </c>
      <c r="F216" s="275">
        <v>41706</v>
      </c>
    </row>
    <row r="217" spans="1:6" ht="12.75">
      <c r="A217" s="274" t="s">
        <v>878</v>
      </c>
      <c r="B217" s="274" t="s">
        <v>879</v>
      </c>
      <c r="C217" s="274" t="s">
        <v>463</v>
      </c>
      <c r="D217" s="275">
        <v>126</v>
      </c>
      <c r="E217" s="275">
        <v>154.31220000000002</v>
      </c>
      <c r="F217" s="275">
        <v>19443.337200000005</v>
      </c>
    </row>
    <row r="218" spans="1:6" ht="12.75">
      <c r="A218" s="274" t="s">
        <v>880</v>
      </c>
      <c r="B218" s="274" t="s">
        <v>881</v>
      </c>
      <c r="C218" s="274" t="s">
        <v>463</v>
      </c>
      <c r="D218" s="275">
        <v>10</v>
      </c>
      <c r="E218" s="275">
        <v>13.902000000000001</v>
      </c>
      <c r="F218" s="275">
        <v>139.02000000000001</v>
      </c>
    </row>
    <row r="219" spans="1:6" ht="12.75">
      <c r="A219" s="274" t="s">
        <v>882</v>
      </c>
      <c r="B219" s="274" t="s">
        <v>883</v>
      </c>
      <c r="C219" s="274" t="s">
        <v>463</v>
      </c>
      <c r="D219" s="275">
        <v>22</v>
      </c>
      <c r="E219" s="275">
        <v>139.02000000000001</v>
      </c>
      <c r="F219" s="275">
        <v>3058.44</v>
      </c>
    </row>
    <row r="220" spans="1:6" ht="12.75">
      <c r="A220" s="274" t="s">
        <v>884</v>
      </c>
      <c r="B220" s="274" t="s">
        <v>885</v>
      </c>
      <c r="C220" s="274" t="s">
        <v>463</v>
      </c>
      <c r="D220" s="275">
        <v>422</v>
      </c>
      <c r="E220" s="275">
        <v>1269.7698837209284</v>
      </c>
      <c r="F220" s="275">
        <v>535842.89093023189</v>
      </c>
    </row>
    <row r="221" spans="1:6" ht="12.75">
      <c r="A221" s="274" t="s">
        <v>886</v>
      </c>
      <c r="B221" s="274" t="s">
        <v>887</v>
      </c>
      <c r="C221" s="274" t="s">
        <v>463</v>
      </c>
      <c r="D221" s="275">
        <v>681</v>
      </c>
      <c r="E221" s="275">
        <v>1639.5466909123379</v>
      </c>
      <c r="F221" s="275">
        <v>1116531.296511302</v>
      </c>
    </row>
    <row r="222" spans="1:6" ht="12.75">
      <c r="A222" s="274" t="s">
        <v>888</v>
      </c>
      <c r="B222" s="274" t="s">
        <v>889</v>
      </c>
      <c r="C222" s="274" t="s">
        <v>463</v>
      </c>
      <c r="D222" s="275">
        <v>140</v>
      </c>
      <c r="E222" s="275">
        <v>1276.2980166083914</v>
      </c>
      <c r="F222" s="275">
        <v>178681.72232517484</v>
      </c>
    </row>
    <row r="223" spans="1:6" ht="12.75">
      <c r="A223" s="274" t="s">
        <v>890</v>
      </c>
      <c r="B223" s="274" t="s">
        <v>891</v>
      </c>
      <c r="C223" s="274" t="s">
        <v>463</v>
      </c>
      <c r="D223" s="275">
        <v>833</v>
      </c>
      <c r="E223" s="275">
        <v>927.52256682146356</v>
      </c>
      <c r="F223" s="275">
        <v>772626.29816227918</v>
      </c>
    </row>
    <row r="224" spans="1:6" ht="12.75">
      <c r="A224" s="274" t="s">
        <v>892</v>
      </c>
      <c r="B224" s="274" t="s">
        <v>893</v>
      </c>
      <c r="C224" s="274" t="s">
        <v>463</v>
      </c>
      <c r="D224" s="275">
        <v>1</v>
      </c>
      <c r="E224" s="275">
        <v>279630.38880000007</v>
      </c>
      <c r="F224" s="275">
        <v>279630.38880000007</v>
      </c>
    </row>
    <row r="225" spans="1:6" ht="12.75">
      <c r="A225" s="274" t="s">
        <v>894</v>
      </c>
      <c r="B225" s="274" t="s">
        <v>895</v>
      </c>
      <c r="C225" s="274" t="s">
        <v>463</v>
      </c>
      <c r="D225" s="275">
        <v>3</v>
      </c>
      <c r="E225" s="275">
        <v>70795.738497216735</v>
      </c>
      <c r="F225" s="275">
        <v>212387.21549165022</v>
      </c>
    </row>
    <row r="226" spans="1:6" ht="12.75">
      <c r="A226" s="274" t="s">
        <v>896</v>
      </c>
      <c r="B226" s="274" t="s">
        <v>897</v>
      </c>
      <c r="C226" s="274" t="s">
        <v>463</v>
      </c>
      <c r="D226" s="275">
        <v>113</v>
      </c>
      <c r="E226" s="275">
        <v>3877.9573445772571</v>
      </c>
      <c r="F226" s="275">
        <v>438209.17993723007</v>
      </c>
    </row>
    <row r="227" spans="1:6" ht="12.75">
      <c r="A227" s="274" t="s">
        <v>898</v>
      </c>
      <c r="B227" s="274" t="s">
        <v>899</v>
      </c>
      <c r="C227" s="274" t="s">
        <v>463</v>
      </c>
      <c r="D227" s="275">
        <v>5</v>
      </c>
      <c r="E227" s="275">
        <v>40632.811764705984</v>
      </c>
      <c r="F227" s="275">
        <v>203164.05882352992</v>
      </c>
    </row>
    <row r="228" spans="1:6" ht="12.75">
      <c r="A228" s="274" t="s">
        <v>900</v>
      </c>
      <c r="B228" s="274" t="s">
        <v>901</v>
      </c>
      <c r="C228" s="274" t="s">
        <v>466</v>
      </c>
      <c r="D228" s="275">
        <v>635.9</v>
      </c>
      <c r="E228" s="275">
        <v>382.06559999999985</v>
      </c>
      <c r="F228" s="275">
        <v>242955.51503999985</v>
      </c>
    </row>
    <row r="229" spans="1:6" ht="12.75">
      <c r="A229" s="274" t="s">
        <v>902</v>
      </c>
      <c r="B229" s="274" t="s">
        <v>903</v>
      </c>
      <c r="C229" s="274" t="s">
        <v>463</v>
      </c>
      <c r="D229" s="275">
        <v>2</v>
      </c>
      <c r="E229" s="275">
        <v>236687.5746666668</v>
      </c>
      <c r="F229" s="275">
        <v>473375.14933333354</v>
      </c>
    </row>
    <row r="230" spans="1:6" ht="12.75">
      <c r="A230" s="274" t="s">
        <v>904</v>
      </c>
      <c r="B230" s="274" t="s">
        <v>905</v>
      </c>
      <c r="C230" s="274" t="s">
        <v>463</v>
      </c>
      <c r="D230" s="275">
        <v>1</v>
      </c>
      <c r="E230" s="275">
        <v>20983.5</v>
      </c>
      <c r="F230" s="275">
        <v>20983.5</v>
      </c>
    </row>
    <row r="231" spans="1:6" ht="12.75">
      <c r="A231" s="274" t="s">
        <v>906</v>
      </c>
      <c r="B231" s="274" t="s">
        <v>907</v>
      </c>
      <c r="C231" s="274" t="s">
        <v>463</v>
      </c>
      <c r="D231" s="275">
        <v>20</v>
      </c>
      <c r="E231" s="275">
        <v>7537.2836000000007</v>
      </c>
      <c r="F231" s="275">
        <v>150745.67200000002</v>
      </c>
    </row>
    <row r="232" spans="1:6" ht="12.75">
      <c r="A232" s="274" t="s">
        <v>908</v>
      </c>
      <c r="B232" s="274" t="s">
        <v>909</v>
      </c>
      <c r="C232" s="274" t="s">
        <v>463</v>
      </c>
      <c r="D232" s="275">
        <v>1</v>
      </c>
      <c r="E232" s="275">
        <v>75960.27</v>
      </c>
      <c r="F232" s="275">
        <v>75960.27</v>
      </c>
    </row>
    <row r="233" spans="1:6" ht="12.75">
      <c r="A233" s="274" t="s">
        <v>910</v>
      </c>
      <c r="B233" s="274" t="s">
        <v>911</v>
      </c>
      <c r="C233" s="274" t="s">
        <v>463</v>
      </c>
      <c r="D233" s="275">
        <v>15.5</v>
      </c>
      <c r="E233" s="275">
        <v>64039.741935483871</v>
      </c>
      <c r="F233" s="275">
        <v>992616</v>
      </c>
    </row>
    <row r="234" spans="1:6" ht="12.75">
      <c r="A234" s="274" t="s">
        <v>912</v>
      </c>
      <c r="B234" s="274" t="s">
        <v>913</v>
      </c>
      <c r="C234" s="274" t="s">
        <v>463</v>
      </c>
      <c r="D234" s="275">
        <v>4</v>
      </c>
      <c r="E234" s="275">
        <v>2250.0059999999999</v>
      </c>
      <c r="F234" s="275">
        <v>9000.0239999999994</v>
      </c>
    </row>
    <row r="235" spans="1:6" ht="12.75">
      <c r="A235" s="274" t="s">
        <v>914</v>
      </c>
      <c r="B235" s="274" t="s">
        <v>915</v>
      </c>
      <c r="C235" s="274" t="s">
        <v>463</v>
      </c>
      <c r="D235" s="275">
        <v>20</v>
      </c>
      <c r="E235" s="275">
        <v>64562.248449612518</v>
      </c>
      <c r="F235" s="275">
        <v>1291244.9689922503</v>
      </c>
    </row>
    <row r="236" spans="1:6" ht="12.75">
      <c r="A236" s="274" t="s">
        <v>916</v>
      </c>
      <c r="B236" s="274" t="s">
        <v>917</v>
      </c>
      <c r="C236" s="274" t="s">
        <v>463</v>
      </c>
      <c r="D236" s="275">
        <v>0</v>
      </c>
      <c r="E236" s="275">
        <v>0</v>
      </c>
      <c r="F236" s="275">
        <v>0</v>
      </c>
    </row>
    <row r="237" spans="1:6" ht="12.75">
      <c r="A237" s="274" t="s">
        <v>918</v>
      </c>
      <c r="B237" s="274" t="s">
        <v>919</v>
      </c>
      <c r="C237" s="274" t="s">
        <v>463</v>
      </c>
      <c r="D237" s="275">
        <v>15</v>
      </c>
      <c r="E237" s="275">
        <v>470.01599999999996</v>
      </c>
      <c r="F237" s="275">
        <v>7050.24</v>
      </c>
    </row>
    <row r="238" spans="1:6" ht="12.75">
      <c r="A238" s="274" t="s">
        <v>920</v>
      </c>
      <c r="B238" s="274" t="s">
        <v>921</v>
      </c>
      <c r="C238" s="274" t="s">
        <v>466</v>
      </c>
      <c r="D238" s="275">
        <v>32</v>
      </c>
      <c r="E238" s="275">
        <v>4.3856250000000001</v>
      </c>
      <c r="F238" s="275">
        <v>140.34</v>
      </c>
    </row>
    <row r="239" spans="1:6" ht="12.75">
      <c r="A239" s="274" t="s">
        <v>922</v>
      </c>
      <c r="B239" s="274" t="s">
        <v>923</v>
      </c>
      <c r="C239" s="274" t="s">
        <v>574</v>
      </c>
      <c r="D239" s="275">
        <v>424</v>
      </c>
      <c r="E239" s="275">
        <v>71.922193396226405</v>
      </c>
      <c r="F239" s="275">
        <v>30495.009999999995</v>
      </c>
    </row>
    <row r="240" spans="1:6" ht="12.75">
      <c r="A240" s="274" t="s">
        <v>924</v>
      </c>
      <c r="B240" s="274" t="s">
        <v>925</v>
      </c>
      <c r="C240" s="274" t="s">
        <v>463</v>
      </c>
      <c r="D240" s="275">
        <v>2</v>
      </c>
      <c r="E240" s="275">
        <v>48854.292792793836</v>
      </c>
      <c r="F240" s="275">
        <v>97708.585585587658</v>
      </c>
    </row>
    <row r="241" spans="1:6" ht="12.75">
      <c r="A241" s="274" t="s">
        <v>926</v>
      </c>
      <c r="B241" s="274" t="s">
        <v>927</v>
      </c>
      <c r="C241" s="274" t="s">
        <v>463</v>
      </c>
      <c r="D241" s="275">
        <v>1956</v>
      </c>
      <c r="E241" s="275">
        <v>112.42400000000002</v>
      </c>
      <c r="F241" s="275">
        <v>219901.34400000001</v>
      </c>
    </row>
    <row r="242" spans="1:6" ht="12.75">
      <c r="A242" s="274" t="s">
        <v>928</v>
      </c>
      <c r="B242" s="274" t="s">
        <v>929</v>
      </c>
      <c r="C242" s="274" t="s">
        <v>463</v>
      </c>
      <c r="D242" s="275">
        <v>2</v>
      </c>
      <c r="E242" s="275">
        <v>7729.15</v>
      </c>
      <c r="F242" s="275">
        <v>15458.3</v>
      </c>
    </row>
    <row r="243" spans="1:6" ht="12.75">
      <c r="A243" s="274" t="s">
        <v>930</v>
      </c>
      <c r="B243" s="274" t="s">
        <v>931</v>
      </c>
      <c r="C243" s="274" t="s">
        <v>463</v>
      </c>
      <c r="D243" s="275">
        <v>1</v>
      </c>
      <c r="E243" s="275">
        <v>72383.489750000008</v>
      </c>
      <c r="F243" s="275">
        <v>72383.489750000008</v>
      </c>
    </row>
    <row r="244" spans="1:6" ht="12.75">
      <c r="A244" s="274" t="s">
        <v>932</v>
      </c>
      <c r="B244" s="274" t="s">
        <v>933</v>
      </c>
      <c r="C244" s="274" t="s">
        <v>463</v>
      </c>
      <c r="D244" s="275">
        <v>435</v>
      </c>
      <c r="E244" s="275">
        <v>6101.9872805604109</v>
      </c>
      <c r="F244" s="275">
        <v>2654364.4670437784</v>
      </c>
    </row>
    <row r="245" spans="1:6" ht="12.75">
      <c r="A245" s="274" t="s">
        <v>934</v>
      </c>
      <c r="B245" s="274" t="s">
        <v>935</v>
      </c>
      <c r="C245" s="274" t="s">
        <v>574</v>
      </c>
      <c r="D245" s="275">
        <v>176</v>
      </c>
      <c r="E245" s="275">
        <v>309.166</v>
      </c>
      <c r="F245" s="275">
        <v>54413.216000000008</v>
      </c>
    </row>
    <row r="246" spans="1:6" ht="12.75">
      <c r="A246" s="274" t="s">
        <v>936</v>
      </c>
      <c r="B246" s="274" t="s">
        <v>937</v>
      </c>
      <c r="C246" s="274" t="s">
        <v>463</v>
      </c>
      <c r="D246" s="275">
        <v>1</v>
      </c>
      <c r="E246" s="275">
        <v>183922.50799999997</v>
      </c>
      <c r="F246" s="275">
        <v>183922.50799999997</v>
      </c>
    </row>
    <row r="247" spans="1:6" ht="12.75">
      <c r="A247" s="274" t="s">
        <v>938</v>
      </c>
      <c r="B247" s="274" t="s">
        <v>939</v>
      </c>
      <c r="C247" s="274" t="s">
        <v>463</v>
      </c>
      <c r="D247" s="275">
        <v>1200</v>
      </c>
      <c r="E247" s="275">
        <v>70.489999999999995</v>
      </c>
      <c r="F247" s="275">
        <v>84588</v>
      </c>
    </row>
    <row r="248" spans="1:6" ht="12.75">
      <c r="A248" s="274" t="s">
        <v>940</v>
      </c>
      <c r="B248" s="274" t="s">
        <v>941</v>
      </c>
      <c r="C248" s="274" t="s">
        <v>463</v>
      </c>
      <c r="D248" s="275">
        <v>6731</v>
      </c>
      <c r="E248" s="275">
        <v>248.61645560555655</v>
      </c>
      <c r="F248" s="275">
        <v>1673437.3626810007</v>
      </c>
    </row>
    <row r="249" spans="1:6" ht="12.75">
      <c r="A249" s="274" t="s">
        <v>942</v>
      </c>
      <c r="B249" s="274" t="s">
        <v>943</v>
      </c>
      <c r="C249" s="274" t="s">
        <v>463</v>
      </c>
      <c r="D249" s="275">
        <v>2</v>
      </c>
      <c r="E249" s="275">
        <v>1353.407999999999</v>
      </c>
      <c r="F249" s="275">
        <v>2706.815999999998</v>
      </c>
    </row>
    <row r="250" spans="1:6" ht="12.75">
      <c r="A250" s="274" t="s">
        <v>944</v>
      </c>
      <c r="B250" s="274" t="s">
        <v>945</v>
      </c>
      <c r="C250" s="274" t="s">
        <v>463</v>
      </c>
      <c r="D250" s="275">
        <v>1</v>
      </c>
      <c r="E250" s="275">
        <v>101612.04700000001</v>
      </c>
      <c r="F250" s="275">
        <v>101612.04700000001</v>
      </c>
    </row>
    <row r="251" spans="1:6" ht="12.75">
      <c r="A251" s="274" t="s">
        <v>946</v>
      </c>
      <c r="B251" s="274" t="s">
        <v>947</v>
      </c>
      <c r="C251" s="274" t="s">
        <v>463</v>
      </c>
      <c r="D251" s="275">
        <v>940</v>
      </c>
      <c r="E251" s="275">
        <v>148.56528530351301</v>
      </c>
      <c r="F251" s="275">
        <v>139651.36818530221</v>
      </c>
    </row>
    <row r="252" spans="1:6" ht="12.75">
      <c r="A252" s="274" t="s">
        <v>948</v>
      </c>
      <c r="B252" s="274" t="s">
        <v>949</v>
      </c>
      <c r="C252" s="274" t="s">
        <v>463</v>
      </c>
      <c r="D252" s="275">
        <v>0</v>
      </c>
      <c r="E252" s="275">
        <v>0</v>
      </c>
      <c r="F252" s="275">
        <v>-2.682209014892578E-9</v>
      </c>
    </row>
    <row r="253" spans="1:6" ht="12.75">
      <c r="A253" s="274" t="s">
        <v>950</v>
      </c>
      <c r="B253" s="274" t="s">
        <v>951</v>
      </c>
      <c r="C253" s="274" t="s">
        <v>463</v>
      </c>
      <c r="D253" s="275">
        <v>7</v>
      </c>
      <c r="E253" s="275">
        <v>3047.7150000000001</v>
      </c>
      <c r="F253" s="275">
        <v>21334.005000000001</v>
      </c>
    </row>
    <row r="254" spans="1:6" ht="12.75">
      <c r="A254" s="274" t="s">
        <v>952</v>
      </c>
      <c r="B254" s="274" t="s">
        <v>953</v>
      </c>
      <c r="C254" s="274" t="s">
        <v>574</v>
      </c>
      <c r="D254" s="275">
        <v>818</v>
      </c>
      <c r="E254" s="275">
        <v>41.085286570544056</v>
      </c>
      <c r="F254" s="275">
        <v>33607.764414705038</v>
      </c>
    </row>
    <row r="255" spans="1:6" ht="12.75">
      <c r="A255" s="274" t="s">
        <v>954</v>
      </c>
      <c r="B255" s="274" t="s">
        <v>955</v>
      </c>
      <c r="C255" s="274" t="s">
        <v>466</v>
      </c>
      <c r="D255" s="275">
        <v>1600</v>
      </c>
      <c r="E255" s="275">
        <v>78.015050000000002</v>
      </c>
      <c r="F255" s="275">
        <v>124824.08</v>
      </c>
    </row>
    <row r="256" spans="1:6" ht="12.75">
      <c r="A256" s="274" t="s">
        <v>956</v>
      </c>
      <c r="B256" s="274" t="s">
        <v>957</v>
      </c>
      <c r="C256" s="274" t="s">
        <v>463</v>
      </c>
      <c r="D256" s="275">
        <v>0</v>
      </c>
      <c r="E256" s="275">
        <v>0</v>
      </c>
      <c r="F256" s="275">
        <v>0</v>
      </c>
    </row>
    <row r="257" spans="1:6" ht="12.75">
      <c r="A257" s="274" t="s">
        <v>958</v>
      </c>
      <c r="B257" s="274" t="s">
        <v>959</v>
      </c>
      <c r="C257" s="274" t="s">
        <v>463</v>
      </c>
      <c r="D257" s="275">
        <v>2</v>
      </c>
      <c r="E257" s="275">
        <v>1410</v>
      </c>
      <c r="F257" s="275">
        <v>2820</v>
      </c>
    </row>
    <row r="258" spans="1:6" ht="12.75">
      <c r="A258" s="274" t="s">
        <v>960</v>
      </c>
      <c r="B258" s="274" t="s">
        <v>961</v>
      </c>
      <c r="C258" s="274" t="s">
        <v>463</v>
      </c>
      <c r="D258" s="275">
        <v>0</v>
      </c>
      <c r="E258" s="275">
        <v>0</v>
      </c>
      <c r="F258" s="275">
        <v>0</v>
      </c>
    </row>
    <row r="259" spans="1:6" ht="12.75">
      <c r="A259" s="274" t="s">
        <v>962</v>
      </c>
      <c r="B259" s="274" t="s">
        <v>963</v>
      </c>
      <c r="C259" s="274" t="s">
        <v>574</v>
      </c>
      <c r="D259" s="275">
        <v>1000</v>
      </c>
      <c r="E259" s="275">
        <v>85</v>
      </c>
      <c r="F259" s="275">
        <v>85000</v>
      </c>
    </row>
    <row r="260" spans="1:6" ht="12.75">
      <c r="A260" s="274" t="s">
        <v>964</v>
      </c>
      <c r="B260" s="274" t="s">
        <v>965</v>
      </c>
      <c r="C260" s="274" t="s">
        <v>574</v>
      </c>
      <c r="D260" s="275">
        <v>200</v>
      </c>
      <c r="E260" s="275">
        <v>110</v>
      </c>
      <c r="F260" s="275">
        <v>22000</v>
      </c>
    </row>
    <row r="261" spans="1:6" ht="12.75">
      <c r="A261" s="274" t="s">
        <v>966</v>
      </c>
      <c r="B261" s="274" t="s">
        <v>967</v>
      </c>
      <c r="C261" s="274" t="s">
        <v>463</v>
      </c>
      <c r="D261" s="275">
        <v>1</v>
      </c>
      <c r="E261" s="275">
        <v>69865</v>
      </c>
      <c r="F261" s="275">
        <v>69865</v>
      </c>
    </row>
    <row r="262" spans="1:6" ht="12.75">
      <c r="A262" s="274" t="s">
        <v>968</v>
      </c>
      <c r="B262" s="274" t="s">
        <v>969</v>
      </c>
      <c r="C262" s="274" t="s">
        <v>463</v>
      </c>
      <c r="D262" s="275">
        <v>5</v>
      </c>
      <c r="E262" s="275">
        <v>13274.35</v>
      </c>
      <c r="F262" s="275">
        <v>66371.75</v>
      </c>
    </row>
    <row r="263" spans="1:6" ht="12.75">
      <c r="A263" s="274" t="s">
        <v>970</v>
      </c>
      <c r="B263" s="274" t="s">
        <v>971</v>
      </c>
      <c r="C263" s="274" t="s">
        <v>463</v>
      </c>
      <c r="D263" s="275">
        <v>2</v>
      </c>
      <c r="E263" s="275">
        <v>46423.374866666672</v>
      </c>
      <c r="F263" s="275">
        <v>92846.74973333333</v>
      </c>
    </row>
    <row r="264" spans="1:6" ht="12.75">
      <c r="A264" s="274" t="s">
        <v>972</v>
      </c>
      <c r="B264" s="274" t="s">
        <v>973</v>
      </c>
      <c r="C264" s="274" t="s">
        <v>466</v>
      </c>
      <c r="D264" s="275">
        <v>0</v>
      </c>
      <c r="E264" s="275">
        <v>0</v>
      </c>
      <c r="F264" s="275">
        <v>0</v>
      </c>
    </row>
    <row r="265" spans="1:6" ht="12.75">
      <c r="A265" s="274" t="s">
        <v>974</v>
      </c>
      <c r="B265" s="274" t="s">
        <v>975</v>
      </c>
      <c r="C265" s="274" t="s">
        <v>466</v>
      </c>
      <c r="D265" s="275">
        <v>0</v>
      </c>
      <c r="E265" s="275">
        <v>0</v>
      </c>
      <c r="F265" s="275">
        <v>0</v>
      </c>
    </row>
    <row r="266" spans="1:6" ht="12.75">
      <c r="A266" s="274" t="s">
        <v>976</v>
      </c>
      <c r="B266" s="274" t="s">
        <v>977</v>
      </c>
      <c r="C266" s="274" t="s">
        <v>463</v>
      </c>
      <c r="D266" s="275">
        <v>1</v>
      </c>
      <c r="E266" s="275">
        <v>44604.800000000003</v>
      </c>
      <c r="F266" s="275">
        <v>44604.800000000003</v>
      </c>
    </row>
    <row r="267" spans="1:6" ht="12.75">
      <c r="A267" s="274" t="s">
        <v>978</v>
      </c>
      <c r="B267" s="274" t="s">
        <v>979</v>
      </c>
      <c r="C267" s="274" t="s">
        <v>463</v>
      </c>
      <c r="D267" s="275">
        <v>0</v>
      </c>
      <c r="E267" s="275">
        <v>0</v>
      </c>
      <c r="F267" s="275">
        <v>-9.3132257461547854E-12</v>
      </c>
    </row>
    <row r="268" spans="1:6" ht="12.75">
      <c r="A268" s="274" t="s">
        <v>980</v>
      </c>
      <c r="B268" s="274" t="s">
        <v>981</v>
      </c>
      <c r="C268" s="274" t="s">
        <v>463</v>
      </c>
      <c r="D268" s="275">
        <v>108</v>
      </c>
      <c r="E268" s="275">
        <v>290.43647999999996</v>
      </c>
      <c r="F268" s="275">
        <v>31367.139839999993</v>
      </c>
    </row>
    <row r="269" spans="1:6" ht="12.75">
      <c r="A269" s="274" t="s">
        <v>982</v>
      </c>
      <c r="B269" s="274" t="s">
        <v>983</v>
      </c>
      <c r="C269" s="274" t="s">
        <v>463</v>
      </c>
      <c r="D269" s="275">
        <v>10</v>
      </c>
      <c r="E269" s="275">
        <v>4151.0342000000001</v>
      </c>
      <c r="F269" s="275">
        <v>41510.342000000004</v>
      </c>
    </row>
    <row r="270" spans="1:6" ht="12.75">
      <c r="A270" s="274" t="s">
        <v>984</v>
      </c>
      <c r="B270" s="274" t="s">
        <v>985</v>
      </c>
      <c r="C270" s="274" t="s">
        <v>463</v>
      </c>
      <c r="D270" s="275">
        <v>175</v>
      </c>
      <c r="E270" s="275">
        <v>491.25060342857148</v>
      </c>
      <c r="F270" s="275">
        <v>85968.85560000001</v>
      </c>
    </row>
    <row r="271" spans="1:6" ht="12.75">
      <c r="A271" s="274" t="s">
        <v>986</v>
      </c>
      <c r="B271" s="274" t="s">
        <v>987</v>
      </c>
      <c r="C271" s="274" t="s">
        <v>463</v>
      </c>
      <c r="D271" s="275">
        <v>32</v>
      </c>
      <c r="E271" s="275">
        <v>645.41985218750017</v>
      </c>
      <c r="F271" s="275">
        <v>20653.435270000005</v>
      </c>
    </row>
    <row r="272" spans="1:6" ht="12.75">
      <c r="A272" s="274" t="s">
        <v>988</v>
      </c>
      <c r="B272" s="274" t="s">
        <v>989</v>
      </c>
      <c r="C272" s="274" t="s">
        <v>463</v>
      </c>
      <c r="D272" s="275">
        <v>28</v>
      </c>
      <c r="E272" s="275">
        <v>403.15876923079998</v>
      </c>
      <c r="F272" s="275">
        <v>11288.445538462396</v>
      </c>
    </row>
    <row r="273" spans="1:6" ht="12.75">
      <c r="A273" s="274" t="s">
        <v>990</v>
      </c>
      <c r="B273" s="274" t="s">
        <v>991</v>
      </c>
      <c r="C273" s="274" t="s">
        <v>463</v>
      </c>
      <c r="D273" s="275">
        <v>14</v>
      </c>
      <c r="E273" s="275">
        <v>62586.11</v>
      </c>
      <c r="F273" s="275">
        <v>876205.54</v>
      </c>
    </row>
    <row r="274" spans="1:6" ht="12.75">
      <c r="A274" s="274" t="s">
        <v>992</v>
      </c>
      <c r="B274" s="274" t="s">
        <v>993</v>
      </c>
      <c r="C274" s="274" t="s">
        <v>463</v>
      </c>
      <c r="D274" s="275">
        <v>40</v>
      </c>
      <c r="E274" s="275">
        <v>823.67999999999984</v>
      </c>
      <c r="F274" s="275">
        <v>32947.199999999997</v>
      </c>
    </row>
    <row r="275" spans="1:6" ht="12.75">
      <c r="A275" s="274" t="s">
        <v>994</v>
      </c>
      <c r="B275" s="274" t="s">
        <v>995</v>
      </c>
      <c r="C275" s="274" t="s">
        <v>463</v>
      </c>
      <c r="D275" s="275">
        <v>3469</v>
      </c>
      <c r="E275" s="275">
        <v>34.061479747242117</v>
      </c>
      <c r="F275" s="275">
        <v>118159.27324318289</v>
      </c>
    </row>
    <row r="276" spans="1:6" ht="12.75">
      <c r="A276" s="274" t="s">
        <v>996</v>
      </c>
      <c r="B276" s="274" t="s">
        <v>997</v>
      </c>
      <c r="C276" s="274" t="s">
        <v>463</v>
      </c>
      <c r="D276" s="275">
        <v>1200</v>
      </c>
      <c r="E276" s="275">
        <v>66.210250000000002</v>
      </c>
      <c r="F276" s="275">
        <v>79452.3</v>
      </c>
    </row>
    <row r="277" spans="1:6" ht="12.75">
      <c r="A277" s="274" t="s">
        <v>998</v>
      </c>
      <c r="B277" s="274" t="s">
        <v>999</v>
      </c>
      <c r="C277" s="274" t="s">
        <v>463</v>
      </c>
      <c r="D277" s="275">
        <v>1</v>
      </c>
      <c r="E277" s="275">
        <v>19347.331999999991</v>
      </c>
      <c r="F277" s="275">
        <v>19347.331999999991</v>
      </c>
    </row>
    <row r="278" spans="1:6" ht="12.75">
      <c r="A278" s="274" t="s">
        <v>1000</v>
      </c>
      <c r="B278" s="274" t="s">
        <v>1001</v>
      </c>
      <c r="C278" s="274" t="s">
        <v>574</v>
      </c>
      <c r="D278" s="275">
        <v>1000</v>
      </c>
      <c r="E278" s="275">
        <v>85</v>
      </c>
      <c r="F278" s="275">
        <v>85000</v>
      </c>
    </row>
    <row r="279" spans="1:6" ht="12.75">
      <c r="A279" s="274" t="s">
        <v>1002</v>
      </c>
      <c r="B279" s="274" t="s">
        <v>1003</v>
      </c>
      <c r="C279" s="274" t="s">
        <v>574</v>
      </c>
      <c r="D279" s="275">
        <v>90</v>
      </c>
      <c r="E279" s="275">
        <v>110</v>
      </c>
      <c r="F279" s="275">
        <v>9900</v>
      </c>
    </row>
    <row r="280" spans="1:6" ht="12.75">
      <c r="A280" s="274" t="s">
        <v>1004</v>
      </c>
      <c r="B280" s="274" t="s">
        <v>1005</v>
      </c>
      <c r="C280" s="274" t="s">
        <v>463</v>
      </c>
      <c r="D280" s="275">
        <v>0</v>
      </c>
      <c r="E280" s="275">
        <v>0</v>
      </c>
      <c r="F280" s="275">
        <v>-4.3027102947235108E-9</v>
      </c>
    </row>
    <row r="281" spans="1:6" ht="12.75">
      <c r="A281" s="274" t="s">
        <v>1006</v>
      </c>
      <c r="B281" s="274" t="s">
        <v>1007</v>
      </c>
      <c r="C281" s="274" t="s">
        <v>463</v>
      </c>
      <c r="D281" s="275">
        <v>0</v>
      </c>
      <c r="E281" s="275">
        <v>0</v>
      </c>
      <c r="F281" s="275">
        <v>1.8626451492309571E-11</v>
      </c>
    </row>
    <row r="282" spans="1:6" ht="12.75">
      <c r="A282" s="274" t="s">
        <v>1008</v>
      </c>
      <c r="B282" s="274" t="s">
        <v>1009</v>
      </c>
      <c r="C282" s="274" t="s">
        <v>463</v>
      </c>
      <c r="D282" s="275">
        <v>45</v>
      </c>
      <c r="E282" s="275">
        <v>3994.3517139715286</v>
      </c>
      <c r="F282" s="275">
        <v>179745.82712871878</v>
      </c>
    </row>
    <row r="283" spans="1:6" ht="12.75">
      <c r="A283" s="274" t="s">
        <v>1010</v>
      </c>
      <c r="B283" s="274" t="s">
        <v>1011</v>
      </c>
      <c r="C283" s="274" t="s">
        <v>463</v>
      </c>
      <c r="D283" s="275">
        <v>4</v>
      </c>
      <c r="E283" s="275">
        <v>2306.060939999998</v>
      </c>
      <c r="F283" s="275">
        <v>9224.2437599999921</v>
      </c>
    </row>
    <row r="284" spans="1:6" ht="12.75">
      <c r="A284" s="274" t="s">
        <v>1012</v>
      </c>
      <c r="B284" s="274" t="s">
        <v>1013</v>
      </c>
      <c r="C284" s="274" t="s">
        <v>463</v>
      </c>
      <c r="D284" s="275">
        <v>60</v>
      </c>
      <c r="E284" s="275">
        <v>267.57603333333333</v>
      </c>
      <c r="F284" s="275">
        <v>16054.562</v>
      </c>
    </row>
    <row r="285" spans="1:6" ht="12.75">
      <c r="A285" s="274" t="s">
        <v>1014</v>
      </c>
      <c r="B285" s="274" t="s">
        <v>1015</v>
      </c>
      <c r="C285" s="274" t="s">
        <v>463</v>
      </c>
      <c r="D285" s="275">
        <v>0</v>
      </c>
      <c r="E285" s="275">
        <v>0</v>
      </c>
      <c r="F285" s="275">
        <v>0</v>
      </c>
    </row>
    <row r="286" spans="1:6" ht="12.75">
      <c r="A286" s="274" t="s">
        <v>1016</v>
      </c>
      <c r="B286" s="274" t="s">
        <v>1017</v>
      </c>
      <c r="C286" s="274" t="s">
        <v>463</v>
      </c>
      <c r="D286" s="275">
        <v>42</v>
      </c>
      <c r="E286" s="275">
        <v>357.76766666666663</v>
      </c>
      <c r="F286" s="275">
        <v>15026.242</v>
      </c>
    </row>
    <row r="287" spans="1:6" ht="12.75">
      <c r="A287" s="274" t="s">
        <v>1018</v>
      </c>
      <c r="B287" s="274" t="s">
        <v>1019</v>
      </c>
      <c r="C287" s="274" t="s">
        <v>463</v>
      </c>
      <c r="D287" s="275">
        <v>0</v>
      </c>
      <c r="E287" s="275">
        <v>0</v>
      </c>
      <c r="F287" s="275">
        <v>0</v>
      </c>
    </row>
    <row r="288" spans="1:6" ht="12.75">
      <c r="A288" s="274" t="s">
        <v>1020</v>
      </c>
      <c r="B288" s="274" t="s">
        <v>1021</v>
      </c>
      <c r="C288" s="274" t="s">
        <v>463</v>
      </c>
      <c r="D288" s="275">
        <v>300</v>
      </c>
      <c r="E288" s="275">
        <v>208.77</v>
      </c>
      <c r="F288" s="275">
        <v>62631</v>
      </c>
    </row>
    <row r="289" spans="1:6" ht="12.75">
      <c r="A289" s="274" t="s">
        <v>1022</v>
      </c>
      <c r="B289" s="274" t="s">
        <v>1023</v>
      </c>
      <c r="C289" s="274" t="s">
        <v>463</v>
      </c>
      <c r="D289" s="275">
        <v>20</v>
      </c>
      <c r="E289" s="275">
        <v>513.57420000000002</v>
      </c>
      <c r="F289" s="275">
        <v>10271.483999999999</v>
      </c>
    </row>
    <row r="290" spans="1:6" ht="12.75">
      <c r="A290" s="274" t="s">
        <v>1024</v>
      </c>
      <c r="B290" s="274" t="s">
        <v>1025</v>
      </c>
      <c r="C290" s="274" t="s">
        <v>463</v>
      </c>
      <c r="D290" s="275">
        <v>5</v>
      </c>
      <c r="E290" s="275">
        <v>3000</v>
      </c>
      <c r="F290" s="275">
        <v>15000</v>
      </c>
    </row>
    <row r="291" spans="1:6" ht="12.75">
      <c r="A291" s="274" t="s">
        <v>1026</v>
      </c>
      <c r="B291" s="274" t="s">
        <v>1027</v>
      </c>
      <c r="C291" s="274" t="s">
        <v>463</v>
      </c>
      <c r="D291" s="275">
        <v>11</v>
      </c>
      <c r="E291" s="275">
        <v>1150</v>
      </c>
      <c r="F291" s="275">
        <v>12650</v>
      </c>
    </row>
    <row r="292" spans="1:6" ht="12.75">
      <c r="A292" s="274" t="s">
        <v>1028</v>
      </c>
      <c r="B292" s="274" t="s">
        <v>1029</v>
      </c>
      <c r="C292" s="274" t="s">
        <v>463</v>
      </c>
      <c r="D292" s="275">
        <v>2</v>
      </c>
      <c r="E292" s="275">
        <v>625</v>
      </c>
      <c r="F292" s="275">
        <v>1250</v>
      </c>
    </row>
    <row r="293" spans="1:6" ht="12.75">
      <c r="A293" s="274" t="s">
        <v>1030</v>
      </c>
      <c r="B293" s="274" t="s">
        <v>1031</v>
      </c>
      <c r="C293" s="274" t="s">
        <v>463</v>
      </c>
      <c r="D293" s="275">
        <v>10</v>
      </c>
      <c r="E293" s="275">
        <v>225</v>
      </c>
      <c r="F293" s="275">
        <v>2250</v>
      </c>
    </row>
    <row r="294" spans="1:6" ht="12.75">
      <c r="A294" s="274" t="s">
        <v>1032</v>
      </c>
      <c r="B294" s="274" t="s">
        <v>1033</v>
      </c>
      <c r="C294" s="274" t="s">
        <v>466</v>
      </c>
      <c r="D294" s="275">
        <v>0</v>
      </c>
      <c r="E294" s="275">
        <v>0</v>
      </c>
      <c r="F294" s="275">
        <v>0</v>
      </c>
    </row>
    <row r="295" spans="1:6" ht="12.75">
      <c r="A295" s="274" t="s">
        <v>1034</v>
      </c>
      <c r="B295" s="274" t="s">
        <v>1035</v>
      </c>
      <c r="C295" s="274" t="s">
        <v>463</v>
      </c>
      <c r="D295" s="275">
        <v>72</v>
      </c>
      <c r="E295" s="275">
        <v>172.6875</v>
      </c>
      <c r="F295" s="275">
        <v>12433.5</v>
      </c>
    </row>
    <row r="296" spans="1:6" ht="12.75">
      <c r="A296" s="274" t="s">
        <v>1036</v>
      </c>
      <c r="B296" s="274" t="s">
        <v>1037</v>
      </c>
      <c r="C296" s="274" t="s">
        <v>463</v>
      </c>
      <c r="D296" s="275">
        <v>175</v>
      </c>
      <c r="E296" s="275">
        <v>887.76805223386066</v>
      </c>
      <c r="F296" s="275">
        <v>155359.40914092562</v>
      </c>
    </row>
    <row r="297" spans="1:6" ht="12.75">
      <c r="A297" s="274" t="s">
        <v>1038</v>
      </c>
      <c r="B297" s="274" t="s">
        <v>1039</v>
      </c>
      <c r="C297" s="274" t="s">
        <v>463</v>
      </c>
      <c r="D297" s="275">
        <v>1</v>
      </c>
      <c r="E297" s="275">
        <v>138150</v>
      </c>
      <c r="F297" s="275">
        <v>138150</v>
      </c>
    </row>
    <row r="298" spans="1:6" ht="12.75">
      <c r="A298" s="274" t="s">
        <v>1040</v>
      </c>
      <c r="B298" s="274" t="s">
        <v>1041</v>
      </c>
      <c r="C298" s="274" t="s">
        <v>1042</v>
      </c>
      <c r="D298" s="275">
        <v>177</v>
      </c>
      <c r="E298" s="275">
        <v>143.17866000000006</v>
      </c>
      <c r="F298" s="275">
        <v>25342.622820000004</v>
      </c>
    </row>
    <row r="299" spans="1:6" ht="12.75">
      <c r="A299" s="274" t="s">
        <v>1043</v>
      </c>
      <c r="B299" s="274" t="s">
        <v>1044</v>
      </c>
      <c r="C299" s="274" t="s">
        <v>1042</v>
      </c>
      <c r="D299" s="275">
        <v>1065</v>
      </c>
      <c r="E299" s="275">
        <v>61.238877568493564</v>
      </c>
      <c r="F299" s="275">
        <v>65219.40461044565</v>
      </c>
    </row>
    <row r="300" spans="1:6" ht="12.75">
      <c r="A300" s="274" t="s">
        <v>1045</v>
      </c>
      <c r="B300" s="274" t="s">
        <v>1046</v>
      </c>
      <c r="C300" s="274" t="s">
        <v>463</v>
      </c>
      <c r="D300" s="275">
        <v>34</v>
      </c>
      <c r="E300" s="275">
        <v>80612.391891891879</v>
      </c>
      <c r="F300" s="275">
        <v>2740821.3243243243</v>
      </c>
    </row>
    <row r="301" spans="1:6" ht="12.75">
      <c r="A301" s="274" t="s">
        <v>1047</v>
      </c>
      <c r="B301" s="274" t="s">
        <v>1048</v>
      </c>
      <c r="C301" s="274" t="s">
        <v>463</v>
      </c>
      <c r="D301" s="275">
        <v>6</v>
      </c>
      <c r="E301" s="275">
        <v>3315.6</v>
      </c>
      <c r="F301" s="275">
        <v>19893.599999999999</v>
      </c>
    </row>
    <row r="302" spans="1:6" ht="12.75">
      <c r="A302" s="274" t="s">
        <v>1049</v>
      </c>
      <c r="B302" s="274" t="s">
        <v>1050</v>
      </c>
      <c r="C302" s="274" t="s">
        <v>463</v>
      </c>
      <c r="D302" s="275">
        <v>0</v>
      </c>
      <c r="E302" s="275">
        <v>0</v>
      </c>
      <c r="F302" s="275">
        <v>0</v>
      </c>
    </row>
    <row r="303" spans="1:6" ht="12.75">
      <c r="A303" s="274" t="s">
        <v>1051</v>
      </c>
      <c r="B303" s="274" t="s">
        <v>1052</v>
      </c>
      <c r="C303" s="274" t="s">
        <v>463</v>
      </c>
      <c r="D303" s="275">
        <v>1</v>
      </c>
      <c r="E303" s="275">
        <v>3591.9</v>
      </c>
      <c r="F303" s="275">
        <v>3591.9</v>
      </c>
    </row>
    <row r="304" spans="1:6" ht="12.75">
      <c r="A304" s="274" t="s">
        <v>1053</v>
      </c>
      <c r="B304" s="274" t="s">
        <v>1054</v>
      </c>
      <c r="C304" s="274" t="s">
        <v>463</v>
      </c>
      <c r="D304" s="275">
        <v>1</v>
      </c>
      <c r="E304" s="275">
        <v>208330.2</v>
      </c>
      <c r="F304" s="275">
        <v>208330.2</v>
      </c>
    </row>
    <row r="305" spans="1:6" ht="12.75">
      <c r="A305" s="274" t="s">
        <v>1055</v>
      </c>
      <c r="B305" s="274" t="s">
        <v>1056</v>
      </c>
      <c r="C305" s="274" t="s">
        <v>463</v>
      </c>
      <c r="D305" s="275">
        <v>37</v>
      </c>
      <c r="E305" s="275">
        <v>1001.5875</v>
      </c>
      <c r="F305" s="275">
        <v>37058.737500000003</v>
      </c>
    </row>
    <row r="306" spans="1:6" ht="12.75">
      <c r="A306" s="274" t="s">
        <v>1057</v>
      </c>
      <c r="B306" s="274" t="s">
        <v>1058</v>
      </c>
      <c r="C306" s="274" t="s">
        <v>463</v>
      </c>
      <c r="D306" s="275">
        <v>228</v>
      </c>
      <c r="E306" s="275">
        <v>53.394269213695082</v>
      </c>
      <c r="F306" s="275">
        <v>12173.893380722478</v>
      </c>
    </row>
    <row r="307" spans="1:6" ht="12.75">
      <c r="A307" s="274" t="s">
        <v>1059</v>
      </c>
      <c r="B307" s="274" t="s">
        <v>1060</v>
      </c>
      <c r="C307" s="274" t="s">
        <v>463</v>
      </c>
      <c r="D307" s="275">
        <v>1000</v>
      </c>
      <c r="E307" s="275">
        <v>69.075000000000003</v>
      </c>
      <c r="F307" s="275">
        <v>69075</v>
      </c>
    </row>
    <row r="308" spans="1:6" ht="12.75">
      <c r="A308" s="274" t="s">
        <v>1061</v>
      </c>
      <c r="B308" s="274" t="s">
        <v>1062</v>
      </c>
      <c r="C308" s="274" t="s">
        <v>463</v>
      </c>
      <c r="D308" s="275">
        <v>50</v>
      </c>
      <c r="E308" s="275">
        <v>1036.125</v>
      </c>
      <c r="F308" s="275">
        <v>51806.25</v>
      </c>
    </row>
    <row r="309" spans="1:6" ht="12.75">
      <c r="A309" s="274" t="s">
        <v>1063</v>
      </c>
      <c r="B309" s="274" t="s">
        <v>1064</v>
      </c>
      <c r="C309" s="274" t="s">
        <v>463</v>
      </c>
      <c r="D309" s="275">
        <v>941</v>
      </c>
      <c r="E309" s="275">
        <v>260.40424705232067</v>
      </c>
      <c r="F309" s="275">
        <v>245040.39647623376</v>
      </c>
    </row>
    <row r="310" spans="1:6" ht="12.75">
      <c r="A310" s="274" t="s">
        <v>1065</v>
      </c>
      <c r="B310" s="274" t="s">
        <v>1066</v>
      </c>
      <c r="C310" s="274" t="s">
        <v>463</v>
      </c>
      <c r="D310" s="275">
        <v>688</v>
      </c>
      <c r="E310" s="275">
        <v>114.43249367385042</v>
      </c>
      <c r="F310" s="275">
        <v>78729.555647609086</v>
      </c>
    </row>
    <row r="311" spans="1:6" ht="12.75">
      <c r="A311" s="274" t="s">
        <v>1067</v>
      </c>
      <c r="B311" s="274" t="s">
        <v>1068</v>
      </c>
      <c r="C311" s="274" t="s">
        <v>463</v>
      </c>
      <c r="D311" s="275">
        <v>0</v>
      </c>
      <c r="E311" s="275">
        <v>0</v>
      </c>
      <c r="F311" s="275">
        <v>0</v>
      </c>
    </row>
    <row r="312" spans="1:6" ht="12.75">
      <c r="A312" s="274" t="s">
        <v>1069</v>
      </c>
      <c r="B312" s="274" t="s">
        <v>1070</v>
      </c>
      <c r="C312" s="274" t="s">
        <v>463</v>
      </c>
      <c r="D312" s="275">
        <v>15</v>
      </c>
      <c r="E312" s="275">
        <v>1390.71</v>
      </c>
      <c r="F312" s="275">
        <v>20860.650000000001</v>
      </c>
    </row>
    <row r="313" spans="1:6" ht="12.75">
      <c r="A313" s="274" t="s">
        <v>1071</v>
      </c>
      <c r="B313" s="274" t="s">
        <v>1072</v>
      </c>
      <c r="C313" s="274" t="s">
        <v>463</v>
      </c>
      <c r="D313" s="275">
        <v>80</v>
      </c>
      <c r="E313" s="275">
        <v>110.52</v>
      </c>
      <c r="F313" s="275">
        <v>8841.6</v>
      </c>
    </row>
    <row r="314" spans="1:6" ht="12.75">
      <c r="A314" s="274" t="s">
        <v>1073</v>
      </c>
      <c r="B314" s="274" t="s">
        <v>1074</v>
      </c>
      <c r="C314" s="274" t="s">
        <v>463</v>
      </c>
      <c r="D314" s="275">
        <v>0</v>
      </c>
      <c r="E314" s="275">
        <v>0</v>
      </c>
      <c r="F314" s="275">
        <v>0</v>
      </c>
    </row>
    <row r="315" spans="1:6" ht="12.75">
      <c r="A315" s="274" t="s">
        <v>1075</v>
      </c>
      <c r="B315" s="274" t="s">
        <v>1076</v>
      </c>
      <c r="C315" s="274" t="s">
        <v>463</v>
      </c>
      <c r="D315" s="275">
        <v>20</v>
      </c>
      <c r="E315" s="275">
        <v>24.866999999999997</v>
      </c>
      <c r="F315" s="275">
        <v>497.33999999999992</v>
      </c>
    </row>
    <row r="316" spans="1:6" ht="12.75">
      <c r="A316" s="274" t="s">
        <v>1077</v>
      </c>
      <c r="B316" s="274" t="s">
        <v>1078</v>
      </c>
      <c r="C316" s="274" t="s">
        <v>463</v>
      </c>
      <c r="D316" s="275">
        <v>60</v>
      </c>
      <c r="E316" s="275">
        <v>202.62</v>
      </c>
      <c r="F316" s="275">
        <v>12157.2</v>
      </c>
    </row>
    <row r="317" spans="1:6" ht="12.75">
      <c r="A317" s="274" t="s">
        <v>1079</v>
      </c>
      <c r="B317" s="274" t="s">
        <v>1080</v>
      </c>
      <c r="C317" s="274" t="s">
        <v>463</v>
      </c>
      <c r="D317" s="275">
        <v>100</v>
      </c>
      <c r="E317" s="275">
        <v>59.0304</v>
      </c>
      <c r="F317" s="275">
        <v>5903.04</v>
      </c>
    </row>
    <row r="318" spans="1:6" ht="12.75">
      <c r="A318" s="274" t="s">
        <v>1081</v>
      </c>
      <c r="B318" s="274" t="s">
        <v>1082</v>
      </c>
      <c r="C318" s="274" t="s">
        <v>463</v>
      </c>
      <c r="D318" s="275">
        <v>374</v>
      </c>
      <c r="E318" s="275">
        <v>62.167499999999997</v>
      </c>
      <c r="F318" s="275">
        <v>23250.645</v>
      </c>
    </row>
    <row r="319" spans="1:6" ht="12.75">
      <c r="A319" s="274" t="s">
        <v>1083</v>
      </c>
      <c r="B319" s="274" t="s">
        <v>1084</v>
      </c>
      <c r="C319" s="274" t="s">
        <v>463</v>
      </c>
      <c r="D319" s="275">
        <v>200</v>
      </c>
      <c r="E319" s="275">
        <v>29.011500000000002</v>
      </c>
      <c r="F319" s="275">
        <v>5802.3</v>
      </c>
    </row>
    <row r="320" spans="1:6" ht="12.75">
      <c r="A320" s="274" t="s">
        <v>1085</v>
      </c>
      <c r="B320" s="274" t="s">
        <v>1086</v>
      </c>
      <c r="C320" s="274" t="s">
        <v>463</v>
      </c>
      <c r="D320" s="275">
        <v>47</v>
      </c>
      <c r="E320" s="275">
        <v>948.37614545454596</v>
      </c>
      <c r="F320" s="275">
        <v>44573.678836363644</v>
      </c>
    </row>
    <row r="321" spans="1:6" ht="12.75">
      <c r="A321" s="274" t="s">
        <v>1087</v>
      </c>
      <c r="B321" s="274" t="s">
        <v>1088</v>
      </c>
      <c r="C321" s="274" t="s">
        <v>463</v>
      </c>
      <c r="D321" s="275">
        <v>30</v>
      </c>
      <c r="E321" s="275">
        <v>138.15</v>
      </c>
      <c r="F321" s="275">
        <v>4144.5</v>
      </c>
    </row>
    <row r="322" spans="1:6" ht="12.75">
      <c r="A322" s="274" t="s">
        <v>1089</v>
      </c>
      <c r="B322" s="274" t="s">
        <v>1090</v>
      </c>
      <c r="C322" s="274" t="s">
        <v>463</v>
      </c>
      <c r="D322" s="275">
        <v>1</v>
      </c>
      <c r="E322" s="275">
        <v>55678.166666668309</v>
      </c>
      <c r="F322" s="275">
        <v>55678.166666668301</v>
      </c>
    </row>
    <row r="323" spans="1:6" ht="12.75">
      <c r="A323" s="274" t="s">
        <v>1091</v>
      </c>
      <c r="B323" s="274" t="s">
        <v>1092</v>
      </c>
      <c r="C323" s="274" t="s">
        <v>463</v>
      </c>
      <c r="D323" s="275">
        <v>14</v>
      </c>
      <c r="E323" s="275">
        <v>1478.4111940298922</v>
      </c>
      <c r="F323" s="275">
        <v>20697.756716418491</v>
      </c>
    </row>
    <row r="324" spans="1:6" ht="12.75">
      <c r="A324" s="274" t="s">
        <v>1093</v>
      </c>
      <c r="B324" s="274" t="s">
        <v>1094</v>
      </c>
      <c r="C324" s="274" t="s">
        <v>463</v>
      </c>
      <c r="D324" s="275">
        <v>8</v>
      </c>
      <c r="E324" s="275">
        <v>3051.3881249999999</v>
      </c>
      <c r="F324" s="275">
        <v>24411.105</v>
      </c>
    </row>
    <row r="325" spans="1:6" ht="12.75">
      <c r="A325" s="274" t="s">
        <v>1095</v>
      </c>
      <c r="B325" s="274" t="s">
        <v>1096</v>
      </c>
      <c r="C325" s="274" t="s">
        <v>463</v>
      </c>
      <c r="D325" s="275">
        <v>99</v>
      </c>
      <c r="E325" s="275">
        <v>1320.4054545454544</v>
      </c>
      <c r="F325" s="275">
        <v>130720.14</v>
      </c>
    </row>
    <row r="326" spans="1:6" ht="12.75">
      <c r="A326" s="274" t="s">
        <v>1097</v>
      </c>
      <c r="B326" s="274" t="s">
        <v>1098</v>
      </c>
      <c r="C326" s="274" t="s">
        <v>463</v>
      </c>
      <c r="D326" s="275">
        <v>270</v>
      </c>
      <c r="E326" s="275">
        <v>271.05541666666664</v>
      </c>
      <c r="F326" s="275">
        <v>73184.962499999994</v>
      </c>
    </row>
    <row r="327" spans="1:6" ht="12.75">
      <c r="A327" s="274" t="s">
        <v>1099</v>
      </c>
      <c r="B327" s="274" t="s">
        <v>1100</v>
      </c>
      <c r="C327" s="274" t="s">
        <v>463</v>
      </c>
      <c r="D327" s="275">
        <v>1856</v>
      </c>
      <c r="E327" s="275">
        <v>25.352456896551725</v>
      </c>
      <c r="F327" s="275">
        <v>47054.16</v>
      </c>
    </row>
    <row r="328" spans="1:6" ht="12.75">
      <c r="A328" s="274" t="s">
        <v>1101</v>
      </c>
      <c r="B328" s="274" t="s">
        <v>1102</v>
      </c>
      <c r="C328" s="274" t="s">
        <v>463</v>
      </c>
      <c r="D328" s="275">
        <v>87</v>
      </c>
      <c r="E328" s="275">
        <v>102.60164634145458</v>
      </c>
      <c r="F328" s="275">
        <v>8926.3432317065472</v>
      </c>
    </row>
    <row r="329" spans="1:6" ht="12.75">
      <c r="A329" s="274" t="s">
        <v>1103</v>
      </c>
      <c r="B329" s="274" t="s">
        <v>1104</v>
      </c>
      <c r="C329" s="274" t="s">
        <v>466</v>
      </c>
      <c r="D329" s="275">
        <v>0</v>
      </c>
      <c r="E329" s="275">
        <v>0</v>
      </c>
      <c r="F329" s="275">
        <v>0</v>
      </c>
    </row>
    <row r="330" spans="1:6" ht="12.75">
      <c r="A330" s="274" t="s">
        <v>1105</v>
      </c>
      <c r="B330" s="274" t="s">
        <v>1106</v>
      </c>
      <c r="C330" s="274" t="s">
        <v>463</v>
      </c>
      <c r="D330" s="275">
        <v>1</v>
      </c>
      <c r="E330" s="275">
        <v>67002.75</v>
      </c>
      <c r="F330" s="275">
        <v>67002.75</v>
      </c>
    </row>
    <row r="331" spans="1:6" ht="12.75">
      <c r="A331" s="274" t="s">
        <v>1107</v>
      </c>
      <c r="B331" s="274" t="s">
        <v>1108</v>
      </c>
      <c r="C331" s="274" t="s">
        <v>1109</v>
      </c>
      <c r="D331" s="275">
        <v>3</v>
      </c>
      <c r="E331" s="275">
        <v>65901.763199999928</v>
      </c>
      <c r="F331" s="275">
        <v>197705.28959999979</v>
      </c>
    </row>
    <row r="332" spans="1:6" ht="12.75">
      <c r="A332" s="274" t="s">
        <v>1110</v>
      </c>
      <c r="B332" s="274" t="s">
        <v>1111</v>
      </c>
      <c r="C332" s="274" t="s">
        <v>463</v>
      </c>
      <c r="D332" s="275">
        <v>1</v>
      </c>
      <c r="E332" s="275">
        <v>35830.080000000002</v>
      </c>
      <c r="F332" s="275">
        <v>35830.080000000002</v>
      </c>
    </row>
    <row r="333" spans="1:6" ht="12.75">
      <c r="A333" s="274" t="s">
        <v>1112</v>
      </c>
      <c r="B333" s="274" t="s">
        <v>1113</v>
      </c>
      <c r="C333" s="274" t="s">
        <v>463</v>
      </c>
      <c r="D333" s="275">
        <v>5</v>
      </c>
      <c r="E333" s="275">
        <v>6108.96</v>
      </c>
      <c r="F333" s="275">
        <v>30544.799999999999</v>
      </c>
    </row>
    <row r="334" spans="1:6" ht="12.75">
      <c r="A334" s="274" t="s">
        <v>1114</v>
      </c>
      <c r="B334" s="274" t="s">
        <v>1115</v>
      </c>
      <c r="C334" s="274" t="s">
        <v>463</v>
      </c>
      <c r="D334" s="275">
        <v>5</v>
      </c>
      <c r="E334" s="275">
        <v>27291.263999999999</v>
      </c>
      <c r="F334" s="275">
        <v>136456.32000000001</v>
      </c>
    </row>
    <row r="335" spans="1:6" ht="12.75">
      <c r="A335" s="274" t="s">
        <v>1116</v>
      </c>
      <c r="B335" s="274" t="s">
        <v>1117</v>
      </c>
      <c r="C335" s="274" t="s">
        <v>463</v>
      </c>
      <c r="D335" s="275">
        <v>702</v>
      </c>
      <c r="E335" s="275">
        <v>67.330790190735613</v>
      </c>
      <c r="F335" s="275">
        <v>47266.214713896399</v>
      </c>
    </row>
    <row r="336" spans="1:6" ht="12.75">
      <c r="A336" s="274" t="s">
        <v>1118</v>
      </c>
      <c r="B336" s="274" t="s">
        <v>1119</v>
      </c>
      <c r="C336" s="274" t="s">
        <v>466</v>
      </c>
      <c r="D336" s="275">
        <v>0</v>
      </c>
      <c r="E336" s="275">
        <v>0</v>
      </c>
      <c r="F336" s="275">
        <v>0</v>
      </c>
    </row>
    <row r="337" spans="1:6" ht="12.75">
      <c r="A337" s="274" t="s">
        <v>1120</v>
      </c>
      <c r="B337" s="274" t="s">
        <v>1121</v>
      </c>
      <c r="C337" s="274" t="s">
        <v>466</v>
      </c>
      <c r="D337" s="275">
        <v>41</v>
      </c>
      <c r="E337" s="275">
        <v>710.80533333333335</v>
      </c>
      <c r="F337" s="275">
        <v>29143.018666666667</v>
      </c>
    </row>
    <row r="338" spans="1:6" ht="12.75">
      <c r="A338" s="274" t="s">
        <v>1122</v>
      </c>
      <c r="B338" s="274" t="s">
        <v>1123</v>
      </c>
      <c r="C338" s="274" t="s">
        <v>463</v>
      </c>
      <c r="D338" s="275">
        <v>25</v>
      </c>
      <c r="E338" s="275">
        <v>115.3152</v>
      </c>
      <c r="F338" s="275">
        <v>2882.88</v>
      </c>
    </row>
    <row r="339" spans="1:6" ht="12.75">
      <c r="A339" s="274" t="s">
        <v>1124</v>
      </c>
      <c r="B339" s="274" t="s">
        <v>1125</v>
      </c>
      <c r="C339" s="274" t="s">
        <v>463</v>
      </c>
      <c r="D339" s="275">
        <v>600</v>
      </c>
      <c r="E339" s="275">
        <v>601.56096000000025</v>
      </c>
      <c r="F339" s="275">
        <v>360936.57600000012</v>
      </c>
    </row>
    <row r="340" spans="1:6" ht="12.75">
      <c r="A340" s="274" t="s">
        <v>1126</v>
      </c>
      <c r="B340" s="274" t="s">
        <v>1127</v>
      </c>
      <c r="C340" s="274" t="s">
        <v>463</v>
      </c>
      <c r="D340" s="275">
        <v>1</v>
      </c>
      <c r="E340" s="275">
        <v>9000</v>
      </c>
      <c r="F340" s="275">
        <v>9000</v>
      </c>
    </row>
    <row r="341" spans="1:6" ht="12.75">
      <c r="A341" s="274" t="s">
        <v>1128</v>
      </c>
      <c r="B341" s="274" t="s">
        <v>1129</v>
      </c>
      <c r="C341" s="274" t="s">
        <v>1042</v>
      </c>
      <c r="D341" s="275">
        <v>3000</v>
      </c>
      <c r="E341" s="275">
        <v>36.864000000000004</v>
      </c>
      <c r="F341" s="275">
        <v>110592</v>
      </c>
    </row>
    <row r="342" spans="1:6" ht="12.75">
      <c r="A342" s="274" t="s">
        <v>1130</v>
      </c>
      <c r="B342" s="274" t="s">
        <v>1131</v>
      </c>
      <c r="C342" s="274" t="s">
        <v>1042</v>
      </c>
      <c r="D342" s="275">
        <v>3000</v>
      </c>
      <c r="E342" s="275">
        <v>36.864000000000004</v>
      </c>
      <c r="F342" s="275">
        <v>110592</v>
      </c>
    </row>
    <row r="343" spans="1:6" ht="12.75">
      <c r="A343" s="274" t="s">
        <v>1132</v>
      </c>
      <c r="B343" s="274" t="s">
        <v>1133</v>
      </c>
      <c r="C343" s="274" t="s">
        <v>1042</v>
      </c>
      <c r="D343" s="275">
        <v>1700</v>
      </c>
      <c r="E343" s="275">
        <v>56.675800000000002</v>
      </c>
      <c r="F343" s="275">
        <v>96348.86</v>
      </c>
    </row>
    <row r="344" spans="1:6" ht="12.75">
      <c r="A344" s="274" t="s">
        <v>1134</v>
      </c>
      <c r="B344" s="274" t="s">
        <v>1135</v>
      </c>
      <c r="C344" s="274" t="s">
        <v>1042</v>
      </c>
      <c r="D344" s="275">
        <v>300</v>
      </c>
      <c r="E344" s="275">
        <v>35.942399999999999</v>
      </c>
      <c r="F344" s="275">
        <v>10782.72</v>
      </c>
    </row>
    <row r="345" spans="1:6" ht="12.75">
      <c r="A345" s="274" t="s">
        <v>1136</v>
      </c>
      <c r="B345" s="274" t="s">
        <v>1137</v>
      </c>
      <c r="C345" s="274" t="s">
        <v>1042</v>
      </c>
      <c r="D345" s="275">
        <v>150</v>
      </c>
      <c r="E345" s="275">
        <v>42.854399999999998</v>
      </c>
      <c r="F345" s="275">
        <v>6428.16</v>
      </c>
    </row>
    <row r="346" spans="1:6" ht="12.75">
      <c r="A346" s="274" t="s">
        <v>1138</v>
      </c>
      <c r="B346" s="274" t="s">
        <v>1139</v>
      </c>
      <c r="C346" s="274" t="s">
        <v>1042</v>
      </c>
      <c r="D346" s="275">
        <v>2070</v>
      </c>
      <c r="E346" s="275">
        <v>34.561846956521741</v>
      </c>
      <c r="F346" s="275">
        <v>71543.023199999996</v>
      </c>
    </row>
    <row r="347" spans="1:6" ht="12.75">
      <c r="A347" s="274" t="s">
        <v>1140</v>
      </c>
      <c r="B347" s="274" t="s">
        <v>1141</v>
      </c>
      <c r="C347" s="274" t="s">
        <v>1042</v>
      </c>
      <c r="D347" s="275">
        <v>2190</v>
      </c>
      <c r="E347" s="275">
        <v>54.523163835616444</v>
      </c>
      <c r="F347" s="275">
        <v>119405.72880000001</v>
      </c>
    </row>
    <row r="348" spans="1:6" ht="12.75">
      <c r="A348" s="274" t="s">
        <v>1142</v>
      </c>
      <c r="B348" s="274" t="s">
        <v>1143</v>
      </c>
      <c r="C348" s="274" t="s">
        <v>1042</v>
      </c>
      <c r="D348" s="275">
        <v>4312</v>
      </c>
      <c r="E348" s="275">
        <v>38.136720106679036</v>
      </c>
      <c r="F348" s="275">
        <v>164445.53710000002</v>
      </c>
    </row>
    <row r="349" spans="1:6" ht="12.75">
      <c r="A349" s="274" t="s">
        <v>1144</v>
      </c>
      <c r="B349" s="274" t="s">
        <v>1145</v>
      </c>
      <c r="C349" s="274" t="s">
        <v>1042</v>
      </c>
      <c r="D349" s="275">
        <v>724</v>
      </c>
      <c r="E349" s="275">
        <v>54.757767955801107</v>
      </c>
      <c r="F349" s="275">
        <v>39644.624000000003</v>
      </c>
    </row>
    <row r="350" spans="1:6" ht="12.75">
      <c r="A350" s="274" t="s">
        <v>1146</v>
      </c>
      <c r="B350" s="274" t="s">
        <v>1147</v>
      </c>
      <c r="C350" s="274" t="s">
        <v>1042</v>
      </c>
      <c r="D350" s="275">
        <v>1264</v>
      </c>
      <c r="E350" s="275">
        <v>77.203651186708882</v>
      </c>
      <c r="F350" s="275">
        <v>97585.415100000042</v>
      </c>
    </row>
    <row r="351" spans="1:6" ht="12.75">
      <c r="A351" s="274" t="s">
        <v>1148</v>
      </c>
      <c r="B351" s="274" t="s">
        <v>1149</v>
      </c>
      <c r="C351" s="274" t="s">
        <v>1042</v>
      </c>
      <c r="D351" s="275">
        <v>1368</v>
      </c>
      <c r="E351" s="275">
        <v>19.53339700292398</v>
      </c>
      <c r="F351" s="275">
        <v>26721.687100000003</v>
      </c>
    </row>
    <row r="352" spans="1:6" ht="12.75">
      <c r="A352" s="274" t="s">
        <v>1150</v>
      </c>
      <c r="B352" s="274" t="s">
        <v>1151</v>
      </c>
      <c r="C352" s="274" t="s">
        <v>1042</v>
      </c>
      <c r="D352" s="275">
        <v>1460</v>
      </c>
      <c r="E352" s="275">
        <v>23.999471917808219</v>
      </c>
      <c r="F352" s="275">
        <v>35039.228999999999</v>
      </c>
    </row>
    <row r="353" spans="1:6" ht="12.75">
      <c r="A353" s="274" t="s">
        <v>1152</v>
      </c>
      <c r="B353" s="274" t="s">
        <v>1153</v>
      </c>
      <c r="C353" s="274" t="s">
        <v>1042</v>
      </c>
      <c r="D353" s="275">
        <v>740</v>
      </c>
      <c r="E353" s="275">
        <v>28.457337432432443</v>
      </c>
      <c r="F353" s="275">
        <v>21058.429700000008</v>
      </c>
    </row>
    <row r="354" spans="1:6" ht="12.75">
      <c r="A354" s="274" t="s">
        <v>1154</v>
      </c>
      <c r="B354" s="274" t="s">
        <v>1155</v>
      </c>
      <c r="C354" s="274" t="s">
        <v>1042</v>
      </c>
      <c r="D354" s="275">
        <v>798</v>
      </c>
      <c r="E354" s="275">
        <v>12.441600000000001</v>
      </c>
      <c r="F354" s="275">
        <v>9928.3968000000004</v>
      </c>
    </row>
    <row r="355" spans="1:6" ht="12.75">
      <c r="A355" s="274" t="s">
        <v>1156</v>
      </c>
      <c r="B355" s="274" t="s">
        <v>1157</v>
      </c>
      <c r="C355" s="274" t="s">
        <v>1042</v>
      </c>
      <c r="D355" s="275">
        <v>1302</v>
      </c>
      <c r="E355" s="275">
        <v>47.67510768049155</v>
      </c>
      <c r="F355" s="275">
        <v>62072.990199999993</v>
      </c>
    </row>
    <row r="356" spans="1:6" ht="12.75">
      <c r="A356" s="274" t="s">
        <v>1158</v>
      </c>
      <c r="B356" s="274" t="s">
        <v>1159</v>
      </c>
      <c r="C356" s="274" t="s">
        <v>1042</v>
      </c>
      <c r="D356" s="275">
        <v>866</v>
      </c>
      <c r="E356" s="275">
        <v>60.935666439290607</v>
      </c>
      <c r="F356" s="275">
        <v>52770.287136425657</v>
      </c>
    </row>
    <row r="357" spans="1:6" ht="12.75">
      <c r="A357" s="274" t="s">
        <v>1160</v>
      </c>
      <c r="B357" s="274" t="s">
        <v>1161</v>
      </c>
      <c r="C357" s="274" t="s">
        <v>1042</v>
      </c>
      <c r="D357" s="275">
        <v>6240</v>
      </c>
      <c r="E357" s="275">
        <v>26.124193605769232</v>
      </c>
      <c r="F357" s="275">
        <v>163014.96810000003</v>
      </c>
    </row>
    <row r="358" spans="1:6" ht="12.75">
      <c r="A358" s="274" t="s">
        <v>1162</v>
      </c>
      <c r="B358" s="274" t="s">
        <v>1163</v>
      </c>
      <c r="C358" s="274" t="s">
        <v>1042</v>
      </c>
      <c r="D358" s="275">
        <v>2520</v>
      </c>
      <c r="E358" s="275">
        <v>47.556126150793645</v>
      </c>
      <c r="F358" s="275">
        <v>119841.43789999999</v>
      </c>
    </row>
    <row r="359" spans="1:6" ht="12.75">
      <c r="A359" s="274" t="s">
        <v>1164</v>
      </c>
      <c r="B359" s="274" t="s">
        <v>1165</v>
      </c>
      <c r="C359" s="274" t="s">
        <v>463</v>
      </c>
      <c r="D359" s="275">
        <v>10</v>
      </c>
      <c r="E359" s="275">
        <v>331.77600000000001</v>
      </c>
      <c r="F359" s="275">
        <v>3317.76</v>
      </c>
    </row>
    <row r="360" spans="1:6" ht="12.75">
      <c r="A360" s="274" t="s">
        <v>1166</v>
      </c>
      <c r="B360" s="274" t="s">
        <v>1167</v>
      </c>
      <c r="C360" s="274" t="s">
        <v>463</v>
      </c>
      <c r="D360" s="275">
        <v>80</v>
      </c>
      <c r="E360" s="275">
        <v>45.619199999999999</v>
      </c>
      <c r="F360" s="275">
        <v>3649.5360000000005</v>
      </c>
    </row>
    <row r="361" spans="1:6" ht="12.75">
      <c r="A361" s="274" t="s">
        <v>1168</v>
      </c>
      <c r="B361" s="274" t="s">
        <v>1169</v>
      </c>
      <c r="C361" s="274" t="s">
        <v>463</v>
      </c>
      <c r="D361" s="275">
        <v>20</v>
      </c>
      <c r="E361" s="275">
        <v>103.68</v>
      </c>
      <c r="F361" s="275">
        <v>2073.6</v>
      </c>
    </row>
    <row r="362" spans="1:6" ht="12.75">
      <c r="A362" s="274" t="s">
        <v>1170</v>
      </c>
      <c r="B362" s="274" t="s">
        <v>1171</v>
      </c>
      <c r="C362" s="274" t="s">
        <v>463</v>
      </c>
      <c r="D362" s="275">
        <v>300</v>
      </c>
      <c r="E362" s="275">
        <v>32.347566666666665</v>
      </c>
      <c r="F362" s="275">
        <v>9704.27</v>
      </c>
    </row>
    <row r="363" spans="1:6" ht="12.75">
      <c r="A363" s="274" t="s">
        <v>1172</v>
      </c>
      <c r="B363" s="274" t="s">
        <v>1173</v>
      </c>
      <c r="C363" s="274" t="s">
        <v>463</v>
      </c>
      <c r="D363" s="275">
        <v>50</v>
      </c>
      <c r="E363" s="275">
        <v>60.825600000000001</v>
      </c>
      <c r="F363" s="275">
        <v>3041.28</v>
      </c>
    </row>
    <row r="364" spans="1:6" ht="12.75">
      <c r="A364" s="274" t="s">
        <v>1174</v>
      </c>
      <c r="B364" s="274" t="s">
        <v>1175</v>
      </c>
      <c r="C364" s="274" t="s">
        <v>463</v>
      </c>
      <c r="D364" s="275">
        <v>50</v>
      </c>
      <c r="E364" s="275">
        <v>48.383999999999993</v>
      </c>
      <c r="F364" s="275">
        <v>2419.1999999999998</v>
      </c>
    </row>
    <row r="365" spans="1:6" ht="12.75">
      <c r="A365" s="274" t="s">
        <v>1176</v>
      </c>
      <c r="B365" s="274" t="s">
        <v>1177</v>
      </c>
      <c r="C365" s="274" t="s">
        <v>463</v>
      </c>
      <c r="D365" s="275">
        <v>80</v>
      </c>
      <c r="E365" s="275">
        <v>74.929124999999999</v>
      </c>
      <c r="F365" s="275">
        <v>5994.33</v>
      </c>
    </row>
    <row r="366" spans="1:6" ht="12.75">
      <c r="A366" s="274" t="s">
        <v>1178</v>
      </c>
      <c r="B366" s="274" t="s">
        <v>1179</v>
      </c>
      <c r="C366" s="274" t="s">
        <v>463</v>
      </c>
      <c r="D366" s="275">
        <v>40</v>
      </c>
      <c r="E366" s="275">
        <v>231.90009999999998</v>
      </c>
      <c r="F366" s="275">
        <v>9276.003999999999</v>
      </c>
    </row>
    <row r="367" spans="1:6" ht="12.75">
      <c r="A367" s="274" t="s">
        <v>1180</v>
      </c>
      <c r="B367" s="274" t="s">
        <v>1181</v>
      </c>
      <c r="C367" s="274" t="s">
        <v>463</v>
      </c>
      <c r="D367" s="275">
        <v>120</v>
      </c>
      <c r="E367" s="275">
        <v>314.47812333333337</v>
      </c>
      <c r="F367" s="275">
        <v>37737.374800000005</v>
      </c>
    </row>
    <row r="368" spans="1:6" ht="12.75">
      <c r="A368" s="274" t="s">
        <v>1182</v>
      </c>
      <c r="B368" s="274" t="s">
        <v>1183</v>
      </c>
      <c r="C368" s="274" t="s">
        <v>463</v>
      </c>
      <c r="D368" s="275">
        <v>0</v>
      </c>
      <c r="E368" s="275">
        <v>0</v>
      </c>
      <c r="F368" s="275">
        <v>0</v>
      </c>
    </row>
    <row r="369" spans="1:6" ht="12.75">
      <c r="A369" s="274" t="s">
        <v>1184</v>
      </c>
      <c r="B369" s="274" t="s">
        <v>1185</v>
      </c>
      <c r="C369" s="274" t="s">
        <v>463</v>
      </c>
      <c r="D369" s="275">
        <v>100</v>
      </c>
      <c r="E369" s="275">
        <v>608.25599999999997</v>
      </c>
      <c r="F369" s="275">
        <v>60825.599999999999</v>
      </c>
    </row>
    <row r="370" spans="1:6" ht="12.75">
      <c r="A370" s="274" t="s">
        <v>1186</v>
      </c>
      <c r="B370" s="274" t="s">
        <v>1187</v>
      </c>
      <c r="C370" s="274" t="s">
        <v>463</v>
      </c>
      <c r="D370" s="275">
        <v>30</v>
      </c>
      <c r="E370" s="275">
        <v>691.2</v>
      </c>
      <c r="F370" s="275">
        <v>20736</v>
      </c>
    </row>
    <row r="371" spans="1:6" ht="12.75">
      <c r="A371" s="274" t="s">
        <v>1188</v>
      </c>
      <c r="B371" s="274" t="s">
        <v>1189</v>
      </c>
      <c r="C371" s="274" t="s">
        <v>463</v>
      </c>
      <c r="D371" s="275">
        <v>40</v>
      </c>
      <c r="E371" s="275">
        <v>117.50399999999999</v>
      </c>
      <c r="F371" s="275">
        <v>4700.16</v>
      </c>
    </row>
    <row r="372" spans="1:6" ht="12.75">
      <c r="A372" s="274" t="s">
        <v>1190</v>
      </c>
      <c r="B372" s="274" t="s">
        <v>1191</v>
      </c>
      <c r="C372" s="274" t="s">
        <v>463</v>
      </c>
      <c r="D372" s="275">
        <v>30</v>
      </c>
      <c r="E372" s="275">
        <v>132.71039999999999</v>
      </c>
      <c r="F372" s="275">
        <v>3981.3119999999994</v>
      </c>
    </row>
    <row r="373" spans="1:6" ht="12.75">
      <c r="A373" s="274" t="s">
        <v>1192</v>
      </c>
      <c r="B373" s="274" t="s">
        <v>1193</v>
      </c>
      <c r="C373" s="274" t="s">
        <v>463</v>
      </c>
      <c r="D373" s="275">
        <v>240</v>
      </c>
      <c r="E373" s="275">
        <v>89.856000000000009</v>
      </c>
      <c r="F373" s="275">
        <v>21565.439999999999</v>
      </c>
    </row>
    <row r="374" spans="1:6" ht="12.75">
      <c r="A374" s="274" t="s">
        <v>1194</v>
      </c>
      <c r="B374" s="274" t="s">
        <v>1195</v>
      </c>
      <c r="C374" s="274" t="s">
        <v>463</v>
      </c>
      <c r="D374" s="275">
        <v>1200</v>
      </c>
      <c r="E374" s="275">
        <v>120.2688</v>
      </c>
      <c r="F374" s="275">
        <v>144322.56</v>
      </c>
    </row>
    <row r="375" spans="1:6" ht="12.75">
      <c r="A375" s="274" t="s">
        <v>1196</v>
      </c>
      <c r="B375" s="274" t="s">
        <v>1197</v>
      </c>
      <c r="C375" s="274" t="s">
        <v>463</v>
      </c>
      <c r="D375" s="275">
        <v>1100</v>
      </c>
      <c r="E375" s="275">
        <v>163.28605454545456</v>
      </c>
      <c r="F375" s="275">
        <v>179614.66</v>
      </c>
    </row>
    <row r="376" spans="1:6" ht="12.75">
      <c r="A376" s="274" t="s">
        <v>1198</v>
      </c>
      <c r="B376" s="274" t="s">
        <v>1199</v>
      </c>
      <c r="C376" s="274" t="s">
        <v>463</v>
      </c>
      <c r="D376" s="275">
        <v>280</v>
      </c>
      <c r="E376" s="275">
        <v>134.09280000000001</v>
      </c>
      <c r="F376" s="275">
        <v>37545.984000000004</v>
      </c>
    </row>
    <row r="377" spans="1:6" ht="12.75">
      <c r="A377" s="274" t="s">
        <v>1200</v>
      </c>
      <c r="B377" s="274" t="s">
        <v>1201</v>
      </c>
      <c r="C377" s="274" t="s">
        <v>463</v>
      </c>
      <c r="D377" s="275">
        <v>2700</v>
      </c>
      <c r="E377" s="275">
        <v>144.47576666666666</v>
      </c>
      <c r="F377" s="275">
        <v>390084.57</v>
      </c>
    </row>
    <row r="378" spans="1:6" ht="12.75">
      <c r="A378" s="274" t="s">
        <v>1202</v>
      </c>
      <c r="B378" s="274" t="s">
        <v>1203</v>
      </c>
      <c r="C378" s="274" t="s">
        <v>463</v>
      </c>
      <c r="D378" s="275">
        <v>260</v>
      </c>
      <c r="E378" s="275">
        <v>224.52058846153847</v>
      </c>
      <c r="F378" s="275">
        <v>58375.352999999996</v>
      </c>
    </row>
    <row r="379" spans="1:6" ht="12.75">
      <c r="A379" s="274" t="s">
        <v>1204</v>
      </c>
      <c r="B379" s="274" t="s">
        <v>1205</v>
      </c>
      <c r="C379" s="274" t="s">
        <v>463</v>
      </c>
      <c r="D379" s="275">
        <v>210</v>
      </c>
      <c r="E379" s="275">
        <v>395.841919047619</v>
      </c>
      <c r="F379" s="275">
        <v>83126.803</v>
      </c>
    </row>
    <row r="380" spans="1:6" ht="12.75">
      <c r="A380" s="274" t="s">
        <v>1206</v>
      </c>
      <c r="B380" s="274" t="s">
        <v>1207</v>
      </c>
      <c r="C380" s="274" t="s">
        <v>463</v>
      </c>
      <c r="D380" s="275">
        <v>4730</v>
      </c>
      <c r="E380" s="275">
        <v>132.39993446088795</v>
      </c>
      <c r="F380" s="275">
        <v>626251.68999999994</v>
      </c>
    </row>
    <row r="381" spans="1:6" ht="12.75">
      <c r="A381" s="274" t="s">
        <v>1208</v>
      </c>
      <c r="B381" s="274" t="s">
        <v>1209</v>
      </c>
      <c r="C381" s="274" t="s">
        <v>463</v>
      </c>
      <c r="D381" s="275">
        <v>60</v>
      </c>
      <c r="E381" s="275">
        <v>135.4752</v>
      </c>
      <c r="F381" s="275">
        <v>8128.5120000000006</v>
      </c>
    </row>
    <row r="382" spans="1:6" ht="12.75">
      <c r="A382" s="274" t="s">
        <v>1210</v>
      </c>
      <c r="B382" s="274" t="s">
        <v>1211</v>
      </c>
      <c r="C382" s="274" t="s">
        <v>463</v>
      </c>
      <c r="D382" s="275">
        <v>21</v>
      </c>
      <c r="E382" s="275">
        <v>658.79790476190499</v>
      </c>
      <c r="F382" s="275">
        <v>13834.756000000003</v>
      </c>
    </row>
    <row r="383" spans="1:6" ht="12.75">
      <c r="A383" s="274" t="s">
        <v>1212</v>
      </c>
      <c r="B383" s="274" t="s">
        <v>1213</v>
      </c>
      <c r="C383" s="274" t="s">
        <v>463</v>
      </c>
      <c r="D383" s="275">
        <v>600</v>
      </c>
      <c r="E383" s="275">
        <v>87.091200000000015</v>
      </c>
      <c r="F383" s="275">
        <v>52254.720000000001</v>
      </c>
    </row>
    <row r="384" spans="1:6" ht="12.75">
      <c r="A384" s="274" t="s">
        <v>1214</v>
      </c>
      <c r="B384" s="274" t="s">
        <v>1215</v>
      </c>
      <c r="C384" s="274" t="s">
        <v>463</v>
      </c>
      <c r="D384" s="275">
        <v>120</v>
      </c>
      <c r="E384" s="275">
        <v>107.82719999999996</v>
      </c>
      <c r="F384" s="275">
        <v>12939.263999999997</v>
      </c>
    </row>
    <row r="385" spans="1:6" ht="12.75">
      <c r="A385" s="274" t="s">
        <v>1216</v>
      </c>
      <c r="B385" s="274" t="s">
        <v>1217</v>
      </c>
      <c r="C385" s="274" t="s">
        <v>463</v>
      </c>
      <c r="D385" s="275">
        <v>50</v>
      </c>
      <c r="E385" s="275">
        <v>81.561599999999999</v>
      </c>
      <c r="F385" s="275">
        <v>4078.08</v>
      </c>
    </row>
    <row r="386" spans="1:6" ht="12.75">
      <c r="A386" s="274" t="s">
        <v>1218</v>
      </c>
      <c r="B386" s="274" t="s">
        <v>1219</v>
      </c>
      <c r="C386" s="274" t="s">
        <v>463</v>
      </c>
      <c r="D386" s="275">
        <v>20</v>
      </c>
      <c r="E386" s="275">
        <v>392.60160000000002</v>
      </c>
      <c r="F386" s="275">
        <v>7852.0320000000011</v>
      </c>
    </row>
    <row r="387" spans="1:6" ht="12.75">
      <c r="A387" s="274" t="s">
        <v>1220</v>
      </c>
      <c r="B387" s="274" t="s">
        <v>1221</v>
      </c>
      <c r="C387" s="274" t="s">
        <v>463</v>
      </c>
      <c r="D387" s="275">
        <v>10</v>
      </c>
      <c r="E387" s="275">
        <v>329.01120000000009</v>
      </c>
      <c r="F387" s="275">
        <v>3290.1120000000014</v>
      </c>
    </row>
    <row r="388" spans="1:6" ht="12.75">
      <c r="A388" s="274" t="s">
        <v>1222</v>
      </c>
      <c r="B388" s="274" t="s">
        <v>1223</v>
      </c>
      <c r="C388" s="274" t="s">
        <v>463</v>
      </c>
      <c r="D388" s="275">
        <v>0</v>
      </c>
      <c r="E388" s="275">
        <v>0</v>
      </c>
      <c r="F388" s="275">
        <v>1.8626451492309571E-11</v>
      </c>
    </row>
    <row r="389" spans="1:6" ht="12.75">
      <c r="A389" s="274" t="s">
        <v>1224</v>
      </c>
      <c r="B389" s="274" t="s">
        <v>1225</v>
      </c>
      <c r="C389" s="274" t="s">
        <v>463</v>
      </c>
      <c r="D389" s="275">
        <v>24</v>
      </c>
      <c r="E389" s="275">
        <v>170.0352</v>
      </c>
      <c r="F389" s="275">
        <v>4080.8447999999999</v>
      </c>
    </row>
    <row r="390" spans="1:6" ht="12.75">
      <c r="A390" s="274" t="s">
        <v>1226</v>
      </c>
      <c r="B390" s="274" t="s">
        <v>1227</v>
      </c>
      <c r="C390" s="274" t="s">
        <v>463</v>
      </c>
      <c r="D390" s="275">
        <v>20</v>
      </c>
      <c r="E390" s="275">
        <v>120.2688</v>
      </c>
      <c r="F390" s="275">
        <v>2405.3759999999997</v>
      </c>
    </row>
    <row r="391" spans="1:6" ht="12.75">
      <c r="A391" s="274" t="s">
        <v>1228</v>
      </c>
      <c r="B391" s="274" t="s">
        <v>979</v>
      </c>
      <c r="C391" s="274" t="s">
        <v>463</v>
      </c>
      <c r="D391" s="275">
        <v>2</v>
      </c>
      <c r="E391" s="275">
        <v>9593.8560000000016</v>
      </c>
      <c r="F391" s="275">
        <v>19187.712000000003</v>
      </c>
    </row>
    <row r="392" spans="1:6" ht="12.75">
      <c r="A392" s="274" t="s">
        <v>1229</v>
      </c>
      <c r="B392" s="274" t="s">
        <v>1230</v>
      </c>
      <c r="C392" s="274" t="s">
        <v>463</v>
      </c>
      <c r="D392" s="275">
        <v>6</v>
      </c>
      <c r="E392" s="275">
        <v>2294.7840000000001</v>
      </c>
      <c r="F392" s="275">
        <v>13768.704000000002</v>
      </c>
    </row>
    <row r="393" spans="1:6" ht="12.75">
      <c r="A393" s="274" t="s">
        <v>1231</v>
      </c>
      <c r="B393" s="274" t="s">
        <v>1232</v>
      </c>
      <c r="C393" s="274" t="s">
        <v>463</v>
      </c>
      <c r="D393" s="275">
        <v>0</v>
      </c>
      <c r="E393" s="275">
        <v>0</v>
      </c>
      <c r="F393" s="275">
        <v>9.3132257461547854E-12</v>
      </c>
    </row>
    <row r="394" spans="1:6" ht="12.75">
      <c r="A394" s="274" t="s">
        <v>1233</v>
      </c>
      <c r="B394" s="274" t="s">
        <v>1234</v>
      </c>
      <c r="C394" s="274" t="s">
        <v>463</v>
      </c>
      <c r="D394" s="275">
        <v>5</v>
      </c>
      <c r="E394" s="275">
        <v>157.59359999999998</v>
      </c>
      <c r="F394" s="275">
        <v>787.96799999999985</v>
      </c>
    </row>
    <row r="395" spans="1:6" ht="12.75">
      <c r="A395" s="274" t="s">
        <v>1235</v>
      </c>
      <c r="B395" s="274" t="s">
        <v>1236</v>
      </c>
      <c r="C395" s="274" t="s">
        <v>463</v>
      </c>
      <c r="D395" s="275">
        <v>120</v>
      </c>
      <c r="E395" s="275">
        <v>41.472000000000001</v>
      </c>
      <c r="F395" s="275">
        <v>4976.6400000000003</v>
      </c>
    </row>
    <row r="396" spans="1:6" ht="12.75">
      <c r="A396" s="274" t="s">
        <v>1237</v>
      </c>
      <c r="B396" s="274" t="s">
        <v>1238</v>
      </c>
      <c r="C396" s="274" t="s">
        <v>463</v>
      </c>
      <c r="D396" s="275">
        <v>260</v>
      </c>
      <c r="E396" s="275">
        <v>103.4687369230769</v>
      </c>
      <c r="F396" s="275">
        <v>26901.871599999999</v>
      </c>
    </row>
    <row r="397" spans="1:6" ht="12.75">
      <c r="A397" s="274" t="s">
        <v>1239</v>
      </c>
      <c r="B397" s="274" t="s">
        <v>1240</v>
      </c>
      <c r="C397" s="274" t="s">
        <v>463</v>
      </c>
      <c r="D397" s="275">
        <v>250</v>
      </c>
      <c r="E397" s="275">
        <v>64.227260799999982</v>
      </c>
      <c r="F397" s="275">
        <v>16056.815199999995</v>
      </c>
    </row>
    <row r="398" spans="1:6" ht="12.75">
      <c r="A398" s="274" t="s">
        <v>1241</v>
      </c>
      <c r="B398" s="274" t="s">
        <v>1242</v>
      </c>
      <c r="C398" s="274" t="s">
        <v>463</v>
      </c>
      <c r="D398" s="275">
        <v>50</v>
      </c>
      <c r="E398" s="275">
        <v>225.3312</v>
      </c>
      <c r="F398" s="275">
        <v>11266.56</v>
      </c>
    </row>
    <row r="399" spans="1:6" ht="12.75">
      <c r="A399" s="274" t="s">
        <v>1243</v>
      </c>
      <c r="B399" s="274" t="s">
        <v>1244</v>
      </c>
      <c r="C399" s="274" t="s">
        <v>463</v>
      </c>
      <c r="D399" s="275">
        <v>1426</v>
      </c>
      <c r="E399" s="275">
        <v>97.116243460060957</v>
      </c>
      <c r="F399" s="275">
        <v>138487.76317404694</v>
      </c>
    </row>
    <row r="400" spans="1:6" ht="12.75">
      <c r="A400" s="274" t="s">
        <v>1245</v>
      </c>
      <c r="B400" s="274" t="s">
        <v>1246</v>
      </c>
      <c r="C400" s="274" t="s">
        <v>463</v>
      </c>
      <c r="D400" s="275">
        <v>288</v>
      </c>
      <c r="E400" s="275">
        <v>48.383999999999993</v>
      </c>
      <c r="F400" s="275">
        <v>13934.591999999999</v>
      </c>
    </row>
    <row r="401" spans="1:6" ht="12.75">
      <c r="A401" s="274" t="s">
        <v>1247</v>
      </c>
      <c r="B401" s="274" t="s">
        <v>1248</v>
      </c>
      <c r="C401" s="274" t="s">
        <v>463</v>
      </c>
      <c r="D401" s="275">
        <v>960</v>
      </c>
      <c r="E401" s="275">
        <v>172.37343749999999</v>
      </c>
      <c r="F401" s="275">
        <v>165478.5</v>
      </c>
    </row>
    <row r="402" spans="1:6" ht="12.75">
      <c r="A402" s="274" t="s">
        <v>1249</v>
      </c>
      <c r="B402" s="274" t="s">
        <v>1250</v>
      </c>
      <c r="C402" s="274" t="s">
        <v>463</v>
      </c>
      <c r="D402" s="275">
        <v>360</v>
      </c>
      <c r="E402" s="275">
        <v>172.8</v>
      </c>
      <c r="F402" s="275">
        <v>62208</v>
      </c>
    </row>
    <row r="403" spans="1:6" ht="12.75">
      <c r="A403" s="274" t="s">
        <v>1251</v>
      </c>
      <c r="B403" s="274" t="s">
        <v>1252</v>
      </c>
      <c r="C403" s="274" t="s">
        <v>1042</v>
      </c>
      <c r="D403" s="275">
        <v>300</v>
      </c>
      <c r="E403" s="275">
        <v>49.9572</v>
      </c>
      <c r="F403" s="275">
        <v>14987.16</v>
      </c>
    </row>
    <row r="404" spans="1:6" ht="12.75">
      <c r="A404" s="274" t="s">
        <v>1253</v>
      </c>
      <c r="B404" s="274" t="s">
        <v>1254</v>
      </c>
      <c r="C404" s="274" t="s">
        <v>1042</v>
      </c>
      <c r="D404" s="275">
        <v>300</v>
      </c>
      <c r="E404" s="275">
        <v>51.344899999999996</v>
      </c>
      <c r="F404" s="275">
        <v>15403.47</v>
      </c>
    </row>
    <row r="405" spans="1:6" ht="12.75">
      <c r="A405" s="274" t="s">
        <v>1255</v>
      </c>
      <c r="B405" s="274" t="s">
        <v>1256</v>
      </c>
      <c r="C405" s="274" t="s">
        <v>1042</v>
      </c>
      <c r="D405" s="275">
        <v>900</v>
      </c>
      <c r="E405" s="275">
        <v>68.767624444444436</v>
      </c>
      <c r="F405" s="275">
        <v>61890.861999999994</v>
      </c>
    </row>
    <row r="406" spans="1:6" ht="12.75">
      <c r="A406" s="274" t="s">
        <v>1257</v>
      </c>
      <c r="B406" s="274" t="s">
        <v>1258</v>
      </c>
      <c r="C406" s="274" t="s">
        <v>1042</v>
      </c>
      <c r="D406" s="275">
        <v>1000</v>
      </c>
      <c r="E406" s="275">
        <v>72.160399999999996</v>
      </c>
      <c r="F406" s="275">
        <v>72160.399999999994</v>
      </c>
    </row>
    <row r="407" spans="1:6" ht="12.75">
      <c r="A407" s="274" t="s">
        <v>1259</v>
      </c>
      <c r="B407" s="274" t="s">
        <v>1260</v>
      </c>
      <c r="C407" s="274" t="s">
        <v>1042</v>
      </c>
      <c r="D407" s="275">
        <v>196</v>
      </c>
      <c r="E407" s="275">
        <v>49.9572</v>
      </c>
      <c r="F407" s="275">
        <v>9791.6112000000012</v>
      </c>
    </row>
    <row r="408" spans="1:6" ht="12.75">
      <c r="A408" s="274" t="s">
        <v>1261</v>
      </c>
      <c r="B408" s="274" t="s">
        <v>1262</v>
      </c>
      <c r="C408" s="274" t="s">
        <v>1042</v>
      </c>
      <c r="D408" s="275">
        <v>474</v>
      </c>
      <c r="E408" s="275">
        <v>59.521187341772162</v>
      </c>
      <c r="F408" s="275">
        <v>28213.042800000007</v>
      </c>
    </row>
    <row r="409" spans="1:6" ht="12.75">
      <c r="A409" s="274" t="s">
        <v>1263</v>
      </c>
      <c r="B409" s="274" t="s">
        <v>1264</v>
      </c>
      <c r="C409" s="274" t="s">
        <v>1042</v>
      </c>
      <c r="D409" s="275">
        <v>174</v>
      </c>
      <c r="E409" s="275">
        <v>72.160399999999996</v>
      </c>
      <c r="F409" s="275">
        <v>12555.909599999999</v>
      </c>
    </row>
    <row r="410" spans="1:6" ht="12.75">
      <c r="A410" s="274" t="s">
        <v>1265</v>
      </c>
      <c r="B410" s="274" t="s">
        <v>1266</v>
      </c>
      <c r="C410" s="274" t="s">
        <v>1042</v>
      </c>
      <c r="D410" s="275">
        <v>160</v>
      </c>
      <c r="E410" s="275">
        <v>113.79140000000001</v>
      </c>
      <c r="F410" s="275">
        <v>18206.624</v>
      </c>
    </row>
    <row r="411" spans="1:6" ht="12.75">
      <c r="A411" s="274" t="s">
        <v>1267</v>
      </c>
      <c r="B411" s="274" t="s">
        <v>1268</v>
      </c>
      <c r="C411" s="274" t="s">
        <v>1042</v>
      </c>
      <c r="D411" s="275">
        <v>500</v>
      </c>
      <c r="E411" s="275">
        <v>63.834200000000003</v>
      </c>
      <c r="F411" s="275">
        <v>31917.1</v>
      </c>
    </row>
    <row r="412" spans="1:6" ht="12.75">
      <c r="A412" s="274" t="s">
        <v>1269</v>
      </c>
      <c r="B412" s="274" t="s">
        <v>1270</v>
      </c>
      <c r="C412" s="274" t="s">
        <v>1042</v>
      </c>
      <c r="D412" s="275">
        <v>600</v>
      </c>
      <c r="E412" s="275">
        <v>18.040099999999999</v>
      </c>
      <c r="F412" s="275">
        <v>10824.06</v>
      </c>
    </row>
    <row r="413" spans="1:6" ht="12.75">
      <c r="A413" s="274" t="s">
        <v>1271</v>
      </c>
      <c r="B413" s="274" t="s">
        <v>1272</v>
      </c>
      <c r="C413" s="274" t="s">
        <v>1042</v>
      </c>
      <c r="D413" s="275">
        <v>500</v>
      </c>
      <c r="E413" s="275">
        <v>24.9786</v>
      </c>
      <c r="F413" s="275">
        <v>12489.3</v>
      </c>
    </row>
    <row r="414" spans="1:6" ht="12.75">
      <c r="A414" s="274" t="s">
        <v>1273</v>
      </c>
      <c r="B414" s="274" t="s">
        <v>1274</v>
      </c>
      <c r="C414" s="274" t="s">
        <v>1042</v>
      </c>
      <c r="D414" s="275">
        <v>400</v>
      </c>
      <c r="E414" s="275">
        <v>38.855600000000003</v>
      </c>
      <c r="F414" s="275">
        <v>15542.24</v>
      </c>
    </row>
    <row r="415" spans="1:6" ht="12.75">
      <c r="A415" s="274" t="s">
        <v>1275</v>
      </c>
      <c r="B415" s="274" t="s">
        <v>1276</v>
      </c>
      <c r="C415" s="274" t="s">
        <v>463</v>
      </c>
      <c r="D415" s="275">
        <v>5</v>
      </c>
      <c r="E415" s="275">
        <v>371.90359999999998</v>
      </c>
      <c r="F415" s="275">
        <v>1859.5180000000003</v>
      </c>
    </row>
    <row r="416" spans="1:6" ht="12.75">
      <c r="A416" s="274" t="s">
        <v>1277</v>
      </c>
      <c r="B416" s="274" t="s">
        <v>1278</v>
      </c>
      <c r="C416" s="274" t="s">
        <v>463</v>
      </c>
      <c r="D416" s="275">
        <v>10</v>
      </c>
      <c r="E416" s="275">
        <v>383.00520000000012</v>
      </c>
      <c r="F416" s="275">
        <v>3830.0520000000015</v>
      </c>
    </row>
    <row r="417" spans="1:6" ht="12.75">
      <c r="A417" s="274" t="s">
        <v>1279</v>
      </c>
      <c r="B417" s="274" t="s">
        <v>1280</v>
      </c>
      <c r="C417" s="274" t="s">
        <v>463</v>
      </c>
      <c r="D417" s="275">
        <v>0.92</v>
      </c>
      <c r="E417" s="275">
        <v>1387.7</v>
      </c>
      <c r="F417" s="275">
        <v>1276.6840000000002</v>
      </c>
    </row>
    <row r="418" spans="1:6" ht="12.75">
      <c r="A418" s="274" t="s">
        <v>1281</v>
      </c>
      <c r="B418" s="274" t="s">
        <v>1282</v>
      </c>
      <c r="C418" s="274" t="s">
        <v>463</v>
      </c>
      <c r="D418" s="275">
        <v>1</v>
      </c>
      <c r="E418" s="275">
        <v>3885.56</v>
      </c>
      <c r="F418" s="275">
        <v>3885.56</v>
      </c>
    </row>
    <row r="419" spans="1:6" ht="12.75">
      <c r="A419" s="274" t="s">
        <v>1283</v>
      </c>
      <c r="B419" s="274" t="s">
        <v>1284</v>
      </c>
      <c r="C419" s="274" t="s">
        <v>463</v>
      </c>
      <c r="D419" s="275">
        <v>150</v>
      </c>
      <c r="E419" s="275">
        <v>68.730433333333337</v>
      </c>
      <c r="F419" s="275">
        <v>10309.565000000001</v>
      </c>
    </row>
    <row r="420" spans="1:6" ht="12.75">
      <c r="A420" s="274" t="s">
        <v>1285</v>
      </c>
      <c r="B420" s="274" t="s">
        <v>1286</v>
      </c>
      <c r="C420" s="274" t="s">
        <v>463</v>
      </c>
      <c r="D420" s="275">
        <v>200</v>
      </c>
      <c r="E420" s="275">
        <v>52.732600000000005</v>
      </c>
      <c r="F420" s="275">
        <v>10546.52</v>
      </c>
    </row>
    <row r="421" spans="1:6" ht="12.75">
      <c r="A421" s="274" t="s">
        <v>1287</v>
      </c>
      <c r="B421" s="274" t="s">
        <v>1288</v>
      </c>
      <c r="C421" s="274" t="s">
        <v>463</v>
      </c>
      <c r="D421" s="275">
        <v>40</v>
      </c>
      <c r="E421" s="275">
        <v>238.68439999999998</v>
      </c>
      <c r="F421" s="275">
        <v>9547.3760000000002</v>
      </c>
    </row>
    <row r="422" spans="1:6" ht="12.75">
      <c r="A422" s="274" t="s">
        <v>1289</v>
      </c>
      <c r="B422" s="274" t="s">
        <v>1290</v>
      </c>
      <c r="C422" s="274" t="s">
        <v>463</v>
      </c>
      <c r="D422" s="275">
        <v>40</v>
      </c>
      <c r="E422" s="275">
        <v>114.83217499999999</v>
      </c>
      <c r="F422" s="275">
        <v>4593.2869999999994</v>
      </c>
    </row>
    <row r="423" spans="1:6" ht="12.75">
      <c r="A423" s="274" t="s">
        <v>1291</v>
      </c>
      <c r="B423" s="274" t="s">
        <v>1292</v>
      </c>
      <c r="C423" s="274" t="s">
        <v>463</v>
      </c>
      <c r="D423" s="275">
        <v>100</v>
      </c>
      <c r="E423" s="275">
        <v>76.885350000000003</v>
      </c>
      <c r="F423" s="275">
        <v>7688.5349999999999</v>
      </c>
    </row>
    <row r="424" spans="1:6" ht="12.75">
      <c r="A424" s="274" t="s">
        <v>1293</v>
      </c>
      <c r="B424" s="274" t="s">
        <v>1294</v>
      </c>
      <c r="C424" s="274" t="s">
        <v>463</v>
      </c>
      <c r="D424" s="275">
        <v>100</v>
      </c>
      <c r="E424" s="275">
        <v>57.491149999999998</v>
      </c>
      <c r="F424" s="275">
        <v>5749.1149999999998</v>
      </c>
    </row>
    <row r="425" spans="1:6" ht="12.75">
      <c r="A425" s="274" t="s">
        <v>1295</v>
      </c>
      <c r="B425" s="274" t="s">
        <v>1296</v>
      </c>
      <c r="C425" s="274" t="s">
        <v>463</v>
      </c>
      <c r="D425" s="275">
        <v>250</v>
      </c>
      <c r="E425" s="275">
        <v>49.218760000000003</v>
      </c>
      <c r="F425" s="275">
        <v>12304.69</v>
      </c>
    </row>
    <row r="426" spans="1:6" ht="12.75">
      <c r="A426" s="274" t="s">
        <v>1297</v>
      </c>
      <c r="B426" s="274" t="s">
        <v>1298</v>
      </c>
      <c r="C426" s="274" t="s">
        <v>463</v>
      </c>
      <c r="D426" s="275">
        <v>100</v>
      </c>
      <c r="E426" s="275">
        <v>86.908798000000004</v>
      </c>
      <c r="F426" s="275">
        <v>8690.8798000000006</v>
      </c>
    </row>
    <row r="427" spans="1:6" ht="12.75">
      <c r="A427" s="274" t="s">
        <v>1299</v>
      </c>
      <c r="B427" s="274" t="s">
        <v>1300</v>
      </c>
      <c r="C427" s="274" t="s">
        <v>463</v>
      </c>
      <c r="D427" s="275">
        <v>50</v>
      </c>
      <c r="E427" s="275">
        <v>69.385000000000005</v>
      </c>
      <c r="F427" s="275">
        <v>3469.25</v>
      </c>
    </row>
    <row r="428" spans="1:6" ht="12.75">
      <c r="A428" s="274" t="s">
        <v>1301</v>
      </c>
      <c r="B428" s="274" t="s">
        <v>1302</v>
      </c>
      <c r="C428" s="274" t="s">
        <v>463</v>
      </c>
      <c r="D428" s="275">
        <v>200</v>
      </c>
      <c r="E428" s="275">
        <v>99.656485000000018</v>
      </c>
      <c r="F428" s="275">
        <v>19931.297000000002</v>
      </c>
    </row>
    <row r="429" spans="1:6" ht="12.75">
      <c r="A429" s="274" t="s">
        <v>1303</v>
      </c>
      <c r="B429" s="274" t="s">
        <v>1304</v>
      </c>
      <c r="C429" s="274" t="s">
        <v>463</v>
      </c>
      <c r="D429" s="275">
        <v>100</v>
      </c>
      <c r="E429" s="275">
        <v>57.589550000000003</v>
      </c>
      <c r="F429" s="275">
        <v>5758.9549999999999</v>
      </c>
    </row>
    <row r="430" spans="1:6" ht="12.75">
      <c r="A430" s="274" t="s">
        <v>1305</v>
      </c>
      <c r="B430" s="274" t="s">
        <v>1306</v>
      </c>
      <c r="C430" s="274" t="s">
        <v>463</v>
      </c>
      <c r="D430" s="275">
        <v>50</v>
      </c>
      <c r="E430" s="275">
        <v>52.732600000000005</v>
      </c>
      <c r="F430" s="275">
        <v>2636.63</v>
      </c>
    </row>
    <row r="431" spans="1:6" ht="12.75">
      <c r="A431" s="274" t="s">
        <v>1307</v>
      </c>
      <c r="B431" s="274" t="s">
        <v>1308</v>
      </c>
      <c r="C431" s="274" t="s">
        <v>463</v>
      </c>
      <c r="D431" s="275">
        <v>50</v>
      </c>
      <c r="E431" s="275">
        <v>61.058799999999998</v>
      </c>
      <c r="F431" s="275">
        <v>3052.94</v>
      </c>
    </row>
    <row r="432" spans="1:6" ht="12.75">
      <c r="A432" s="274" t="s">
        <v>1309</v>
      </c>
      <c r="B432" s="274" t="s">
        <v>1310</v>
      </c>
      <c r="C432" s="274" t="s">
        <v>463</v>
      </c>
      <c r="D432" s="275">
        <v>80</v>
      </c>
      <c r="E432" s="275">
        <v>108.30672500000003</v>
      </c>
      <c r="F432" s="275">
        <v>8664.5380000000023</v>
      </c>
    </row>
    <row r="433" spans="1:6" ht="12.75">
      <c r="A433" s="274" t="s">
        <v>1311</v>
      </c>
      <c r="B433" s="274" t="s">
        <v>1312</v>
      </c>
      <c r="C433" s="274" t="s">
        <v>463</v>
      </c>
      <c r="D433" s="275">
        <v>50</v>
      </c>
      <c r="E433" s="275">
        <v>130.44379999999998</v>
      </c>
      <c r="F433" s="275">
        <v>6522.19</v>
      </c>
    </row>
    <row r="434" spans="1:6" ht="12.75">
      <c r="A434" s="274" t="s">
        <v>1313</v>
      </c>
      <c r="B434" s="274" t="s">
        <v>1314</v>
      </c>
      <c r="C434" s="274" t="s">
        <v>463</v>
      </c>
      <c r="D434" s="275">
        <v>50</v>
      </c>
      <c r="E434" s="275">
        <v>91.588200000000001</v>
      </c>
      <c r="F434" s="275">
        <v>4579.41</v>
      </c>
    </row>
    <row r="435" spans="1:6" ht="12.75">
      <c r="A435" s="274" t="s">
        <v>1315</v>
      </c>
      <c r="B435" s="274" t="s">
        <v>1316</v>
      </c>
      <c r="C435" s="274" t="s">
        <v>463</v>
      </c>
      <c r="D435" s="275">
        <v>150</v>
      </c>
      <c r="E435" s="275">
        <v>238.68439999999998</v>
      </c>
      <c r="F435" s="275">
        <v>35802.660000000003</v>
      </c>
    </row>
    <row r="436" spans="1:6" ht="12.75">
      <c r="A436" s="274" t="s">
        <v>1317</v>
      </c>
      <c r="B436" s="274" t="s">
        <v>1318</v>
      </c>
      <c r="C436" s="274" t="s">
        <v>463</v>
      </c>
      <c r="D436" s="275">
        <v>5</v>
      </c>
      <c r="E436" s="275">
        <v>224.80739999999997</v>
      </c>
      <c r="F436" s="275">
        <v>1124.037</v>
      </c>
    </row>
    <row r="437" spans="1:6" ht="12.75">
      <c r="A437" s="274" t="s">
        <v>1319</v>
      </c>
      <c r="B437" s="274" t="s">
        <v>1320</v>
      </c>
      <c r="C437" s="274" t="s">
        <v>463</v>
      </c>
      <c r="D437" s="275">
        <v>200</v>
      </c>
      <c r="E437" s="275">
        <v>55.508000000000003</v>
      </c>
      <c r="F437" s="275">
        <v>11101.6</v>
      </c>
    </row>
    <row r="438" spans="1:6" ht="12.75">
      <c r="A438" s="274" t="s">
        <v>1321</v>
      </c>
      <c r="B438" s="274" t="s">
        <v>1322</v>
      </c>
      <c r="C438" s="274" t="s">
        <v>463</v>
      </c>
      <c r="D438" s="275">
        <v>50</v>
      </c>
      <c r="E438" s="275">
        <v>88.81280000000001</v>
      </c>
      <c r="F438" s="275">
        <v>4440.6400000000003</v>
      </c>
    </row>
    <row r="439" spans="1:6" ht="12.75">
      <c r="A439" s="274" t="s">
        <v>1323</v>
      </c>
      <c r="B439" s="274" t="s">
        <v>1324</v>
      </c>
      <c r="C439" s="274" t="s">
        <v>463</v>
      </c>
      <c r="D439" s="275">
        <v>200</v>
      </c>
      <c r="E439" s="275">
        <v>39.167724999999997</v>
      </c>
      <c r="F439" s="275">
        <v>7833.5450000000001</v>
      </c>
    </row>
    <row r="440" spans="1:6" ht="12.75">
      <c r="A440" s="274" t="s">
        <v>1325</v>
      </c>
      <c r="B440" s="274" t="s">
        <v>1326</v>
      </c>
      <c r="C440" s="274" t="s">
        <v>463</v>
      </c>
      <c r="D440" s="275">
        <v>1.73</v>
      </c>
      <c r="E440" s="275">
        <v>2081.5500000000006</v>
      </c>
      <c r="F440" s="275">
        <v>3601.0815000000007</v>
      </c>
    </row>
    <row r="441" spans="1:6" ht="12.75">
      <c r="A441" s="274" t="s">
        <v>1327</v>
      </c>
      <c r="B441" s="274" t="s">
        <v>1328</v>
      </c>
      <c r="C441" s="274" t="s">
        <v>463</v>
      </c>
      <c r="D441" s="275">
        <v>1000</v>
      </c>
      <c r="E441" s="275">
        <v>43.018699999999995</v>
      </c>
      <c r="F441" s="275">
        <v>43018.7</v>
      </c>
    </row>
    <row r="442" spans="1:6" ht="12.75">
      <c r="A442" s="274" t="s">
        <v>1329</v>
      </c>
      <c r="B442" s="274" t="s">
        <v>1330</v>
      </c>
      <c r="C442" s="274" t="s">
        <v>463</v>
      </c>
      <c r="D442" s="275">
        <v>70</v>
      </c>
      <c r="E442" s="275">
        <v>324.7218000000002</v>
      </c>
      <c r="F442" s="275">
        <v>22730.526000000016</v>
      </c>
    </row>
    <row r="443" spans="1:6" ht="12.75">
      <c r="A443" s="274" t="s">
        <v>1331</v>
      </c>
      <c r="B443" s="274" t="s">
        <v>1332</v>
      </c>
      <c r="C443" s="274" t="s">
        <v>1333</v>
      </c>
      <c r="D443" s="275">
        <v>600</v>
      </c>
      <c r="E443" s="275">
        <v>45.7941</v>
      </c>
      <c r="F443" s="275">
        <v>27476.46</v>
      </c>
    </row>
    <row r="444" spans="1:6" ht="12.75">
      <c r="A444" s="274" t="s">
        <v>1334</v>
      </c>
      <c r="B444" s="274" t="s">
        <v>1335</v>
      </c>
      <c r="C444" s="274" t="s">
        <v>1333</v>
      </c>
      <c r="D444" s="275">
        <v>600</v>
      </c>
      <c r="E444" s="275">
        <v>51.344899999999996</v>
      </c>
      <c r="F444" s="275">
        <v>30806.94</v>
      </c>
    </row>
    <row r="445" spans="1:6" ht="12.75">
      <c r="A445" s="274" t="s">
        <v>1336</v>
      </c>
      <c r="B445" s="274" t="s">
        <v>1337</v>
      </c>
      <c r="C445" s="274" t="s">
        <v>1333</v>
      </c>
      <c r="D445" s="275">
        <v>600</v>
      </c>
      <c r="E445" s="275">
        <v>152.64700000000002</v>
      </c>
      <c r="F445" s="275">
        <v>91588.2</v>
      </c>
    </row>
    <row r="446" spans="1:6" ht="12.75">
      <c r="A446" s="274" t="s">
        <v>1338</v>
      </c>
      <c r="B446" s="274" t="s">
        <v>1339</v>
      </c>
      <c r="C446" s="274" t="s">
        <v>1333</v>
      </c>
      <c r="D446" s="275">
        <v>810</v>
      </c>
      <c r="E446" s="275">
        <v>170.27542222222223</v>
      </c>
      <c r="F446" s="275">
        <v>137923.092</v>
      </c>
    </row>
    <row r="447" spans="1:6" ht="12.75">
      <c r="A447" s="274" t="s">
        <v>1340</v>
      </c>
      <c r="B447" s="274" t="s">
        <v>1341</v>
      </c>
      <c r="C447" s="274" t="s">
        <v>1333</v>
      </c>
      <c r="D447" s="275">
        <v>60</v>
      </c>
      <c r="E447" s="275">
        <v>360.80199999999996</v>
      </c>
      <c r="F447" s="275">
        <v>21648.12</v>
      </c>
    </row>
    <row r="448" spans="1:6" ht="12.75">
      <c r="A448" s="274" t="s">
        <v>1342</v>
      </c>
      <c r="B448" s="274" t="s">
        <v>1343</v>
      </c>
      <c r="C448" s="274" t="s">
        <v>1333</v>
      </c>
      <c r="D448" s="275">
        <v>702</v>
      </c>
      <c r="E448" s="275">
        <v>52.498753846153839</v>
      </c>
      <c r="F448" s="275">
        <v>36854.125199999995</v>
      </c>
    </row>
    <row r="449" spans="1:6" ht="12.75">
      <c r="A449" s="274" t="s">
        <v>1344</v>
      </c>
      <c r="B449" s="274" t="s">
        <v>1345</v>
      </c>
      <c r="C449" s="274" t="s">
        <v>1333</v>
      </c>
      <c r="D449" s="275">
        <v>300</v>
      </c>
      <c r="E449" s="275">
        <v>70.7727</v>
      </c>
      <c r="F449" s="275">
        <v>21231.81</v>
      </c>
    </row>
    <row r="450" spans="1:6" ht="12.75">
      <c r="A450" s="274" t="s">
        <v>1346</v>
      </c>
      <c r="B450" s="274" t="s">
        <v>1347</v>
      </c>
      <c r="C450" s="274" t="s">
        <v>799</v>
      </c>
      <c r="D450" s="275">
        <v>250</v>
      </c>
      <c r="E450" s="275">
        <v>52.732600000000005</v>
      </c>
      <c r="F450" s="275">
        <v>13183.15</v>
      </c>
    </row>
    <row r="451" spans="1:6" ht="12.75">
      <c r="A451" s="274" t="s">
        <v>1348</v>
      </c>
      <c r="B451" s="274" t="s">
        <v>1349</v>
      </c>
      <c r="C451" s="274" t="s">
        <v>799</v>
      </c>
      <c r="D451" s="275">
        <v>300</v>
      </c>
      <c r="E451" s="275">
        <v>69.385000000000005</v>
      </c>
      <c r="F451" s="275">
        <v>20815.5</v>
      </c>
    </row>
    <row r="452" spans="1:6" ht="12.75">
      <c r="A452" s="274" t="s">
        <v>1350</v>
      </c>
      <c r="B452" s="274" t="s">
        <v>1351</v>
      </c>
      <c r="C452" s="274" t="s">
        <v>799</v>
      </c>
      <c r="D452" s="275">
        <v>150</v>
      </c>
      <c r="E452" s="275">
        <v>120.7299</v>
      </c>
      <c r="F452" s="275">
        <v>18109.485000000001</v>
      </c>
    </row>
    <row r="453" spans="1:6" ht="12.75">
      <c r="A453" s="274" t="s">
        <v>1352</v>
      </c>
      <c r="B453" s="274" t="s">
        <v>1353</v>
      </c>
      <c r="C453" s="274" t="s">
        <v>1042</v>
      </c>
      <c r="D453" s="275">
        <v>100</v>
      </c>
      <c r="E453" s="275">
        <v>124.89299999999999</v>
      </c>
      <c r="F453" s="275">
        <v>12489.3</v>
      </c>
    </row>
    <row r="454" spans="1:6" ht="12.75">
      <c r="A454" s="274" t="s">
        <v>1354</v>
      </c>
      <c r="B454" s="274" t="s">
        <v>1355</v>
      </c>
      <c r="C454" s="274" t="s">
        <v>1042</v>
      </c>
      <c r="D454" s="275">
        <v>250</v>
      </c>
      <c r="E454" s="275">
        <v>137.47188</v>
      </c>
      <c r="F454" s="275">
        <v>34367.97</v>
      </c>
    </row>
    <row r="455" spans="1:6" ht="12.75">
      <c r="A455" s="274" t="s">
        <v>1356</v>
      </c>
      <c r="B455" s="274" t="s">
        <v>1357</v>
      </c>
      <c r="C455" s="274" t="s">
        <v>1042</v>
      </c>
      <c r="D455" s="275">
        <v>300</v>
      </c>
      <c r="E455" s="275">
        <v>53.28026666666667</v>
      </c>
      <c r="F455" s="275">
        <v>15984.08</v>
      </c>
    </row>
    <row r="456" spans="1:6" ht="12.75">
      <c r="A456" s="274" t="s">
        <v>1358</v>
      </c>
      <c r="B456" s="274" t="s">
        <v>1359</v>
      </c>
      <c r="C456" s="274" t="s">
        <v>1042</v>
      </c>
      <c r="D456" s="275">
        <v>500</v>
      </c>
      <c r="E456" s="275">
        <v>27.754000000000001</v>
      </c>
      <c r="F456" s="275">
        <v>13877</v>
      </c>
    </row>
    <row r="457" spans="1:6" ht="12.75">
      <c r="A457" s="274" t="s">
        <v>1360</v>
      </c>
      <c r="B457" s="274" t="s">
        <v>1361</v>
      </c>
      <c r="C457" s="274" t="s">
        <v>463</v>
      </c>
      <c r="D457" s="275">
        <v>100</v>
      </c>
      <c r="E457" s="275">
        <v>49.01135</v>
      </c>
      <c r="F457" s="275">
        <v>4901.1350000000002</v>
      </c>
    </row>
    <row r="458" spans="1:6" ht="12.75">
      <c r="A458" s="274" t="s">
        <v>1362</v>
      </c>
      <c r="B458" s="274" t="s">
        <v>1363</v>
      </c>
      <c r="C458" s="274" t="s">
        <v>463</v>
      </c>
      <c r="D458" s="275">
        <v>50</v>
      </c>
      <c r="E458" s="275">
        <v>72.160399999999996</v>
      </c>
      <c r="F458" s="275">
        <v>3608.02</v>
      </c>
    </row>
    <row r="459" spans="1:6" ht="12.75">
      <c r="A459" s="274" t="s">
        <v>1364</v>
      </c>
      <c r="B459" s="274" t="s">
        <v>1365</v>
      </c>
      <c r="C459" s="274" t="s">
        <v>463</v>
      </c>
      <c r="D459" s="275">
        <v>30</v>
      </c>
      <c r="E459" s="275">
        <v>179.01329999999999</v>
      </c>
      <c r="F459" s="275">
        <v>5370.3989999999994</v>
      </c>
    </row>
    <row r="460" spans="1:6" ht="12.75">
      <c r="A460" s="274" t="s">
        <v>1366</v>
      </c>
      <c r="B460" s="274" t="s">
        <v>1367</v>
      </c>
      <c r="C460" s="274" t="s">
        <v>463</v>
      </c>
      <c r="D460" s="275">
        <v>50</v>
      </c>
      <c r="E460" s="275">
        <v>87.4251</v>
      </c>
      <c r="F460" s="275">
        <v>4371.2550000000001</v>
      </c>
    </row>
    <row r="461" spans="1:6" ht="12.75">
      <c r="A461" s="274" t="s">
        <v>1368</v>
      </c>
      <c r="B461" s="274" t="s">
        <v>1369</v>
      </c>
      <c r="C461" s="274" t="s">
        <v>463</v>
      </c>
      <c r="D461" s="275">
        <v>50</v>
      </c>
      <c r="E461" s="275">
        <v>84.649699999999996</v>
      </c>
      <c r="F461" s="275">
        <v>4232.4849999999997</v>
      </c>
    </row>
    <row r="462" spans="1:6" ht="12.75">
      <c r="A462" s="274" t="s">
        <v>1370</v>
      </c>
      <c r="B462" s="274" t="s">
        <v>1371</v>
      </c>
      <c r="C462" s="274" t="s">
        <v>463</v>
      </c>
      <c r="D462" s="275">
        <v>188</v>
      </c>
      <c r="E462" s="275">
        <v>38.661200000000001</v>
      </c>
      <c r="F462" s="275">
        <v>7268.3056000000006</v>
      </c>
    </row>
    <row r="463" spans="1:6" ht="12.75">
      <c r="A463" s="274" t="s">
        <v>1372</v>
      </c>
      <c r="B463" s="274" t="s">
        <v>1373</v>
      </c>
      <c r="C463" s="274" t="s">
        <v>463</v>
      </c>
      <c r="D463" s="275">
        <v>300</v>
      </c>
      <c r="E463" s="275">
        <v>65.610866666666666</v>
      </c>
      <c r="F463" s="275">
        <v>19683.259999999998</v>
      </c>
    </row>
    <row r="464" spans="1:6" ht="12.75">
      <c r="A464" s="274" t="s">
        <v>1374</v>
      </c>
      <c r="B464" s="274" t="s">
        <v>1375</v>
      </c>
      <c r="C464" s="274" t="s">
        <v>463</v>
      </c>
      <c r="D464" s="275">
        <v>200</v>
      </c>
      <c r="E464" s="275">
        <v>20.8155</v>
      </c>
      <c r="F464" s="275">
        <v>4163.1000000000004</v>
      </c>
    </row>
    <row r="465" spans="1:6" ht="12.75">
      <c r="A465" s="274" t="s">
        <v>1376</v>
      </c>
      <c r="B465" s="274" t="s">
        <v>1377</v>
      </c>
      <c r="C465" s="274" t="s">
        <v>463</v>
      </c>
      <c r="D465" s="275">
        <v>50</v>
      </c>
      <c r="E465" s="275">
        <v>31.917100000000001</v>
      </c>
      <c r="F465" s="275">
        <v>1595.855</v>
      </c>
    </row>
    <row r="466" spans="1:6" ht="12.75">
      <c r="A466" s="274" t="s">
        <v>1378</v>
      </c>
      <c r="B466" s="274" t="s">
        <v>1379</v>
      </c>
      <c r="C466" s="274" t="s">
        <v>463</v>
      </c>
      <c r="D466" s="275">
        <v>686</v>
      </c>
      <c r="E466" s="275">
        <v>599.91425976676385</v>
      </c>
      <c r="F466" s="275">
        <v>411541.18219999998</v>
      </c>
    </row>
    <row r="467" spans="1:6" ht="12.75">
      <c r="A467" s="274" t="s">
        <v>1380</v>
      </c>
      <c r="B467" s="274" t="s">
        <v>1381</v>
      </c>
      <c r="C467" s="274" t="s">
        <v>463</v>
      </c>
      <c r="D467" s="275">
        <v>100</v>
      </c>
      <c r="E467" s="275">
        <v>151.2593</v>
      </c>
      <c r="F467" s="275">
        <v>15125.93</v>
      </c>
    </row>
    <row r="468" spans="1:6" ht="12.75">
      <c r="A468" s="274" t="s">
        <v>1382</v>
      </c>
      <c r="B468" s="274" t="s">
        <v>1383</v>
      </c>
      <c r="C468" s="274" t="s">
        <v>463</v>
      </c>
      <c r="D468" s="275">
        <v>30</v>
      </c>
      <c r="E468" s="275">
        <v>183.17640000000003</v>
      </c>
      <c r="F468" s="275">
        <v>5495.2920000000004</v>
      </c>
    </row>
    <row r="469" spans="1:6" ht="12.75">
      <c r="A469" s="274" t="s">
        <v>1384</v>
      </c>
      <c r="B469" s="274" t="s">
        <v>1385</v>
      </c>
      <c r="C469" s="274" t="s">
        <v>463</v>
      </c>
      <c r="D469" s="275">
        <v>160</v>
      </c>
      <c r="E469" s="275">
        <v>1208.7258500000003</v>
      </c>
      <c r="F469" s="275">
        <v>193396.13600000006</v>
      </c>
    </row>
    <row r="470" spans="1:6" ht="12.75">
      <c r="A470" s="274" t="s">
        <v>1386</v>
      </c>
      <c r="B470" s="274" t="s">
        <v>1387</v>
      </c>
      <c r="C470" s="274" t="s">
        <v>463</v>
      </c>
      <c r="D470" s="275">
        <v>100</v>
      </c>
      <c r="E470" s="275">
        <v>141.80695</v>
      </c>
      <c r="F470" s="275">
        <v>14180.695</v>
      </c>
    </row>
    <row r="471" spans="1:6" ht="12.75">
      <c r="A471" s="274" t="s">
        <v>1388</v>
      </c>
      <c r="B471" s="274" t="s">
        <v>1389</v>
      </c>
      <c r="C471" s="274" t="s">
        <v>463</v>
      </c>
      <c r="D471" s="275">
        <v>20</v>
      </c>
      <c r="E471" s="275">
        <v>874.72935000000007</v>
      </c>
      <c r="F471" s="275">
        <v>17494.587000000003</v>
      </c>
    </row>
    <row r="472" spans="1:6" ht="12.75">
      <c r="A472" s="274" t="s">
        <v>1390</v>
      </c>
      <c r="B472" s="274" t="s">
        <v>1391</v>
      </c>
      <c r="C472" s="274" t="s">
        <v>463</v>
      </c>
      <c r="D472" s="275">
        <v>10</v>
      </c>
      <c r="E472" s="275">
        <v>595.32330000000013</v>
      </c>
      <c r="F472" s="275">
        <v>5953.233000000002</v>
      </c>
    </row>
    <row r="473" spans="1:6" ht="12.75">
      <c r="A473" s="274" t="s">
        <v>1392</v>
      </c>
      <c r="B473" s="274" t="s">
        <v>1393</v>
      </c>
      <c r="C473" s="274" t="s">
        <v>463</v>
      </c>
      <c r="D473" s="275">
        <v>10</v>
      </c>
      <c r="E473" s="275">
        <v>656.38209999999992</v>
      </c>
      <c r="F473" s="275">
        <v>6563.8209999999999</v>
      </c>
    </row>
    <row r="474" spans="1:6" ht="12.75">
      <c r="A474" s="274" t="s">
        <v>1394</v>
      </c>
      <c r="B474" s="274" t="s">
        <v>1395</v>
      </c>
      <c r="C474" s="274" t="s">
        <v>463</v>
      </c>
      <c r="D474" s="275">
        <v>9</v>
      </c>
      <c r="E474" s="275">
        <v>3459.2405000000003</v>
      </c>
      <c r="F474" s="275">
        <v>31133.164500000003</v>
      </c>
    </row>
    <row r="475" spans="1:6" ht="12.75">
      <c r="A475" s="274" t="s">
        <v>1396</v>
      </c>
      <c r="B475" s="274" t="s">
        <v>1397</v>
      </c>
      <c r="C475" s="274" t="s">
        <v>463</v>
      </c>
      <c r="D475" s="275">
        <v>1</v>
      </c>
      <c r="E475" s="275">
        <v>6237.7115000000122</v>
      </c>
      <c r="F475" s="275">
        <v>6237.7115000000103</v>
      </c>
    </row>
    <row r="476" spans="1:6" ht="12.75">
      <c r="A476" s="274" t="s">
        <v>1398</v>
      </c>
      <c r="B476" s="274" t="s">
        <v>1399</v>
      </c>
      <c r="C476" s="274" t="s">
        <v>463</v>
      </c>
      <c r="D476" s="275">
        <v>1048</v>
      </c>
      <c r="E476" s="275">
        <v>257.10734026717563</v>
      </c>
      <c r="F476" s="275">
        <v>269448.49260000006</v>
      </c>
    </row>
    <row r="477" spans="1:6" ht="12.75">
      <c r="A477" s="274" t="s">
        <v>1400</v>
      </c>
      <c r="B477" s="274" t="s">
        <v>1401</v>
      </c>
      <c r="C477" s="274" t="s">
        <v>463</v>
      </c>
      <c r="D477" s="275">
        <v>150</v>
      </c>
      <c r="E477" s="275">
        <v>121.35823333333333</v>
      </c>
      <c r="F477" s="275">
        <v>18203.735000000001</v>
      </c>
    </row>
    <row r="478" spans="1:6" ht="12.75">
      <c r="A478" s="274" t="s">
        <v>1402</v>
      </c>
      <c r="B478" s="274" t="s">
        <v>1403</v>
      </c>
      <c r="C478" s="274" t="s">
        <v>463</v>
      </c>
      <c r="D478" s="275">
        <v>0</v>
      </c>
      <c r="E478" s="275">
        <v>0</v>
      </c>
      <c r="F478" s="275">
        <v>0</v>
      </c>
    </row>
    <row r="479" spans="1:6" ht="12.75">
      <c r="A479" s="274" t="s">
        <v>1404</v>
      </c>
      <c r="B479" s="274" t="s">
        <v>1405</v>
      </c>
      <c r="C479" s="274" t="s">
        <v>463</v>
      </c>
      <c r="D479" s="275">
        <v>42</v>
      </c>
      <c r="E479" s="275">
        <v>757.72137142857139</v>
      </c>
      <c r="F479" s="275">
        <v>31824.297599999998</v>
      </c>
    </row>
    <row r="480" spans="1:6" ht="12.75">
      <c r="A480" s="274" t="s">
        <v>1406</v>
      </c>
      <c r="B480" s="274" t="s">
        <v>1407</v>
      </c>
      <c r="C480" s="274" t="s">
        <v>463</v>
      </c>
      <c r="D480" s="275">
        <v>55</v>
      </c>
      <c r="E480" s="275">
        <v>669.42647999999997</v>
      </c>
      <c r="F480" s="275">
        <v>36818.456399999995</v>
      </c>
    </row>
    <row r="481" spans="1:6" ht="12.75">
      <c r="A481" s="274" t="s">
        <v>1408</v>
      </c>
      <c r="B481" s="274" t="s">
        <v>1409</v>
      </c>
      <c r="C481" s="274" t="s">
        <v>463</v>
      </c>
      <c r="D481" s="275">
        <v>1500</v>
      </c>
      <c r="E481" s="275">
        <v>40.497733333333336</v>
      </c>
      <c r="F481" s="275">
        <v>60746.6</v>
      </c>
    </row>
    <row r="482" spans="1:6" ht="12.75">
      <c r="A482" s="274" t="s">
        <v>1410</v>
      </c>
      <c r="B482" s="274" t="s">
        <v>1411</v>
      </c>
      <c r="C482" s="274" t="s">
        <v>463</v>
      </c>
      <c r="D482" s="275">
        <v>80</v>
      </c>
      <c r="E482" s="275">
        <v>106.48329999999999</v>
      </c>
      <c r="F482" s="275">
        <v>8518.6639999999989</v>
      </c>
    </row>
    <row r="483" spans="1:6" ht="12.75">
      <c r="A483" s="274" t="s">
        <v>1412</v>
      </c>
      <c r="B483" s="274" t="s">
        <v>1413</v>
      </c>
      <c r="C483" s="274" t="s">
        <v>463</v>
      </c>
      <c r="D483" s="275">
        <v>1800</v>
      </c>
      <c r="E483" s="275">
        <v>124.28643333333333</v>
      </c>
      <c r="F483" s="275">
        <v>223715.58</v>
      </c>
    </row>
    <row r="484" spans="1:6" ht="12.75">
      <c r="A484" s="274" t="s">
        <v>1414</v>
      </c>
      <c r="B484" s="274" t="s">
        <v>1415</v>
      </c>
      <c r="C484" s="274" t="s">
        <v>463</v>
      </c>
      <c r="D484" s="275">
        <v>926</v>
      </c>
      <c r="E484" s="275">
        <v>135.67273282937364</v>
      </c>
      <c r="F484" s="275">
        <v>125632.95060000001</v>
      </c>
    </row>
    <row r="485" spans="1:6" ht="12.75">
      <c r="A485" s="274" t="s">
        <v>1416</v>
      </c>
      <c r="B485" s="274" t="s">
        <v>1417</v>
      </c>
      <c r="C485" s="274" t="s">
        <v>463</v>
      </c>
      <c r="D485" s="275">
        <v>195</v>
      </c>
      <c r="E485" s="275">
        <v>602.14781538461534</v>
      </c>
      <c r="F485" s="275">
        <v>117418.82399999998</v>
      </c>
    </row>
    <row r="486" spans="1:6" ht="12.75">
      <c r="A486" s="274" t="s">
        <v>1418</v>
      </c>
      <c r="B486" s="274" t="s">
        <v>1419</v>
      </c>
      <c r="C486" s="274" t="s">
        <v>463</v>
      </c>
      <c r="D486" s="275">
        <v>6</v>
      </c>
      <c r="E486" s="275">
        <v>1014.2662833333331</v>
      </c>
      <c r="F486" s="275">
        <v>6085.5976999999993</v>
      </c>
    </row>
    <row r="487" spans="1:6" ht="12.75">
      <c r="A487" s="274" t="s">
        <v>1420</v>
      </c>
      <c r="B487" s="274" t="s">
        <v>1421</v>
      </c>
      <c r="C487" s="274" t="s">
        <v>463</v>
      </c>
      <c r="D487" s="275">
        <v>10</v>
      </c>
      <c r="E487" s="275">
        <v>1211.4204</v>
      </c>
      <c r="F487" s="275">
        <v>12114.204000000002</v>
      </c>
    </row>
    <row r="488" spans="1:6" ht="12.75">
      <c r="A488" s="274" t="s">
        <v>1422</v>
      </c>
      <c r="B488" s="274" t="s">
        <v>1423</v>
      </c>
      <c r="C488" s="274" t="s">
        <v>463</v>
      </c>
      <c r="D488" s="275">
        <v>24</v>
      </c>
      <c r="E488" s="275">
        <v>526.8848999999999</v>
      </c>
      <c r="F488" s="275">
        <v>12645.237599999999</v>
      </c>
    </row>
    <row r="489" spans="1:6" ht="12.75">
      <c r="A489" s="274" t="s">
        <v>1424</v>
      </c>
      <c r="B489" s="274" t="s">
        <v>1425</v>
      </c>
      <c r="C489" s="274" t="s">
        <v>463</v>
      </c>
      <c r="D489" s="275">
        <v>144</v>
      </c>
      <c r="E489" s="275">
        <v>434.5259166666666</v>
      </c>
      <c r="F489" s="275">
        <v>62571.731999999989</v>
      </c>
    </row>
    <row r="490" spans="1:6" ht="12.75">
      <c r="A490" s="274" t="s">
        <v>1426</v>
      </c>
      <c r="B490" s="274" t="s">
        <v>1427</v>
      </c>
      <c r="C490" s="274" t="s">
        <v>463</v>
      </c>
      <c r="D490" s="275">
        <v>30</v>
      </c>
      <c r="E490" s="275">
        <v>142.43869999999995</v>
      </c>
      <c r="F490" s="275">
        <v>4273.1609999999982</v>
      </c>
    </row>
    <row r="491" spans="1:6" ht="12.75">
      <c r="A491" s="274" t="s">
        <v>1428</v>
      </c>
      <c r="B491" s="274" t="s">
        <v>1429</v>
      </c>
      <c r="C491" s="274" t="s">
        <v>463</v>
      </c>
      <c r="D491" s="275">
        <v>100</v>
      </c>
      <c r="E491" s="275">
        <v>53.933100000000003</v>
      </c>
      <c r="F491" s="275">
        <v>5393.31</v>
      </c>
    </row>
    <row r="492" spans="1:6" ht="12.75">
      <c r="A492" s="274" t="s">
        <v>1430</v>
      </c>
      <c r="B492" s="274" t="s">
        <v>1431</v>
      </c>
      <c r="C492" s="274" t="s">
        <v>463</v>
      </c>
      <c r="D492" s="275">
        <v>150</v>
      </c>
      <c r="E492" s="275">
        <v>76.0595</v>
      </c>
      <c r="F492" s="275">
        <v>11408.924999999999</v>
      </c>
    </row>
    <row r="493" spans="1:6" ht="12.75">
      <c r="A493" s="274" t="s">
        <v>1432</v>
      </c>
      <c r="B493" s="274" t="s">
        <v>1433</v>
      </c>
      <c r="C493" s="274" t="s">
        <v>463</v>
      </c>
      <c r="D493" s="275">
        <v>300</v>
      </c>
      <c r="E493" s="275">
        <v>100.9517</v>
      </c>
      <c r="F493" s="275">
        <v>30285.51</v>
      </c>
    </row>
    <row r="494" spans="1:6" ht="12.75">
      <c r="A494" s="274" t="s">
        <v>1434</v>
      </c>
      <c r="B494" s="274" t="s">
        <v>1435</v>
      </c>
      <c r="C494" s="274" t="s">
        <v>1042</v>
      </c>
      <c r="D494" s="275">
        <v>700</v>
      </c>
      <c r="E494" s="275">
        <v>36.969231428571419</v>
      </c>
      <c r="F494" s="275">
        <v>25878.461999999992</v>
      </c>
    </row>
    <row r="495" spans="1:6" ht="12.75">
      <c r="A495" s="274" t="s">
        <v>1436</v>
      </c>
      <c r="B495" s="274" t="s">
        <v>1437</v>
      </c>
      <c r="C495" s="274" t="s">
        <v>1042</v>
      </c>
      <c r="D495" s="275">
        <v>132</v>
      </c>
      <c r="E495" s="275">
        <v>66.379199999999997</v>
      </c>
      <c r="F495" s="275">
        <v>8762.0543999999991</v>
      </c>
    </row>
    <row r="496" spans="1:6" ht="12.75">
      <c r="A496" s="274" t="s">
        <v>1438</v>
      </c>
      <c r="B496" s="274" t="s">
        <v>1439</v>
      </c>
      <c r="C496" s="274" t="s">
        <v>1042</v>
      </c>
      <c r="D496" s="275">
        <v>324</v>
      </c>
      <c r="E496" s="275">
        <v>71.412358950617275</v>
      </c>
      <c r="F496" s="275">
        <v>23137.604299999995</v>
      </c>
    </row>
    <row r="497" spans="1:6" ht="12.75">
      <c r="A497" s="274" t="s">
        <v>1440</v>
      </c>
      <c r="B497" s="274" t="s">
        <v>1441</v>
      </c>
      <c r="C497" s="274" t="s">
        <v>1042</v>
      </c>
      <c r="D497" s="275">
        <v>270</v>
      </c>
      <c r="E497" s="275">
        <v>75.098659999999995</v>
      </c>
      <c r="F497" s="275">
        <v>20276.638200000001</v>
      </c>
    </row>
    <row r="498" spans="1:6" ht="12.75">
      <c r="A498" s="274" t="s">
        <v>1442</v>
      </c>
      <c r="B498" s="274" t="s">
        <v>1443</v>
      </c>
      <c r="C498" s="274" t="s">
        <v>1042</v>
      </c>
      <c r="D498" s="275">
        <v>540</v>
      </c>
      <c r="E498" s="275">
        <v>36.554761851851843</v>
      </c>
      <c r="F498" s="275">
        <v>19739.571399999997</v>
      </c>
    </row>
    <row r="499" spans="1:6" ht="12.75">
      <c r="A499" s="274" t="s">
        <v>1444</v>
      </c>
      <c r="B499" s="274" t="s">
        <v>1445</v>
      </c>
      <c r="C499" s="274" t="s">
        <v>463</v>
      </c>
      <c r="D499" s="275">
        <v>1639</v>
      </c>
      <c r="E499" s="275">
        <v>42.164865161683963</v>
      </c>
      <c r="F499" s="275">
        <v>69108.214000000007</v>
      </c>
    </row>
    <row r="500" spans="1:6" ht="12.75">
      <c r="A500" s="274" t="s">
        <v>1446</v>
      </c>
      <c r="B500" s="274" t="s">
        <v>1447</v>
      </c>
      <c r="C500" s="274" t="s">
        <v>463</v>
      </c>
      <c r="D500" s="275">
        <v>2508</v>
      </c>
      <c r="E500" s="275">
        <v>246.13327118380062</v>
      </c>
      <c r="F500" s="275">
        <v>617302.24412897183</v>
      </c>
    </row>
    <row r="501" spans="1:6" ht="12.75">
      <c r="A501" s="274" t="s">
        <v>1448</v>
      </c>
      <c r="B501" s="274" t="s">
        <v>1449</v>
      </c>
      <c r="C501" s="274" t="s">
        <v>463</v>
      </c>
      <c r="D501" s="275">
        <v>75</v>
      </c>
      <c r="E501" s="275">
        <v>757.82919999999979</v>
      </c>
      <c r="F501" s="275">
        <v>56837.189999999988</v>
      </c>
    </row>
    <row r="502" spans="1:6" ht="12.75">
      <c r="A502" s="274" t="s">
        <v>1450</v>
      </c>
      <c r="B502" s="274" t="s">
        <v>1451</v>
      </c>
      <c r="C502" s="274" t="s">
        <v>463</v>
      </c>
      <c r="D502" s="275">
        <v>756</v>
      </c>
      <c r="E502" s="275">
        <v>603.09805555555545</v>
      </c>
      <c r="F502" s="275">
        <v>455942.12999999995</v>
      </c>
    </row>
    <row r="503" spans="1:6" ht="12.75">
      <c r="A503" s="274" t="s">
        <v>1452</v>
      </c>
      <c r="B503" s="274" t="s">
        <v>1453</v>
      </c>
      <c r="C503" s="274" t="s">
        <v>463</v>
      </c>
      <c r="D503" s="275">
        <v>285</v>
      </c>
      <c r="E503" s="275">
        <v>1500.325192982456</v>
      </c>
      <c r="F503" s="275">
        <v>427592.68</v>
      </c>
    </row>
    <row r="504" spans="1:6" ht="12.75">
      <c r="A504" s="274" t="s">
        <v>1454</v>
      </c>
      <c r="B504" s="274" t="s">
        <v>1455</v>
      </c>
      <c r="C504" s="274" t="s">
        <v>463</v>
      </c>
      <c r="D504" s="275">
        <v>230</v>
      </c>
      <c r="E504" s="275">
        <v>1321.0365608695654</v>
      </c>
      <c r="F504" s="275">
        <v>303838.40900000004</v>
      </c>
    </row>
    <row r="505" spans="1:6" ht="12.75">
      <c r="A505" s="274" t="s">
        <v>1456</v>
      </c>
      <c r="B505" s="274" t="s">
        <v>1457</v>
      </c>
      <c r="C505" s="274" t="s">
        <v>463</v>
      </c>
      <c r="D505" s="275">
        <v>632</v>
      </c>
      <c r="E505" s="275">
        <v>55.31600000000001</v>
      </c>
      <c r="F505" s="275">
        <v>34959.712</v>
      </c>
    </row>
    <row r="506" spans="1:6" ht="12.75">
      <c r="A506" s="274" t="s">
        <v>1458</v>
      </c>
      <c r="B506" s="274" t="s">
        <v>1459</v>
      </c>
      <c r="C506" s="274" t="s">
        <v>463</v>
      </c>
      <c r="D506" s="275">
        <v>751</v>
      </c>
      <c r="E506" s="275">
        <v>218.10406165556608</v>
      </c>
      <c r="F506" s="275">
        <v>163796.15030333013</v>
      </c>
    </row>
    <row r="507" spans="1:6" ht="12.75">
      <c r="A507" s="274" t="s">
        <v>1460</v>
      </c>
      <c r="B507" s="274" t="s">
        <v>1461</v>
      </c>
      <c r="C507" s="274" t="s">
        <v>1042</v>
      </c>
      <c r="D507" s="275">
        <v>2000</v>
      </c>
      <c r="E507" s="275">
        <v>65.606417647058819</v>
      </c>
      <c r="F507" s="275">
        <v>131212.83529411766</v>
      </c>
    </row>
    <row r="508" spans="1:6" ht="12.75">
      <c r="A508" s="274" t="s">
        <v>1462</v>
      </c>
      <c r="B508" s="274" t="s">
        <v>1463</v>
      </c>
      <c r="C508" s="274" t="s">
        <v>1042</v>
      </c>
      <c r="D508" s="275">
        <v>100</v>
      </c>
      <c r="E508" s="275">
        <v>52.550200000000004</v>
      </c>
      <c r="F508" s="275">
        <v>5255.02</v>
      </c>
    </row>
    <row r="509" spans="1:6" ht="12.75">
      <c r="A509" s="274" t="s">
        <v>1464</v>
      </c>
      <c r="B509" s="274" t="s">
        <v>1465</v>
      </c>
      <c r="C509" s="274" t="s">
        <v>1042</v>
      </c>
      <c r="D509" s="275">
        <v>500</v>
      </c>
      <c r="E509" s="275">
        <v>37.338299999999997</v>
      </c>
      <c r="F509" s="275">
        <v>18669.149999999998</v>
      </c>
    </row>
    <row r="510" spans="1:6" ht="12.75">
      <c r="A510" s="274" t="s">
        <v>1466</v>
      </c>
      <c r="B510" s="274" t="s">
        <v>1467</v>
      </c>
      <c r="C510" s="274" t="s">
        <v>463</v>
      </c>
      <c r="D510" s="275">
        <v>300</v>
      </c>
      <c r="E510" s="275">
        <v>320.41309999999999</v>
      </c>
      <c r="F510" s="275">
        <v>96123.93</v>
      </c>
    </row>
    <row r="511" spans="1:6" ht="12.75">
      <c r="A511" s="274" t="s">
        <v>1468</v>
      </c>
      <c r="B511" s="274" t="s">
        <v>1469</v>
      </c>
      <c r="C511" s="274" t="s">
        <v>463</v>
      </c>
      <c r="D511" s="275">
        <v>200</v>
      </c>
      <c r="E511" s="275">
        <v>55.316000000000003</v>
      </c>
      <c r="F511" s="275">
        <v>11063.2</v>
      </c>
    </row>
    <row r="512" spans="1:6" ht="12.75">
      <c r="A512" s="274" t="s">
        <v>1470</v>
      </c>
      <c r="B512" s="274" t="s">
        <v>1471</v>
      </c>
      <c r="C512" s="274" t="s">
        <v>463</v>
      </c>
      <c r="D512" s="275">
        <v>200</v>
      </c>
      <c r="E512" s="275">
        <v>6.2921949999999978</v>
      </c>
      <c r="F512" s="275">
        <v>1258.4389999999996</v>
      </c>
    </row>
    <row r="513" spans="1:6" ht="12.75">
      <c r="A513" s="274" t="s">
        <v>1472</v>
      </c>
      <c r="B513" s="274" t="s">
        <v>1473</v>
      </c>
      <c r="C513" s="274" t="s">
        <v>463</v>
      </c>
      <c r="D513" s="275">
        <v>100</v>
      </c>
      <c r="E513" s="275">
        <v>6.2921949999999978</v>
      </c>
      <c r="F513" s="275">
        <v>629.21949999999981</v>
      </c>
    </row>
    <row r="514" spans="1:6" ht="12.75">
      <c r="A514" s="274" t="s">
        <v>1474</v>
      </c>
      <c r="B514" s="274" t="s">
        <v>1475</v>
      </c>
      <c r="C514" s="274" t="s">
        <v>463</v>
      </c>
      <c r="D514" s="275">
        <v>150</v>
      </c>
      <c r="E514" s="275">
        <v>89.6494</v>
      </c>
      <c r="F514" s="275">
        <v>13447.41</v>
      </c>
    </row>
    <row r="515" spans="1:6" ht="12.75">
      <c r="A515" s="274" t="s">
        <v>1476</v>
      </c>
      <c r="B515" s="274" t="s">
        <v>1477</v>
      </c>
      <c r="C515" s="274" t="s">
        <v>463</v>
      </c>
      <c r="D515" s="275">
        <v>50</v>
      </c>
      <c r="E515" s="275">
        <v>82.97399999999999</v>
      </c>
      <c r="F515" s="275">
        <v>4148.7</v>
      </c>
    </row>
    <row r="516" spans="1:6" ht="12.75">
      <c r="A516" s="274" t="s">
        <v>1478</v>
      </c>
      <c r="B516" s="274" t="s">
        <v>1479</v>
      </c>
      <c r="C516" s="274" t="s">
        <v>463</v>
      </c>
      <c r="D516" s="275">
        <v>10</v>
      </c>
      <c r="E516" s="275">
        <v>145.20449999999997</v>
      </c>
      <c r="F516" s="275">
        <v>1452.0449999999996</v>
      </c>
    </row>
    <row r="517" spans="1:6" ht="12.75">
      <c r="A517" s="274" t="s">
        <v>1480</v>
      </c>
      <c r="B517" s="274" t="s">
        <v>1481</v>
      </c>
      <c r="C517" s="274" t="s">
        <v>463</v>
      </c>
      <c r="D517" s="275">
        <v>100</v>
      </c>
      <c r="E517" s="275">
        <v>113.65245</v>
      </c>
      <c r="F517" s="275">
        <v>11365.245000000001</v>
      </c>
    </row>
    <row r="518" spans="1:6" ht="12.75">
      <c r="A518" s="274" t="s">
        <v>1482</v>
      </c>
      <c r="B518" s="274" t="s">
        <v>1483</v>
      </c>
      <c r="C518" s="274" t="s">
        <v>463</v>
      </c>
      <c r="D518" s="275">
        <v>10</v>
      </c>
      <c r="E518" s="275">
        <v>170.09670000000006</v>
      </c>
      <c r="F518" s="275">
        <v>1700.9670000000003</v>
      </c>
    </row>
    <row r="519" spans="1:6" ht="12.75">
      <c r="A519" s="274" t="s">
        <v>1484</v>
      </c>
      <c r="B519" s="274" t="s">
        <v>1485</v>
      </c>
      <c r="C519" s="274" t="s">
        <v>463</v>
      </c>
      <c r="D519" s="275">
        <v>10</v>
      </c>
      <c r="E519" s="275">
        <v>221.26400000000001</v>
      </c>
      <c r="F519" s="275">
        <v>2212.64</v>
      </c>
    </row>
    <row r="520" spans="1:6" ht="12.75">
      <c r="A520" s="274" t="s">
        <v>1486</v>
      </c>
      <c r="B520" s="274" t="s">
        <v>1487</v>
      </c>
      <c r="C520" s="274" t="s">
        <v>1042</v>
      </c>
      <c r="D520" s="275">
        <v>250</v>
      </c>
      <c r="E520" s="275">
        <v>17.977699999999999</v>
      </c>
      <c r="F520" s="275">
        <v>4494.4250000000002</v>
      </c>
    </row>
    <row r="521" spans="1:6" ht="12.75">
      <c r="A521" s="274" t="s">
        <v>1488</v>
      </c>
      <c r="B521" s="274" t="s">
        <v>1489</v>
      </c>
      <c r="C521" s="274" t="s">
        <v>463</v>
      </c>
      <c r="D521" s="275">
        <v>100</v>
      </c>
      <c r="E521" s="275">
        <v>6.9145000000000003</v>
      </c>
      <c r="F521" s="275">
        <v>691.45</v>
      </c>
    </row>
    <row r="522" spans="1:6" ht="12.75">
      <c r="A522" s="274" t="s">
        <v>1490</v>
      </c>
      <c r="B522" s="274" t="s">
        <v>1491</v>
      </c>
      <c r="C522" s="274" t="s">
        <v>463</v>
      </c>
      <c r="D522" s="275">
        <v>100</v>
      </c>
      <c r="E522" s="275">
        <v>6.9145000000000003</v>
      </c>
      <c r="F522" s="275">
        <v>691.45</v>
      </c>
    </row>
    <row r="523" spans="1:6" ht="12.75">
      <c r="A523" s="274" t="s">
        <v>1492</v>
      </c>
      <c r="B523" s="274" t="s">
        <v>1493</v>
      </c>
      <c r="C523" s="274" t="s">
        <v>463</v>
      </c>
      <c r="D523" s="275">
        <v>6</v>
      </c>
      <c r="E523" s="275">
        <v>318.06700000000006</v>
      </c>
      <c r="F523" s="275">
        <v>1908.4020000000005</v>
      </c>
    </row>
    <row r="524" spans="1:6" ht="12.75">
      <c r="A524" s="274" t="s">
        <v>1494</v>
      </c>
      <c r="B524" s="274" t="s">
        <v>1495</v>
      </c>
      <c r="C524" s="274" t="s">
        <v>463</v>
      </c>
      <c r="D524" s="275">
        <v>6</v>
      </c>
      <c r="E524" s="275">
        <v>309.76959999999997</v>
      </c>
      <c r="F524" s="275">
        <v>1858.6175999999998</v>
      </c>
    </row>
    <row r="525" spans="1:6" ht="12.75">
      <c r="A525" s="274" t="s">
        <v>1496</v>
      </c>
      <c r="B525" s="274" t="s">
        <v>1497</v>
      </c>
      <c r="C525" s="274" t="s">
        <v>463</v>
      </c>
      <c r="D525" s="275">
        <v>0</v>
      </c>
      <c r="E525" s="275">
        <v>0</v>
      </c>
      <c r="F525" s="275">
        <v>0</v>
      </c>
    </row>
    <row r="526" spans="1:6" ht="12.75">
      <c r="A526" s="274" t="s">
        <v>1498</v>
      </c>
      <c r="B526" s="274" t="s">
        <v>1499</v>
      </c>
      <c r="C526" s="274" t="s">
        <v>1042</v>
      </c>
      <c r="D526" s="275">
        <v>180</v>
      </c>
      <c r="E526" s="275">
        <v>38.452400000000004</v>
      </c>
      <c r="F526" s="275">
        <v>6921.4320000000007</v>
      </c>
    </row>
    <row r="527" spans="1:6" ht="12.75">
      <c r="A527" s="274" t="s">
        <v>1500</v>
      </c>
      <c r="B527" s="274" t="s">
        <v>1501</v>
      </c>
      <c r="C527" s="274" t="s">
        <v>1042</v>
      </c>
      <c r="D527" s="275">
        <v>240</v>
      </c>
      <c r="E527" s="275">
        <v>111.23730000000003</v>
      </c>
      <c r="F527" s="275">
        <v>26696.952000000005</v>
      </c>
    </row>
    <row r="528" spans="1:6" ht="12.75">
      <c r="A528" s="274" t="s">
        <v>1502</v>
      </c>
      <c r="B528" s="274" t="s">
        <v>1503</v>
      </c>
      <c r="C528" s="274" t="s">
        <v>1042</v>
      </c>
      <c r="D528" s="275">
        <v>90</v>
      </c>
      <c r="E528" s="275">
        <v>152.43630000000002</v>
      </c>
      <c r="F528" s="275">
        <v>13719.267000000002</v>
      </c>
    </row>
    <row r="529" spans="1:6" ht="12.75">
      <c r="A529" s="274" t="s">
        <v>1504</v>
      </c>
      <c r="B529" s="274" t="s">
        <v>1505</v>
      </c>
      <c r="C529" s="274" t="s">
        <v>463</v>
      </c>
      <c r="D529" s="275">
        <v>100</v>
      </c>
      <c r="E529" s="275">
        <v>70.038299999999992</v>
      </c>
      <c r="F529" s="275">
        <v>7003.83</v>
      </c>
    </row>
    <row r="530" spans="1:6" ht="12.75">
      <c r="A530" s="274" t="s">
        <v>1506</v>
      </c>
      <c r="B530" s="274" t="s">
        <v>1507</v>
      </c>
      <c r="C530" s="274" t="s">
        <v>463</v>
      </c>
      <c r="D530" s="275">
        <v>30</v>
      </c>
      <c r="E530" s="275">
        <v>157.92950000000002</v>
      </c>
      <c r="F530" s="275">
        <v>4737.8850000000002</v>
      </c>
    </row>
    <row r="531" spans="1:6" ht="12.75">
      <c r="A531" s="274" t="s">
        <v>1508</v>
      </c>
      <c r="B531" s="274" t="s">
        <v>1509</v>
      </c>
      <c r="C531" s="274" t="s">
        <v>463</v>
      </c>
      <c r="D531" s="275">
        <v>5</v>
      </c>
      <c r="E531" s="275">
        <v>1244.2097999999999</v>
      </c>
      <c r="F531" s="275">
        <v>6221.0489999999991</v>
      </c>
    </row>
    <row r="532" spans="1:6" ht="12.75">
      <c r="A532" s="274" t="s">
        <v>1510</v>
      </c>
      <c r="B532" s="274" t="s">
        <v>1511</v>
      </c>
      <c r="C532" s="274" t="s">
        <v>463</v>
      </c>
      <c r="D532" s="275">
        <v>200</v>
      </c>
      <c r="E532" s="275">
        <v>104.37080000000003</v>
      </c>
      <c r="F532" s="275">
        <v>20874.160000000007</v>
      </c>
    </row>
    <row r="533" spans="1:6" ht="12.75">
      <c r="A533" s="274" t="s">
        <v>1512</v>
      </c>
      <c r="B533" s="274" t="s">
        <v>1513</v>
      </c>
      <c r="C533" s="274" t="s">
        <v>463</v>
      </c>
      <c r="D533" s="275">
        <v>200</v>
      </c>
      <c r="E533" s="275">
        <v>79.65140000000001</v>
      </c>
      <c r="F533" s="275">
        <v>15930.28</v>
      </c>
    </row>
    <row r="534" spans="1:6" ht="12.75">
      <c r="A534" s="274" t="s">
        <v>1514</v>
      </c>
      <c r="B534" s="274" t="s">
        <v>1515</v>
      </c>
      <c r="C534" s="274" t="s">
        <v>463</v>
      </c>
      <c r="D534" s="275">
        <v>100</v>
      </c>
      <c r="E534" s="275">
        <v>46.6922</v>
      </c>
      <c r="F534" s="275">
        <v>4669.22</v>
      </c>
    </row>
    <row r="535" spans="1:6" ht="12.75">
      <c r="A535" s="274" t="s">
        <v>1516</v>
      </c>
      <c r="B535" s="274" t="s">
        <v>1517</v>
      </c>
      <c r="C535" s="274" t="s">
        <v>463</v>
      </c>
      <c r="D535" s="275">
        <v>10</v>
      </c>
      <c r="E535" s="275">
        <v>583.65250000000003</v>
      </c>
      <c r="F535" s="275">
        <v>5836.5249999999996</v>
      </c>
    </row>
    <row r="536" spans="1:6" ht="12.75">
      <c r="A536" s="274" t="s">
        <v>1518</v>
      </c>
      <c r="B536" s="274" t="s">
        <v>1519</v>
      </c>
      <c r="C536" s="274" t="s">
        <v>463</v>
      </c>
      <c r="D536" s="275">
        <v>30</v>
      </c>
      <c r="E536" s="275">
        <v>142.82320000000001</v>
      </c>
      <c r="F536" s="275">
        <v>4284.6959999999999</v>
      </c>
    </row>
    <row r="537" spans="1:6" ht="12.75">
      <c r="A537" s="274" t="s">
        <v>1520</v>
      </c>
      <c r="B537" s="274" t="s">
        <v>1521</v>
      </c>
      <c r="C537" s="274" t="s">
        <v>463</v>
      </c>
      <c r="D537" s="275">
        <v>250</v>
      </c>
      <c r="E537" s="275">
        <v>208.09200000000001</v>
      </c>
      <c r="F537" s="275">
        <v>52023</v>
      </c>
    </row>
    <row r="538" spans="1:6" ht="12.75">
      <c r="A538" s="274" t="s">
        <v>1522</v>
      </c>
      <c r="B538" s="274" t="s">
        <v>1523</v>
      </c>
      <c r="C538" s="274" t="s">
        <v>463</v>
      </c>
      <c r="D538" s="275">
        <v>810</v>
      </c>
      <c r="E538" s="275">
        <v>137.48008395061731</v>
      </c>
      <c r="F538" s="275">
        <v>111358.86800000003</v>
      </c>
    </row>
    <row r="539" spans="1:6" ht="12.75">
      <c r="A539" s="274" t="s">
        <v>1524</v>
      </c>
      <c r="B539" s="274" t="s">
        <v>1525</v>
      </c>
      <c r="C539" s="274" t="s">
        <v>463</v>
      </c>
      <c r="D539" s="275">
        <v>100</v>
      </c>
      <c r="E539" s="275">
        <v>5.7678600000000007</v>
      </c>
      <c r="F539" s="275">
        <v>576.78600000000006</v>
      </c>
    </row>
    <row r="540" spans="1:6" ht="12.75">
      <c r="A540" s="274" t="s">
        <v>1526</v>
      </c>
      <c r="B540" s="274" t="s">
        <v>1527</v>
      </c>
      <c r="C540" s="274" t="s">
        <v>463</v>
      </c>
      <c r="D540" s="275">
        <v>53</v>
      </c>
      <c r="E540" s="275">
        <v>60.425199999999997</v>
      </c>
      <c r="F540" s="275">
        <v>3202.5355999999992</v>
      </c>
    </row>
    <row r="541" spans="1:6" ht="12.75">
      <c r="A541" s="274" t="s">
        <v>1528</v>
      </c>
      <c r="B541" s="274" t="s">
        <v>1529</v>
      </c>
      <c r="C541" s="274" t="s">
        <v>463</v>
      </c>
      <c r="D541" s="275">
        <v>4</v>
      </c>
      <c r="E541" s="275">
        <v>365.2978</v>
      </c>
      <c r="F541" s="275">
        <v>1461.1912</v>
      </c>
    </row>
    <row r="542" spans="1:6" ht="12.75">
      <c r="A542" s="274" t="s">
        <v>1530</v>
      </c>
      <c r="B542" s="274" t="s">
        <v>1531</v>
      </c>
      <c r="C542" s="274" t="s">
        <v>463</v>
      </c>
      <c r="D542" s="275">
        <v>50</v>
      </c>
      <c r="E542" s="275">
        <v>82.397999999999996</v>
      </c>
      <c r="F542" s="275">
        <v>4119.8999999999996</v>
      </c>
    </row>
    <row r="543" spans="1:6" ht="12.75">
      <c r="A543" s="274" t="s">
        <v>1532</v>
      </c>
      <c r="B543" s="274" t="s">
        <v>1533</v>
      </c>
      <c r="C543" s="274" t="s">
        <v>463</v>
      </c>
      <c r="D543" s="275">
        <v>75</v>
      </c>
      <c r="E543" s="275">
        <v>336.45849999999996</v>
      </c>
      <c r="F543" s="275">
        <v>25234.387500000001</v>
      </c>
    </row>
    <row r="544" spans="1:6" ht="12.75">
      <c r="A544" s="274" t="s">
        <v>1534</v>
      </c>
      <c r="B544" s="274" t="s">
        <v>1535</v>
      </c>
      <c r="C544" s="274" t="s">
        <v>463</v>
      </c>
      <c r="D544" s="275">
        <v>20</v>
      </c>
      <c r="E544" s="275">
        <v>383.15069999999992</v>
      </c>
      <c r="F544" s="275">
        <v>7663.0139999999992</v>
      </c>
    </row>
    <row r="545" spans="1:6" ht="12.75">
      <c r="A545" s="274" t="s">
        <v>1536</v>
      </c>
      <c r="B545" s="274" t="s">
        <v>1537</v>
      </c>
      <c r="C545" s="274" t="s">
        <v>463</v>
      </c>
      <c r="D545" s="275">
        <v>15</v>
      </c>
      <c r="E545" s="275">
        <v>391.39050000000003</v>
      </c>
      <c r="F545" s="275">
        <v>5870.8575000000001</v>
      </c>
    </row>
    <row r="546" spans="1:6" ht="12.75">
      <c r="A546" s="274" t="s">
        <v>1538</v>
      </c>
      <c r="B546" s="274" t="s">
        <v>1539</v>
      </c>
      <c r="C546" s="274" t="s">
        <v>463</v>
      </c>
      <c r="D546" s="275">
        <v>240</v>
      </c>
      <c r="E546" s="275">
        <v>171.66250000000008</v>
      </c>
      <c r="F546" s="275">
        <v>41199.000000000015</v>
      </c>
    </row>
    <row r="547" spans="1:6" ht="12.75">
      <c r="A547" s="274" t="s">
        <v>1540</v>
      </c>
      <c r="B547" s="274" t="s">
        <v>1541</v>
      </c>
      <c r="C547" s="274" t="s">
        <v>1042</v>
      </c>
      <c r="D547" s="275">
        <v>3600</v>
      </c>
      <c r="E547" s="275">
        <v>27.465999999999998</v>
      </c>
      <c r="F547" s="275">
        <v>98877.6</v>
      </c>
    </row>
    <row r="548" spans="1:6" ht="12.75">
      <c r="A548" s="274" t="s">
        <v>1542</v>
      </c>
      <c r="B548" s="274" t="s">
        <v>1543</v>
      </c>
      <c r="C548" s="274" t="s">
        <v>1042</v>
      </c>
      <c r="D548" s="275">
        <v>400</v>
      </c>
      <c r="E548" s="275">
        <v>24.7194</v>
      </c>
      <c r="F548" s="275">
        <v>9887.76</v>
      </c>
    </row>
    <row r="549" spans="1:6" ht="12.75">
      <c r="A549" s="274" t="s">
        <v>1544</v>
      </c>
      <c r="B549" s="274" t="s">
        <v>1545</v>
      </c>
      <c r="C549" s="274" t="s">
        <v>1042</v>
      </c>
      <c r="D549" s="275">
        <v>500</v>
      </c>
      <c r="E549" s="275">
        <v>89.264500000000012</v>
      </c>
      <c r="F549" s="275">
        <v>44632.25</v>
      </c>
    </row>
    <row r="550" spans="1:6" ht="12.75">
      <c r="A550" s="274" t="s">
        <v>1546</v>
      </c>
      <c r="B550" s="274" t="s">
        <v>1547</v>
      </c>
      <c r="C550" s="274" t="s">
        <v>463</v>
      </c>
      <c r="D550" s="275">
        <v>70</v>
      </c>
      <c r="E550" s="275">
        <v>535.81292857142876</v>
      </c>
      <c r="F550" s="275">
        <v>37506.905000000013</v>
      </c>
    </row>
    <row r="551" spans="1:6" ht="12.75">
      <c r="A551" s="274" t="s">
        <v>1548</v>
      </c>
      <c r="B551" s="274" t="s">
        <v>1549</v>
      </c>
      <c r="C551" s="274" t="s">
        <v>463</v>
      </c>
      <c r="D551" s="275">
        <v>60</v>
      </c>
      <c r="E551" s="275">
        <v>920.40380000000016</v>
      </c>
      <c r="F551" s="275">
        <v>55224.22800000001</v>
      </c>
    </row>
    <row r="552" spans="1:6" ht="12.75">
      <c r="A552" s="274" t="s">
        <v>1550</v>
      </c>
      <c r="B552" s="274" t="s">
        <v>1551</v>
      </c>
      <c r="C552" s="274" t="s">
        <v>1042</v>
      </c>
      <c r="D552" s="275">
        <v>2583</v>
      </c>
      <c r="E552" s="275">
        <v>62.260501169950757</v>
      </c>
      <c r="F552" s="275">
        <v>160818.87452198277</v>
      </c>
    </row>
    <row r="553" spans="1:6" ht="12.75">
      <c r="A553" s="274" t="s">
        <v>1552</v>
      </c>
      <c r="B553" s="274" t="s">
        <v>1553</v>
      </c>
      <c r="C553" s="274" t="s">
        <v>1042</v>
      </c>
      <c r="D553" s="275">
        <v>1930</v>
      </c>
      <c r="E553" s="275">
        <v>66.370818290155441</v>
      </c>
      <c r="F553" s="275">
        <v>128095.6793</v>
      </c>
    </row>
    <row r="554" spans="1:6" ht="12.75">
      <c r="A554" s="274" t="s">
        <v>1554</v>
      </c>
      <c r="B554" s="274" t="s">
        <v>1555</v>
      </c>
      <c r="C554" s="274" t="s">
        <v>1042</v>
      </c>
      <c r="D554" s="275">
        <v>792</v>
      </c>
      <c r="E554" s="275">
        <v>79.544881818181807</v>
      </c>
      <c r="F554" s="275">
        <v>62999.546399999999</v>
      </c>
    </row>
    <row r="555" spans="1:6" ht="12.75">
      <c r="A555" s="274" t="s">
        <v>1556</v>
      </c>
      <c r="B555" s="274" t="s">
        <v>1557</v>
      </c>
      <c r="C555" s="274" t="s">
        <v>1042</v>
      </c>
      <c r="D555" s="275">
        <v>1260</v>
      </c>
      <c r="E555" s="275">
        <v>45.749159523809531</v>
      </c>
      <c r="F555" s="275">
        <v>57643.941000000006</v>
      </c>
    </row>
    <row r="556" spans="1:6" ht="12.75">
      <c r="A556" s="274" t="s">
        <v>1558</v>
      </c>
      <c r="B556" s="274" t="s">
        <v>1559</v>
      </c>
      <c r="C556" s="274" t="s">
        <v>463</v>
      </c>
      <c r="D556" s="275">
        <v>1000</v>
      </c>
      <c r="E556" s="275">
        <v>42.6312</v>
      </c>
      <c r="F556" s="275">
        <v>42631.199999999997</v>
      </c>
    </row>
    <row r="557" spans="1:6" ht="12.75">
      <c r="A557" s="274" t="s">
        <v>1560</v>
      </c>
      <c r="B557" s="274" t="s">
        <v>1561</v>
      </c>
      <c r="C557" s="274" t="s">
        <v>463</v>
      </c>
      <c r="D557" s="275">
        <v>120</v>
      </c>
      <c r="E557" s="275">
        <v>4822.9891199999993</v>
      </c>
      <c r="F557" s="275">
        <v>578758.69439999992</v>
      </c>
    </row>
    <row r="558" spans="1:6" ht="12.75">
      <c r="A558" s="274" t="s">
        <v>1562</v>
      </c>
      <c r="B558" s="274" t="s">
        <v>1563</v>
      </c>
      <c r="C558" s="274" t="s">
        <v>463</v>
      </c>
      <c r="D558" s="275">
        <v>10</v>
      </c>
      <c r="E558" s="275">
        <v>5587.1733600000025</v>
      </c>
      <c r="F558" s="275">
        <v>55871.733600000021</v>
      </c>
    </row>
    <row r="559" spans="1:6" ht="12.75">
      <c r="A559" s="274" t="s">
        <v>1564</v>
      </c>
      <c r="B559" s="274" t="s">
        <v>1565</v>
      </c>
      <c r="C559" s="274" t="s">
        <v>463</v>
      </c>
      <c r="D559" s="275">
        <v>78</v>
      </c>
      <c r="E559" s="275">
        <v>3748.0475999999985</v>
      </c>
      <c r="F559" s="275">
        <v>292347.71279999992</v>
      </c>
    </row>
    <row r="560" spans="1:6" ht="12.75">
      <c r="A560" s="274" t="s">
        <v>1566</v>
      </c>
      <c r="B560" s="274" t="s">
        <v>1567</v>
      </c>
      <c r="C560" s="274" t="s">
        <v>463</v>
      </c>
      <c r="D560" s="275">
        <v>90</v>
      </c>
      <c r="E560" s="275">
        <v>4005.7806962962945</v>
      </c>
      <c r="F560" s="275">
        <v>360520.26266666653</v>
      </c>
    </row>
    <row r="561" spans="1:6" ht="12.75">
      <c r="A561" s="274" t="s">
        <v>1568</v>
      </c>
      <c r="B561" s="274" t="s">
        <v>1569</v>
      </c>
      <c r="C561" s="274" t="s">
        <v>463</v>
      </c>
      <c r="D561" s="275">
        <v>8</v>
      </c>
      <c r="E561" s="275">
        <v>4381.3872000000019</v>
      </c>
      <c r="F561" s="275">
        <v>35051.097600000016</v>
      </c>
    </row>
    <row r="562" spans="1:6" ht="12.75">
      <c r="A562" s="274" t="s">
        <v>1570</v>
      </c>
      <c r="B562" s="274" t="s">
        <v>1571</v>
      </c>
      <c r="C562" s="274" t="s">
        <v>463</v>
      </c>
      <c r="D562" s="275">
        <v>114</v>
      </c>
      <c r="E562" s="275">
        <v>4722.441899280574</v>
      </c>
      <c r="F562" s="275">
        <v>538358.37651798548</v>
      </c>
    </row>
    <row r="563" spans="1:6" ht="12.75">
      <c r="A563" s="274" t="s">
        <v>1572</v>
      </c>
      <c r="B563" s="274" t="s">
        <v>1573</v>
      </c>
      <c r="C563" s="274" t="s">
        <v>463</v>
      </c>
      <c r="D563" s="275">
        <v>7</v>
      </c>
      <c r="E563" s="275">
        <v>4839.3414999999986</v>
      </c>
      <c r="F563" s="275">
        <v>33875.390499999987</v>
      </c>
    </row>
    <row r="564" spans="1:6" ht="12.75">
      <c r="A564" s="274" t="s">
        <v>1574</v>
      </c>
      <c r="B564" s="274" t="s">
        <v>1575</v>
      </c>
      <c r="C564" s="274" t="s">
        <v>463</v>
      </c>
      <c r="D564" s="275">
        <v>15</v>
      </c>
      <c r="E564" s="275">
        <v>2775.1536000000006</v>
      </c>
      <c r="F564" s="275">
        <v>41627.304000000004</v>
      </c>
    </row>
    <row r="565" spans="1:6" ht="12.75">
      <c r="A565" s="274" t="s">
        <v>1576</v>
      </c>
      <c r="B565" s="274" t="s">
        <v>1577</v>
      </c>
      <c r="C565" s="274" t="s">
        <v>463</v>
      </c>
      <c r="D565" s="275">
        <v>1</v>
      </c>
      <c r="E565" s="275">
        <v>3382.992000000002</v>
      </c>
      <c r="F565" s="275">
        <v>3382.992000000002</v>
      </c>
    </row>
    <row r="566" spans="1:6" ht="12.75">
      <c r="A566" s="274" t="s">
        <v>1578</v>
      </c>
      <c r="B566" s="274" t="s">
        <v>1579</v>
      </c>
      <c r="C566" s="274" t="s">
        <v>463</v>
      </c>
      <c r="D566" s="275">
        <v>29</v>
      </c>
      <c r="E566" s="275">
        <v>4792.136800000002</v>
      </c>
      <c r="F566" s="275">
        <v>138971.96720000004</v>
      </c>
    </row>
    <row r="567" spans="1:6" ht="12.75">
      <c r="A567" s="274" t="s">
        <v>1580</v>
      </c>
      <c r="B567" s="274" t="s">
        <v>1581</v>
      </c>
      <c r="C567" s="274" t="s">
        <v>463</v>
      </c>
      <c r="D567" s="275">
        <v>61</v>
      </c>
      <c r="E567" s="275">
        <v>5338.1283999999996</v>
      </c>
      <c r="F567" s="275">
        <v>325625.83239999996</v>
      </c>
    </row>
    <row r="568" spans="1:6" ht="12.75">
      <c r="A568" s="274" t="s">
        <v>1582</v>
      </c>
      <c r="B568" s="274" t="s">
        <v>1583</v>
      </c>
      <c r="C568" s="274" t="s">
        <v>463</v>
      </c>
      <c r="D568" s="275">
        <v>15</v>
      </c>
      <c r="E568" s="275">
        <v>6741.2304000000013</v>
      </c>
      <c r="F568" s="275">
        <v>101118.45600000002</v>
      </c>
    </row>
    <row r="569" spans="1:6" ht="12.75">
      <c r="A569" s="274" t="s">
        <v>1584</v>
      </c>
      <c r="B569" s="274" t="s">
        <v>1585</v>
      </c>
      <c r="C569" s="274" t="s">
        <v>463</v>
      </c>
      <c r="D569" s="275">
        <v>14</v>
      </c>
      <c r="E569" s="275">
        <v>5129.496000000001</v>
      </c>
      <c r="F569" s="275">
        <v>71812.944000000003</v>
      </c>
    </row>
    <row r="570" spans="1:6" ht="12.75">
      <c r="A570" s="274" t="s">
        <v>1586</v>
      </c>
      <c r="B570" s="274" t="s">
        <v>1587</v>
      </c>
      <c r="C570" s="274" t="s">
        <v>463</v>
      </c>
      <c r="D570" s="275">
        <v>0</v>
      </c>
      <c r="E570" s="275">
        <v>0</v>
      </c>
      <c r="F570" s="275">
        <v>2.7939677238464354E-11</v>
      </c>
    </row>
    <row r="571" spans="1:6" ht="12.75">
      <c r="A571" s="274" t="s">
        <v>1588</v>
      </c>
      <c r="B571" s="274" t="s">
        <v>1589</v>
      </c>
      <c r="C571" s="274" t="s">
        <v>463</v>
      </c>
      <c r="D571" s="275">
        <v>0</v>
      </c>
      <c r="E571" s="275">
        <v>0</v>
      </c>
      <c r="F571" s="275">
        <v>5.5879354476928709E-11</v>
      </c>
    </row>
    <row r="572" spans="1:6" ht="12.75">
      <c r="A572" s="274" t="s">
        <v>1590</v>
      </c>
      <c r="B572" s="274" t="s">
        <v>1591</v>
      </c>
      <c r="C572" s="274" t="s">
        <v>463</v>
      </c>
      <c r="D572" s="275">
        <v>15</v>
      </c>
      <c r="E572" s="275">
        <v>6650.4672000000019</v>
      </c>
      <c r="F572" s="275">
        <v>99757.008000000031</v>
      </c>
    </row>
    <row r="573" spans="1:6" ht="12.75">
      <c r="A573" s="274" t="s">
        <v>1592</v>
      </c>
      <c r="B573" s="274" t="s">
        <v>1593</v>
      </c>
      <c r="C573" s="274" t="s">
        <v>463</v>
      </c>
      <c r="D573" s="275">
        <v>1</v>
      </c>
      <c r="E573" s="275">
        <v>7145.784799999893</v>
      </c>
      <c r="F573" s="275">
        <v>7145.784799999893</v>
      </c>
    </row>
    <row r="574" spans="1:6" ht="12.75">
      <c r="A574" s="274" t="s">
        <v>1594</v>
      </c>
      <c r="B574" s="274" t="s">
        <v>1595</v>
      </c>
      <c r="C574" s="274" t="s">
        <v>463</v>
      </c>
      <c r="D574" s="275">
        <v>10</v>
      </c>
      <c r="E574" s="275">
        <v>5460.4221333333062</v>
      </c>
      <c r="F574" s="275">
        <v>54604.221333333058</v>
      </c>
    </row>
    <row r="575" spans="1:6" ht="12.75">
      <c r="A575" s="274" t="s">
        <v>1596</v>
      </c>
      <c r="B575" s="274" t="s">
        <v>1597</v>
      </c>
      <c r="C575" s="274" t="s">
        <v>463</v>
      </c>
      <c r="D575" s="275">
        <v>2</v>
      </c>
      <c r="E575" s="275">
        <v>11577.808799999999</v>
      </c>
      <c r="F575" s="275">
        <v>23155.617599999998</v>
      </c>
    </row>
    <row r="576" spans="1:6" ht="12.75">
      <c r="A576" s="274" t="s">
        <v>1598</v>
      </c>
      <c r="B576" s="274" t="s">
        <v>1599</v>
      </c>
      <c r="C576" s="274" t="s">
        <v>463</v>
      </c>
      <c r="D576" s="275">
        <v>3</v>
      </c>
      <c r="E576" s="275">
        <v>4001.8320000000012</v>
      </c>
      <c r="F576" s="275">
        <v>12005.496000000001</v>
      </c>
    </row>
    <row r="577" spans="1:6" ht="12.75">
      <c r="A577" s="274" t="s">
        <v>1600</v>
      </c>
      <c r="B577" s="274" t="s">
        <v>1601</v>
      </c>
      <c r="C577" s="274" t="s">
        <v>463</v>
      </c>
      <c r="D577" s="275">
        <v>2</v>
      </c>
      <c r="E577" s="275">
        <v>4879.209600000002</v>
      </c>
      <c r="F577" s="275">
        <v>9758.4192000000039</v>
      </c>
    </row>
    <row r="578" spans="1:6" ht="12.75">
      <c r="A578" s="274" t="s">
        <v>1602</v>
      </c>
      <c r="B578" s="274" t="s">
        <v>1603</v>
      </c>
      <c r="C578" s="274" t="s">
        <v>463</v>
      </c>
      <c r="D578" s="275">
        <v>5</v>
      </c>
      <c r="E578" s="275">
        <v>5456.7936000000009</v>
      </c>
      <c r="F578" s="275">
        <v>27283.968000000004</v>
      </c>
    </row>
    <row r="579" spans="1:6" ht="12.75">
      <c r="A579" s="274" t="s">
        <v>1604</v>
      </c>
      <c r="B579" s="274" t="s">
        <v>1605</v>
      </c>
      <c r="C579" s="274" t="s">
        <v>463</v>
      </c>
      <c r="D579" s="275">
        <v>0</v>
      </c>
      <c r="E579" s="275">
        <v>0</v>
      </c>
      <c r="F579" s="275">
        <v>0</v>
      </c>
    </row>
    <row r="580" spans="1:6" ht="12.75">
      <c r="A580" s="274" t="s">
        <v>1606</v>
      </c>
      <c r="B580" s="274" t="s">
        <v>1607</v>
      </c>
      <c r="C580" s="274" t="s">
        <v>463</v>
      </c>
      <c r="D580" s="275">
        <v>0</v>
      </c>
      <c r="E580" s="275">
        <v>0</v>
      </c>
      <c r="F580" s="275">
        <v>0</v>
      </c>
    </row>
    <row r="581" spans="1:6" ht="12.75">
      <c r="A581" s="274" t="s">
        <v>1608</v>
      </c>
      <c r="B581" s="274" t="s">
        <v>1609</v>
      </c>
      <c r="C581" s="274" t="s">
        <v>463</v>
      </c>
      <c r="D581" s="275">
        <v>0</v>
      </c>
      <c r="E581" s="275">
        <v>0</v>
      </c>
      <c r="F581" s="275">
        <v>4.6566128730773927E-12</v>
      </c>
    </row>
    <row r="582" spans="1:6" ht="12.75">
      <c r="A582" s="274" t="s">
        <v>1610</v>
      </c>
      <c r="B582" s="274" t="s">
        <v>1611</v>
      </c>
      <c r="C582" s="274" t="s">
        <v>463</v>
      </c>
      <c r="D582" s="275">
        <v>0</v>
      </c>
      <c r="E582" s="275">
        <v>0</v>
      </c>
      <c r="F582" s="275">
        <v>0</v>
      </c>
    </row>
    <row r="583" spans="1:6" ht="12.75">
      <c r="A583" s="274" t="s">
        <v>1612</v>
      </c>
      <c r="B583" s="274" t="s">
        <v>1613</v>
      </c>
      <c r="C583" s="274" t="s">
        <v>463</v>
      </c>
      <c r="D583" s="275">
        <v>156</v>
      </c>
      <c r="E583" s="275">
        <v>985.83420000000024</v>
      </c>
      <c r="F583" s="275">
        <v>153790.13520000002</v>
      </c>
    </row>
    <row r="584" spans="1:6" ht="12.75">
      <c r="A584" s="274" t="s">
        <v>1614</v>
      </c>
      <c r="B584" s="274" t="s">
        <v>1615</v>
      </c>
      <c r="C584" s="274" t="s">
        <v>463</v>
      </c>
      <c r="D584" s="275">
        <v>500</v>
      </c>
      <c r="E584" s="275">
        <v>165.024</v>
      </c>
      <c r="F584" s="275">
        <v>82512</v>
      </c>
    </row>
    <row r="585" spans="1:6" ht="12.75">
      <c r="A585" s="274" t="s">
        <v>1616</v>
      </c>
      <c r="B585" s="274" t="s">
        <v>1617</v>
      </c>
      <c r="C585" s="274" t="s">
        <v>463</v>
      </c>
      <c r="D585" s="275">
        <v>35</v>
      </c>
      <c r="E585" s="275">
        <v>444</v>
      </c>
      <c r="F585" s="275">
        <v>15540</v>
      </c>
    </row>
    <row r="586" spans="1:6" ht="12.75">
      <c r="A586" s="274" t="s">
        <v>1618</v>
      </c>
      <c r="B586" s="274" t="s">
        <v>1619</v>
      </c>
      <c r="C586" s="274" t="s">
        <v>463</v>
      </c>
      <c r="D586" s="275">
        <v>2</v>
      </c>
      <c r="E586" s="275">
        <v>65918.400000000154</v>
      </c>
      <c r="F586" s="275">
        <v>131836.80000000031</v>
      </c>
    </row>
    <row r="587" spans="1:6" ht="12.75">
      <c r="A587" s="274" t="s">
        <v>1620</v>
      </c>
      <c r="B587" s="274" t="s">
        <v>1621</v>
      </c>
      <c r="C587" s="274" t="s">
        <v>1042</v>
      </c>
      <c r="D587" s="275">
        <v>2500</v>
      </c>
      <c r="E587" s="275">
        <v>62.452369560000008</v>
      </c>
      <c r="F587" s="275">
        <v>156130.92389999999</v>
      </c>
    </row>
    <row r="588" spans="1:6" ht="12.75">
      <c r="A588" s="274" t="s">
        <v>1622</v>
      </c>
      <c r="B588" s="274" t="s">
        <v>1623</v>
      </c>
      <c r="C588" s="274" t="s">
        <v>1042</v>
      </c>
      <c r="D588" s="275">
        <v>500</v>
      </c>
      <c r="E588" s="275">
        <v>90.761397000000017</v>
      </c>
      <c r="F588" s="275">
        <v>45380.698500000006</v>
      </c>
    </row>
    <row r="589" spans="1:6" ht="12.75">
      <c r="A589" s="274" t="s">
        <v>1624</v>
      </c>
      <c r="B589" s="274" t="s">
        <v>1625</v>
      </c>
      <c r="C589" s="274" t="s">
        <v>1042</v>
      </c>
      <c r="D589" s="275">
        <v>400</v>
      </c>
      <c r="E589" s="275">
        <v>50.427576000000002</v>
      </c>
      <c r="F589" s="275">
        <v>20171.0304</v>
      </c>
    </row>
    <row r="590" spans="1:6" ht="12.75">
      <c r="A590" s="274" t="s">
        <v>1626</v>
      </c>
      <c r="B590" s="274" t="s">
        <v>1627</v>
      </c>
      <c r="C590" s="274" t="s">
        <v>463</v>
      </c>
      <c r="D590" s="275">
        <v>0</v>
      </c>
      <c r="E590" s="275">
        <v>0</v>
      </c>
      <c r="F590" s="275">
        <v>7.4505805969238283E-11</v>
      </c>
    </row>
    <row r="591" spans="1:6" ht="12.75">
      <c r="A591" s="274" t="s">
        <v>1628</v>
      </c>
      <c r="B591" s="274" t="s">
        <v>1629</v>
      </c>
      <c r="C591" s="274" t="s">
        <v>463</v>
      </c>
      <c r="D591" s="275">
        <v>1</v>
      </c>
      <c r="E591" s="275">
        <v>108566.23150000005</v>
      </c>
      <c r="F591" s="275">
        <v>108566.23150000005</v>
      </c>
    </row>
    <row r="592" spans="1:6" ht="12.75">
      <c r="A592" s="274" t="s">
        <v>1630</v>
      </c>
      <c r="B592" s="274" t="s">
        <v>1631</v>
      </c>
      <c r="C592" s="274" t="s">
        <v>463</v>
      </c>
      <c r="D592" s="275">
        <v>4</v>
      </c>
      <c r="E592" s="275">
        <v>29648.834000000003</v>
      </c>
      <c r="F592" s="275">
        <v>118595.33600000001</v>
      </c>
    </row>
    <row r="593" spans="1:6" ht="12.75">
      <c r="A593" s="274" t="s">
        <v>1632</v>
      </c>
      <c r="B593" s="274" t="s">
        <v>1633</v>
      </c>
      <c r="C593" s="274" t="s">
        <v>1042</v>
      </c>
      <c r="D593" s="275">
        <v>72</v>
      </c>
      <c r="E593" s="275">
        <v>109.59696944444445</v>
      </c>
      <c r="F593" s="275">
        <v>7890.9818000000005</v>
      </c>
    </row>
    <row r="594" spans="1:6" ht="12.75">
      <c r="A594" s="274" t="s">
        <v>1634</v>
      </c>
      <c r="B594" s="274" t="s">
        <v>1635</v>
      </c>
      <c r="C594" s="274" t="s">
        <v>1042</v>
      </c>
      <c r="D594" s="275">
        <v>48</v>
      </c>
      <c r="E594" s="275">
        <v>124.5697541666667</v>
      </c>
      <c r="F594" s="275">
        <v>5979.3482000000022</v>
      </c>
    </row>
    <row r="595" spans="1:6" ht="12.75">
      <c r="A595" s="274" t="s">
        <v>1636</v>
      </c>
      <c r="B595" s="274" t="s">
        <v>1637</v>
      </c>
      <c r="C595" s="274" t="s">
        <v>1042</v>
      </c>
      <c r="D595" s="275">
        <v>32</v>
      </c>
      <c r="E595" s="275">
        <v>172.26331875000002</v>
      </c>
      <c r="F595" s="275">
        <v>5512.4262000000008</v>
      </c>
    </row>
    <row r="596" spans="1:6" ht="12.75">
      <c r="A596" s="274" t="s">
        <v>1638</v>
      </c>
      <c r="B596" s="274" t="s">
        <v>1639</v>
      </c>
      <c r="C596" s="274" t="s">
        <v>1042</v>
      </c>
      <c r="D596" s="275">
        <v>900</v>
      </c>
      <c r="E596" s="275">
        <v>190.74334577777779</v>
      </c>
      <c r="F596" s="275">
        <v>171669.01120000001</v>
      </c>
    </row>
    <row r="597" spans="1:6" ht="12.75">
      <c r="A597" s="274" t="s">
        <v>1640</v>
      </c>
      <c r="B597" s="274" t="s">
        <v>1641</v>
      </c>
      <c r="C597" s="274" t="s">
        <v>1042</v>
      </c>
      <c r="D597" s="275">
        <v>630</v>
      </c>
      <c r="E597" s="275">
        <v>250.17162222222214</v>
      </c>
      <c r="F597" s="275">
        <v>157608.12199999994</v>
      </c>
    </row>
    <row r="598" spans="1:6" ht="12.75">
      <c r="A598" s="274" t="s">
        <v>1642</v>
      </c>
      <c r="B598" s="274" t="s">
        <v>1643</v>
      </c>
      <c r="C598" s="274" t="s">
        <v>1042</v>
      </c>
      <c r="D598" s="275">
        <v>900</v>
      </c>
      <c r="E598" s="275">
        <v>341.23014822222217</v>
      </c>
      <c r="F598" s="275">
        <v>307107.13339999999</v>
      </c>
    </row>
    <row r="599" spans="1:6" ht="12.75">
      <c r="A599" s="274" t="s">
        <v>1644</v>
      </c>
      <c r="B599" s="274" t="s">
        <v>1645</v>
      </c>
      <c r="C599" s="274" t="s">
        <v>1042</v>
      </c>
      <c r="D599" s="275">
        <v>1200</v>
      </c>
      <c r="E599" s="275">
        <v>458.16793483333333</v>
      </c>
      <c r="F599" s="275">
        <v>549801.52179999999</v>
      </c>
    </row>
    <row r="600" spans="1:6" ht="12.75">
      <c r="A600" s="274" t="s">
        <v>1646</v>
      </c>
      <c r="B600" s="274" t="s">
        <v>1647</v>
      </c>
      <c r="C600" s="274" t="s">
        <v>1042</v>
      </c>
      <c r="D600" s="275">
        <v>108</v>
      </c>
      <c r="E600" s="275">
        <v>1044.7712092592594</v>
      </c>
      <c r="F600" s="275">
        <v>112835.29060000001</v>
      </c>
    </row>
    <row r="601" spans="1:6" ht="12.75">
      <c r="A601" s="274" t="s">
        <v>1648</v>
      </c>
      <c r="B601" s="274" t="s">
        <v>1649</v>
      </c>
      <c r="C601" s="274" t="s">
        <v>463</v>
      </c>
      <c r="D601" s="275">
        <v>39</v>
      </c>
      <c r="E601" s="275">
        <v>4500.4188375000003</v>
      </c>
      <c r="F601" s="275">
        <v>175516.33466250007</v>
      </c>
    </row>
    <row r="602" spans="1:6" ht="12.75">
      <c r="A602" s="274" t="s">
        <v>1650</v>
      </c>
      <c r="B602" s="274" t="s">
        <v>1651</v>
      </c>
      <c r="C602" s="274" t="s">
        <v>463</v>
      </c>
      <c r="D602" s="275">
        <v>15</v>
      </c>
      <c r="E602" s="275">
        <v>5753.5225200000014</v>
      </c>
      <c r="F602" s="275">
        <v>86302.837800000008</v>
      </c>
    </row>
    <row r="603" spans="1:6" ht="12.75">
      <c r="A603" s="274" t="s">
        <v>1652</v>
      </c>
      <c r="B603" s="274" t="s">
        <v>1653</v>
      </c>
      <c r="C603" s="274" t="s">
        <v>463</v>
      </c>
      <c r="D603" s="275">
        <v>0</v>
      </c>
      <c r="E603" s="275">
        <v>0</v>
      </c>
      <c r="F603" s="275">
        <v>0</v>
      </c>
    </row>
    <row r="604" spans="1:6" ht="12.75">
      <c r="A604" s="274" t="s">
        <v>1654</v>
      </c>
      <c r="B604" s="274" t="s">
        <v>1655</v>
      </c>
      <c r="C604" s="274" t="s">
        <v>463</v>
      </c>
      <c r="D604" s="275">
        <v>13</v>
      </c>
      <c r="E604" s="275">
        <v>6444.5969733333322</v>
      </c>
      <c r="F604" s="275">
        <v>83779.760653333316</v>
      </c>
    </row>
    <row r="605" spans="1:6" ht="12.75">
      <c r="A605" s="274" t="s">
        <v>1656</v>
      </c>
      <c r="B605" s="274" t="s">
        <v>1657</v>
      </c>
      <c r="C605" s="274" t="s">
        <v>463</v>
      </c>
      <c r="D605" s="275">
        <v>10</v>
      </c>
      <c r="E605" s="275">
        <v>7375.8908000000029</v>
      </c>
      <c r="F605" s="275">
        <v>73758.908000000025</v>
      </c>
    </row>
    <row r="606" spans="1:6" ht="12.75">
      <c r="A606" s="274" t="s">
        <v>1658</v>
      </c>
      <c r="B606" s="274" t="s">
        <v>1659</v>
      </c>
      <c r="C606" s="274" t="s">
        <v>463</v>
      </c>
      <c r="D606" s="275">
        <v>3</v>
      </c>
      <c r="E606" s="275">
        <v>8308.1859200000144</v>
      </c>
      <c r="F606" s="275">
        <v>24924.557760000043</v>
      </c>
    </row>
    <row r="607" spans="1:6" ht="12.75">
      <c r="A607" s="274" t="s">
        <v>1660</v>
      </c>
      <c r="B607" s="274" t="s">
        <v>1661</v>
      </c>
      <c r="C607" s="274" t="s">
        <v>463</v>
      </c>
      <c r="D607" s="275">
        <v>16</v>
      </c>
      <c r="E607" s="275">
        <v>9280.5782866667578</v>
      </c>
      <c r="F607" s="275">
        <v>148489.2525866681</v>
      </c>
    </row>
    <row r="608" spans="1:6" ht="12.75">
      <c r="A608" s="274" t="s">
        <v>1662</v>
      </c>
      <c r="B608" s="274" t="s">
        <v>1663</v>
      </c>
      <c r="C608" s="274" t="s">
        <v>463</v>
      </c>
      <c r="D608" s="275">
        <v>0</v>
      </c>
      <c r="E608" s="275">
        <v>0</v>
      </c>
      <c r="F608" s="275">
        <v>0</v>
      </c>
    </row>
    <row r="609" spans="1:6" ht="12.75">
      <c r="A609" s="274" t="s">
        <v>1664</v>
      </c>
      <c r="B609" s="274" t="s">
        <v>1665</v>
      </c>
      <c r="C609" s="274" t="s">
        <v>463</v>
      </c>
      <c r="D609" s="275">
        <v>5</v>
      </c>
      <c r="E609" s="275">
        <v>13337.773359999999</v>
      </c>
      <c r="F609" s="275">
        <v>66688.866800000003</v>
      </c>
    </row>
    <row r="610" spans="1:6" ht="12.75">
      <c r="A610" s="274" t="s">
        <v>1666</v>
      </c>
      <c r="B610" s="274" t="s">
        <v>1667</v>
      </c>
      <c r="C610" s="274" t="s">
        <v>463</v>
      </c>
      <c r="D610" s="275">
        <v>50</v>
      </c>
      <c r="E610" s="275">
        <v>487.44779999999997</v>
      </c>
      <c r="F610" s="275">
        <v>24372.39</v>
      </c>
    </row>
    <row r="611" spans="1:6" ht="12.75">
      <c r="A611" s="274" t="s">
        <v>1668</v>
      </c>
      <c r="B611" s="274" t="s">
        <v>1669</v>
      </c>
      <c r="C611" s="274" t="s">
        <v>463</v>
      </c>
      <c r="D611" s="275">
        <v>150</v>
      </c>
      <c r="E611" s="275">
        <v>308.9173874999999</v>
      </c>
      <c r="F611" s="275">
        <v>46337.608124999992</v>
      </c>
    </row>
    <row r="612" spans="1:6" ht="12.75">
      <c r="A612" s="274" t="s">
        <v>1670</v>
      </c>
      <c r="B612" s="274" t="s">
        <v>1671</v>
      </c>
      <c r="C612" s="274" t="s">
        <v>463</v>
      </c>
      <c r="D612" s="275">
        <v>190</v>
      </c>
      <c r="E612" s="275">
        <v>455.02005652173926</v>
      </c>
      <c r="F612" s="275">
        <v>86453.810739130451</v>
      </c>
    </row>
    <row r="613" spans="1:6" ht="12.75">
      <c r="A613" s="274" t="s">
        <v>1672</v>
      </c>
      <c r="B613" s="274" t="s">
        <v>1673</v>
      </c>
      <c r="C613" s="274" t="s">
        <v>463</v>
      </c>
      <c r="D613" s="275">
        <v>500</v>
      </c>
      <c r="E613" s="275">
        <v>116.08511999999999</v>
      </c>
      <c r="F613" s="275">
        <v>58042.55999999999</v>
      </c>
    </row>
    <row r="614" spans="1:6" ht="12.75">
      <c r="A614" s="274" t="s">
        <v>1674</v>
      </c>
      <c r="B614" s="274" t="s">
        <v>1675</v>
      </c>
      <c r="C614" s="274" t="s">
        <v>463</v>
      </c>
      <c r="D614" s="275">
        <v>100</v>
      </c>
      <c r="E614" s="275">
        <v>225.291</v>
      </c>
      <c r="F614" s="275">
        <v>22529.1</v>
      </c>
    </row>
    <row r="615" spans="1:6" ht="12.75">
      <c r="A615" s="274" t="s">
        <v>1676</v>
      </c>
      <c r="B615" s="274" t="s">
        <v>1677</v>
      </c>
      <c r="C615" s="274" t="s">
        <v>463</v>
      </c>
      <c r="D615" s="275">
        <v>300</v>
      </c>
      <c r="E615" s="275">
        <v>161.1172</v>
      </c>
      <c r="F615" s="275">
        <v>48335.16</v>
      </c>
    </row>
    <row r="616" spans="1:6" ht="12.75">
      <c r="A616" s="274" t="s">
        <v>1678</v>
      </c>
      <c r="B616" s="274" t="s">
        <v>1679</v>
      </c>
      <c r="C616" s="274" t="s">
        <v>463</v>
      </c>
      <c r="D616" s="275">
        <v>18</v>
      </c>
      <c r="E616" s="275">
        <v>2385.6568666666662</v>
      </c>
      <c r="F616" s="275">
        <v>42941.823599999996</v>
      </c>
    </row>
    <row r="617" spans="1:6" ht="12.75">
      <c r="A617" s="274" t="s">
        <v>1680</v>
      </c>
      <c r="B617" s="274" t="s">
        <v>1681</v>
      </c>
      <c r="C617" s="274" t="s">
        <v>463</v>
      </c>
      <c r="D617" s="275">
        <v>10</v>
      </c>
      <c r="E617" s="275">
        <v>757.7969999999998</v>
      </c>
      <c r="F617" s="275">
        <v>7577.9699999999984</v>
      </c>
    </row>
    <row r="618" spans="1:6" ht="12.75">
      <c r="A618" s="274" t="s">
        <v>1682</v>
      </c>
      <c r="B618" s="274" t="s">
        <v>1683</v>
      </c>
      <c r="C618" s="274" t="s">
        <v>463</v>
      </c>
      <c r="D618" s="275">
        <v>105</v>
      </c>
      <c r="E618" s="275">
        <v>1224.7637999999993</v>
      </c>
      <c r="F618" s="275">
        <v>128600.19899999991</v>
      </c>
    </row>
    <row r="619" spans="1:6" ht="12.75">
      <c r="A619" s="274" t="s">
        <v>1684</v>
      </c>
      <c r="B619" s="274" t="s">
        <v>1685</v>
      </c>
      <c r="C619" s="274" t="s">
        <v>463</v>
      </c>
      <c r="D619" s="275">
        <v>20</v>
      </c>
      <c r="E619" s="275">
        <v>2778.5890000000004</v>
      </c>
      <c r="F619" s="275">
        <v>55571.78</v>
      </c>
    </row>
    <row r="620" spans="1:6" ht="12.75">
      <c r="A620" s="274" t="s">
        <v>1686</v>
      </c>
      <c r="B620" s="274" t="s">
        <v>1687</v>
      </c>
      <c r="C620" s="274" t="s">
        <v>463</v>
      </c>
      <c r="D620" s="275">
        <v>40</v>
      </c>
      <c r="E620" s="275">
        <v>398.6968</v>
      </c>
      <c r="F620" s="275">
        <v>15947.871999999999</v>
      </c>
    </row>
    <row r="621" spans="1:6" ht="12.75">
      <c r="A621" s="274" t="s">
        <v>1688</v>
      </c>
      <c r="B621" s="274" t="s">
        <v>1689</v>
      </c>
      <c r="C621" s="274" t="s">
        <v>463</v>
      </c>
      <c r="D621" s="275">
        <v>120</v>
      </c>
      <c r="E621" s="275">
        <v>308.58039999999988</v>
      </c>
      <c r="F621" s="275">
        <v>37029.647999999986</v>
      </c>
    </row>
    <row r="622" spans="1:6" ht="12.75">
      <c r="A622" s="274" t="s">
        <v>1690</v>
      </c>
      <c r="B622" s="274" t="s">
        <v>1691</v>
      </c>
      <c r="C622" s="274" t="s">
        <v>463</v>
      </c>
      <c r="D622" s="275">
        <v>120</v>
      </c>
      <c r="E622" s="275">
        <v>240.31040000000002</v>
      </c>
      <c r="F622" s="275">
        <v>28837.248000000003</v>
      </c>
    </row>
    <row r="623" spans="1:6" ht="12.75">
      <c r="A623" s="274" t="s">
        <v>1692</v>
      </c>
      <c r="B623" s="274" t="s">
        <v>1693</v>
      </c>
      <c r="C623" s="274" t="s">
        <v>463</v>
      </c>
      <c r="D623" s="275">
        <v>900</v>
      </c>
      <c r="E623" s="275">
        <v>146.37824444444445</v>
      </c>
      <c r="F623" s="275">
        <v>131740.42000000001</v>
      </c>
    </row>
    <row r="624" spans="1:6" ht="12.75">
      <c r="A624" s="274" t="s">
        <v>1694</v>
      </c>
      <c r="B624" s="274" t="s">
        <v>1695</v>
      </c>
      <c r="C624" s="274" t="s">
        <v>463</v>
      </c>
      <c r="D624" s="275">
        <v>5</v>
      </c>
      <c r="E624" s="275">
        <v>540.69839999999988</v>
      </c>
      <c r="F624" s="275">
        <v>2703.4919999999997</v>
      </c>
    </row>
    <row r="625" spans="1:6" ht="12.75">
      <c r="A625" s="274" t="s">
        <v>1696</v>
      </c>
      <c r="B625" s="274" t="s">
        <v>1697</v>
      </c>
      <c r="C625" s="274" t="s">
        <v>463</v>
      </c>
      <c r="D625" s="275">
        <v>5</v>
      </c>
      <c r="E625" s="275">
        <v>572.10259999999994</v>
      </c>
      <c r="F625" s="275">
        <v>2860.5129999999999</v>
      </c>
    </row>
    <row r="626" spans="1:6" ht="12.75">
      <c r="A626" s="274" t="s">
        <v>1698</v>
      </c>
      <c r="B626" s="274" t="s">
        <v>1699</v>
      </c>
      <c r="C626" s="274" t="s">
        <v>463</v>
      </c>
      <c r="D626" s="275">
        <v>2</v>
      </c>
      <c r="E626" s="275">
        <v>2250.1792</v>
      </c>
      <c r="F626" s="275">
        <v>4500.3584000000001</v>
      </c>
    </row>
    <row r="627" spans="1:6" ht="12.75">
      <c r="A627" s="274" t="s">
        <v>1700</v>
      </c>
      <c r="B627" s="274" t="s">
        <v>1701</v>
      </c>
      <c r="C627" s="274" t="s">
        <v>463</v>
      </c>
      <c r="D627" s="275">
        <v>50</v>
      </c>
      <c r="E627" s="275">
        <v>370.02339999999998</v>
      </c>
      <c r="F627" s="275">
        <v>18501.169999999998</v>
      </c>
    </row>
    <row r="628" spans="1:6" ht="12.75">
      <c r="A628" s="274" t="s">
        <v>1702</v>
      </c>
      <c r="B628" s="274" t="s">
        <v>1703</v>
      </c>
      <c r="C628" s="274" t="s">
        <v>463</v>
      </c>
      <c r="D628" s="275">
        <v>400</v>
      </c>
      <c r="E628" s="275">
        <v>118.494</v>
      </c>
      <c r="F628" s="275">
        <v>47397.599999999999</v>
      </c>
    </row>
    <row r="629" spans="1:6" ht="12.75">
      <c r="A629" s="274" t="s">
        <v>1704</v>
      </c>
      <c r="B629" s="274" t="s">
        <v>1705</v>
      </c>
      <c r="C629" s="274" t="s">
        <v>463</v>
      </c>
      <c r="D629" s="275">
        <v>60</v>
      </c>
      <c r="E629" s="275">
        <v>650.49992000000009</v>
      </c>
      <c r="F629" s="275">
        <v>39029.995200000012</v>
      </c>
    </row>
    <row r="630" spans="1:6" ht="12.75">
      <c r="A630" s="274" t="s">
        <v>1706</v>
      </c>
      <c r="B630" s="274" t="s">
        <v>1707</v>
      </c>
      <c r="C630" s="274" t="s">
        <v>463</v>
      </c>
      <c r="D630" s="275">
        <v>216</v>
      </c>
      <c r="E630" s="275">
        <v>384.9564444444444</v>
      </c>
      <c r="F630" s="275">
        <v>83150.59199999999</v>
      </c>
    </row>
    <row r="631" spans="1:6" ht="12.75">
      <c r="A631" s="274" t="s">
        <v>1708</v>
      </c>
      <c r="B631" s="274" t="s">
        <v>1709</v>
      </c>
      <c r="C631" s="274" t="s">
        <v>463</v>
      </c>
      <c r="D631" s="275">
        <v>50</v>
      </c>
      <c r="E631" s="275">
        <v>140.14243999999999</v>
      </c>
      <c r="F631" s="275">
        <v>7007.1220000000003</v>
      </c>
    </row>
    <row r="632" spans="1:6" ht="12.75">
      <c r="A632" s="274" t="s">
        <v>1710</v>
      </c>
      <c r="B632" s="274" t="s">
        <v>1711</v>
      </c>
      <c r="C632" s="274" t="s">
        <v>463</v>
      </c>
      <c r="D632" s="275">
        <v>50</v>
      </c>
      <c r="E632" s="275">
        <v>401.42759999999993</v>
      </c>
      <c r="F632" s="275">
        <v>20071.379999999997</v>
      </c>
    </row>
    <row r="633" spans="1:6" ht="12.75">
      <c r="A633" s="274" t="s">
        <v>1712</v>
      </c>
      <c r="B633" s="274" t="s">
        <v>1713</v>
      </c>
      <c r="C633" s="274" t="s">
        <v>463</v>
      </c>
      <c r="D633" s="275">
        <v>100</v>
      </c>
      <c r="E633" s="275">
        <v>36.8658</v>
      </c>
      <c r="F633" s="275">
        <v>3686.58</v>
      </c>
    </row>
    <row r="634" spans="1:6" ht="12.75">
      <c r="A634" s="274" t="s">
        <v>1714</v>
      </c>
      <c r="B634" s="274" t="s">
        <v>1715</v>
      </c>
      <c r="C634" s="274" t="s">
        <v>463</v>
      </c>
      <c r="D634" s="275">
        <v>100</v>
      </c>
      <c r="E634" s="275">
        <v>46.423599999999993</v>
      </c>
      <c r="F634" s="275">
        <v>4642.3599999999997</v>
      </c>
    </row>
    <row r="635" spans="1:6" ht="12.75">
      <c r="A635" s="274" t="s">
        <v>1716</v>
      </c>
      <c r="B635" s="274" t="s">
        <v>1717</v>
      </c>
      <c r="C635" s="274" t="s">
        <v>463</v>
      </c>
      <c r="D635" s="275">
        <v>180</v>
      </c>
      <c r="E635" s="275">
        <v>53.250600000000013</v>
      </c>
      <c r="F635" s="275">
        <v>9585.108000000002</v>
      </c>
    </row>
    <row r="636" spans="1:6" ht="12.75">
      <c r="A636" s="274" t="s">
        <v>1718</v>
      </c>
      <c r="B636" s="274" t="s">
        <v>1719</v>
      </c>
      <c r="C636" s="274" t="s">
        <v>463</v>
      </c>
      <c r="D636" s="275">
        <v>40</v>
      </c>
      <c r="E636" s="275">
        <v>245.77199999999996</v>
      </c>
      <c r="F636" s="275">
        <v>9830.8799999999992</v>
      </c>
    </row>
    <row r="637" spans="1:6" ht="12.75">
      <c r="A637" s="274" t="s">
        <v>1720</v>
      </c>
      <c r="B637" s="274" t="s">
        <v>1721</v>
      </c>
      <c r="C637" s="274" t="s">
        <v>463</v>
      </c>
      <c r="D637" s="275">
        <v>40</v>
      </c>
      <c r="E637" s="275">
        <v>266.25299999999999</v>
      </c>
      <c r="F637" s="275">
        <v>10650.12</v>
      </c>
    </row>
    <row r="638" spans="1:6" ht="12.75">
      <c r="A638" s="274" t="s">
        <v>1722</v>
      </c>
      <c r="B638" s="274" t="s">
        <v>1723</v>
      </c>
      <c r="C638" s="274" t="s">
        <v>463</v>
      </c>
      <c r="D638" s="275">
        <v>360</v>
      </c>
      <c r="E638" s="275">
        <v>40.961999999999996</v>
      </c>
      <c r="F638" s="275">
        <v>14746.32</v>
      </c>
    </row>
    <row r="639" spans="1:6" ht="12.75">
      <c r="A639" s="274" t="s">
        <v>1724</v>
      </c>
      <c r="B639" s="274" t="s">
        <v>1725</v>
      </c>
      <c r="C639" s="274" t="s">
        <v>463</v>
      </c>
      <c r="D639" s="275">
        <v>160</v>
      </c>
      <c r="E639" s="275">
        <v>55.708320000000001</v>
      </c>
      <c r="F639" s="275">
        <v>8913.3312000000005</v>
      </c>
    </row>
    <row r="640" spans="1:6" ht="12.75">
      <c r="A640" s="274" t="s">
        <v>1726</v>
      </c>
      <c r="B640" s="274" t="s">
        <v>1727</v>
      </c>
      <c r="C640" s="274" t="s">
        <v>463</v>
      </c>
      <c r="D640" s="275">
        <v>150</v>
      </c>
      <c r="E640" s="275">
        <v>61.442999999999991</v>
      </c>
      <c r="F640" s="275">
        <v>9216.4499999999989</v>
      </c>
    </row>
    <row r="641" spans="1:6" ht="12.75">
      <c r="A641" s="274" t="s">
        <v>1728</v>
      </c>
      <c r="B641" s="274" t="s">
        <v>1729</v>
      </c>
      <c r="C641" s="274" t="s">
        <v>463</v>
      </c>
      <c r="D641" s="275">
        <v>150</v>
      </c>
      <c r="E641" s="275">
        <v>73.7316</v>
      </c>
      <c r="F641" s="275">
        <v>11059.74</v>
      </c>
    </row>
    <row r="642" spans="1:6" ht="12.75">
      <c r="A642" s="274" t="s">
        <v>1730</v>
      </c>
      <c r="B642" s="274" t="s">
        <v>1731</v>
      </c>
      <c r="C642" s="274" t="s">
        <v>463</v>
      </c>
      <c r="D642" s="275">
        <v>150</v>
      </c>
      <c r="E642" s="275">
        <v>118.78979999999997</v>
      </c>
      <c r="F642" s="275">
        <v>17818.469999999998</v>
      </c>
    </row>
    <row r="643" spans="1:6" ht="12.75">
      <c r="A643" s="274" t="s">
        <v>1732</v>
      </c>
      <c r="B643" s="274" t="s">
        <v>1733</v>
      </c>
      <c r="C643" s="274" t="s">
        <v>463</v>
      </c>
      <c r="D643" s="275">
        <v>160</v>
      </c>
      <c r="E643" s="275">
        <v>55.708320000000001</v>
      </c>
      <c r="F643" s="275">
        <v>8913.3312000000005</v>
      </c>
    </row>
    <row r="644" spans="1:6" ht="12.75">
      <c r="A644" s="274" t="s">
        <v>1734</v>
      </c>
      <c r="B644" s="274" t="s">
        <v>1735</v>
      </c>
      <c r="C644" s="274" t="s">
        <v>463</v>
      </c>
      <c r="D644" s="275">
        <v>140</v>
      </c>
      <c r="E644" s="275">
        <v>61.442999999999991</v>
      </c>
      <c r="F644" s="275">
        <v>8602.0199999999986</v>
      </c>
    </row>
    <row r="645" spans="1:6" ht="12.75">
      <c r="A645" s="274" t="s">
        <v>1736</v>
      </c>
      <c r="B645" s="274" t="s">
        <v>1737</v>
      </c>
      <c r="C645" s="274" t="s">
        <v>463</v>
      </c>
      <c r="D645" s="275">
        <v>140</v>
      </c>
      <c r="E645" s="275">
        <v>73.731599999999986</v>
      </c>
      <c r="F645" s="275">
        <v>10322.423999999999</v>
      </c>
    </row>
    <row r="646" spans="1:6" ht="12.75">
      <c r="A646" s="274" t="s">
        <v>1738</v>
      </c>
      <c r="B646" s="274" t="s">
        <v>1739</v>
      </c>
      <c r="C646" s="274" t="s">
        <v>463</v>
      </c>
      <c r="D646" s="275">
        <v>10</v>
      </c>
      <c r="E646" s="275">
        <v>118.7898</v>
      </c>
      <c r="F646" s="275">
        <v>1187.8979999999999</v>
      </c>
    </row>
    <row r="647" spans="1:6" ht="12.75">
      <c r="A647" s="274" t="s">
        <v>1740</v>
      </c>
      <c r="B647" s="274" t="s">
        <v>1741</v>
      </c>
      <c r="C647" s="274" t="s">
        <v>463</v>
      </c>
      <c r="D647" s="275">
        <v>50</v>
      </c>
      <c r="E647" s="275">
        <v>311.31119999999999</v>
      </c>
      <c r="F647" s="275">
        <v>15565.56</v>
      </c>
    </row>
    <row r="648" spans="1:6" ht="12.75">
      <c r="A648" s="274" t="s">
        <v>1742</v>
      </c>
      <c r="B648" s="274" t="s">
        <v>1743</v>
      </c>
      <c r="C648" s="274" t="s">
        <v>463</v>
      </c>
      <c r="D648" s="275">
        <v>400</v>
      </c>
      <c r="E648" s="275">
        <v>8.1923999999999992</v>
      </c>
      <c r="F648" s="275">
        <v>3276.96</v>
      </c>
    </row>
    <row r="649" spans="1:6" ht="12.75">
      <c r="A649" s="274" t="s">
        <v>1744</v>
      </c>
      <c r="B649" s="274" t="s">
        <v>1745</v>
      </c>
      <c r="C649" s="274" t="s">
        <v>463</v>
      </c>
      <c r="D649" s="275">
        <v>90</v>
      </c>
      <c r="E649" s="275">
        <v>98.308800000000005</v>
      </c>
      <c r="F649" s="275">
        <v>8847.7920000000013</v>
      </c>
    </row>
    <row r="650" spans="1:6" ht="12.75">
      <c r="A650" s="274" t="s">
        <v>1746</v>
      </c>
      <c r="B650" s="274" t="s">
        <v>1747</v>
      </c>
      <c r="C650" s="274" t="s">
        <v>463</v>
      </c>
      <c r="D650" s="275">
        <v>1600</v>
      </c>
      <c r="E650" s="275">
        <v>9.8308799999999987</v>
      </c>
      <c r="F650" s="275">
        <v>15729.407999999998</v>
      </c>
    </row>
    <row r="651" spans="1:6" ht="12.75">
      <c r="A651" s="274" t="s">
        <v>1748</v>
      </c>
      <c r="B651" s="274" t="s">
        <v>1749</v>
      </c>
      <c r="C651" s="274" t="s">
        <v>463</v>
      </c>
      <c r="D651" s="275">
        <v>5</v>
      </c>
      <c r="E651" s="275">
        <v>999.47279999999989</v>
      </c>
      <c r="F651" s="275">
        <v>4997.3639999999987</v>
      </c>
    </row>
    <row r="652" spans="1:6" ht="12.75">
      <c r="A652" s="274" t="s">
        <v>1750</v>
      </c>
      <c r="B652" s="274" t="s">
        <v>1751</v>
      </c>
      <c r="C652" s="274" t="s">
        <v>463</v>
      </c>
      <c r="D652" s="275">
        <v>5</v>
      </c>
      <c r="E652" s="275">
        <v>1392.7079999999999</v>
      </c>
      <c r="F652" s="275">
        <v>6963.54</v>
      </c>
    </row>
    <row r="653" spans="1:6" ht="12.75">
      <c r="A653" s="274" t="s">
        <v>1752</v>
      </c>
      <c r="B653" s="274" t="s">
        <v>1753</v>
      </c>
      <c r="C653" s="274" t="s">
        <v>463</v>
      </c>
      <c r="D653" s="275">
        <v>40</v>
      </c>
      <c r="E653" s="275">
        <v>245.77199999999996</v>
      </c>
      <c r="F653" s="275">
        <v>9830.8799999999992</v>
      </c>
    </row>
    <row r="654" spans="1:6" ht="12.75">
      <c r="A654" s="274" t="s">
        <v>1754</v>
      </c>
      <c r="B654" s="274" t="s">
        <v>1755</v>
      </c>
      <c r="C654" s="274" t="s">
        <v>463</v>
      </c>
      <c r="D654" s="275">
        <v>40</v>
      </c>
      <c r="E654" s="275">
        <v>266.25299999999999</v>
      </c>
      <c r="F654" s="275">
        <v>10650.12</v>
      </c>
    </row>
    <row r="655" spans="1:6" ht="12.75">
      <c r="A655" s="274" t="s">
        <v>1756</v>
      </c>
      <c r="B655" s="274" t="s">
        <v>1757</v>
      </c>
      <c r="C655" s="274" t="s">
        <v>463</v>
      </c>
      <c r="D655" s="275">
        <v>400</v>
      </c>
      <c r="E655" s="275">
        <v>7.3731600000000022</v>
      </c>
      <c r="F655" s="275">
        <v>2949.264000000001</v>
      </c>
    </row>
    <row r="656" spans="1:6" ht="12.75">
      <c r="A656" s="274" t="s">
        <v>1758</v>
      </c>
      <c r="B656" s="274" t="s">
        <v>1759</v>
      </c>
      <c r="C656" s="274" t="s">
        <v>463</v>
      </c>
      <c r="D656" s="275">
        <v>250</v>
      </c>
      <c r="E656" s="275">
        <v>7.3731600000000004</v>
      </c>
      <c r="F656" s="275">
        <v>1843.29</v>
      </c>
    </row>
    <row r="657" spans="1:6" ht="12.75">
      <c r="A657" s="274" t="s">
        <v>1760</v>
      </c>
      <c r="B657" s="274" t="s">
        <v>1761</v>
      </c>
      <c r="C657" s="274" t="s">
        <v>463</v>
      </c>
      <c r="D657" s="275">
        <v>100</v>
      </c>
      <c r="E657" s="275">
        <v>13.92708</v>
      </c>
      <c r="F657" s="275">
        <v>1392.7080000000001</v>
      </c>
    </row>
    <row r="658" spans="1:6" ht="12.75">
      <c r="A658" s="274" t="s">
        <v>1762</v>
      </c>
      <c r="B658" s="274" t="s">
        <v>1763</v>
      </c>
      <c r="C658" s="274" t="s">
        <v>463</v>
      </c>
      <c r="D658" s="275">
        <v>200</v>
      </c>
      <c r="E658" s="275">
        <v>5.7346799999999982</v>
      </c>
      <c r="F658" s="275">
        <v>1146.9359999999997</v>
      </c>
    </row>
    <row r="659" spans="1:6" ht="12.75">
      <c r="A659" s="274" t="s">
        <v>1764</v>
      </c>
      <c r="B659" s="274" t="s">
        <v>1765</v>
      </c>
      <c r="C659" s="274" t="s">
        <v>463</v>
      </c>
      <c r="D659" s="275">
        <v>100</v>
      </c>
      <c r="E659" s="275">
        <v>9.8308799999999987</v>
      </c>
      <c r="F659" s="275">
        <v>983.08799999999985</v>
      </c>
    </row>
    <row r="660" spans="1:6" ht="12.75">
      <c r="A660" s="274" t="s">
        <v>1766</v>
      </c>
      <c r="B660" s="274" t="s">
        <v>1767</v>
      </c>
      <c r="C660" s="274" t="s">
        <v>463</v>
      </c>
      <c r="D660" s="275">
        <v>12</v>
      </c>
      <c r="E660" s="275">
        <v>557.08319999999981</v>
      </c>
      <c r="F660" s="275">
        <v>6684.9983999999986</v>
      </c>
    </row>
    <row r="661" spans="1:6" ht="12.75">
      <c r="A661" s="274" t="s">
        <v>1768</v>
      </c>
      <c r="B661" s="274" t="s">
        <v>1769</v>
      </c>
      <c r="C661" s="274" t="s">
        <v>463</v>
      </c>
      <c r="D661" s="275">
        <v>10</v>
      </c>
      <c r="E661" s="275">
        <v>442.38960000000009</v>
      </c>
      <c r="F661" s="275">
        <v>4423.8960000000006</v>
      </c>
    </row>
    <row r="662" spans="1:6" ht="12.75">
      <c r="A662" s="274" t="s">
        <v>1770</v>
      </c>
      <c r="B662" s="274" t="s">
        <v>1771</v>
      </c>
      <c r="C662" s="274" t="s">
        <v>463</v>
      </c>
      <c r="D662" s="275">
        <v>25</v>
      </c>
      <c r="E662" s="275">
        <v>1310.7839999999999</v>
      </c>
      <c r="F662" s="275">
        <v>32769.599999999999</v>
      </c>
    </row>
    <row r="663" spans="1:6" ht="12.75">
      <c r="A663" s="274" t="s">
        <v>1772</v>
      </c>
      <c r="B663" s="274" t="s">
        <v>1773</v>
      </c>
      <c r="C663" s="274" t="s">
        <v>463</v>
      </c>
      <c r="D663" s="275">
        <v>10</v>
      </c>
      <c r="E663" s="275">
        <v>1474.6320000000001</v>
      </c>
      <c r="F663" s="275">
        <v>14746.32</v>
      </c>
    </row>
    <row r="664" spans="1:6" ht="12.75">
      <c r="A664" s="274" t="s">
        <v>1774</v>
      </c>
      <c r="B664" s="274" t="s">
        <v>1775</v>
      </c>
      <c r="C664" s="274" t="s">
        <v>463</v>
      </c>
      <c r="D664" s="275">
        <v>15</v>
      </c>
      <c r="E664" s="275">
        <v>811.0476000000001</v>
      </c>
      <c r="F664" s="275">
        <v>12165.714000000002</v>
      </c>
    </row>
    <row r="665" spans="1:6" ht="12.75">
      <c r="A665" s="274" t="s">
        <v>1776</v>
      </c>
      <c r="B665" s="274" t="s">
        <v>1777</v>
      </c>
      <c r="C665" s="274" t="s">
        <v>463</v>
      </c>
      <c r="D665" s="275">
        <v>12</v>
      </c>
      <c r="E665" s="275">
        <v>901.16399999999976</v>
      </c>
      <c r="F665" s="275">
        <v>10813.967999999999</v>
      </c>
    </row>
    <row r="666" spans="1:6" ht="12.75">
      <c r="A666" s="274" t="s">
        <v>1778</v>
      </c>
      <c r="B666" s="274" t="s">
        <v>1779</v>
      </c>
      <c r="C666" s="274" t="s">
        <v>463</v>
      </c>
      <c r="D666" s="275">
        <v>12</v>
      </c>
      <c r="E666" s="275">
        <v>983.08800000000031</v>
      </c>
      <c r="F666" s="275">
        <v>11797.056000000004</v>
      </c>
    </row>
    <row r="667" spans="1:6" ht="12.75">
      <c r="A667" s="274" t="s">
        <v>1780</v>
      </c>
      <c r="B667" s="274" t="s">
        <v>1781</v>
      </c>
      <c r="C667" s="274" t="s">
        <v>463</v>
      </c>
      <c r="D667" s="275">
        <v>12</v>
      </c>
      <c r="E667" s="275">
        <v>1359.9384</v>
      </c>
      <c r="F667" s="275">
        <v>16319.260799999998</v>
      </c>
    </row>
    <row r="668" spans="1:6" ht="12.75">
      <c r="A668" s="274" t="s">
        <v>1782</v>
      </c>
      <c r="B668" s="274" t="s">
        <v>1783</v>
      </c>
      <c r="C668" s="274" t="s">
        <v>463</v>
      </c>
      <c r="D668" s="275">
        <v>6</v>
      </c>
      <c r="E668" s="275">
        <v>933.93359999999996</v>
      </c>
      <c r="F668" s="275">
        <v>5603.6016</v>
      </c>
    </row>
    <row r="669" spans="1:6" ht="12.75">
      <c r="A669" s="274" t="s">
        <v>1784</v>
      </c>
      <c r="B669" s="274" t="s">
        <v>1785</v>
      </c>
      <c r="C669" s="274" t="s">
        <v>463</v>
      </c>
      <c r="D669" s="275">
        <v>6</v>
      </c>
      <c r="E669" s="275">
        <v>1024.05</v>
      </c>
      <c r="F669" s="275">
        <v>6144.2999999999993</v>
      </c>
    </row>
    <row r="670" spans="1:6" ht="12.75">
      <c r="A670" s="274" t="s">
        <v>1786</v>
      </c>
      <c r="B670" s="274" t="s">
        <v>1787</v>
      </c>
      <c r="C670" s="274" t="s">
        <v>463</v>
      </c>
      <c r="D670" s="275">
        <v>6</v>
      </c>
      <c r="E670" s="275">
        <v>1105.9739999999997</v>
      </c>
      <c r="F670" s="275">
        <v>6635.8439999999991</v>
      </c>
    </row>
    <row r="671" spans="1:6" ht="12.75">
      <c r="A671" s="274" t="s">
        <v>1788</v>
      </c>
      <c r="B671" s="274" t="s">
        <v>1789</v>
      </c>
      <c r="C671" s="274" t="s">
        <v>463</v>
      </c>
      <c r="D671" s="275">
        <v>6</v>
      </c>
      <c r="E671" s="275">
        <v>1474.6320000000001</v>
      </c>
      <c r="F671" s="275">
        <v>8847.7920000000013</v>
      </c>
    </row>
    <row r="672" spans="1:6" ht="12.75">
      <c r="A672" s="274" t="s">
        <v>1790</v>
      </c>
      <c r="B672" s="274" t="s">
        <v>1791</v>
      </c>
      <c r="C672" s="274" t="s">
        <v>463</v>
      </c>
      <c r="D672" s="275">
        <v>6</v>
      </c>
      <c r="E672" s="275">
        <v>2539.6439999999989</v>
      </c>
      <c r="F672" s="275">
        <v>15237.863999999994</v>
      </c>
    </row>
    <row r="673" spans="1:6" ht="12.75">
      <c r="A673" s="274" t="s">
        <v>1792</v>
      </c>
      <c r="B673" s="274" t="s">
        <v>1793</v>
      </c>
      <c r="C673" s="274" t="s">
        <v>463</v>
      </c>
      <c r="D673" s="275">
        <v>6</v>
      </c>
      <c r="E673" s="275">
        <v>3031.1880000000001</v>
      </c>
      <c r="F673" s="275">
        <v>18187.127999999997</v>
      </c>
    </row>
    <row r="674" spans="1:6" ht="12.75">
      <c r="A674" s="274" t="s">
        <v>1794</v>
      </c>
      <c r="B674" s="274" t="s">
        <v>1795</v>
      </c>
      <c r="C674" s="274" t="s">
        <v>463</v>
      </c>
      <c r="D674" s="275">
        <v>5</v>
      </c>
      <c r="E674" s="275">
        <v>1884.2520000000002</v>
      </c>
      <c r="F674" s="275">
        <v>9421.26</v>
      </c>
    </row>
    <row r="675" spans="1:6" ht="12.75">
      <c r="A675" s="274" t="s">
        <v>1796</v>
      </c>
      <c r="B675" s="274" t="s">
        <v>1797</v>
      </c>
      <c r="C675" s="274" t="s">
        <v>463</v>
      </c>
      <c r="D675" s="275">
        <v>60</v>
      </c>
      <c r="E675" s="275">
        <v>122.88600000000001</v>
      </c>
      <c r="F675" s="275">
        <v>7373.16</v>
      </c>
    </row>
    <row r="676" spans="1:6" ht="12.75">
      <c r="A676" s="274" t="s">
        <v>1798</v>
      </c>
      <c r="B676" s="274" t="s">
        <v>1799</v>
      </c>
      <c r="C676" s="274" t="s">
        <v>463</v>
      </c>
      <c r="D676" s="275">
        <v>60</v>
      </c>
      <c r="E676" s="275">
        <v>61.443000000000005</v>
      </c>
      <c r="F676" s="275">
        <v>3686.58</v>
      </c>
    </row>
    <row r="677" spans="1:6" ht="12.75">
      <c r="A677" s="274" t="s">
        <v>1800</v>
      </c>
      <c r="B677" s="274" t="s">
        <v>1801</v>
      </c>
      <c r="C677" s="274" t="s">
        <v>463</v>
      </c>
      <c r="D677" s="275">
        <v>100</v>
      </c>
      <c r="E677" s="275">
        <v>14.746320000000004</v>
      </c>
      <c r="F677" s="275">
        <v>1474.6320000000005</v>
      </c>
    </row>
    <row r="678" spans="1:6" ht="12.75">
      <c r="A678" s="274" t="s">
        <v>1802</v>
      </c>
      <c r="B678" s="274" t="s">
        <v>1803</v>
      </c>
      <c r="C678" s="274" t="s">
        <v>463</v>
      </c>
      <c r="D678" s="275">
        <v>105</v>
      </c>
      <c r="E678" s="275">
        <v>26.770628571428574</v>
      </c>
      <c r="F678" s="275">
        <v>2810.9160000000002</v>
      </c>
    </row>
    <row r="679" spans="1:6" ht="12.75">
      <c r="A679" s="274" t="s">
        <v>1804</v>
      </c>
      <c r="B679" s="274" t="s">
        <v>1805</v>
      </c>
      <c r="C679" s="274" t="s">
        <v>463</v>
      </c>
      <c r="D679" s="275">
        <v>300</v>
      </c>
      <c r="E679" s="275">
        <v>33.58883999999999</v>
      </c>
      <c r="F679" s="275">
        <v>10076.651999999996</v>
      </c>
    </row>
    <row r="680" spans="1:6" ht="12.75">
      <c r="A680" s="274" t="s">
        <v>1806</v>
      </c>
      <c r="B680" s="274" t="s">
        <v>1807</v>
      </c>
      <c r="C680" s="274" t="s">
        <v>463</v>
      </c>
      <c r="D680" s="275">
        <v>80</v>
      </c>
      <c r="E680" s="275">
        <v>76.189319999999995</v>
      </c>
      <c r="F680" s="275">
        <v>6095.1455999999998</v>
      </c>
    </row>
    <row r="681" spans="1:6" ht="12.75">
      <c r="A681" s="274" t="s">
        <v>1808</v>
      </c>
      <c r="B681" s="274" t="s">
        <v>1809</v>
      </c>
      <c r="C681" s="274" t="s">
        <v>463</v>
      </c>
      <c r="D681" s="275">
        <v>50</v>
      </c>
      <c r="E681" s="275">
        <v>17.204039999999999</v>
      </c>
      <c r="F681" s="275">
        <v>860.202</v>
      </c>
    </row>
    <row r="682" spans="1:6" ht="12.75">
      <c r="A682" s="274" t="s">
        <v>1810</v>
      </c>
      <c r="B682" s="274" t="s">
        <v>1811</v>
      </c>
      <c r="C682" s="274" t="s">
        <v>463</v>
      </c>
      <c r="D682" s="275">
        <v>6</v>
      </c>
      <c r="E682" s="275">
        <v>1338.0919999999996</v>
      </c>
      <c r="F682" s="275">
        <v>8028.551999999997</v>
      </c>
    </row>
    <row r="683" spans="1:6" ht="12.75">
      <c r="A683" s="274" t="s">
        <v>1812</v>
      </c>
      <c r="B683" s="274" t="s">
        <v>1813</v>
      </c>
      <c r="C683" s="274" t="s">
        <v>463</v>
      </c>
      <c r="D683" s="275">
        <v>5</v>
      </c>
      <c r="E683" s="275">
        <v>1870.598</v>
      </c>
      <c r="F683" s="275">
        <v>9352.99</v>
      </c>
    </row>
    <row r="684" spans="1:6" ht="12.75">
      <c r="A684" s="274" t="s">
        <v>1814</v>
      </c>
      <c r="B684" s="274" t="s">
        <v>1815</v>
      </c>
      <c r="C684" s="274" t="s">
        <v>463</v>
      </c>
      <c r="D684" s="275">
        <v>0</v>
      </c>
      <c r="E684" s="275">
        <v>0</v>
      </c>
      <c r="F684" s="275">
        <v>0</v>
      </c>
    </row>
    <row r="685" spans="1:6" ht="12.75">
      <c r="A685" s="274" t="s">
        <v>1816</v>
      </c>
      <c r="B685" s="274" t="s">
        <v>1817</v>
      </c>
      <c r="C685" s="274" t="s">
        <v>463</v>
      </c>
      <c r="D685" s="275">
        <v>1</v>
      </c>
      <c r="E685" s="275">
        <v>32175.650999999998</v>
      </c>
      <c r="F685" s="275">
        <v>32175.650999999998</v>
      </c>
    </row>
    <row r="686" spans="1:6" ht="12.75">
      <c r="A686" s="274" t="s">
        <v>1818</v>
      </c>
      <c r="B686" s="274" t="s">
        <v>1819</v>
      </c>
      <c r="C686" s="274" t="s">
        <v>463</v>
      </c>
      <c r="D686" s="275">
        <v>5</v>
      </c>
      <c r="E686" s="275">
        <v>2518.3437599999997</v>
      </c>
      <c r="F686" s="275">
        <v>12591.718799999999</v>
      </c>
    </row>
    <row r="687" spans="1:6" ht="12.75">
      <c r="A687" s="274" t="s">
        <v>1820</v>
      </c>
      <c r="B687" s="274" t="s">
        <v>1821</v>
      </c>
      <c r="C687" s="274" t="s">
        <v>463</v>
      </c>
      <c r="D687" s="275">
        <v>100</v>
      </c>
      <c r="E687" s="275">
        <v>40.251991999999994</v>
      </c>
      <c r="F687" s="275">
        <v>4025.1991999999991</v>
      </c>
    </row>
    <row r="688" spans="1:6" ht="12.75">
      <c r="A688" s="274" t="s">
        <v>1822</v>
      </c>
      <c r="B688" s="274" t="s">
        <v>1823</v>
      </c>
      <c r="C688" s="274" t="s">
        <v>463</v>
      </c>
      <c r="D688" s="275">
        <v>100</v>
      </c>
      <c r="E688" s="275">
        <v>57.374108</v>
      </c>
      <c r="F688" s="275">
        <v>5737.4107999999997</v>
      </c>
    </row>
    <row r="689" spans="1:6" ht="12.75">
      <c r="A689" s="274" t="s">
        <v>1824</v>
      </c>
      <c r="B689" s="274" t="s">
        <v>1825</v>
      </c>
      <c r="C689" s="274" t="s">
        <v>463</v>
      </c>
      <c r="D689" s="275">
        <v>50</v>
      </c>
      <c r="E689" s="275">
        <v>97.626099999999994</v>
      </c>
      <c r="F689" s="275">
        <v>4881.3049999999994</v>
      </c>
    </row>
    <row r="690" spans="1:6" ht="12.75">
      <c r="A690" s="274" t="s">
        <v>1826</v>
      </c>
      <c r="B690" s="274" t="s">
        <v>1827</v>
      </c>
      <c r="C690" s="274" t="s">
        <v>463</v>
      </c>
      <c r="D690" s="275">
        <v>100</v>
      </c>
      <c r="E690" s="275">
        <v>29.137636000000001</v>
      </c>
      <c r="F690" s="275">
        <v>2913.7636000000002</v>
      </c>
    </row>
    <row r="691" spans="1:6" ht="12.75">
      <c r="A691" s="274" t="s">
        <v>1828</v>
      </c>
      <c r="B691" s="274" t="s">
        <v>1829</v>
      </c>
      <c r="C691" s="274" t="s">
        <v>463</v>
      </c>
      <c r="D691" s="275">
        <v>100</v>
      </c>
      <c r="E691" s="275">
        <v>46.259751999999999</v>
      </c>
      <c r="F691" s="275">
        <v>4625.9751999999999</v>
      </c>
    </row>
    <row r="692" spans="1:6" ht="12.75">
      <c r="A692" s="274" t="s">
        <v>1830</v>
      </c>
      <c r="B692" s="274" t="s">
        <v>1831</v>
      </c>
      <c r="C692" s="274" t="s">
        <v>463</v>
      </c>
      <c r="D692" s="275">
        <v>100</v>
      </c>
      <c r="E692" s="275">
        <v>68.188075999999967</v>
      </c>
      <c r="F692" s="275">
        <v>6818.8075999999974</v>
      </c>
    </row>
    <row r="693" spans="1:6" ht="12.75">
      <c r="A693" s="274" t="s">
        <v>1832</v>
      </c>
      <c r="B693" s="274" t="s">
        <v>1833</v>
      </c>
      <c r="C693" s="274" t="s">
        <v>463</v>
      </c>
      <c r="D693" s="275">
        <v>100</v>
      </c>
      <c r="E693" s="275">
        <v>34.244232000000004</v>
      </c>
      <c r="F693" s="275">
        <v>3424.4232000000002</v>
      </c>
    </row>
    <row r="694" spans="1:6" ht="12.75">
      <c r="A694" s="274" t="s">
        <v>1834</v>
      </c>
      <c r="B694" s="274" t="s">
        <v>1835</v>
      </c>
      <c r="C694" s="274" t="s">
        <v>463</v>
      </c>
      <c r="D694" s="275">
        <v>100</v>
      </c>
      <c r="E694" s="275">
        <v>90.416787999999997</v>
      </c>
      <c r="F694" s="275">
        <v>9041.6787999999997</v>
      </c>
    </row>
    <row r="695" spans="1:6" ht="12.75">
      <c r="A695" s="274" t="s">
        <v>1836</v>
      </c>
      <c r="B695" s="274" t="s">
        <v>1837</v>
      </c>
      <c r="C695" s="274" t="s">
        <v>463</v>
      </c>
      <c r="D695" s="275">
        <v>300</v>
      </c>
      <c r="E695" s="275">
        <v>24.331427999999995</v>
      </c>
      <c r="F695" s="275">
        <v>7299.4283999999989</v>
      </c>
    </row>
    <row r="696" spans="1:6" ht="12.75">
      <c r="A696" s="274" t="s">
        <v>1838</v>
      </c>
      <c r="B696" s="274" t="s">
        <v>1839</v>
      </c>
      <c r="C696" s="274" t="s">
        <v>463</v>
      </c>
      <c r="D696" s="275">
        <v>150</v>
      </c>
      <c r="E696" s="275">
        <v>35.44578400000001</v>
      </c>
      <c r="F696" s="275">
        <v>5316.8676000000014</v>
      </c>
    </row>
    <row r="697" spans="1:6" ht="12.75">
      <c r="A697" s="274" t="s">
        <v>1840</v>
      </c>
      <c r="B697" s="274" t="s">
        <v>1841</v>
      </c>
      <c r="C697" s="274" t="s">
        <v>463</v>
      </c>
      <c r="D697" s="275">
        <v>50</v>
      </c>
      <c r="E697" s="275">
        <v>78.100879999999975</v>
      </c>
      <c r="F697" s="275">
        <v>3905.043999999999</v>
      </c>
    </row>
    <row r="698" spans="1:6" ht="12.75">
      <c r="A698" s="274" t="s">
        <v>1842</v>
      </c>
      <c r="B698" s="274" t="s">
        <v>1843</v>
      </c>
      <c r="C698" s="274" t="s">
        <v>463</v>
      </c>
      <c r="D698" s="275">
        <v>150</v>
      </c>
      <c r="E698" s="275">
        <v>78.100880000000004</v>
      </c>
      <c r="F698" s="275">
        <v>11715.132</v>
      </c>
    </row>
    <row r="699" spans="1:6" ht="12.75">
      <c r="A699" s="274" t="s">
        <v>1844</v>
      </c>
      <c r="B699" s="274" t="s">
        <v>1845</v>
      </c>
      <c r="C699" s="274" t="s">
        <v>463</v>
      </c>
      <c r="D699" s="275">
        <v>100</v>
      </c>
      <c r="E699" s="275">
        <v>67.587299999999999</v>
      </c>
      <c r="F699" s="275">
        <v>6758.73</v>
      </c>
    </row>
    <row r="700" spans="1:6" ht="12.75">
      <c r="A700" s="274" t="s">
        <v>1846</v>
      </c>
      <c r="B700" s="274" t="s">
        <v>1847</v>
      </c>
      <c r="C700" s="274" t="s">
        <v>463</v>
      </c>
      <c r="D700" s="275">
        <v>100</v>
      </c>
      <c r="E700" s="275">
        <v>82.606700000000004</v>
      </c>
      <c r="F700" s="275">
        <v>8260.67</v>
      </c>
    </row>
    <row r="701" spans="1:6" ht="12.75">
      <c r="A701" s="274" t="s">
        <v>1848</v>
      </c>
      <c r="B701" s="274" t="s">
        <v>1849</v>
      </c>
      <c r="C701" s="274" t="s">
        <v>463</v>
      </c>
      <c r="D701" s="275">
        <v>5</v>
      </c>
      <c r="E701" s="275">
        <v>316.49971999999997</v>
      </c>
      <c r="F701" s="275">
        <v>1582.4985999999999</v>
      </c>
    </row>
    <row r="702" spans="1:6" ht="12.75">
      <c r="A702" s="274" t="s">
        <v>1850</v>
      </c>
      <c r="B702" s="274" t="s">
        <v>1851</v>
      </c>
      <c r="C702" s="274" t="s">
        <v>463</v>
      </c>
      <c r="D702" s="275">
        <v>250</v>
      </c>
      <c r="E702" s="275">
        <v>40.131836799999995</v>
      </c>
      <c r="F702" s="275">
        <v>10032.959199999999</v>
      </c>
    </row>
    <row r="703" spans="1:6" ht="12.75">
      <c r="A703" s="274" t="s">
        <v>1852</v>
      </c>
      <c r="B703" s="274" t="s">
        <v>1853</v>
      </c>
      <c r="C703" s="274" t="s">
        <v>463</v>
      </c>
      <c r="D703" s="275">
        <v>30</v>
      </c>
      <c r="E703" s="275">
        <v>140.86376666666666</v>
      </c>
      <c r="F703" s="275">
        <v>4225.9129999999996</v>
      </c>
    </row>
    <row r="704" spans="1:6" ht="12.75">
      <c r="A704" s="274" t="s">
        <v>1854</v>
      </c>
      <c r="B704" s="274" t="s">
        <v>1855</v>
      </c>
      <c r="C704" s="274" t="s">
        <v>463</v>
      </c>
      <c r="D704" s="275">
        <v>200</v>
      </c>
      <c r="E704" s="275">
        <v>40.251991999999994</v>
      </c>
      <c r="F704" s="275">
        <v>8050.3983999999982</v>
      </c>
    </row>
    <row r="705" spans="1:6" ht="12.75">
      <c r="A705" s="274" t="s">
        <v>1856</v>
      </c>
      <c r="B705" s="274" t="s">
        <v>1857</v>
      </c>
      <c r="C705" s="274" t="s">
        <v>463</v>
      </c>
      <c r="D705" s="275">
        <v>200</v>
      </c>
      <c r="E705" s="275">
        <v>46.560140000000011</v>
      </c>
      <c r="F705" s="275">
        <v>9312.0280000000021</v>
      </c>
    </row>
    <row r="706" spans="1:6" ht="12.75">
      <c r="A706" s="274" t="s">
        <v>1858</v>
      </c>
      <c r="B706" s="274" t="s">
        <v>1859</v>
      </c>
      <c r="C706" s="274" t="s">
        <v>463</v>
      </c>
      <c r="D706" s="275">
        <v>200</v>
      </c>
      <c r="E706" s="275">
        <v>59.777211999999999</v>
      </c>
      <c r="F706" s="275">
        <v>11955.4424</v>
      </c>
    </row>
    <row r="707" spans="1:6" ht="12.75">
      <c r="A707" s="274" t="s">
        <v>1860</v>
      </c>
      <c r="B707" s="274" t="s">
        <v>1861</v>
      </c>
      <c r="C707" s="274" t="s">
        <v>463</v>
      </c>
      <c r="D707" s="275">
        <v>10</v>
      </c>
      <c r="E707" s="275">
        <v>195.25219999999993</v>
      </c>
      <c r="F707" s="275">
        <v>1952.5219999999995</v>
      </c>
    </row>
    <row r="708" spans="1:6" ht="12.75">
      <c r="A708" s="274" t="s">
        <v>1862</v>
      </c>
      <c r="B708" s="274" t="s">
        <v>1863</v>
      </c>
      <c r="C708" s="274" t="s">
        <v>463</v>
      </c>
      <c r="D708" s="275">
        <v>80</v>
      </c>
      <c r="E708" s="275">
        <v>144.18624</v>
      </c>
      <c r="F708" s="275">
        <v>11534.8992</v>
      </c>
    </row>
    <row r="709" spans="1:6" ht="12.75">
      <c r="A709" s="274" t="s">
        <v>1864</v>
      </c>
      <c r="B709" s="274" t="s">
        <v>1865</v>
      </c>
      <c r="C709" s="274" t="s">
        <v>463</v>
      </c>
      <c r="D709" s="275">
        <v>30</v>
      </c>
      <c r="E709" s="275">
        <v>213.27547999999999</v>
      </c>
      <c r="F709" s="275">
        <v>6398.2643999999991</v>
      </c>
    </row>
    <row r="710" spans="1:6" ht="12.75">
      <c r="A710" s="274" t="s">
        <v>1866</v>
      </c>
      <c r="B710" s="274" t="s">
        <v>1867</v>
      </c>
      <c r="C710" s="274" t="s">
        <v>463</v>
      </c>
      <c r="D710" s="275">
        <v>100</v>
      </c>
      <c r="E710" s="275">
        <v>30.366495999999998</v>
      </c>
      <c r="F710" s="275">
        <v>3036.6495999999997</v>
      </c>
    </row>
    <row r="711" spans="1:6" ht="12.75">
      <c r="A711" s="274" t="s">
        <v>1868</v>
      </c>
      <c r="B711" s="274" t="s">
        <v>1869</v>
      </c>
      <c r="C711" s="274" t="s">
        <v>463</v>
      </c>
      <c r="D711" s="275">
        <v>20</v>
      </c>
      <c r="E711" s="275">
        <v>755.98135000000013</v>
      </c>
      <c r="F711" s="275">
        <v>15119.627000000002</v>
      </c>
    </row>
    <row r="712" spans="1:6" ht="12.75">
      <c r="A712" s="274" t="s">
        <v>1870</v>
      </c>
      <c r="B712" s="274" t="s">
        <v>1871</v>
      </c>
      <c r="C712" s="274" t="s">
        <v>463</v>
      </c>
      <c r="D712" s="275">
        <v>5</v>
      </c>
      <c r="E712" s="275">
        <v>1829.636</v>
      </c>
      <c r="F712" s="275">
        <v>9148.18</v>
      </c>
    </row>
    <row r="713" spans="1:6" ht="12.75">
      <c r="A713" s="274" t="s">
        <v>1872</v>
      </c>
      <c r="B713" s="274" t="s">
        <v>1873</v>
      </c>
      <c r="C713" s="274" t="s">
        <v>463</v>
      </c>
      <c r="D713" s="275">
        <v>200</v>
      </c>
      <c r="E713" s="275">
        <v>56.305299999999995</v>
      </c>
      <c r="F713" s="275">
        <v>11261.06</v>
      </c>
    </row>
    <row r="714" spans="1:6" ht="12.75">
      <c r="A714" s="274" t="s">
        <v>1874</v>
      </c>
      <c r="B714" s="274" t="s">
        <v>1875</v>
      </c>
      <c r="C714" s="274" t="s">
        <v>463</v>
      </c>
      <c r="D714" s="275">
        <v>10</v>
      </c>
      <c r="E714" s="275">
        <v>126.34359999999997</v>
      </c>
      <c r="F714" s="275">
        <v>1263.4359999999997</v>
      </c>
    </row>
    <row r="715" spans="1:6" ht="12.75">
      <c r="A715" s="274" t="s">
        <v>1876</v>
      </c>
      <c r="B715" s="274" t="s">
        <v>1877</v>
      </c>
      <c r="C715" s="274" t="s">
        <v>463</v>
      </c>
      <c r="D715" s="275">
        <v>5</v>
      </c>
      <c r="E715" s="275">
        <v>5381.9626999999991</v>
      </c>
      <c r="F715" s="275">
        <v>26909.813499999997</v>
      </c>
    </row>
    <row r="716" spans="1:6" ht="12.75">
      <c r="A716" s="274" t="s">
        <v>1878</v>
      </c>
      <c r="B716" s="274" t="s">
        <v>1879</v>
      </c>
      <c r="C716" s="274" t="s">
        <v>463</v>
      </c>
      <c r="D716" s="275">
        <v>1</v>
      </c>
      <c r="E716" s="275">
        <v>11093.517400000001</v>
      </c>
      <c r="F716" s="275">
        <v>11093.517400000001</v>
      </c>
    </row>
    <row r="717" spans="1:6" ht="12.75">
      <c r="A717" s="274" t="s">
        <v>1880</v>
      </c>
      <c r="B717" s="274" t="s">
        <v>1881</v>
      </c>
      <c r="C717" s="274" t="s">
        <v>463</v>
      </c>
      <c r="D717" s="275">
        <v>1</v>
      </c>
      <c r="E717" s="275">
        <v>12171.5579</v>
      </c>
      <c r="F717" s="275">
        <v>12171.5579</v>
      </c>
    </row>
    <row r="718" spans="1:6" ht="12.75">
      <c r="A718" s="274" t="s">
        <v>1882</v>
      </c>
      <c r="B718" s="274" t="s">
        <v>1883</v>
      </c>
      <c r="C718" s="274" t="s">
        <v>463</v>
      </c>
      <c r="D718" s="275">
        <v>60</v>
      </c>
      <c r="E718" s="275">
        <v>322.72550000000001</v>
      </c>
      <c r="F718" s="275">
        <v>19363.53</v>
      </c>
    </row>
    <row r="719" spans="1:6" ht="12.75">
      <c r="A719" s="274" t="s">
        <v>1884</v>
      </c>
      <c r="B719" s="274" t="s">
        <v>1885</v>
      </c>
      <c r="C719" s="274" t="s">
        <v>463</v>
      </c>
      <c r="D719" s="275">
        <v>60</v>
      </c>
      <c r="E719" s="275">
        <v>237.58090000000004</v>
      </c>
      <c r="F719" s="275">
        <v>14254.854000000001</v>
      </c>
    </row>
    <row r="720" spans="1:6" ht="12.75">
      <c r="A720" s="274" t="s">
        <v>1886</v>
      </c>
      <c r="B720" s="274" t="s">
        <v>1887</v>
      </c>
      <c r="C720" s="274" t="s">
        <v>463</v>
      </c>
      <c r="D720" s="275">
        <v>65</v>
      </c>
      <c r="E720" s="275">
        <v>216.98140000000006</v>
      </c>
      <c r="F720" s="275">
        <v>14103.791000000001</v>
      </c>
    </row>
    <row r="721" spans="1:6" ht="12.75">
      <c r="A721" s="274" t="s">
        <v>1888</v>
      </c>
      <c r="B721" s="274" t="s">
        <v>1889</v>
      </c>
      <c r="C721" s="274" t="s">
        <v>463</v>
      </c>
      <c r="D721" s="275">
        <v>30</v>
      </c>
      <c r="E721" s="275">
        <v>4089.183230000001</v>
      </c>
      <c r="F721" s="275">
        <v>122675.49690000003</v>
      </c>
    </row>
    <row r="722" spans="1:6" ht="12.75">
      <c r="A722" s="274" t="s">
        <v>1890</v>
      </c>
      <c r="B722" s="274" t="s">
        <v>1891</v>
      </c>
      <c r="C722" s="274" t="s">
        <v>463</v>
      </c>
      <c r="D722" s="275">
        <v>2</v>
      </c>
      <c r="E722" s="275">
        <v>5982.7814500000004</v>
      </c>
      <c r="F722" s="275">
        <v>11965.562900000001</v>
      </c>
    </row>
    <row r="723" spans="1:6" ht="12.75">
      <c r="A723" s="274" t="s">
        <v>1892</v>
      </c>
      <c r="B723" s="274" t="s">
        <v>1893</v>
      </c>
      <c r="C723" s="274" t="s">
        <v>463</v>
      </c>
      <c r="D723" s="275">
        <v>5</v>
      </c>
      <c r="E723" s="275">
        <v>8803.9516400000011</v>
      </c>
      <c r="F723" s="275">
        <v>44019.758200000004</v>
      </c>
    </row>
    <row r="724" spans="1:6" ht="12.75">
      <c r="A724" s="274" t="s">
        <v>1894</v>
      </c>
      <c r="B724" s="274" t="s">
        <v>1895</v>
      </c>
      <c r="C724" s="274" t="s">
        <v>463</v>
      </c>
      <c r="D724" s="275">
        <v>15</v>
      </c>
      <c r="E724" s="275">
        <v>5125.8880266666683</v>
      </c>
      <c r="F724" s="275">
        <v>76888.320400000026</v>
      </c>
    </row>
    <row r="725" spans="1:6" ht="12.75">
      <c r="A725" s="274" t="s">
        <v>1896</v>
      </c>
      <c r="B725" s="274" t="s">
        <v>1897</v>
      </c>
      <c r="C725" s="274" t="s">
        <v>463</v>
      </c>
      <c r="D725" s="275">
        <v>1</v>
      </c>
      <c r="E725" s="275">
        <v>13414.394400000001</v>
      </c>
      <c r="F725" s="275">
        <v>13414.394400000001</v>
      </c>
    </row>
    <row r="726" spans="1:6" ht="12.75">
      <c r="A726" s="274" t="s">
        <v>1898</v>
      </c>
      <c r="B726" s="274" t="s">
        <v>1899</v>
      </c>
      <c r="C726" s="274" t="s">
        <v>463</v>
      </c>
      <c r="D726" s="275">
        <v>4</v>
      </c>
      <c r="E726" s="275">
        <v>9416.7181</v>
      </c>
      <c r="F726" s="275">
        <v>37666.8724</v>
      </c>
    </row>
    <row r="727" spans="1:6" ht="12.75">
      <c r="A727" s="274" t="s">
        <v>1900</v>
      </c>
      <c r="B727" s="274" t="s">
        <v>1901</v>
      </c>
      <c r="C727" s="274" t="s">
        <v>463</v>
      </c>
      <c r="D727" s="275">
        <v>5</v>
      </c>
      <c r="E727" s="275">
        <v>8179.1001400000005</v>
      </c>
      <c r="F727" s="275">
        <v>40895.500700000004</v>
      </c>
    </row>
    <row r="728" spans="1:6" ht="12.75">
      <c r="A728" s="274" t="s">
        <v>1902</v>
      </c>
      <c r="B728" s="274" t="s">
        <v>1903</v>
      </c>
      <c r="C728" s="274" t="s">
        <v>463</v>
      </c>
      <c r="D728" s="275">
        <v>68</v>
      </c>
      <c r="E728" s="275">
        <v>3354.7878000000001</v>
      </c>
      <c r="F728" s="275">
        <v>228125.57040000003</v>
      </c>
    </row>
    <row r="729" spans="1:6" ht="12.75">
      <c r="A729" s="274" t="s">
        <v>1904</v>
      </c>
      <c r="B729" s="274" t="s">
        <v>1905</v>
      </c>
      <c r="C729" s="274" t="s">
        <v>463</v>
      </c>
      <c r="D729" s="275">
        <v>14</v>
      </c>
      <c r="E729" s="275">
        <v>6155.2231999999967</v>
      </c>
      <c r="F729" s="275">
        <v>86173.124799999961</v>
      </c>
    </row>
    <row r="730" spans="1:6" ht="12.75">
      <c r="A730" s="274" t="s">
        <v>1906</v>
      </c>
      <c r="B730" s="274" t="s">
        <v>1907</v>
      </c>
      <c r="C730" s="274" t="s">
        <v>463</v>
      </c>
      <c r="D730" s="275">
        <v>34</v>
      </c>
      <c r="E730" s="275">
        <v>6846.115600000001</v>
      </c>
      <c r="F730" s="275">
        <v>232767.93040000004</v>
      </c>
    </row>
    <row r="731" spans="1:6" ht="12.75">
      <c r="A731" s="274" t="s">
        <v>1908</v>
      </c>
      <c r="B731" s="274" t="s">
        <v>1909</v>
      </c>
      <c r="C731" s="274" t="s">
        <v>463</v>
      </c>
      <c r="D731" s="275">
        <v>48</v>
      </c>
      <c r="E731" s="275">
        <v>4262.778800000001</v>
      </c>
      <c r="F731" s="275">
        <v>204613.38240000003</v>
      </c>
    </row>
    <row r="732" spans="1:6" ht="12.75">
      <c r="A732" s="274" t="s">
        <v>1910</v>
      </c>
      <c r="B732" s="274" t="s">
        <v>1911</v>
      </c>
      <c r="C732" s="274" t="s">
        <v>463</v>
      </c>
      <c r="D732" s="275">
        <v>21</v>
      </c>
      <c r="E732" s="275">
        <v>5690.9872000000005</v>
      </c>
      <c r="F732" s="275">
        <v>119510.73120000001</v>
      </c>
    </row>
    <row r="733" spans="1:6" ht="12.75">
      <c r="A733" s="274" t="s">
        <v>1912</v>
      </c>
      <c r="B733" s="274" t="s">
        <v>1913</v>
      </c>
      <c r="C733" s="274" t="s">
        <v>463</v>
      </c>
      <c r="D733" s="275">
        <v>8</v>
      </c>
      <c r="E733" s="275">
        <v>6197.5505999999959</v>
      </c>
      <c r="F733" s="275">
        <v>49580.404799999975</v>
      </c>
    </row>
    <row r="734" spans="1:6" ht="12.75">
      <c r="A734" s="274" t="s">
        <v>1914</v>
      </c>
      <c r="B734" s="274" t="s">
        <v>1915</v>
      </c>
      <c r="C734" s="274" t="s">
        <v>463</v>
      </c>
      <c r="D734" s="275">
        <v>5</v>
      </c>
      <c r="E734" s="275">
        <v>3449.0003999999999</v>
      </c>
      <c r="F734" s="275">
        <v>17245.002</v>
      </c>
    </row>
    <row r="735" spans="1:6" ht="12.75">
      <c r="A735" s="274" t="s">
        <v>1916</v>
      </c>
      <c r="B735" s="274" t="s">
        <v>1917</v>
      </c>
      <c r="C735" s="274" t="s">
        <v>463</v>
      </c>
      <c r="D735" s="275">
        <v>5</v>
      </c>
      <c r="E735" s="275">
        <v>3944.6405999999993</v>
      </c>
      <c r="F735" s="275">
        <v>19723.202999999998</v>
      </c>
    </row>
    <row r="736" spans="1:6" ht="12.75">
      <c r="A736" s="274" t="s">
        <v>1918</v>
      </c>
      <c r="B736" s="274" t="s">
        <v>1919</v>
      </c>
      <c r="C736" s="274" t="s">
        <v>463</v>
      </c>
      <c r="D736" s="275">
        <v>8</v>
      </c>
      <c r="E736" s="275">
        <v>2775.1754999999998</v>
      </c>
      <c r="F736" s="275">
        <v>22201.403999999999</v>
      </c>
    </row>
    <row r="737" spans="1:6" ht="12.75">
      <c r="A737" s="274" t="s">
        <v>1920</v>
      </c>
      <c r="B737" s="274" t="s">
        <v>1921</v>
      </c>
      <c r="C737" s="274" t="s">
        <v>463</v>
      </c>
      <c r="D737" s="275">
        <v>5</v>
      </c>
      <c r="E737" s="275">
        <v>4934.5556000000006</v>
      </c>
      <c r="F737" s="275">
        <v>24672.778000000002</v>
      </c>
    </row>
    <row r="738" spans="1:6" ht="12.75">
      <c r="A738" s="274" t="s">
        <v>1922</v>
      </c>
      <c r="B738" s="274" t="s">
        <v>1923</v>
      </c>
      <c r="C738" s="274" t="s">
        <v>463</v>
      </c>
      <c r="D738" s="275">
        <v>5</v>
      </c>
      <c r="E738" s="275">
        <v>3828.5815999999991</v>
      </c>
      <c r="F738" s="275">
        <v>19142.907999999996</v>
      </c>
    </row>
    <row r="739" spans="1:6" ht="12.75">
      <c r="A739" s="274" t="s">
        <v>1924</v>
      </c>
      <c r="B739" s="274" t="s">
        <v>1925</v>
      </c>
      <c r="C739" s="274" t="s">
        <v>463</v>
      </c>
      <c r="D739" s="275">
        <v>35</v>
      </c>
      <c r="E739" s="275">
        <v>2969.4067714285716</v>
      </c>
      <c r="F739" s="275">
        <v>103929.23700000001</v>
      </c>
    </row>
    <row r="740" spans="1:6" ht="12.75">
      <c r="A740" s="274" t="s">
        <v>1926</v>
      </c>
      <c r="B740" s="274" t="s">
        <v>1927</v>
      </c>
      <c r="C740" s="274" t="s">
        <v>463</v>
      </c>
      <c r="D740" s="275">
        <v>20</v>
      </c>
      <c r="E740" s="275">
        <v>3607.6624500000007</v>
      </c>
      <c r="F740" s="275">
        <v>72153.249000000011</v>
      </c>
    </row>
    <row r="741" spans="1:6" ht="12.75">
      <c r="A741" s="274" t="s">
        <v>1928</v>
      </c>
      <c r="B741" s="274" t="s">
        <v>1929</v>
      </c>
      <c r="C741" s="274" t="s">
        <v>463</v>
      </c>
      <c r="D741" s="275">
        <v>5</v>
      </c>
      <c r="E741" s="275">
        <v>5598.1399999999985</v>
      </c>
      <c r="F741" s="275">
        <v>27990.699999999997</v>
      </c>
    </row>
    <row r="742" spans="1:6" ht="12.75">
      <c r="A742" s="274" t="s">
        <v>1930</v>
      </c>
      <c r="B742" s="274" t="s">
        <v>1931</v>
      </c>
      <c r="C742" s="274" t="s">
        <v>463</v>
      </c>
      <c r="D742" s="275">
        <v>456</v>
      </c>
      <c r="E742" s="275">
        <v>22.145829824561403</v>
      </c>
      <c r="F742" s="275">
        <v>10098.498399999999</v>
      </c>
    </row>
    <row r="743" spans="1:6" ht="12.75">
      <c r="A743" s="274" t="s">
        <v>1932</v>
      </c>
      <c r="B743" s="274" t="s">
        <v>1933</v>
      </c>
      <c r="C743" s="274" t="s">
        <v>1042</v>
      </c>
      <c r="D743" s="275">
        <v>1200</v>
      </c>
      <c r="E743" s="275">
        <v>43.692799999999998</v>
      </c>
      <c r="F743" s="275">
        <v>52431.360000000001</v>
      </c>
    </row>
    <row r="744" spans="1:6" ht="12.75">
      <c r="A744" s="274" t="s">
        <v>1934</v>
      </c>
      <c r="B744" s="274" t="s">
        <v>1935</v>
      </c>
      <c r="C744" s="274" t="s">
        <v>1042</v>
      </c>
      <c r="D744" s="275">
        <v>800</v>
      </c>
      <c r="E744" s="275">
        <v>42.806239999999988</v>
      </c>
      <c r="F744" s="275">
        <v>34244.991999999991</v>
      </c>
    </row>
    <row r="745" spans="1:6" ht="12.75">
      <c r="A745" s="274" t="s">
        <v>1936</v>
      </c>
      <c r="B745" s="274" t="s">
        <v>1937</v>
      </c>
      <c r="C745" s="274" t="s">
        <v>463</v>
      </c>
      <c r="D745" s="275">
        <v>4</v>
      </c>
      <c r="E745" s="275">
        <v>5617.2555999999995</v>
      </c>
      <c r="F745" s="275">
        <v>22469.022399999998</v>
      </c>
    </row>
    <row r="746" spans="1:6" ht="12.75">
      <c r="A746" s="274" t="s">
        <v>1938</v>
      </c>
      <c r="B746" s="274" t="s">
        <v>1939</v>
      </c>
      <c r="C746" s="274" t="s">
        <v>463</v>
      </c>
      <c r="D746" s="275">
        <v>3</v>
      </c>
      <c r="E746" s="275">
        <v>6951.706533333333</v>
      </c>
      <c r="F746" s="275">
        <v>20855.119599999998</v>
      </c>
    </row>
    <row r="747" spans="1:6" ht="12.75">
      <c r="A747" s="274" t="s">
        <v>1940</v>
      </c>
      <c r="B747" s="274" t="s">
        <v>1941</v>
      </c>
      <c r="C747" s="274" t="s">
        <v>463</v>
      </c>
      <c r="D747" s="275">
        <v>2</v>
      </c>
      <c r="E747" s="275">
        <v>5477.9848000000002</v>
      </c>
      <c r="F747" s="275">
        <v>10955.9696</v>
      </c>
    </row>
    <row r="748" spans="1:6" ht="12.75">
      <c r="A748" s="274" t="s">
        <v>1942</v>
      </c>
      <c r="B748" s="274" t="s">
        <v>1943</v>
      </c>
      <c r="C748" s="274" t="s">
        <v>463</v>
      </c>
      <c r="D748" s="275">
        <v>50</v>
      </c>
      <c r="E748" s="275">
        <v>54.943696000000003</v>
      </c>
      <c r="F748" s="275">
        <v>2747.1848</v>
      </c>
    </row>
    <row r="749" spans="1:6" ht="12.75">
      <c r="A749" s="274" t="s">
        <v>1944</v>
      </c>
      <c r="B749" s="274" t="s">
        <v>1945</v>
      </c>
      <c r="C749" s="274" t="s">
        <v>463</v>
      </c>
      <c r="D749" s="275">
        <v>60</v>
      </c>
      <c r="E749" s="275">
        <v>31.922533333333341</v>
      </c>
      <c r="F749" s="275">
        <v>1915.3520000000003</v>
      </c>
    </row>
    <row r="750" spans="1:6" ht="12.75">
      <c r="A750" s="274" t="s">
        <v>1946</v>
      </c>
      <c r="B750" s="274" t="s">
        <v>1947</v>
      </c>
      <c r="C750" s="274" t="s">
        <v>463</v>
      </c>
      <c r="D750" s="275">
        <v>36</v>
      </c>
      <c r="E750" s="275">
        <v>368.65799999999996</v>
      </c>
      <c r="F750" s="275">
        <v>13271.687999999998</v>
      </c>
    </row>
    <row r="751" spans="1:6" ht="12.75">
      <c r="A751" s="274" t="s">
        <v>1948</v>
      </c>
      <c r="B751" s="274" t="s">
        <v>1949</v>
      </c>
      <c r="C751" s="274" t="s">
        <v>463</v>
      </c>
      <c r="D751" s="275">
        <v>10</v>
      </c>
      <c r="E751" s="275">
        <v>247.13740000000001</v>
      </c>
      <c r="F751" s="275">
        <v>2471.3740000000003</v>
      </c>
    </row>
    <row r="752" spans="1:6" ht="12.75">
      <c r="A752" s="274" t="s">
        <v>1950</v>
      </c>
      <c r="B752" s="274" t="s">
        <v>1951</v>
      </c>
      <c r="C752" s="274" t="s">
        <v>463</v>
      </c>
      <c r="D752" s="275">
        <v>1</v>
      </c>
      <c r="E752" s="275">
        <v>8574.7120000000014</v>
      </c>
      <c r="F752" s="275">
        <v>8574.7120000000014</v>
      </c>
    </row>
    <row r="753" spans="1:6" ht="12.75">
      <c r="A753" s="274" t="s">
        <v>1952</v>
      </c>
      <c r="B753" s="274" t="s">
        <v>1953</v>
      </c>
      <c r="C753" s="274" t="s">
        <v>463</v>
      </c>
      <c r="D753" s="275">
        <v>3</v>
      </c>
      <c r="E753" s="275">
        <v>9219.1808000000001</v>
      </c>
      <c r="F753" s="275">
        <v>27657.542399999998</v>
      </c>
    </row>
    <row r="754" spans="1:6" ht="12.75">
      <c r="A754" s="274" t="s">
        <v>1954</v>
      </c>
      <c r="B754" s="274" t="s">
        <v>1955</v>
      </c>
      <c r="C754" s="274" t="s">
        <v>463</v>
      </c>
      <c r="D754" s="275">
        <v>105</v>
      </c>
      <c r="E754" s="275">
        <v>396.44788571428575</v>
      </c>
      <c r="F754" s="275">
        <v>41627.028000000006</v>
      </c>
    </row>
    <row r="755" spans="1:6" ht="12.75">
      <c r="A755" s="274" t="s">
        <v>1956</v>
      </c>
      <c r="B755" s="274" t="s">
        <v>1957</v>
      </c>
      <c r="C755" s="274" t="s">
        <v>463</v>
      </c>
      <c r="D755" s="275">
        <v>10</v>
      </c>
      <c r="E755" s="275">
        <v>3083.3049600000004</v>
      </c>
      <c r="F755" s="275">
        <v>30833.049600000006</v>
      </c>
    </row>
    <row r="756" spans="1:6" ht="12.75">
      <c r="A756" s="274" t="s">
        <v>1958</v>
      </c>
      <c r="B756" s="274" t="s">
        <v>1959</v>
      </c>
      <c r="C756" s="274" t="s">
        <v>463</v>
      </c>
      <c r="D756" s="275">
        <v>1</v>
      </c>
      <c r="E756" s="275">
        <v>66355.199999999997</v>
      </c>
      <c r="F756" s="275">
        <v>66355.199999999997</v>
      </c>
    </row>
    <row r="757" spans="1:6" ht="12.75">
      <c r="A757" s="274" t="s">
        <v>1960</v>
      </c>
      <c r="B757" s="274" t="s">
        <v>1961</v>
      </c>
      <c r="C757" s="274" t="s">
        <v>463</v>
      </c>
      <c r="D757" s="275">
        <v>1360</v>
      </c>
      <c r="E757" s="275">
        <v>25.679096470588227</v>
      </c>
      <c r="F757" s="275">
        <v>34923.571199999991</v>
      </c>
    </row>
    <row r="758" spans="1:6" ht="12.75">
      <c r="A758" s="274" t="s">
        <v>1962</v>
      </c>
      <c r="B758" s="274" t="s">
        <v>1963</v>
      </c>
      <c r="C758" s="274" t="s">
        <v>463</v>
      </c>
      <c r="D758" s="275">
        <v>1078</v>
      </c>
      <c r="E758" s="275">
        <v>35.190928385899817</v>
      </c>
      <c r="F758" s="275">
        <v>37935.820800000001</v>
      </c>
    </row>
    <row r="759" spans="1:6" ht="12.75">
      <c r="A759" s="274" t="s">
        <v>1964</v>
      </c>
      <c r="B759" s="274" t="s">
        <v>1965</v>
      </c>
      <c r="C759" s="274" t="s">
        <v>463</v>
      </c>
      <c r="D759" s="275">
        <v>608</v>
      </c>
      <c r="E759" s="275">
        <v>38.51848421052631</v>
      </c>
      <c r="F759" s="275">
        <v>23419.238399999998</v>
      </c>
    </row>
    <row r="760" spans="1:6" ht="12.75">
      <c r="A760" s="274" t="s">
        <v>1966</v>
      </c>
      <c r="B760" s="274" t="s">
        <v>1967</v>
      </c>
      <c r="C760" s="274" t="s">
        <v>463</v>
      </c>
      <c r="D760" s="275">
        <v>1440</v>
      </c>
      <c r="E760" s="275">
        <v>19.497600000000002</v>
      </c>
      <c r="F760" s="275">
        <v>28076.544000000005</v>
      </c>
    </row>
    <row r="761" spans="1:6" ht="12.75">
      <c r="A761" s="274" t="s">
        <v>1968</v>
      </c>
      <c r="B761" s="274" t="s">
        <v>1969</v>
      </c>
      <c r="C761" s="274" t="s">
        <v>463</v>
      </c>
      <c r="D761" s="275">
        <v>130</v>
      </c>
      <c r="E761" s="275">
        <v>24.255803076923073</v>
      </c>
      <c r="F761" s="275">
        <v>3153.2543999999994</v>
      </c>
    </row>
    <row r="762" spans="1:6" ht="12.75">
      <c r="A762" s="274" t="s">
        <v>1970</v>
      </c>
      <c r="B762" s="274" t="s">
        <v>1971</v>
      </c>
      <c r="C762" s="274" t="s">
        <v>463</v>
      </c>
      <c r="D762" s="275">
        <v>800</v>
      </c>
      <c r="E762" s="275">
        <v>28.532736000000003</v>
      </c>
      <c r="F762" s="275">
        <v>22826.188800000004</v>
      </c>
    </row>
    <row r="763" spans="1:6" ht="12.75">
      <c r="A763" s="274" t="s">
        <v>1972</v>
      </c>
      <c r="B763" s="274" t="s">
        <v>1973</v>
      </c>
      <c r="C763" s="274" t="s">
        <v>463</v>
      </c>
      <c r="D763" s="275">
        <v>400</v>
      </c>
      <c r="E763" s="275">
        <v>57.542400000000001</v>
      </c>
      <c r="F763" s="275">
        <v>23016.959999999999</v>
      </c>
    </row>
    <row r="764" spans="1:6" ht="12.75">
      <c r="A764" s="274" t="s">
        <v>1974</v>
      </c>
      <c r="B764" s="274" t="s">
        <v>1975</v>
      </c>
      <c r="C764" s="274" t="s">
        <v>463</v>
      </c>
      <c r="D764" s="275">
        <v>96</v>
      </c>
      <c r="E764" s="275">
        <v>83.692799999999991</v>
      </c>
      <c r="F764" s="275">
        <v>8034.5087999999987</v>
      </c>
    </row>
    <row r="765" spans="1:6" ht="12.75">
      <c r="A765" s="274" t="s">
        <v>1976</v>
      </c>
      <c r="B765" s="274" t="s">
        <v>1977</v>
      </c>
      <c r="C765" s="274" t="s">
        <v>463</v>
      </c>
      <c r="D765" s="275">
        <v>1</v>
      </c>
      <c r="E765" s="275">
        <v>38154.239999999998</v>
      </c>
      <c r="F765" s="275">
        <v>38154.239999999998</v>
      </c>
    </row>
    <row r="766" spans="1:6" ht="12.75">
      <c r="A766" s="274" t="s">
        <v>1978</v>
      </c>
      <c r="B766" s="274" t="s">
        <v>1979</v>
      </c>
      <c r="C766" s="274" t="s">
        <v>463</v>
      </c>
      <c r="D766" s="275">
        <v>1</v>
      </c>
      <c r="E766" s="275">
        <v>6912</v>
      </c>
      <c r="F766" s="275">
        <v>6912</v>
      </c>
    </row>
    <row r="767" spans="1:6" ht="12.75">
      <c r="A767" s="274" t="s">
        <v>1980</v>
      </c>
      <c r="B767" s="274" t="s">
        <v>1981</v>
      </c>
      <c r="C767" s="274" t="s">
        <v>463</v>
      </c>
      <c r="D767" s="275">
        <v>10</v>
      </c>
      <c r="E767" s="275">
        <v>623.46239999999989</v>
      </c>
      <c r="F767" s="275">
        <v>6234.6239999999989</v>
      </c>
    </row>
    <row r="768" spans="1:6" ht="12.75">
      <c r="A768" s="274" t="s">
        <v>1982</v>
      </c>
      <c r="B768" s="274" t="s">
        <v>1983</v>
      </c>
      <c r="C768" s="274" t="s">
        <v>463</v>
      </c>
      <c r="D768" s="275">
        <v>5</v>
      </c>
      <c r="E768" s="275">
        <v>837.73440000000028</v>
      </c>
      <c r="F768" s="275">
        <v>4188.6720000000014</v>
      </c>
    </row>
    <row r="769" spans="1:6" ht="12.75">
      <c r="A769" s="274" t="s">
        <v>1984</v>
      </c>
      <c r="B769" s="274" t="s">
        <v>1985</v>
      </c>
      <c r="C769" s="274" t="s">
        <v>463</v>
      </c>
      <c r="D769" s="275">
        <v>60</v>
      </c>
      <c r="E769" s="275">
        <v>525.31200000000001</v>
      </c>
      <c r="F769" s="275">
        <v>31518.720000000001</v>
      </c>
    </row>
    <row r="770" spans="1:6" ht="12.75">
      <c r="A770" s="274" t="s">
        <v>1986</v>
      </c>
      <c r="B770" s="274" t="s">
        <v>1987</v>
      </c>
      <c r="C770" s="274" t="s">
        <v>463</v>
      </c>
      <c r="D770" s="275">
        <v>20</v>
      </c>
      <c r="E770" s="275">
        <v>364.93780000000004</v>
      </c>
      <c r="F770" s="275">
        <v>7298.7560000000012</v>
      </c>
    </row>
    <row r="771" spans="1:6" ht="12.75">
      <c r="A771" s="274" t="s">
        <v>1988</v>
      </c>
      <c r="B771" s="274" t="s">
        <v>1989</v>
      </c>
      <c r="C771" s="274" t="s">
        <v>463</v>
      </c>
      <c r="D771" s="275">
        <v>10</v>
      </c>
      <c r="E771" s="275">
        <v>467.25119999999993</v>
      </c>
      <c r="F771" s="275">
        <v>4672.5119999999997</v>
      </c>
    </row>
    <row r="772" spans="1:6" ht="12.75">
      <c r="A772" s="274" t="s">
        <v>1990</v>
      </c>
      <c r="B772" s="274" t="s">
        <v>1991</v>
      </c>
      <c r="C772" s="274" t="s">
        <v>463</v>
      </c>
      <c r="D772" s="275">
        <v>10</v>
      </c>
      <c r="E772" s="275">
        <v>467.25119999999993</v>
      </c>
      <c r="F772" s="275">
        <v>4672.5119999999997</v>
      </c>
    </row>
    <row r="773" spans="1:6" ht="12.75">
      <c r="A773" s="274" t="s">
        <v>1992</v>
      </c>
      <c r="B773" s="274" t="s">
        <v>1993</v>
      </c>
      <c r="C773" s="274" t="s">
        <v>463</v>
      </c>
      <c r="D773" s="275">
        <v>5</v>
      </c>
      <c r="E773" s="275">
        <v>188.00639999999999</v>
      </c>
      <c r="F773" s="275">
        <v>940.03199999999993</v>
      </c>
    </row>
    <row r="774" spans="1:6" ht="12.75">
      <c r="A774" s="274" t="s">
        <v>1994</v>
      </c>
      <c r="B774" s="274" t="s">
        <v>1995</v>
      </c>
      <c r="C774" s="274" t="s">
        <v>463</v>
      </c>
      <c r="D774" s="275">
        <v>60</v>
      </c>
      <c r="E774" s="275">
        <v>105.06239999999998</v>
      </c>
      <c r="F774" s="275">
        <v>6303.7439999999988</v>
      </c>
    </row>
    <row r="775" spans="1:6" ht="12.75">
      <c r="A775" s="274" t="s">
        <v>1996</v>
      </c>
      <c r="B775" s="274" t="s">
        <v>1997</v>
      </c>
      <c r="C775" s="274" t="s">
        <v>463</v>
      </c>
      <c r="D775" s="275">
        <v>60</v>
      </c>
      <c r="E775" s="275">
        <v>381.54240000000004</v>
      </c>
      <c r="F775" s="275">
        <v>22892.544000000005</v>
      </c>
    </row>
    <row r="776" spans="1:6" ht="12.75">
      <c r="A776" s="274" t="s">
        <v>1998</v>
      </c>
      <c r="B776" s="274" t="s">
        <v>1999</v>
      </c>
      <c r="C776" s="274" t="s">
        <v>463</v>
      </c>
      <c r="D776" s="275">
        <v>50</v>
      </c>
      <c r="E776" s="275">
        <v>643.30367999999999</v>
      </c>
      <c r="F776" s="275">
        <v>32165.183999999997</v>
      </c>
    </row>
    <row r="777" spans="1:6" ht="12.75">
      <c r="A777" s="274" t="s">
        <v>2000</v>
      </c>
      <c r="B777" s="274" t="s">
        <v>2001</v>
      </c>
      <c r="C777" s="274" t="s">
        <v>463</v>
      </c>
      <c r="D777" s="275">
        <v>230</v>
      </c>
      <c r="E777" s="275">
        <v>95.339460869565215</v>
      </c>
      <c r="F777" s="275">
        <v>21928.075999999997</v>
      </c>
    </row>
    <row r="778" spans="1:6" ht="12.75">
      <c r="A778" s="274" t="s">
        <v>2002</v>
      </c>
      <c r="B778" s="274" t="s">
        <v>2003</v>
      </c>
      <c r="C778" s="274" t="s">
        <v>463</v>
      </c>
      <c r="D778" s="275">
        <v>10</v>
      </c>
      <c r="E778" s="275">
        <v>1020.2112000000001</v>
      </c>
      <c r="F778" s="275">
        <v>10202.112000000001</v>
      </c>
    </row>
    <row r="779" spans="1:6" ht="12.75">
      <c r="A779" s="274" t="s">
        <v>2004</v>
      </c>
      <c r="B779" s="274" t="s">
        <v>2005</v>
      </c>
      <c r="C779" s="274" t="s">
        <v>463</v>
      </c>
      <c r="D779" s="275">
        <v>10</v>
      </c>
      <c r="E779" s="275">
        <v>1104.5376000000003</v>
      </c>
      <c r="F779" s="275">
        <v>11045.376000000004</v>
      </c>
    </row>
    <row r="780" spans="1:6" ht="12.75">
      <c r="A780" s="274" t="s">
        <v>2006</v>
      </c>
      <c r="B780" s="274" t="s">
        <v>2007</v>
      </c>
      <c r="C780" s="274" t="s">
        <v>463</v>
      </c>
      <c r="D780" s="275">
        <v>150</v>
      </c>
      <c r="E780" s="275">
        <v>185.7628</v>
      </c>
      <c r="F780" s="275">
        <v>27864.42</v>
      </c>
    </row>
    <row r="781" spans="1:6" ht="12.75">
      <c r="A781" s="274" t="s">
        <v>2008</v>
      </c>
      <c r="B781" s="274" t="s">
        <v>2009</v>
      </c>
      <c r="C781" s="274" t="s">
        <v>463</v>
      </c>
      <c r="D781" s="275">
        <v>500</v>
      </c>
      <c r="E781" s="275">
        <v>157.89152000000001</v>
      </c>
      <c r="F781" s="275">
        <v>78945.759999999995</v>
      </c>
    </row>
    <row r="782" spans="1:6" ht="12.75">
      <c r="A782" s="274" t="s">
        <v>2010</v>
      </c>
      <c r="B782" s="274" t="s">
        <v>2011</v>
      </c>
      <c r="C782" s="274" t="s">
        <v>463</v>
      </c>
      <c r="D782" s="275">
        <v>572</v>
      </c>
      <c r="E782" s="275">
        <v>278.17132027972031</v>
      </c>
      <c r="F782" s="275">
        <v>159113.9952</v>
      </c>
    </row>
    <row r="783" spans="1:6" ht="12.75">
      <c r="A783" s="274" t="s">
        <v>2012</v>
      </c>
      <c r="B783" s="274" t="s">
        <v>2013</v>
      </c>
      <c r="C783" s="274" t="s">
        <v>463</v>
      </c>
      <c r="D783" s="275">
        <v>53</v>
      </c>
      <c r="E783" s="275">
        <v>253.318837735849</v>
      </c>
      <c r="F783" s="275">
        <v>13425.898399999998</v>
      </c>
    </row>
    <row r="784" spans="1:6" ht="12.75">
      <c r="A784" s="274" t="s">
        <v>2014</v>
      </c>
      <c r="B784" s="274" t="s">
        <v>2015</v>
      </c>
      <c r="C784" s="274" t="s">
        <v>463</v>
      </c>
      <c r="D784" s="275">
        <v>20</v>
      </c>
      <c r="E784" s="275">
        <v>644.19839999999988</v>
      </c>
      <c r="F784" s="275">
        <v>12883.967999999999</v>
      </c>
    </row>
    <row r="785" spans="1:6" ht="12.75">
      <c r="A785" s="274" t="s">
        <v>2016</v>
      </c>
      <c r="B785" s="274" t="s">
        <v>2017</v>
      </c>
      <c r="C785" s="274" t="s">
        <v>463</v>
      </c>
      <c r="D785" s="275">
        <v>15</v>
      </c>
      <c r="E785" s="275">
        <v>746.49600000000009</v>
      </c>
      <c r="F785" s="275">
        <v>11197.44</v>
      </c>
    </row>
    <row r="786" spans="1:6" ht="12.75">
      <c r="A786" s="274" t="s">
        <v>2018</v>
      </c>
      <c r="B786" s="274" t="s">
        <v>2019</v>
      </c>
      <c r="C786" s="274" t="s">
        <v>463</v>
      </c>
      <c r="D786" s="275">
        <v>96</v>
      </c>
      <c r="E786" s="275">
        <v>172.8</v>
      </c>
      <c r="F786" s="275">
        <v>16588.8</v>
      </c>
    </row>
    <row r="787" spans="1:6" ht="12.75">
      <c r="A787" s="274" t="s">
        <v>2020</v>
      </c>
      <c r="B787" s="274" t="s">
        <v>2021</v>
      </c>
      <c r="C787" s="274" t="s">
        <v>463</v>
      </c>
      <c r="D787" s="275">
        <v>3</v>
      </c>
      <c r="E787" s="275">
        <v>1635.6556799999996</v>
      </c>
      <c r="F787" s="275">
        <v>4906.9670399999995</v>
      </c>
    </row>
    <row r="788" spans="1:6" ht="12.75">
      <c r="A788" s="274" t="s">
        <v>2022</v>
      </c>
      <c r="B788" s="274" t="s">
        <v>2023</v>
      </c>
      <c r="C788" s="274" t="s">
        <v>463</v>
      </c>
      <c r="D788" s="275">
        <v>3</v>
      </c>
      <c r="E788" s="275">
        <v>1443.7476000000001</v>
      </c>
      <c r="F788" s="275">
        <v>4331.2428</v>
      </c>
    </row>
    <row r="789" spans="1:6" ht="12.75">
      <c r="A789" s="274" t="s">
        <v>2024</v>
      </c>
      <c r="B789" s="274" t="s">
        <v>2025</v>
      </c>
      <c r="C789" s="274" t="s">
        <v>1042</v>
      </c>
      <c r="D789" s="275">
        <v>216</v>
      </c>
      <c r="E789" s="275">
        <v>228.17850000000001</v>
      </c>
      <c r="F789" s="275">
        <v>49286.556000000004</v>
      </c>
    </row>
    <row r="790" spans="1:6" ht="12.75">
      <c r="A790" s="274" t="s">
        <v>2026</v>
      </c>
      <c r="B790" s="274" t="s">
        <v>2027</v>
      </c>
      <c r="C790" s="274" t="s">
        <v>463</v>
      </c>
      <c r="D790" s="275">
        <v>60</v>
      </c>
      <c r="E790" s="275">
        <v>82.97399999999999</v>
      </c>
      <c r="F790" s="275">
        <v>4978.4399999999996</v>
      </c>
    </row>
    <row r="791" spans="1:6" ht="12.75">
      <c r="A791" s="274" t="s">
        <v>2028</v>
      </c>
      <c r="B791" s="274" t="s">
        <v>2029</v>
      </c>
      <c r="C791" s="274" t="s">
        <v>463</v>
      </c>
      <c r="D791" s="275">
        <v>101</v>
      </c>
      <c r="E791" s="275">
        <v>167.69694950495051</v>
      </c>
      <c r="F791" s="275">
        <v>16937.391900000002</v>
      </c>
    </row>
    <row r="792" spans="1:6" ht="12.75">
      <c r="A792" s="274" t="s">
        <v>2030</v>
      </c>
      <c r="B792" s="274" t="s">
        <v>2031</v>
      </c>
      <c r="C792" s="274" t="s">
        <v>463</v>
      </c>
      <c r="D792" s="275">
        <v>5</v>
      </c>
      <c r="E792" s="275">
        <v>485.39790000000011</v>
      </c>
      <c r="F792" s="275">
        <v>2426.9895000000006</v>
      </c>
    </row>
    <row r="793" spans="1:6" ht="12.75">
      <c r="A793" s="274" t="s">
        <v>2032</v>
      </c>
      <c r="B793" s="274" t="s">
        <v>2033</v>
      </c>
      <c r="C793" s="274" t="s">
        <v>463</v>
      </c>
      <c r="D793" s="275">
        <v>3</v>
      </c>
      <c r="E793" s="275">
        <v>485.39789999999999</v>
      </c>
      <c r="F793" s="275">
        <v>1456.1937</v>
      </c>
    </row>
    <row r="794" spans="1:6" ht="12.75">
      <c r="A794" s="274" t="s">
        <v>2034</v>
      </c>
      <c r="B794" s="274" t="s">
        <v>2035</v>
      </c>
      <c r="C794" s="274" t="s">
        <v>1042</v>
      </c>
      <c r="D794" s="275">
        <v>210</v>
      </c>
      <c r="E794" s="275">
        <v>171.47959999999995</v>
      </c>
      <c r="F794" s="275">
        <v>36010.715999999993</v>
      </c>
    </row>
    <row r="795" spans="1:6" ht="12.75">
      <c r="A795" s="274" t="s">
        <v>2036</v>
      </c>
      <c r="B795" s="274" t="s">
        <v>2037</v>
      </c>
      <c r="C795" s="274" t="s">
        <v>1042</v>
      </c>
      <c r="D795" s="275">
        <v>180</v>
      </c>
      <c r="E795" s="275">
        <v>228.17849999999999</v>
      </c>
      <c r="F795" s="275">
        <v>41072.129999999997</v>
      </c>
    </row>
    <row r="796" spans="1:6" ht="12.75">
      <c r="A796" s="274" t="s">
        <v>2038</v>
      </c>
      <c r="B796" s="274" t="s">
        <v>2039</v>
      </c>
      <c r="C796" s="274" t="s">
        <v>463</v>
      </c>
      <c r="D796" s="275">
        <v>350</v>
      </c>
      <c r="E796" s="275">
        <v>122.76914285714285</v>
      </c>
      <c r="F796" s="275">
        <v>42969.2</v>
      </c>
    </row>
    <row r="797" spans="1:6" ht="12.75">
      <c r="A797" s="274" t="s">
        <v>2040</v>
      </c>
      <c r="B797" s="274" t="s">
        <v>2041</v>
      </c>
      <c r="C797" s="274" t="s">
        <v>463</v>
      </c>
      <c r="D797" s="275">
        <v>150</v>
      </c>
      <c r="E797" s="275">
        <v>123.07809999999999</v>
      </c>
      <c r="F797" s="275">
        <v>18461.715</v>
      </c>
    </row>
    <row r="798" spans="1:6" ht="12.75">
      <c r="A798" s="274" t="s">
        <v>2042</v>
      </c>
      <c r="B798" s="274" t="s">
        <v>2043</v>
      </c>
      <c r="C798" s="274" t="s">
        <v>463</v>
      </c>
      <c r="D798" s="275">
        <v>150</v>
      </c>
      <c r="E798" s="275">
        <v>111.55393333333333</v>
      </c>
      <c r="F798" s="275">
        <v>16733.09</v>
      </c>
    </row>
    <row r="799" spans="1:6" ht="12.75">
      <c r="A799" s="274" t="s">
        <v>2044</v>
      </c>
      <c r="B799" s="274" t="s">
        <v>2045</v>
      </c>
      <c r="C799" s="274" t="s">
        <v>463</v>
      </c>
      <c r="D799" s="275">
        <v>100</v>
      </c>
      <c r="E799" s="275">
        <v>62.230499999999992</v>
      </c>
      <c r="F799" s="275">
        <v>6223.0499999999993</v>
      </c>
    </row>
    <row r="800" spans="1:6" ht="12.75">
      <c r="A800" s="274" t="s">
        <v>2046</v>
      </c>
      <c r="B800" s="274" t="s">
        <v>2047</v>
      </c>
      <c r="C800" s="274" t="s">
        <v>463</v>
      </c>
      <c r="D800" s="275">
        <v>150</v>
      </c>
      <c r="E800" s="275">
        <v>119.60760000000001</v>
      </c>
      <c r="F800" s="275">
        <v>17941.14</v>
      </c>
    </row>
    <row r="801" spans="1:6" ht="12.75">
      <c r="A801" s="274" t="s">
        <v>2048</v>
      </c>
      <c r="B801" s="274" t="s">
        <v>2049</v>
      </c>
      <c r="C801" s="274" t="s">
        <v>463</v>
      </c>
      <c r="D801" s="275">
        <v>25</v>
      </c>
      <c r="E801" s="275">
        <v>275.19709999999998</v>
      </c>
      <c r="F801" s="275">
        <v>6879.9274999999998</v>
      </c>
    </row>
    <row r="802" spans="1:6" ht="12.75">
      <c r="A802" s="274" t="s">
        <v>2050</v>
      </c>
      <c r="B802" s="274" t="s">
        <v>2051</v>
      </c>
      <c r="C802" s="274" t="s">
        <v>1042</v>
      </c>
      <c r="D802" s="275">
        <v>900</v>
      </c>
      <c r="E802" s="275">
        <v>120.31229999999999</v>
      </c>
      <c r="F802" s="275">
        <v>108281.07</v>
      </c>
    </row>
    <row r="803" spans="1:6" ht="12.75">
      <c r="A803" s="274" t="s">
        <v>2052</v>
      </c>
      <c r="B803" s="274" t="s">
        <v>2053</v>
      </c>
      <c r="C803" s="274" t="s">
        <v>463</v>
      </c>
      <c r="D803" s="275">
        <v>50</v>
      </c>
      <c r="E803" s="275">
        <v>221.26400000000001</v>
      </c>
      <c r="F803" s="275">
        <v>11063.2</v>
      </c>
    </row>
    <row r="804" spans="1:6" ht="12.75">
      <c r="A804" s="274" t="s">
        <v>2054</v>
      </c>
      <c r="B804" s="274" t="s">
        <v>2055</v>
      </c>
      <c r="C804" s="274" t="s">
        <v>463</v>
      </c>
      <c r="D804" s="275">
        <v>4320</v>
      </c>
      <c r="E804" s="275">
        <v>37.310798148148145</v>
      </c>
      <c r="F804" s="275">
        <v>161182.64799999996</v>
      </c>
    </row>
    <row r="805" spans="1:6" ht="12.75">
      <c r="A805" s="274" t="s">
        <v>2056</v>
      </c>
      <c r="B805" s="274" t="s">
        <v>2057</v>
      </c>
      <c r="C805" s="274" t="s">
        <v>463</v>
      </c>
      <c r="D805" s="275">
        <v>5820</v>
      </c>
      <c r="E805" s="275">
        <v>149.61244890034362</v>
      </c>
      <c r="F805" s="275">
        <v>870744.45259999996</v>
      </c>
    </row>
    <row r="806" spans="1:6" ht="12.75">
      <c r="A806" s="274" t="s">
        <v>2058</v>
      </c>
      <c r="B806" s="274" t="s">
        <v>2059</v>
      </c>
      <c r="C806" s="274" t="s">
        <v>463</v>
      </c>
      <c r="D806" s="275">
        <v>200</v>
      </c>
      <c r="E806" s="275">
        <v>111.55865600000003</v>
      </c>
      <c r="F806" s="275">
        <v>22311.731200000006</v>
      </c>
    </row>
    <row r="807" spans="1:6" ht="12.75">
      <c r="A807" s="274" t="s">
        <v>2060</v>
      </c>
      <c r="B807" s="274" t="s">
        <v>2061</v>
      </c>
      <c r="C807" s="274" t="s">
        <v>463</v>
      </c>
      <c r="D807" s="275">
        <v>830</v>
      </c>
      <c r="E807" s="275">
        <v>27.071927710843376</v>
      </c>
      <c r="F807" s="275">
        <v>22469.7</v>
      </c>
    </row>
    <row r="808" spans="1:6" ht="12.75">
      <c r="A808" s="274" t="s">
        <v>2062</v>
      </c>
      <c r="B808" s="274" t="s">
        <v>2063</v>
      </c>
      <c r="C808" s="274" t="s">
        <v>463</v>
      </c>
      <c r="D808" s="275">
        <v>5</v>
      </c>
      <c r="E808" s="275">
        <v>2056.3179999999998</v>
      </c>
      <c r="F808" s="275">
        <v>10281.59</v>
      </c>
    </row>
    <row r="809" spans="1:6" ht="12.75">
      <c r="A809" s="274" t="s">
        <v>2064</v>
      </c>
      <c r="B809" s="274" t="s">
        <v>2065</v>
      </c>
      <c r="C809" s="274" t="s">
        <v>463</v>
      </c>
      <c r="D809" s="275">
        <v>0</v>
      </c>
      <c r="E809" s="275">
        <v>0</v>
      </c>
      <c r="F809" s="275">
        <v>4.6566128730773927E-12</v>
      </c>
    </row>
    <row r="810" spans="1:6" ht="12.75">
      <c r="A810" s="274" t="s">
        <v>2066</v>
      </c>
      <c r="B810" s="274" t="s">
        <v>2067</v>
      </c>
      <c r="C810" s="274" t="s">
        <v>463</v>
      </c>
      <c r="D810" s="275">
        <v>18</v>
      </c>
      <c r="E810" s="275">
        <v>2118.9608000000003</v>
      </c>
      <c r="F810" s="275">
        <v>38141.294400000006</v>
      </c>
    </row>
    <row r="811" spans="1:6" ht="12.75">
      <c r="A811" s="274" t="s">
        <v>2068</v>
      </c>
      <c r="B811" s="274" t="s">
        <v>2069</v>
      </c>
      <c r="C811" s="274" t="s">
        <v>463</v>
      </c>
      <c r="D811" s="275">
        <v>0</v>
      </c>
      <c r="E811" s="275">
        <v>0</v>
      </c>
      <c r="F811" s="275">
        <v>0</v>
      </c>
    </row>
    <row r="812" spans="1:6" ht="12.75">
      <c r="A812" s="274" t="s">
        <v>2070</v>
      </c>
      <c r="B812" s="274" t="s">
        <v>2071</v>
      </c>
      <c r="C812" s="274" t="s">
        <v>463</v>
      </c>
      <c r="D812" s="275">
        <v>200</v>
      </c>
      <c r="E812" s="275">
        <v>410.92315000000002</v>
      </c>
      <c r="F812" s="275">
        <v>82184.63</v>
      </c>
    </row>
    <row r="813" spans="1:6" ht="12.75">
      <c r="A813" s="274" t="s">
        <v>2072</v>
      </c>
      <c r="B813" s="274" t="s">
        <v>2073</v>
      </c>
      <c r="C813" s="274" t="s">
        <v>463</v>
      </c>
      <c r="D813" s="275">
        <v>20</v>
      </c>
      <c r="E813" s="275">
        <v>930.10940000000028</v>
      </c>
      <c r="F813" s="275">
        <v>18602.188000000006</v>
      </c>
    </row>
    <row r="814" spans="1:6" ht="12.75">
      <c r="A814" s="274" t="s">
        <v>2074</v>
      </c>
      <c r="B814" s="274" t="s">
        <v>2075</v>
      </c>
      <c r="C814" s="274" t="s">
        <v>1042</v>
      </c>
      <c r="D814" s="275">
        <v>1008</v>
      </c>
      <c r="E814" s="275">
        <v>226.90800000000002</v>
      </c>
      <c r="F814" s="275">
        <v>228723.26400000002</v>
      </c>
    </row>
    <row r="815" spans="1:6" ht="12.75">
      <c r="A815" s="274" t="s">
        <v>2076</v>
      </c>
      <c r="B815" s="274" t="s">
        <v>2077</v>
      </c>
      <c r="C815" s="274" t="s">
        <v>463</v>
      </c>
      <c r="D815" s="275">
        <v>30</v>
      </c>
      <c r="E815" s="275">
        <v>81.136800000000008</v>
      </c>
      <c r="F815" s="275">
        <v>2434.1040000000003</v>
      </c>
    </row>
    <row r="816" spans="1:6" ht="12.75">
      <c r="A816" s="274" t="s">
        <v>2078</v>
      </c>
      <c r="B816" s="274" t="s">
        <v>2079</v>
      </c>
      <c r="C816" s="274" t="s">
        <v>463</v>
      </c>
      <c r="D816" s="275">
        <v>10</v>
      </c>
      <c r="E816" s="275">
        <v>382.30560000000003</v>
      </c>
      <c r="F816" s="275">
        <v>3823.0560000000005</v>
      </c>
    </row>
    <row r="817" spans="1:6" ht="12.75">
      <c r="A817" s="274" t="s">
        <v>2080</v>
      </c>
      <c r="B817" s="274" t="s">
        <v>2081</v>
      </c>
      <c r="C817" s="274" t="s">
        <v>463</v>
      </c>
      <c r="D817" s="275">
        <v>50</v>
      </c>
      <c r="E817" s="275">
        <v>81.136800000000008</v>
      </c>
      <c r="F817" s="275">
        <v>4056.84</v>
      </c>
    </row>
    <row r="818" spans="1:6" ht="12.75">
      <c r="A818" s="274" t="s">
        <v>2082</v>
      </c>
      <c r="B818" s="274" t="s">
        <v>2083</v>
      </c>
      <c r="C818" s="274" t="s">
        <v>463</v>
      </c>
      <c r="D818" s="275">
        <v>0</v>
      </c>
      <c r="E818" s="275">
        <v>0</v>
      </c>
      <c r="F818" s="275">
        <v>0</v>
      </c>
    </row>
    <row r="819" spans="1:6" ht="12.75">
      <c r="A819" s="274" t="s">
        <v>2084</v>
      </c>
      <c r="B819" s="274" t="s">
        <v>2085</v>
      </c>
      <c r="C819" s="274" t="s">
        <v>463</v>
      </c>
      <c r="D819" s="275">
        <v>50</v>
      </c>
      <c r="E819" s="275">
        <v>192.262</v>
      </c>
      <c r="F819" s="275">
        <v>9613.1</v>
      </c>
    </row>
    <row r="820" spans="1:6" ht="12.75">
      <c r="A820" s="274" t="s">
        <v>2086</v>
      </c>
      <c r="B820" s="274" t="s">
        <v>2087</v>
      </c>
      <c r="C820" s="274" t="s">
        <v>463</v>
      </c>
      <c r="D820" s="275">
        <v>20</v>
      </c>
      <c r="E820" s="275">
        <v>97.504299999999986</v>
      </c>
      <c r="F820" s="275">
        <v>1950.0859999999998</v>
      </c>
    </row>
    <row r="821" spans="1:6" ht="12.75">
      <c r="A821" s="274" t="s">
        <v>2088</v>
      </c>
      <c r="B821" s="274" t="s">
        <v>2089</v>
      </c>
      <c r="C821" s="274" t="s">
        <v>463</v>
      </c>
      <c r="D821" s="275">
        <v>60</v>
      </c>
      <c r="E821" s="275">
        <v>355.68470000000008</v>
      </c>
      <c r="F821" s="275">
        <v>21341.082000000002</v>
      </c>
    </row>
    <row r="822" spans="1:6" ht="12.75">
      <c r="A822" s="274" t="s">
        <v>2090</v>
      </c>
      <c r="B822" s="274" t="s">
        <v>2091</v>
      </c>
      <c r="C822" s="274" t="s">
        <v>463</v>
      </c>
      <c r="D822" s="275">
        <v>25</v>
      </c>
      <c r="E822" s="275">
        <v>431.98128000000003</v>
      </c>
      <c r="F822" s="275">
        <v>10799.532000000001</v>
      </c>
    </row>
    <row r="823" spans="1:6" ht="12.75">
      <c r="A823" s="274" t="s">
        <v>2092</v>
      </c>
      <c r="B823" s="274" t="s">
        <v>2093</v>
      </c>
      <c r="C823" s="274" t="s">
        <v>463</v>
      </c>
      <c r="D823" s="275">
        <v>20</v>
      </c>
      <c r="E823" s="275">
        <v>620.73160000000007</v>
      </c>
      <c r="F823" s="275">
        <v>12414.632000000001</v>
      </c>
    </row>
    <row r="824" spans="1:6" ht="12.75">
      <c r="A824" s="274" t="s">
        <v>2094</v>
      </c>
      <c r="B824" s="274" t="s">
        <v>2095</v>
      </c>
      <c r="C824" s="274" t="s">
        <v>463</v>
      </c>
      <c r="D824" s="275">
        <v>30</v>
      </c>
      <c r="E824" s="275">
        <v>599.21656666666672</v>
      </c>
      <c r="F824" s="275">
        <v>17976.497000000003</v>
      </c>
    </row>
    <row r="825" spans="1:6" ht="12.75">
      <c r="A825" s="274" t="s">
        <v>2096</v>
      </c>
      <c r="B825" s="274" t="s">
        <v>2097</v>
      </c>
      <c r="C825" s="274" t="s">
        <v>463</v>
      </c>
      <c r="D825" s="275">
        <v>660</v>
      </c>
      <c r="E825" s="275">
        <v>356.96103030303027</v>
      </c>
      <c r="F825" s="275">
        <v>235594.28</v>
      </c>
    </row>
    <row r="826" spans="1:6" ht="12.75">
      <c r="A826" s="274" t="s">
        <v>2098</v>
      </c>
      <c r="B826" s="274" t="s">
        <v>2099</v>
      </c>
      <c r="C826" s="274" t="s">
        <v>463</v>
      </c>
      <c r="D826" s="275">
        <v>160</v>
      </c>
      <c r="E826" s="275">
        <v>351.56516249999999</v>
      </c>
      <c r="F826" s="275">
        <v>56250.426000000007</v>
      </c>
    </row>
    <row r="827" spans="1:6" ht="12.75">
      <c r="A827" s="274" t="s">
        <v>2100</v>
      </c>
      <c r="B827" s="274" t="s">
        <v>2101</v>
      </c>
      <c r="C827" s="274" t="s">
        <v>463</v>
      </c>
      <c r="D827" s="275">
        <v>20</v>
      </c>
      <c r="E827" s="275">
        <v>1064.3074999999999</v>
      </c>
      <c r="F827" s="275">
        <v>21286.15</v>
      </c>
    </row>
    <row r="828" spans="1:6" ht="12.75">
      <c r="A828" s="274" t="s">
        <v>2102</v>
      </c>
      <c r="B828" s="274" t="s">
        <v>2103</v>
      </c>
      <c r="C828" s="274" t="s">
        <v>463</v>
      </c>
      <c r="D828" s="275">
        <v>4</v>
      </c>
      <c r="E828" s="275">
        <v>5344.1969500000014</v>
      </c>
      <c r="F828" s="275">
        <v>21376.787800000006</v>
      </c>
    </row>
    <row r="829" spans="1:6" ht="12.75">
      <c r="A829" s="274" t="s">
        <v>2104</v>
      </c>
      <c r="B829" s="274" t="s">
        <v>2105</v>
      </c>
      <c r="C829" s="274" t="s">
        <v>463</v>
      </c>
      <c r="D829" s="275">
        <v>3</v>
      </c>
      <c r="E829" s="275">
        <v>6782.2709333333341</v>
      </c>
      <c r="F829" s="275">
        <v>20346.8128</v>
      </c>
    </row>
    <row r="830" spans="1:6" ht="12.75">
      <c r="A830" s="274" t="s">
        <v>2106</v>
      </c>
      <c r="B830" s="274" t="s">
        <v>2107</v>
      </c>
      <c r="C830" s="274" t="s">
        <v>463</v>
      </c>
      <c r="D830" s="275">
        <v>3</v>
      </c>
      <c r="E830" s="275">
        <v>5480.3825333333334</v>
      </c>
      <c r="F830" s="275">
        <v>16441.147599999997</v>
      </c>
    </row>
    <row r="831" spans="1:6" ht="12.75">
      <c r="A831" s="274" t="s">
        <v>2108</v>
      </c>
      <c r="B831" s="274" t="s">
        <v>2109</v>
      </c>
      <c r="C831" s="274" t="s">
        <v>463</v>
      </c>
      <c r="D831" s="275">
        <v>50</v>
      </c>
      <c r="E831" s="275">
        <v>936.59059999999999</v>
      </c>
      <c r="F831" s="275">
        <v>46829.53</v>
      </c>
    </row>
    <row r="832" spans="1:6" ht="12.75">
      <c r="A832" s="274" t="s">
        <v>2110</v>
      </c>
      <c r="B832" s="274" t="s">
        <v>2111</v>
      </c>
      <c r="C832" s="274" t="s">
        <v>463</v>
      </c>
      <c r="D832" s="275">
        <v>138</v>
      </c>
      <c r="E832" s="275">
        <v>1042.4492739130435</v>
      </c>
      <c r="F832" s="275">
        <v>143857.99980000002</v>
      </c>
    </row>
    <row r="833" spans="1:6" ht="12.75">
      <c r="A833" s="274" t="s">
        <v>2112</v>
      </c>
      <c r="B833" s="274" t="s">
        <v>2113</v>
      </c>
      <c r="C833" s="274" t="s">
        <v>463</v>
      </c>
      <c r="D833" s="275">
        <v>84</v>
      </c>
      <c r="E833" s="275">
        <v>1170.0516000000002</v>
      </c>
      <c r="F833" s="275">
        <v>98284.334400000036</v>
      </c>
    </row>
    <row r="834" spans="1:6" ht="12.75">
      <c r="A834" s="274" t="s">
        <v>2114</v>
      </c>
      <c r="B834" s="274" t="s">
        <v>2115</v>
      </c>
      <c r="C834" s="274" t="s">
        <v>463</v>
      </c>
      <c r="D834" s="275">
        <v>50</v>
      </c>
      <c r="E834" s="275">
        <v>1226.3569</v>
      </c>
      <c r="F834" s="275">
        <v>61317.845000000001</v>
      </c>
    </row>
    <row r="835" spans="1:6" ht="12.75">
      <c r="A835" s="274" t="s">
        <v>2116</v>
      </c>
      <c r="B835" s="274" t="s">
        <v>2117</v>
      </c>
      <c r="C835" s="274" t="s">
        <v>463</v>
      </c>
      <c r="D835" s="275">
        <v>600</v>
      </c>
      <c r="E835" s="275">
        <v>131.7842</v>
      </c>
      <c r="F835" s="275">
        <v>79070.52</v>
      </c>
    </row>
    <row r="836" spans="1:6" ht="12.75">
      <c r="A836" s="274" t="s">
        <v>2118</v>
      </c>
      <c r="B836" s="274" t="s">
        <v>2119</v>
      </c>
      <c r="C836" s="274" t="s">
        <v>463</v>
      </c>
      <c r="D836" s="275">
        <v>350</v>
      </c>
      <c r="E836" s="275">
        <v>160.31479999999999</v>
      </c>
      <c r="F836" s="275">
        <v>56110.18</v>
      </c>
    </row>
    <row r="837" spans="1:6" ht="12.75">
      <c r="A837" s="274" t="s">
        <v>2120</v>
      </c>
      <c r="B837" s="274" t="s">
        <v>2121</v>
      </c>
      <c r="C837" s="274" t="s">
        <v>463</v>
      </c>
      <c r="D837" s="275">
        <v>100</v>
      </c>
      <c r="E837" s="275">
        <v>188.84540000000001</v>
      </c>
      <c r="F837" s="275">
        <v>18884.54</v>
      </c>
    </row>
    <row r="838" spans="1:6" ht="12.75">
      <c r="A838" s="274" t="s">
        <v>2122</v>
      </c>
      <c r="B838" s="274" t="s">
        <v>2123</v>
      </c>
      <c r="C838" s="274" t="s">
        <v>463</v>
      </c>
      <c r="D838" s="275">
        <v>100</v>
      </c>
      <c r="E838" s="275">
        <v>186.12819999999999</v>
      </c>
      <c r="F838" s="275">
        <v>18612.82</v>
      </c>
    </row>
    <row r="839" spans="1:6" ht="12.75">
      <c r="A839" s="274" t="s">
        <v>2124</v>
      </c>
      <c r="B839" s="274" t="s">
        <v>2125</v>
      </c>
      <c r="C839" s="274" t="s">
        <v>463</v>
      </c>
      <c r="D839" s="275">
        <v>600</v>
      </c>
      <c r="E839" s="275">
        <v>162.57913333333335</v>
      </c>
      <c r="F839" s="275">
        <v>97547.48</v>
      </c>
    </row>
    <row r="840" spans="1:6" ht="12.75">
      <c r="A840" s="274" t="s">
        <v>2126</v>
      </c>
      <c r="B840" s="274" t="s">
        <v>2127</v>
      </c>
      <c r="C840" s="274" t="s">
        <v>1042</v>
      </c>
      <c r="D840" s="275">
        <v>1000</v>
      </c>
      <c r="E840" s="275">
        <v>16.846640000000001</v>
      </c>
      <c r="F840" s="275">
        <v>16846.64</v>
      </c>
    </row>
    <row r="841" spans="1:6" ht="12.75">
      <c r="A841" s="274" t="s">
        <v>2128</v>
      </c>
      <c r="B841" s="274" t="s">
        <v>2129</v>
      </c>
      <c r="C841" s="274" t="s">
        <v>1042</v>
      </c>
      <c r="D841" s="275">
        <v>500</v>
      </c>
      <c r="E841" s="275">
        <v>16.846640000000001</v>
      </c>
      <c r="F841" s="275">
        <v>8423.32</v>
      </c>
    </row>
    <row r="842" spans="1:6" ht="12.75">
      <c r="A842" s="274" t="s">
        <v>2130</v>
      </c>
      <c r="B842" s="274" t="s">
        <v>2131</v>
      </c>
      <c r="C842" s="274" t="s">
        <v>1042</v>
      </c>
      <c r="D842" s="275">
        <v>500</v>
      </c>
      <c r="E842" s="275">
        <v>36.24192</v>
      </c>
      <c r="F842" s="275">
        <v>18120.96</v>
      </c>
    </row>
    <row r="843" spans="1:6" ht="12.75">
      <c r="A843" s="274" t="s">
        <v>2132</v>
      </c>
      <c r="B843" s="274" t="s">
        <v>2133</v>
      </c>
      <c r="C843" s="274" t="s">
        <v>463</v>
      </c>
      <c r="D843" s="275">
        <v>144</v>
      </c>
      <c r="E843" s="275">
        <v>48.909600000000012</v>
      </c>
      <c r="F843" s="275">
        <v>7042.9824000000008</v>
      </c>
    </row>
    <row r="844" spans="1:6" ht="12.75">
      <c r="A844" s="274" t="s">
        <v>2134</v>
      </c>
      <c r="B844" s="274" t="s">
        <v>2135</v>
      </c>
      <c r="C844" s="274" t="s">
        <v>463</v>
      </c>
      <c r="D844" s="275">
        <v>144</v>
      </c>
      <c r="E844" s="275">
        <v>48.909600000000012</v>
      </c>
      <c r="F844" s="275">
        <v>7042.9824000000008</v>
      </c>
    </row>
    <row r="845" spans="1:6" ht="12.75">
      <c r="A845" s="274" t="s">
        <v>2136</v>
      </c>
      <c r="B845" s="274" t="s">
        <v>2137</v>
      </c>
      <c r="C845" s="274" t="s">
        <v>463</v>
      </c>
      <c r="D845" s="275">
        <v>140</v>
      </c>
      <c r="E845" s="275">
        <v>26.201571428571427</v>
      </c>
      <c r="F845" s="275">
        <v>3668.22</v>
      </c>
    </row>
    <row r="846" spans="1:6" ht="12.75">
      <c r="A846" s="274" t="s">
        <v>2138</v>
      </c>
      <c r="B846" s="274" t="s">
        <v>2139</v>
      </c>
      <c r="C846" s="274" t="s">
        <v>463</v>
      </c>
      <c r="D846" s="275">
        <v>40</v>
      </c>
      <c r="E846" s="275">
        <v>123.63260000000002</v>
      </c>
      <c r="F846" s="275">
        <v>4945.304000000001</v>
      </c>
    </row>
    <row r="847" spans="1:6" ht="12.75">
      <c r="A847" s="274" t="s">
        <v>2140</v>
      </c>
      <c r="B847" s="274" t="s">
        <v>2141</v>
      </c>
      <c r="C847" s="274" t="s">
        <v>463</v>
      </c>
      <c r="D847" s="275">
        <v>40</v>
      </c>
      <c r="E847" s="275">
        <v>99.177799999999991</v>
      </c>
      <c r="F847" s="275">
        <v>3967.1119999999996</v>
      </c>
    </row>
    <row r="848" spans="1:6" ht="12.75">
      <c r="A848" s="274" t="s">
        <v>2142</v>
      </c>
      <c r="B848" s="274" t="s">
        <v>2143</v>
      </c>
      <c r="C848" s="274" t="s">
        <v>463</v>
      </c>
      <c r="D848" s="275">
        <v>2544</v>
      </c>
      <c r="E848" s="275">
        <v>52.349591768292697</v>
      </c>
      <c r="F848" s="275">
        <v>133177.36145853662</v>
      </c>
    </row>
    <row r="849" spans="1:6" ht="12.75">
      <c r="A849" s="274" t="s">
        <v>2144</v>
      </c>
      <c r="B849" s="274" t="s">
        <v>2145</v>
      </c>
      <c r="C849" s="274" t="s">
        <v>463</v>
      </c>
      <c r="D849" s="275">
        <v>7</v>
      </c>
      <c r="E849" s="275">
        <v>4898.7234285714294</v>
      </c>
      <c r="F849" s="275">
        <v>34291.064000000006</v>
      </c>
    </row>
    <row r="850" spans="1:6" ht="12.75">
      <c r="A850" s="274" t="s">
        <v>2146</v>
      </c>
      <c r="B850" s="274" t="s">
        <v>2147</v>
      </c>
      <c r="C850" s="274" t="s">
        <v>463</v>
      </c>
      <c r="D850" s="275">
        <v>75</v>
      </c>
      <c r="E850" s="275">
        <v>1385.7720000000002</v>
      </c>
      <c r="F850" s="275">
        <v>103932.9</v>
      </c>
    </row>
    <row r="851" spans="1:6" ht="12.75">
      <c r="A851" s="274" t="s">
        <v>2148</v>
      </c>
      <c r="B851" s="274" t="s">
        <v>2149</v>
      </c>
      <c r="C851" s="274" t="s">
        <v>1042</v>
      </c>
      <c r="D851" s="275">
        <v>500</v>
      </c>
      <c r="E851" s="275">
        <v>67.625673600000013</v>
      </c>
      <c r="F851" s="275">
        <v>33812.836800000012</v>
      </c>
    </row>
    <row r="852" spans="1:6" ht="12.75">
      <c r="A852" s="274" t="s">
        <v>2150</v>
      </c>
      <c r="B852" s="274" t="s">
        <v>2151</v>
      </c>
      <c r="C852" s="274" t="s">
        <v>463</v>
      </c>
      <c r="D852" s="275">
        <v>96</v>
      </c>
      <c r="E852" s="275">
        <v>169.82499999999999</v>
      </c>
      <c r="F852" s="275">
        <v>16303.2</v>
      </c>
    </row>
    <row r="853" spans="1:6" ht="12.75">
      <c r="A853" s="274" t="s">
        <v>2152</v>
      </c>
      <c r="B853" s="274" t="s">
        <v>2153</v>
      </c>
      <c r="C853" s="274" t="s">
        <v>463</v>
      </c>
      <c r="D853" s="275">
        <v>168</v>
      </c>
      <c r="E853" s="275">
        <v>169.82499999999999</v>
      </c>
      <c r="F853" s="275">
        <v>28530.6</v>
      </c>
    </row>
    <row r="854" spans="1:6" ht="12.75">
      <c r="A854" s="274" t="s">
        <v>2154</v>
      </c>
      <c r="B854" s="274" t="s">
        <v>2155</v>
      </c>
      <c r="C854" s="274" t="s">
        <v>463</v>
      </c>
      <c r="D854" s="275">
        <v>350</v>
      </c>
      <c r="E854" s="275">
        <v>33.965000000000003</v>
      </c>
      <c r="F854" s="275">
        <v>11887.75</v>
      </c>
    </row>
    <row r="855" spans="1:6" ht="12.75">
      <c r="A855" s="274" t="s">
        <v>2156</v>
      </c>
      <c r="B855" s="274" t="s">
        <v>2157</v>
      </c>
      <c r="C855" s="274" t="s">
        <v>463</v>
      </c>
      <c r="D855" s="275">
        <v>140</v>
      </c>
      <c r="E855" s="275">
        <v>54.343999999999994</v>
      </c>
      <c r="F855" s="275">
        <v>7608.16</v>
      </c>
    </row>
    <row r="856" spans="1:6" ht="12.75">
      <c r="A856" s="274" t="s">
        <v>2158</v>
      </c>
      <c r="B856" s="274" t="s">
        <v>2159</v>
      </c>
      <c r="C856" s="274" t="s">
        <v>463</v>
      </c>
      <c r="D856" s="275">
        <v>50</v>
      </c>
      <c r="E856" s="275">
        <v>692.88600000000008</v>
      </c>
      <c r="F856" s="275">
        <v>34644.300000000003</v>
      </c>
    </row>
    <row r="857" spans="1:6" ht="12.75">
      <c r="A857" s="274" t="s">
        <v>2160</v>
      </c>
      <c r="B857" s="274" t="s">
        <v>2161</v>
      </c>
      <c r="C857" s="274" t="s">
        <v>463</v>
      </c>
      <c r="D857" s="275">
        <v>27</v>
      </c>
      <c r="E857" s="275">
        <v>665.71399999999994</v>
      </c>
      <c r="F857" s="275">
        <v>17974.278000000002</v>
      </c>
    </row>
    <row r="858" spans="1:6" ht="12.75">
      <c r="A858" s="274" t="s">
        <v>2162</v>
      </c>
      <c r="B858" s="274" t="s">
        <v>2163</v>
      </c>
      <c r="C858" s="274" t="s">
        <v>463</v>
      </c>
      <c r="D858" s="275">
        <v>22</v>
      </c>
      <c r="E858" s="275">
        <v>781.19500000000005</v>
      </c>
      <c r="F858" s="275">
        <v>17186.29</v>
      </c>
    </row>
    <row r="859" spans="1:6" ht="12.75">
      <c r="A859" s="274" t="s">
        <v>2164</v>
      </c>
      <c r="B859" s="274" t="s">
        <v>2165</v>
      </c>
      <c r="C859" s="274" t="s">
        <v>463</v>
      </c>
      <c r="D859" s="275">
        <v>10</v>
      </c>
      <c r="E859" s="275">
        <v>649.41080000000011</v>
      </c>
      <c r="F859" s="275">
        <v>6494.108000000002</v>
      </c>
    </row>
    <row r="860" spans="1:6" ht="12.75">
      <c r="A860" s="274" t="s">
        <v>2166</v>
      </c>
      <c r="B860" s="274" t="s">
        <v>2167</v>
      </c>
      <c r="C860" s="274" t="s">
        <v>463</v>
      </c>
      <c r="D860" s="275">
        <v>20</v>
      </c>
      <c r="E860" s="275">
        <v>373.61500000000001</v>
      </c>
      <c r="F860" s="275">
        <v>7472.3</v>
      </c>
    </row>
    <row r="861" spans="1:6" ht="12.75">
      <c r="A861" s="274" t="s">
        <v>2168</v>
      </c>
      <c r="B861" s="274" t="s">
        <v>2169</v>
      </c>
      <c r="C861" s="274" t="s">
        <v>463</v>
      </c>
      <c r="D861" s="275">
        <v>20</v>
      </c>
      <c r="E861" s="275">
        <v>395.35260000000011</v>
      </c>
      <c r="F861" s="275">
        <v>7907.0520000000015</v>
      </c>
    </row>
    <row r="862" spans="1:6" ht="12.75">
      <c r="A862" s="274" t="s">
        <v>2170</v>
      </c>
      <c r="B862" s="274" t="s">
        <v>2171</v>
      </c>
      <c r="C862" s="274" t="s">
        <v>463</v>
      </c>
      <c r="D862" s="275">
        <v>4</v>
      </c>
      <c r="E862" s="275">
        <v>1709.1188</v>
      </c>
      <c r="F862" s="275">
        <v>6836.4751999999999</v>
      </c>
    </row>
    <row r="863" spans="1:6" ht="12.75">
      <c r="A863" s="274" t="s">
        <v>2172</v>
      </c>
      <c r="B863" s="274" t="s">
        <v>2173</v>
      </c>
      <c r="C863" s="274" t="s">
        <v>463</v>
      </c>
      <c r="D863" s="275">
        <v>2</v>
      </c>
      <c r="E863" s="275">
        <v>1208.4747000000002</v>
      </c>
      <c r="F863" s="275">
        <v>2416.9494000000004</v>
      </c>
    </row>
    <row r="864" spans="1:6" ht="12.75">
      <c r="A864" s="274" t="s">
        <v>2174</v>
      </c>
      <c r="B864" s="274" t="s">
        <v>2175</v>
      </c>
      <c r="C864" s="274" t="s">
        <v>463</v>
      </c>
      <c r="D864" s="275">
        <v>300</v>
      </c>
      <c r="E864" s="275">
        <v>114.1224</v>
      </c>
      <c r="F864" s="275">
        <v>34236.720000000001</v>
      </c>
    </row>
    <row r="865" spans="1:6" ht="12.75">
      <c r="A865" s="274" t="s">
        <v>2176</v>
      </c>
      <c r="B865" s="274" t="s">
        <v>2177</v>
      </c>
      <c r="C865" s="274" t="s">
        <v>463</v>
      </c>
      <c r="D865" s="275">
        <v>300</v>
      </c>
      <c r="E865" s="275">
        <v>129.06700000000001</v>
      </c>
      <c r="F865" s="275">
        <v>38720.1</v>
      </c>
    </row>
    <row r="866" spans="1:6" ht="12.75">
      <c r="A866" s="274" t="s">
        <v>2178</v>
      </c>
      <c r="B866" s="274" t="s">
        <v>2179</v>
      </c>
      <c r="C866" s="274" t="s">
        <v>463</v>
      </c>
      <c r="D866" s="275">
        <v>500</v>
      </c>
      <c r="E866" s="275">
        <v>151.46915999999999</v>
      </c>
      <c r="F866" s="275">
        <v>75734.58</v>
      </c>
    </row>
    <row r="867" spans="1:6" ht="12.75">
      <c r="A867" s="274" t="s">
        <v>2180</v>
      </c>
      <c r="B867" s="274" t="s">
        <v>2181</v>
      </c>
      <c r="C867" s="274" t="s">
        <v>463</v>
      </c>
      <c r="D867" s="275">
        <v>100</v>
      </c>
      <c r="E867" s="275">
        <v>177.97660000000008</v>
      </c>
      <c r="F867" s="275">
        <v>17797.660000000007</v>
      </c>
    </row>
    <row r="868" spans="1:6" ht="12.75">
      <c r="A868" s="274" t="s">
        <v>2182</v>
      </c>
      <c r="B868" s="274" t="s">
        <v>2183</v>
      </c>
      <c r="C868" s="274" t="s">
        <v>463</v>
      </c>
      <c r="D868" s="275">
        <v>100</v>
      </c>
      <c r="E868" s="275">
        <v>141.2944</v>
      </c>
      <c r="F868" s="275">
        <v>14129.44</v>
      </c>
    </row>
    <row r="869" spans="1:6" ht="12.75">
      <c r="A869" s="274" t="s">
        <v>2184</v>
      </c>
      <c r="B869" s="274" t="s">
        <v>2185</v>
      </c>
      <c r="C869" s="274" t="s">
        <v>463</v>
      </c>
      <c r="D869" s="275">
        <v>100</v>
      </c>
      <c r="E869" s="275">
        <v>158.9562</v>
      </c>
      <c r="F869" s="275">
        <v>15895.62</v>
      </c>
    </row>
    <row r="870" spans="1:6" ht="12.75">
      <c r="A870" s="274" t="s">
        <v>2186</v>
      </c>
      <c r="B870" s="274" t="s">
        <v>2187</v>
      </c>
      <c r="C870" s="274" t="s">
        <v>463</v>
      </c>
      <c r="D870" s="275">
        <v>70</v>
      </c>
      <c r="E870" s="275">
        <v>180.69380000000004</v>
      </c>
      <c r="F870" s="275">
        <v>12648.566000000003</v>
      </c>
    </row>
    <row r="871" spans="1:6" ht="12.75">
      <c r="A871" s="274" t="s">
        <v>2188</v>
      </c>
      <c r="B871" s="274" t="s">
        <v>2189</v>
      </c>
      <c r="C871" s="274" t="s">
        <v>463</v>
      </c>
      <c r="D871" s="275">
        <v>600</v>
      </c>
      <c r="E871" s="275">
        <v>114.1224</v>
      </c>
      <c r="F871" s="275">
        <v>68473.440000000002</v>
      </c>
    </row>
    <row r="872" spans="1:6" ht="12.75">
      <c r="A872" s="274" t="s">
        <v>2190</v>
      </c>
      <c r="B872" s="274" t="s">
        <v>2191</v>
      </c>
      <c r="C872" s="274" t="s">
        <v>463</v>
      </c>
      <c r="D872" s="275">
        <v>252</v>
      </c>
      <c r="E872" s="275">
        <v>129.53064920634924</v>
      </c>
      <c r="F872" s="275">
        <v>32641.723600000008</v>
      </c>
    </row>
    <row r="873" spans="1:6" ht="12.75">
      <c r="A873" s="274" t="s">
        <v>2192</v>
      </c>
      <c r="B873" s="274" t="s">
        <v>2193</v>
      </c>
      <c r="C873" s="274" t="s">
        <v>1042</v>
      </c>
      <c r="D873" s="275">
        <v>170</v>
      </c>
      <c r="E873" s="275">
        <v>89.204077647058824</v>
      </c>
      <c r="F873" s="275">
        <v>15164.693200000002</v>
      </c>
    </row>
    <row r="874" spans="1:6" ht="12.75">
      <c r="A874" s="274" t="s">
        <v>2194</v>
      </c>
      <c r="B874" s="274" t="s">
        <v>2195</v>
      </c>
      <c r="C874" s="274" t="s">
        <v>1042</v>
      </c>
      <c r="D874" s="275">
        <v>80</v>
      </c>
      <c r="E874" s="275">
        <v>116.02444</v>
      </c>
      <c r="F874" s="275">
        <v>9281.9552000000003</v>
      </c>
    </row>
    <row r="875" spans="1:6" ht="12.75">
      <c r="A875" s="274" t="s">
        <v>2196</v>
      </c>
      <c r="B875" s="274" t="s">
        <v>2197</v>
      </c>
      <c r="C875" s="274" t="s">
        <v>463</v>
      </c>
      <c r="D875" s="275">
        <v>100</v>
      </c>
      <c r="E875" s="275">
        <v>35.323599999999999</v>
      </c>
      <c r="F875" s="275">
        <v>3532.36</v>
      </c>
    </row>
    <row r="876" spans="1:6" ht="12.75">
      <c r="A876" s="274" t="s">
        <v>2198</v>
      </c>
      <c r="B876" s="274" t="s">
        <v>2199</v>
      </c>
      <c r="C876" s="274" t="s">
        <v>463</v>
      </c>
      <c r="D876" s="275">
        <v>100</v>
      </c>
      <c r="E876" s="275">
        <v>35.323599999999999</v>
      </c>
      <c r="F876" s="275">
        <v>3532.36</v>
      </c>
    </row>
    <row r="877" spans="1:6" ht="12.75">
      <c r="A877" s="274" t="s">
        <v>2200</v>
      </c>
      <c r="B877" s="274" t="s">
        <v>2201</v>
      </c>
      <c r="C877" s="274" t="s">
        <v>463</v>
      </c>
      <c r="D877" s="275">
        <v>50</v>
      </c>
      <c r="E877" s="275">
        <v>118.1982</v>
      </c>
      <c r="F877" s="275">
        <v>5909.91</v>
      </c>
    </row>
    <row r="878" spans="1:6" ht="12.75">
      <c r="A878" s="274" t="s">
        <v>2202</v>
      </c>
      <c r="B878" s="274" t="s">
        <v>2203</v>
      </c>
      <c r="C878" s="274" t="s">
        <v>463</v>
      </c>
      <c r="D878" s="275">
        <v>100</v>
      </c>
      <c r="E878" s="275">
        <v>66.571399999999997</v>
      </c>
      <c r="F878" s="275">
        <v>6657.14</v>
      </c>
    </row>
    <row r="879" spans="1:6" ht="12.75">
      <c r="A879" s="274" t="s">
        <v>2204</v>
      </c>
      <c r="B879" s="274" t="s">
        <v>2205</v>
      </c>
      <c r="C879" s="274" t="s">
        <v>463</v>
      </c>
      <c r="D879" s="275">
        <v>10</v>
      </c>
      <c r="E879" s="275">
        <v>377.69080000000002</v>
      </c>
      <c r="F879" s="275">
        <v>3776.9080000000004</v>
      </c>
    </row>
    <row r="880" spans="1:6" ht="12.75">
      <c r="A880" s="274" t="s">
        <v>2206</v>
      </c>
      <c r="B880" s="274" t="s">
        <v>2207</v>
      </c>
      <c r="C880" s="274" t="s">
        <v>1042</v>
      </c>
      <c r="D880" s="275">
        <v>90</v>
      </c>
      <c r="E880" s="275">
        <v>270.36139999999995</v>
      </c>
      <c r="F880" s="275">
        <v>24332.525999999998</v>
      </c>
    </row>
    <row r="881" spans="1:6" ht="12.75">
      <c r="A881" s="274" t="s">
        <v>2208</v>
      </c>
      <c r="B881" s="274" t="s">
        <v>2209</v>
      </c>
      <c r="C881" s="274" t="s">
        <v>463</v>
      </c>
      <c r="D881" s="275">
        <v>50</v>
      </c>
      <c r="E881" s="275">
        <v>146.72879999999998</v>
      </c>
      <c r="F881" s="275">
        <v>7336.44</v>
      </c>
    </row>
    <row r="882" spans="1:6" ht="12.75">
      <c r="A882" s="274" t="s">
        <v>2210</v>
      </c>
      <c r="B882" s="274" t="s">
        <v>2211</v>
      </c>
      <c r="C882" s="274" t="s">
        <v>463</v>
      </c>
      <c r="D882" s="275">
        <v>100</v>
      </c>
      <c r="E882" s="275">
        <v>1006.7511999999999</v>
      </c>
      <c r="F882" s="275">
        <v>100675.12</v>
      </c>
    </row>
    <row r="883" spans="1:6" ht="12.75">
      <c r="A883" s="274" t="s">
        <v>2212</v>
      </c>
      <c r="B883" s="274" t="s">
        <v>2213</v>
      </c>
      <c r="C883" s="274" t="s">
        <v>463</v>
      </c>
      <c r="D883" s="275">
        <v>20</v>
      </c>
      <c r="E883" s="275">
        <v>1519.8071000000002</v>
      </c>
      <c r="F883" s="275">
        <v>30396.142000000007</v>
      </c>
    </row>
    <row r="884" spans="1:6" ht="12.75">
      <c r="A884" s="274" t="s">
        <v>2214</v>
      </c>
      <c r="B884" s="274" t="s">
        <v>2215</v>
      </c>
      <c r="C884" s="274" t="s">
        <v>463</v>
      </c>
      <c r="D884" s="275">
        <v>0</v>
      </c>
      <c r="E884" s="275">
        <v>0</v>
      </c>
      <c r="F884" s="275">
        <v>0</v>
      </c>
    </row>
    <row r="885" spans="1:6" ht="12.75">
      <c r="A885" s="274" t="s">
        <v>2216</v>
      </c>
      <c r="B885" s="274" t="s">
        <v>2217</v>
      </c>
      <c r="C885" s="274" t="s">
        <v>463</v>
      </c>
      <c r="D885" s="275">
        <v>30</v>
      </c>
      <c r="E885" s="275">
        <v>318.48960000000005</v>
      </c>
      <c r="F885" s="275">
        <v>9554.6880000000019</v>
      </c>
    </row>
    <row r="886" spans="1:6" ht="12.75">
      <c r="A886" s="274" t="s">
        <v>2218</v>
      </c>
      <c r="B886" s="274" t="s">
        <v>2219</v>
      </c>
      <c r="C886" s="274" t="s">
        <v>463</v>
      </c>
      <c r="D886" s="275">
        <v>600</v>
      </c>
      <c r="E886" s="275">
        <v>76.876800000000003</v>
      </c>
      <c r="F886" s="275">
        <v>46126.080000000002</v>
      </c>
    </row>
    <row r="887" spans="1:6" ht="12.75">
      <c r="A887" s="274" t="s">
        <v>2220</v>
      </c>
      <c r="B887" s="274" t="s">
        <v>2221</v>
      </c>
      <c r="C887" s="274" t="s">
        <v>463</v>
      </c>
      <c r="D887" s="275">
        <v>50</v>
      </c>
      <c r="E887" s="275">
        <v>144.14400000000001</v>
      </c>
      <c r="F887" s="275">
        <v>7207.2</v>
      </c>
    </row>
    <row r="888" spans="1:6" ht="12.75">
      <c r="A888" s="274" t="s">
        <v>2222</v>
      </c>
      <c r="B888" s="274" t="s">
        <v>2223</v>
      </c>
      <c r="C888" s="274" t="s">
        <v>463</v>
      </c>
      <c r="D888" s="275">
        <v>23</v>
      </c>
      <c r="E888" s="275">
        <v>1365.9360000000001</v>
      </c>
      <c r="F888" s="275">
        <v>31416.527999999998</v>
      </c>
    </row>
    <row r="889" spans="1:6" ht="12.75">
      <c r="A889" s="274" t="s">
        <v>2224</v>
      </c>
      <c r="B889" s="274" t="s">
        <v>2225</v>
      </c>
      <c r="C889" s="274" t="s">
        <v>463</v>
      </c>
      <c r="D889" s="275">
        <v>8</v>
      </c>
      <c r="E889" s="275">
        <v>1784.64</v>
      </c>
      <c r="F889" s="275">
        <v>14277.12</v>
      </c>
    </row>
    <row r="890" spans="1:6" ht="12.75">
      <c r="A890" s="274" t="s">
        <v>2226</v>
      </c>
      <c r="B890" s="274" t="s">
        <v>2227</v>
      </c>
      <c r="C890" s="274" t="s">
        <v>463</v>
      </c>
      <c r="D890" s="275">
        <v>27</v>
      </c>
      <c r="E890" s="275">
        <v>672.67200000000014</v>
      </c>
      <c r="F890" s="275">
        <v>18162.144000000004</v>
      </c>
    </row>
    <row r="891" spans="1:6" ht="12.75">
      <c r="A891" s="274" t="s">
        <v>2228</v>
      </c>
      <c r="B891" s="274" t="s">
        <v>2229</v>
      </c>
      <c r="C891" s="274" t="s">
        <v>463</v>
      </c>
      <c r="D891" s="275">
        <v>100</v>
      </c>
      <c r="E891" s="275">
        <v>27.456</v>
      </c>
      <c r="F891" s="275">
        <v>2745.6</v>
      </c>
    </row>
    <row r="892" spans="1:6" ht="12.75">
      <c r="A892" s="274" t="s">
        <v>2230</v>
      </c>
      <c r="B892" s="274" t="s">
        <v>2231</v>
      </c>
      <c r="C892" s="274" t="s">
        <v>463</v>
      </c>
      <c r="D892" s="275">
        <v>200</v>
      </c>
      <c r="E892" s="275">
        <v>174.34560000000002</v>
      </c>
      <c r="F892" s="275">
        <v>34869.120000000003</v>
      </c>
    </row>
    <row r="893" spans="1:6" ht="12.75">
      <c r="A893" s="274" t="s">
        <v>2232</v>
      </c>
      <c r="B893" s="274" t="s">
        <v>2233</v>
      </c>
      <c r="C893" s="274" t="s">
        <v>463</v>
      </c>
      <c r="D893" s="275">
        <v>30</v>
      </c>
      <c r="E893" s="275">
        <v>319.86240000000004</v>
      </c>
      <c r="F893" s="275">
        <v>9595.8720000000012</v>
      </c>
    </row>
    <row r="894" spans="1:6" ht="12.75">
      <c r="A894" s="274" t="s">
        <v>2234</v>
      </c>
      <c r="B894" s="274" t="s">
        <v>2235</v>
      </c>
      <c r="C894" s="274" t="s">
        <v>463</v>
      </c>
      <c r="D894" s="275">
        <v>160</v>
      </c>
      <c r="E894" s="275">
        <v>399.47621999999996</v>
      </c>
      <c r="F894" s="275">
        <v>63916.195199999995</v>
      </c>
    </row>
    <row r="895" spans="1:6" ht="12.75">
      <c r="A895" s="274" t="s">
        <v>2236</v>
      </c>
      <c r="B895" s="274" t="s">
        <v>2237</v>
      </c>
      <c r="C895" s="274" t="s">
        <v>463</v>
      </c>
      <c r="D895" s="275">
        <v>5</v>
      </c>
      <c r="E895" s="275">
        <v>971.94239999999991</v>
      </c>
      <c r="F895" s="275">
        <v>4859.7119999999995</v>
      </c>
    </row>
    <row r="896" spans="1:6" ht="12.75">
      <c r="A896" s="274" t="s">
        <v>2238</v>
      </c>
      <c r="B896" s="274" t="s">
        <v>2239</v>
      </c>
      <c r="C896" s="274" t="s">
        <v>463</v>
      </c>
      <c r="D896" s="275">
        <v>4</v>
      </c>
      <c r="E896" s="275">
        <v>2193.7344000000003</v>
      </c>
      <c r="F896" s="275">
        <v>8774.9376000000011</v>
      </c>
    </row>
    <row r="897" spans="1:6" ht="12.75">
      <c r="A897" s="274" t="s">
        <v>2240</v>
      </c>
      <c r="B897" s="274" t="s">
        <v>2241</v>
      </c>
      <c r="C897" s="274" t="s">
        <v>463</v>
      </c>
      <c r="D897" s="275">
        <v>2</v>
      </c>
      <c r="E897" s="275">
        <v>2332.3871999999997</v>
      </c>
      <c r="F897" s="275">
        <v>4664.7743999999993</v>
      </c>
    </row>
    <row r="898" spans="1:6" ht="12.75">
      <c r="A898" s="274" t="s">
        <v>2242</v>
      </c>
      <c r="B898" s="274" t="s">
        <v>2243</v>
      </c>
      <c r="C898" s="274" t="s">
        <v>463</v>
      </c>
      <c r="D898" s="275">
        <v>40</v>
      </c>
      <c r="E898" s="275">
        <v>619.13280000000009</v>
      </c>
      <c r="F898" s="275">
        <v>24765.312000000005</v>
      </c>
    </row>
    <row r="899" spans="1:6" ht="12.75">
      <c r="A899" s="274" t="s">
        <v>2244</v>
      </c>
      <c r="B899" s="274" t="s">
        <v>2245</v>
      </c>
      <c r="C899" s="274" t="s">
        <v>463</v>
      </c>
      <c r="D899" s="275">
        <v>3</v>
      </c>
      <c r="E899" s="275">
        <v>10795.699199999999</v>
      </c>
      <c r="F899" s="275">
        <v>32387.097599999997</v>
      </c>
    </row>
    <row r="900" spans="1:6" ht="12.75">
      <c r="A900" s="274" t="s">
        <v>2246</v>
      </c>
      <c r="B900" s="274" t="s">
        <v>2247</v>
      </c>
      <c r="C900" s="274" t="s">
        <v>1042</v>
      </c>
      <c r="D900" s="275">
        <v>600</v>
      </c>
      <c r="E900" s="275">
        <v>49.4208</v>
      </c>
      <c r="F900" s="275">
        <v>29652.48</v>
      </c>
    </row>
    <row r="901" spans="1:6" ht="12.75">
      <c r="A901" s="274" t="s">
        <v>2248</v>
      </c>
      <c r="B901" s="274" t="s">
        <v>2249</v>
      </c>
      <c r="C901" s="274" t="s">
        <v>1042</v>
      </c>
      <c r="D901" s="275">
        <v>2000</v>
      </c>
      <c r="E901" s="275">
        <v>17.02272</v>
      </c>
      <c r="F901" s="275">
        <v>34045.440000000002</v>
      </c>
    </row>
    <row r="902" spans="1:6" ht="12.75">
      <c r="A902" s="274" t="s">
        <v>2250</v>
      </c>
      <c r="B902" s="274" t="s">
        <v>2251</v>
      </c>
      <c r="C902" s="274" t="s">
        <v>1042</v>
      </c>
      <c r="D902" s="275">
        <v>300</v>
      </c>
      <c r="E902" s="275">
        <v>41.183999999999997</v>
      </c>
      <c r="F902" s="275">
        <v>12355.2</v>
      </c>
    </row>
    <row r="903" spans="1:6" ht="12.75">
      <c r="A903" s="274" t="s">
        <v>2252</v>
      </c>
      <c r="B903" s="274" t="s">
        <v>2253</v>
      </c>
      <c r="C903" s="274" t="s">
        <v>466</v>
      </c>
      <c r="D903" s="275">
        <v>560</v>
      </c>
      <c r="E903" s="275">
        <v>302.01599999999996</v>
      </c>
      <c r="F903" s="275">
        <v>169128.95999999999</v>
      </c>
    </row>
    <row r="904" spans="1:6" ht="12.75">
      <c r="A904" s="274" t="s">
        <v>2254</v>
      </c>
      <c r="B904" s="274" t="s">
        <v>2255</v>
      </c>
      <c r="C904" s="274" t="s">
        <v>463</v>
      </c>
      <c r="D904" s="275">
        <v>240</v>
      </c>
      <c r="E904" s="275">
        <v>414.58559999999989</v>
      </c>
      <c r="F904" s="275">
        <v>99500.54399999998</v>
      </c>
    </row>
    <row r="905" spans="1:6" ht="12.75">
      <c r="A905" s="274" t="s">
        <v>2256</v>
      </c>
      <c r="B905" s="274" t="s">
        <v>2257</v>
      </c>
      <c r="C905" s="274" t="s">
        <v>463</v>
      </c>
      <c r="D905" s="275">
        <v>30</v>
      </c>
      <c r="E905" s="275">
        <v>258.08640000000003</v>
      </c>
      <c r="F905" s="275">
        <v>7742.5920000000006</v>
      </c>
    </row>
    <row r="906" spans="1:6" ht="12.75">
      <c r="A906" s="274" t="s">
        <v>2258</v>
      </c>
      <c r="B906" s="274" t="s">
        <v>2259</v>
      </c>
      <c r="C906" s="274" t="s">
        <v>463</v>
      </c>
      <c r="D906" s="275">
        <v>12</v>
      </c>
      <c r="E906" s="275">
        <v>505.19040000000001</v>
      </c>
      <c r="F906" s="275">
        <v>6062.2847999999994</v>
      </c>
    </row>
    <row r="907" spans="1:6" ht="12.75">
      <c r="A907" s="274" t="s">
        <v>2260</v>
      </c>
      <c r="B907" s="274" t="s">
        <v>796</v>
      </c>
      <c r="C907" s="274" t="s">
        <v>463</v>
      </c>
      <c r="D907" s="275">
        <v>12</v>
      </c>
      <c r="E907" s="275">
        <v>216.90240000000003</v>
      </c>
      <c r="F907" s="275">
        <v>2602.8288000000002</v>
      </c>
    </row>
    <row r="908" spans="1:6" ht="12.75">
      <c r="A908" s="274" t="s">
        <v>2261</v>
      </c>
      <c r="B908" s="274" t="s">
        <v>2262</v>
      </c>
      <c r="C908" s="274" t="s">
        <v>463</v>
      </c>
      <c r="D908" s="275">
        <v>10</v>
      </c>
      <c r="E908" s="275">
        <v>1065.2927999999999</v>
      </c>
      <c r="F908" s="275">
        <v>10652.927999999998</v>
      </c>
    </row>
    <row r="912" spans="1:6">
      <c r="D912" s="276" t="s">
        <v>290</v>
      </c>
      <c r="E912" s="250"/>
      <c r="F912" s="277">
        <v>64219277.222279854</v>
      </c>
    </row>
    <row r="915" spans="1:2">
      <c r="A915" s="278">
        <v>42915</v>
      </c>
      <c r="B915" s="279" t="s">
        <v>2263</v>
      </c>
    </row>
  </sheetData>
  <mergeCells count="2">
    <mergeCell ref="T14:U14"/>
    <mergeCell ref="M24:N2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A2" sqref="A2:F39"/>
    </sheetView>
  </sheetViews>
  <sheetFormatPr defaultRowHeight="12.75"/>
  <cols>
    <col min="1" max="2" width="9.140625" style="74"/>
    <col min="3" max="3" width="17.28515625" style="74" customWidth="1"/>
    <col min="4" max="4" width="16.28515625" style="74" customWidth="1"/>
    <col min="5" max="5" width="9.5703125" style="74" customWidth="1"/>
    <col min="6" max="6" width="14.5703125" style="74" customWidth="1"/>
    <col min="7" max="7" width="11.28515625" style="74" bestFit="1" customWidth="1"/>
    <col min="8" max="258" width="9.140625" style="74"/>
    <col min="259" max="259" width="7.85546875" style="74" customWidth="1"/>
    <col min="260" max="260" width="16.28515625" style="74" customWidth="1"/>
    <col min="261" max="261" width="9.5703125" style="74" customWidth="1"/>
    <col min="262" max="262" width="9.140625" style="74"/>
    <col min="263" max="263" width="11.28515625" style="74" bestFit="1" customWidth="1"/>
    <col min="264" max="514" width="9.140625" style="74"/>
    <col min="515" max="515" width="7.85546875" style="74" customWidth="1"/>
    <col min="516" max="516" width="16.28515625" style="74" customWidth="1"/>
    <col min="517" max="517" width="9.5703125" style="74" customWidth="1"/>
    <col min="518" max="518" width="9.140625" style="74"/>
    <col min="519" max="519" width="11.28515625" style="74" bestFit="1" customWidth="1"/>
    <col min="520" max="770" width="9.140625" style="74"/>
    <col min="771" max="771" width="7.85546875" style="74" customWidth="1"/>
    <col min="772" max="772" width="16.28515625" style="74" customWidth="1"/>
    <col min="773" max="773" width="9.5703125" style="74" customWidth="1"/>
    <col min="774" max="774" width="9.140625" style="74"/>
    <col min="775" max="775" width="11.28515625" style="74" bestFit="1" customWidth="1"/>
    <col min="776" max="1026" width="9.140625" style="74"/>
    <col min="1027" max="1027" width="7.85546875" style="74" customWidth="1"/>
    <col min="1028" max="1028" width="16.28515625" style="74" customWidth="1"/>
    <col min="1029" max="1029" width="9.5703125" style="74" customWidth="1"/>
    <col min="1030" max="1030" width="9.140625" style="74"/>
    <col min="1031" max="1031" width="11.28515625" style="74" bestFit="1" customWidth="1"/>
    <col min="1032" max="1282" width="9.140625" style="74"/>
    <col min="1283" max="1283" width="7.85546875" style="74" customWidth="1"/>
    <col min="1284" max="1284" width="16.28515625" style="74" customWidth="1"/>
    <col min="1285" max="1285" width="9.5703125" style="74" customWidth="1"/>
    <col min="1286" max="1286" width="9.140625" style="74"/>
    <col min="1287" max="1287" width="11.28515625" style="74" bestFit="1" customWidth="1"/>
    <col min="1288" max="1538" width="9.140625" style="74"/>
    <col min="1539" max="1539" width="7.85546875" style="74" customWidth="1"/>
    <col min="1540" max="1540" width="16.28515625" style="74" customWidth="1"/>
    <col min="1541" max="1541" width="9.5703125" style="74" customWidth="1"/>
    <col min="1542" max="1542" width="9.140625" style="74"/>
    <col min="1543" max="1543" width="11.28515625" style="74" bestFit="1" customWidth="1"/>
    <col min="1544" max="1794" width="9.140625" style="74"/>
    <col min="1795" max="1795" width="7.85546875" style="74" customWidth="1"/>
    <col min="1796" max="1796" width="16.28515625" style="74" customWidth="1"/>
    <col min="1797" max="1797" width="9.5703125" style="74" customWidth="1"/>
    <col min="1798" max="1798" width="9.140625" style="74"/>
    <col min="1799" max="1799" width="11.28515625" style="74" bestFit="1" customWidth="1"/>
    <col min="1800" max="2050" width="9.140625" style="74"/>
    <col min="2051" max="2051" width="7.85546875" style="74" customWidth="1"/>
    <col min="2052" max="2052" width="16.28515625" style="74" customWidth="1"/>
    <col min="2053" max="2053" width="9.5703125" style="74" customWidth="1"/>
    <col min="2054" max="2054" width="9.140625" style="74"/>
    <col min="2055" max="2055" width="11.28515625" style="74" bestFit="1" customWidth="1"/>
    <col min="2056" max="2306" width="9.140625" style="74"/>
    <col min="2307" max="2307" width="7.85546875" style="74" customWidth="1"/>
    <col min="2308" max="2308" width="16.28515625" style="74" customWidth="1"/>
    <col min="2309" max="2309" width="9.5703125" style="74" customWidth="1"/>
    <col min="2310" max="2310" width="9.140625" style="74"/>
    <col min="2311" max="2311" width="11.28515625" style="74" bestFit="1" customWidth="1"/>
    <col min="2312" max="2562" width="9.140625" style="74"/>
    <col min="2563" max="2563" width="7.85546875" style="74" customWidth="1"/>
    <col min="2564" max="2564" width="16.28515625" style="74" customWidth="1"/>
    <col min="2565" max="2565" width="9.5703125" style="74" customWidth="1"/>
    <col min="2566" max="2566" width="9.140625" style="74"/>
    <col min="2567" max="2567" width="11.28515625" style="74" bestFit="1" customWidth="1"/>
    <col min="2568" max="2818" width="9.140625" style="74"/>
    <col min="2819" max="2819" width="7.85546875" style="74" customWidth="1"/>
    <col min="2820" max="2820" width="16.28515625" style="74" customWidth="1"/>
    <col min="2821" max="2821" width="9.5703125" style="74" customWidth="1"/>
    <col min="2822" max="2822" width="9.140625" style="74"/>
    <col min="2823" max="2823" width="11.28515625" style="74" bestFit="1" customWidth="1"/>
    <col min="2824" max="3074" width="9.140625" style="74"/>
    <col min="3075" max="3075" width="7.85546875" style="74" customWidth="1"/>
    <col min="3076" max="3076" width="16.28515625" style="74" customWidth="1"/>
    <col min="3077" max="3077" width="9.5703125" style="74" customWidth="1"/>
    <col min="3078" max="3078" width="9.140625" style="74"/>
    <col min="3079" max="3079" width="11.28515625" style="74" bestFit="1" customWidth="1"/>
    <col min="3080" max="3330" width="9.140625" style="74"/>
    <col min="3331" max="3331" width="7.85546875" style="74" customWidth="1"/>
    <col min="3332" max="3332" width="16.28515625" style="74" customWidth="1"/>
    <col min="3333" max="3333" width="9.5703125" style="74" customWidth="1"/>
    <col min="3334" max="3334" width="9.140625" style="74"/>
    <col min="3335" max="3335" width="11.28515625" style="74" bestFit="1" customWidth="1"/>
    <col min="3336" max="3586" width="9.140625" style="74"/>
    <col min="3587" max="3587" width="7.85546875" style="74" customWidth="1"/>
    <col min="3588" max="3588" width="16.28515625" style="74" customWidth="1"/>
    <col min="3589" max="3589" width="9.5703125" style="74" customWidth="1"/>
    <col min="3590" max="3590" width="9.140625" style="74"/>
    <col min="3591" max="3591" width="11.28515625" style="74" bestFit="1" customWidth="1"/>
    <col min="3592" max="3842" width="9.140625" style="74"/>
    <col min="3843" max="3843" width="7.85546875" style="74" customWidth="1"/>
    <col min="3844" max="3844" width="16.28515625" style="74" customWidth="1"/>
    <col min="3845" max="3845" width="9.5703125" style="74" customWidth="1"/>
    <col min="3846" max="3846" width="9.140625" style="74"/>
    <col min="3847" max="3847" width="11.28515625" style="74" bestFit="1" customWidth="1"/>
    <col min="3848" max="4098" width="9.140625" style="74"/>
    <col min="4099" max="4099" width="7.85546875" style="74" customWidth="1"/>
    <col min="4100" max="4100" width="16.28515625" style="74" customWidth="1"/>
    <col min="4101" max="4101" width="9.5703125" style="74" customWidth="1"/>
    <col min="4102" max="4102" width="9.140625" style="74"/>
    <col min="4103" max="4103" width="11.28515625" style="74" bestFit="1" customWidth="1"/>
    <col min="4104" max="4354" width="9.140625" style="74"/>
    <col min="4355" max="4355" width="7.85546875" style="74" customWidth="1"/>
    <col min="4356" max="4356" width="16.28515625" style="74" customWidth="1"/>
    <col min="4357" max="4357" width="9.5703125" style="74" customWidth="1"/>
    <col min="4358" max="4358" width="9.140625" style="74"/>
    <col min="4359" max="4359" width="11.28515625" style="74" bestFit="1" customWidth="1"/>
    <col min="4360" max="4610" width="9.140625" style="74"/>
    <col min="4611" max="4611" width="7.85546875" style="74" customWidth="1"/>
    <col min="4612" max="4612" width="16.28515625" style="74" customWidth="1"/>
    <col min="4613" max="4613" width="9.5703125" style="74" customWidth="1"/>
    <col min="4614" max="4614" width="9.140625" style="74"/>
    <col min="4615" max="4615" width="11.28515625" style="74" bestFit="1" customWidth="1"/>
    <col min="4616" max="4866" width="9.140625" style="74"/>
    <col min="4867" max="4867" width="7.85546875" style="74" customWidth="1"/>
    <col min="4868" max="4868" width="16.28515625" style="74" customWidth="1"/>
    <col min="4869" max="4869" width="9.5703125" style="74" customWidth="1"/>
    <col min="4870" max="4870" width="9.140625" style="74"/>
    <col min="4871" max="4871" width="11.28515625" style="74" bestFit="1" customWidth="1"/>
    <col min="4872" max="5122" width="9.140625" style="74"/>
    <col min="5123" max="5123" width="7.85546875" style="74" customWidth="1"/>
    <col min="5124" max="5124" width="16.28515625" style="74" customWidth="1"/>
    <col min="5125" max="5125" width="9.5703125" style="74" customWidth="1"/>
    <col min="5126" max="5126" width="9.140625" style="74"/>
    <col min="5127" max="5127" width="11.28515625" style="74" bestFit="1" customWidth="1"/>
    <col min="5128" max="5378" width="9.140625" style="74"/>
    <col min="5379" max="5379" width="7.85546875" style="74" customWidth="1"/>
    <col min="5380" max="5380" width="16.28515625" style="74" customWidth="1"/>
    <col min="5381" max="5381" width="9.5703125" style="74" customWidth="1"/>
    <col min="5382" max="5382" width="9.140625" style="74"/>
    <col min="5383" max="5383" width="11.28515625" style="74" bestFit="1" customWidth="1"/>
    <col min="5384" max="5634" width="9.140625" style="74"/>
    <col min="5635" max="5635" width="7.85546875" style="74" customWidth="1"/>
    <col min="5636" max="5636" width="16.28515625" style="74" customWidth="1"/>
    <col min="5637" max="5637" width="9.5703125" style="74" customWidth="1"/>
    <col min="5638" max="5638" width="9.140625" style="74"/>
    <col min="5639" max="5639" width="11.28515625" style="74" bestFit="1" customWidth="1"/>
    <col min="5640" max="5890" width="9.140625" style="74"/>
    <col min="5891" max="5891" width="7.85546875" style="74" customWidth="1"/>
    <col min="5892" max="5892" width="16.28515625" style="74" customWidth="1"/>
    <col min="5893" max="5893" width="9.5703125" style="74" customWidth="1"/>
    <col min="5894" max="5894" width="9.140625" style="74"/>
    <col min="5895" max="5895" width="11.28515625" style="74" bestFit="1" customWidth="1"/>
    <col min="5896" max="6146" width="9.140625" style="74"/>
    <col min="6147" max="6147" width="7.85546875" style="74" customWidth="1"/>
    <col min="6148" max="6148" width="16.28515625" style="74" customWidth="1"/>
    <col min="6149" max="6149" width="9.5703125" style="74" customWidth="1"/>
    <col min="6150" max="6150" width="9.140625" style="74"/>
    <col min="6151" max="6151" width="11.28515625" style="74" bestFit="1" customWidth="1"/>
    <col min="6152" max="6402" width="9.140625" style="74"/>
    <col min="6403" max="6403" width="7.85546875" style="74" customWidth="1"/>
    <col min="6404" max="6404" width="16.28515625" style="74" customWidth="1"/>
    <col min="6405" max="6405" width="9.5703125" style="74" customWidth="1"/>
    <col min="6406" max="6406" width="9.140625" style="74"/>
    <col min="6407" max="6407" width="11.28515625" style="74" bestFit="1" customWidth="1"/>
    <col min="6408" max="6658" width="9.140625" style="74"/>
    <col min="6659" max="6659" width="7.85546875" style="74" customWidth="1"/>
    <col min="6660" max="6660" width="16.28515625" style="74" customWidth="1"/>
    <col min="6661" max="6661" width="9.5703125" style="74" customWidth="1"/>
    <col min="6662" max="6662" width="9.140625" style="74"/>
    <col min="6663" max="6663" width="11.28515625" style="74" bestFit="1" customWidth="1"/>
    <col min="6664" max="6914" width="9.140625" style="74"/>
    <col min="6915" max="6915" width="7.85546875" style="74" customWidth="1"/>
    <col min="6916" max="6916" width="16.28515625" style="74" customWidth="1"/>
    <col min="6917" max="6917" width="9.5703125" style="74" customWidth="1"/>
    <col min="6918" max="6918" width="9.140625" style="74"/>
    <col min="6919" max="6919" width="11.28515625" style="74" bestFit="1" customWidth="1"/>
    <col min="6920" max="7170" width="9.140625" style="74"/>
    <col min="7171" max="7171" width="7.85546875" style="74" customWidth="1"/>
    <col min="7172" max="7172" width="16.28515625" style="74" customWidth="1"/>
    <col min="7173" max="7173" width="9.5703125" style="74" customWidth="1"/>
    <col min="7174" max="7174" width="9.140625" style="74"/>
    <col min="7175" max="7175" width="11.28515625" style="74" bestFit="1" customWidth="1"/>
    <col min="7176" max="7426" width="9.140625" style="74"/>
    <col min="7427" max="7427" width="7.85546875" style="74" customWidth="1"/>
    <col min="7428" max="7428" width="16.28515625" style="74" customWidth="1"/>
    <col min="7429" max="7429" width="9.5703125" style="74" customWidth="1"/>
    <col min="7430" max="7430" width="9.140625" style="74"/>
    <col min="7431" max="7431" width="11.28515625" style="74" bestFit="1" customWidth="1"/>
    <col min="7432" max="7682" width="9.140625" style="74"/>
    <col min="7683" max="7683" width="7.85546875" style="74" customWidth="1"/>
    <col min="7684" max="7684" width="16.28515625" style="74" customWidth="1"/>
    <col min="7685" max="7685" width="9.5703125" style="74" customWidth="1"/>
    <col min="7686" max="7686" width="9.140625" style="74"/>
    <col min="7687" max="7687" width="11.28515625" style="74" bestFit="1" customWidth="1"/>
    <col min="7688" max="7938" width="9.140625" style="74"/>
    <col min="7939" max="7939" width="7.85546875" style="74" customWidth="1"/>
    <col min="7940" max="7940" width="16.28515625" style="74" customWidth="1"/>
    <col min="7941" max="7941" width="9.5703125" style="74" customWidth="1"/>
    <col min="7942" max="7942" width="9.140625" style="74"/>
    <col min="7943" max="7943" width="11.28515625" style="74" bestFit="1" customWidth="1"/>
    <col min="7944" max="8194" width="9.140625" style="74"/>
    <col min="8195" max="8195" width="7.85546875" style="74" customWidth="1"/>
    <col min="8196" max="8196" width="16.28515625" style="74" customWidth="1"/>
    <col min="8197" max="8197" width="9.5703125" style="74" customWidth="1"/>
    <col min="8198" max="8198" width="9.140625" style="74"/>
    <col min="8199" max="8199" width="11.28515625" style="74" bestFit="1" customWidth="1"/>
    <col min="8200" max="8450" width="9.140625" style="74"/>
    <col min="8451" max="8451" width="7.85546875" style="74" customWidth="1"/>
    <col min="8452" max="8452" width="16.28515625" style="74" customWidth="1"/>
    <col min="8453" max="8453" width="9.5703125" style="74" customWidth="1"/>
    <col min="8454" max="8454" width="9.140625" style="74"/>
    <col min="8455" max="8455" width="11.28515625" style="74" bestFit="1" customWidth="1"/>
    <col min="8456" max="8706" width="9.140625" style="74"/>
    <col min="8707" max="8707" width="7.85546875" style="74" customWidth="1"/>
    <col min="8708" max="8708" width="16.28515625" style="74" customWidth="1"/>
    <col min="8709" max="8709" width="9.5703125" style="74" customWidth="1"/>
    <col min="8710" max="8710" width="9.140625" style="74"/>
    <col min="8711" max="8711" width="11.28515625" style="74" bestFit="1" customWidth="1"/>
    <col min="8712" max="8962" width="9.140625" style="74"/>
    <col min="8963" max="8963" width="7.85546875" style="74" customWidth="1"/>
    <col min="8964" max="8964" width="16.28515625" style="74" customWidth="1"/>
    <col min="8965" max="8965" width="9.5703125" style="74" customWidth="1"/>
    <col min="8966" max="8966" width="9.140625" style="74"/>
    <col min="8967" max="8967" width="11.28515625" style="74" bestFit="1" customWidth="1"/>
    <col min="8968" max="9218" width="9.140625" style="74"/>
    <col min="9219" max="9219" width="7.85546875" style="74" customWidth="1"/>
    <col min="9220" max="9220" width="16.28515625" style="74" customWidth="1"/>
    <col min="9221" max="9221" width="9.5703125" style="74" customWidth="1"/>
    <col min="9222" max="9222" width="9.140625" style="74"/>
    <col min="9223" max="9223" width="11.28515625" style="74" bestFit="1" customWidth="1"/>
    <col min="9224" max="9474" width="9.140625" style="74"/>
    <col min="9475" max="9475" width="7.85546875" style="74" customWidth="1"/>
    <col min="9476" max="9476" width="16.28515625" style="74" customWidth="1"/>
    <col min="9477" max="9477" width="9.5703125" style="74" customWidth="1"/>
    <col min="9478" max="9478" width="9.140625" style="74"/>
    <col min="9479" max="9479" width="11.28515625" style="74" bestFit="1" customWidth="1"/>
    <col min="9480" max="9730" width="9.140625" style="74"/>
    <col min="9731" max="9731" width="7.85546875" style="74" customWidth="1"/>
    <col min="9732" max="9732" width="16.28515625" style="74" customWidth="1"/>
    <col min="9733" max="9733" width="9.5703125" style="74" customWidth="1"/>
    <col min="9734" max="9734" width="9.140625" style="74"/>
    <col min="9735" max="9735" width="11.28515625" style="74" bestFit="1" customWidth="1"/>
    <col min="9736" max="9986" width="9.140625" style="74"/>
    <col min="9987" max="9987" width="7.85546875" style="74" customWidth="1"/>
    <col min="9988" max="9988" width="16.28515625" style="74" customWidth="1"/>
    <col min="9989" max="9989" width="9.5703125" style="74" customWidth="1"/>
    <col min="9990" max="9990" width="9.140625" style="74"/>
    <col min="9991" max="9991" width="11.28515625" style="74" bestFit="1" customWidth="1"/>
    <col min="9992" max="10242" width="9.140625" style="74"/>
    <col min="10243" max="10243" width="7.85546875" style="74" customWidth="1"/>
    <col min="10244" max="10244" width="16.28515625" style="74" customWidth="1"/>
    <col min="10245" max="10245" width="9.5703125" style="74" customWidth="1"/>
    <col min="10246" max="10246" width="9.140625" style="74"/>
    <col min="10247" max="10247" width="11.28515625" style="74" bestFit="1" customWidth="1"/>
    <col min="10248" max="10498" width="9.140625" style="74"/>
    <col min="10499" max="10499" width="7.85546875" style="74" customWidth="1"/>
    <col min="10500" max="10500" width="16.28515625" style="74" customWidth="1"/>
    <col min="10501" max="10501" width="9.5703125" style="74" customWidth="1"/>
    <col min="10502" max="10502" width="9.140625" style="74"/>
    <col min="10503" max="10503" width="11.28515625" style="74" bestFit="1" customWidth="1"/>
    <col min="10504" max="10754" width="9.140625" style="74"/>
    <col min="10755" max="10755" width="7.85546875" style="74" customWidth="1"/>
    <col min="10756" max="10756" width="16.28515625" style="74" customWidth="1"/>
    <col min="10757" max="10757" width="9.5703125" style="74" customWidth="1"/>
    <col min="10758" max="10758" width="9.140625" style="74"/>
    <col min="10759" max="10759" width="11.28515625" style="74" bestFit="1" customWidth="1"/>
    <col min="10760" max="11010" width="9.140625" style="74"/>
    <col min="11011" max="11011" width="7.85546875" style="74" customWidth="1"/>
    <col min="11012" max="11012" width="16.28515625" style="74" customWidth="1"/>
    <col min="11013" max="11013" width="9.5703125" style="74" customWidth="1"/>
    <col min="11014" max="11014" width="9.140625" style="74"/>
    <col min="11015" max="11015" width="11.28515625" style="74" bestFit="1" customWidth="1"/>
    <col min="11016" max="11266" width="9.140625" style="74"/>
    <col min="11267" max="11267" width="7.85546875" style="74" customWidth="1"/>
    <col min="11268" max="11268" width="16.28515625" style="74" customWidth="1"/>
    <col min="11269" max="11269" width="9.5703125" style="74" customWidth="1"/>
    <col min="11270" max="11270" width="9.140625" style="74"/>
    <col min="11271" max="11271" width="11.28515625" style="74" bestFit="1" customWidth="1"/>
    <col min="11272" max="11522" width="9.140625" style="74"/>
    <col min="11523" max="11523" width="7.85546875" style="74" customWidth="1"/>
    <col min="11524" max="11524" width="16.28515625" style="74" customWidth="1"/>
    <col min="11525" max="11525" width="9.5703125" style="74" customWidth="1"/>
    <col min="11526" max="11526" width="9.140625" style="74"/>
    <col min="11527" max="11527" width="11.28515625" style="74" bestFit="1" customWidth="1"/>
    <col min="11528" max="11778" width="9.140625" style="74"/>
    <col min="11779" max="11779" width="7.85546875" style="74" customWidth="1"/>
    <col min="11780" max="11780" width="16.28515625" style="74" customWidth="1"/>
    <col min="11781" max="11781" width="9.5703125" style="74" customWidth="1"/>
    <col min="11782" max="11782" width="9.140625" style="74"/>
    <col min="11783" max="11783" width="11.28515625" style="74" bestFit="1" customWidth="1"/>
    <col min="11784" max="12034" width="9.140625" style="74"/>
    <col min="12035" max="12035" width="7.85546875" style="74" customWidth="1"/>
    <col min="12036" max="12036" width="16.28515625" style="74" customWidth="1"/>
    <col min="12037" max="12037" width="9.5703125" style="74" customWidth="1"/>
    <col min="12038" max="12038" width="9.140625" style="74"/>
    <col min="12039" max="12039" width="11.28515625" style="74" bestFit="1" customWidth="1"/>
    <col min="12040" max="12290" width="9.140625" style="74"/>
    <col min="12291" max="12291" width="7.85546875" style="74" customWidth="1"/>
    <col min="12292" max="12292" width="16.28515625" style="74" customWidth="1"/>
    <col min="12293" max="12293" width="9.5703125" style="74" customWidth="1"/>
    <col min="12294" max="12294" width="9.140625" style="74"/>
    <col min="12295" max="12295" width="11.28515625" style="74" bestFit="1" customWidth="1"/>
    <col min="12296" max="12546" width="9.140625" style="74"/>
    <col min="12547" max="12547" width="7.85546875" style="74" customWidth="1"/>
    <col min="12548" max="12548" width="16.28515625" style="74" customWidth="1"/>
    <col min="12549" max="12549" width="9.5703125" style="74" customWidth="1"/>
    <col min="12550" max="12550" width="9.140625" style="74"/>
    <col min="12551" max="12551" width="11.28515625" style="74" bestFit="1" customWidth="1"/>
    <col min="12552" max="12802" width="9.140625" style="74"/>
    <col min="12803" max="12803" width="7.85546875" style="74" customWidth="1"/>
    <col min="12804" max="12804" width="16.28515625" style="74" customWidth="1"/>
    <col min="12805" max="12805" width="9.5703125" style="74" customWidth="1"/>
    <col min="12806" max="12806" width="9.140625" style="74"/>
    <col min="12807" max="12807" width="11.28515625" style="74" bestFit="1" customWidth="1"/>
    <col min="12808" max="13058" width="9.140625" style="74"/>
    <col min="13059" max="13059" width="7.85546875" style="74" customWidth="1"/>
    <col min="13060" max="13060" width="16.28515625" style="74" customWidth="1"/>
    <col min="13061" max="13061" width="9.5703125" style="74" customWidth="1"/>
    <col min="13062" max="13062" width="9.140625" style="74"/>
    <col min="13063" max="13063" width="11.28515625" style="74" bestFit="1" customWidth="1"/>
    <col min="13064" max="13314" width="9.140625" style="74"/>
    <col min="13315" max="13315" width="7.85546875" style="74" customWidth="1"/>
    <col min="13316" max="13316" width="16.28515625" style="74" customWidth="1"/>
    <col min="13317" max="13317" width="9.5703125" style="74" customWidth="1"/>
    <col min="13318" max="13318" width="9.140625" style="74"/>
    <col min="13319" max="13319" width="11.28515625" style="74" bestFit="1" customWidth="1"/>
    <col min="13320" max="13570" width="9.140625" style="74"/>
    <col min="13571" max="13571" width="7.85546875" style="74" customWidth="1"/>
    <col min="13572" max="13572" width="16.28515625" style="74" customWidth="1"/>
    <col min="13573" max="13573" width="9.5703125" style="74" customWidth="1"/>
    <col min="13574" max="13574" width="9.140625" style="74"/>
    <col min="13575" max="13575" width="11.28515625" style="74" bestFit="1" customWidth="1"/>
    <col min="13576" max="13826" width="9.140625" style="74"/>
    <col min="13827" max="13827" width="7.85546875" style="74" customWidth="1"/>
    <col min="13828" max="13828" width="16.28515625" style="74" customWidth="1"/>
    <col min="13829" max="13829" width="9.5703125" style="74" customWidth="1"/>
    <col min="13830" max="13830" width="9.140625" style="74"/>
    <col min="13831" max="13831" width="11.28515625" style="74" bestFit="1" customWidth="1"/>
    <col min="13832" max="14082" width="9.140625" style="74"/>
    <col min="14083" max="14083" width="7.85546875" style="74" customWidth="1"/>
    <col min="14084" max="14084" width="16.28515625" style="74" customWidth="1"/>
    <col min="14085" max="14085" width="9.5703125" style="74" customWidth="1"/>
    <col min="14086" max="14086" width="9.140625" style="74"/>
    <col min="14087" max="14087" width="11.28515625" style="74" bestFit="1" customWidth="1"/>
    <col min="14088" max="14338" width="9.140625" style="74"/>
    <col min="14339" max="14339" width="7.85546875" style="74" customWidth="1"/>
    <col min="14340" max="14340" width="16.28515625" style="74" customWidth="1"/>
    <col min="14341" max="14341" width="9.5703125" style="74" customWidth="1"/>
    <col min="14342" max="14342" width="9.140625" style="74"/>
    <col min="14343" max="14343" width="11.28515625" style="74" bestFit="1" customWidth="1"/>
    <col min="14344" max="14594" width="9.140625" style="74"/>
    <col min="14595" max="14595" width="7.85546875" style="74" customWidth="1"/>
    <col min="14596" max="14596" width="16.28515625" style="74" customWidth="1"/>
    <col min="14597" max="14597" width="9.5703125" style="74" customWidth="1"/>
    <col min="14598" max="14598" width="9.140625" style="74"/>
    <col min="14599" max="14599" width="11.28515625" style="74" bestFit="1" customWidth="1"/>
    <col min="14600" max="14850" width="9.140625" style="74"/>
    <col min="14851" max="14851" width="7.85546875" style="74" customWidth="1"/>
    <col min="14852" max="14852" width="16.28515625" style="74" customWidth="1"/>
    <col min="14853" max="14853" width="9.5703125" style="74" customWidth="1"/>
    <col min="14854" max="14854" width="9.140625" style="74"/>
    <col min="14855" max="14855" width="11.28515625" style="74" bestFit="1" customWidth="1"/>
    <col min="14856" max="15106" width="9.140625" style="74"/>
    <col min="15107" max="15107" width="7.85546875" style="74" customWidth="1"/>
    <col min="15108" max="15108" width="16.28515625" style="74" customWidth="1"/>
    <col min="15109" max="15109" width="9.5703125" style="74" customWidth="1"/>
    <col min="15110" max="15110" width="9.140625" style="74"/>
    <col min="15111" max="15111" width="11.28515625" style="74" bestFit="1" customWidth="1"/>
    <col min="15112" max="15362" width="9.140625" style="74"/>
    <col min="15363" max="15363" width="7.85546875" style="74" customWidth="1"/>
    <col min="15364" max="15364" width="16.28515625" style="74" customWidth="1"/>
    <col min="15365" max="15365" width="9.5703125" style="74" customWidth="1"/>
    <col min="15366" max="15366" width="9.140625" style="74"/>
    <col min="15367" max="15367" width="11.28515625" style="74" bestFit="1" customWidth="1"/>
    <col min="15368" max="15618" width="9.140625" style="74"/>
    <col min="15619" max="15619" width="7.85546875" style="74" customWidth="1"/>
    <col min="15620" max="15620" width="16.28515625" style="74" customWidth="1"/>
    <col min="15621" max="15621" width="9.5703125" style="74" customWidth="1"/>
    <col min="15622" max="15622" width="9.140625" style="74"/>
    <col min="15623" max="15623" width="11.28515625" style="74" bestFit="1" customWidth="1"/>
    <col min="15624" max="15874" width="9.140625" style="74"/>
    <col min="15875" max="15875" width="7.85546875" style="74" customWidth="1"/>
    <col min="15876" max="15876" width="16.28515625" style="74" customWidth="1"/>
    <col min="15877" max="15877" width="9.5703125" style="74" customWidth="1"/>
    <col min="15878" max="15878" width="9.140625" style="74"/>
    <col min="15879" max="15879" width="11.28515625" style="74" bestFit="1" customWidth="1"/>
    <col min="15880" max="16130" width="9.140625" style="74"/>
    <col min="16131" max="16131" width="7.85546875" style="74" customWidth="1"/>
    <col min="16132" max="16132" width="16.28515625" style="74" customWidth="1"/>
    <col min="16133" max="16133" width="9.5703125" style="74" customWidth="1"/>
    <col min="16134" max="16134" width="9.140625" style="74"/>
    <col min="16135" max="16135" width="11.28515625" style="74" bestFit="1" customWidth="1"/>
    <col min="16136" max="16384" width="9.140625" style="74"/>
  </cols>
  <sheetData>
    <row r="1" spans="1:8" ht="13.5" thickBot="1"/>
    <row r="2" spans="1:8" ht="15">
      <c r="A2"/>
      <c r="B2" s="224"/>
      <c r="C2" s="225"/>
      <c r="D2" s="225"/>
      <c r="E2" s="225"/>
      <c r="F2" s="225"/>
      <c r="G2" s="225"/>
      <c r="H2" s="226"/>
    </row>
    <row r="3" spans="1:8" ht="15">
      <c r="A3"/>
      <c r="B3" s="227"/>
      <c r="C3" s="228"/>
      <c r="D3" s="228"/>
      <c r="E3" s="228"/>
      <c r="F3" s="228"/>
      <c r="G3" s="228"/>
      <c r="H3" s="229"/>
    </row>
    <row r="4" spans="1:8" ht="15.75">
      <c r="A4"/>
      <c r="B4" s="227"/>
      <c r="C4" s="230" t="s">
        <v>451</v>
      </c>
      <c r="D4" s="230"/>
      <c r="E4" s="230"/>
      <c r="F4" s="230"/>
      <c r="G4" s="230"/>
      <c r="H4" s="231"/>
    </row>
    <row r="5" spans="1:8" ht="15.75">
      <c r="A5"/>
      <c r="B5" s="227"/>
      <c r="C5" s="230"/>
      <c r="D5" s="230"/>
      <c r="E5" s="230"/>
      <c r="F5" s="230"/>
      <c r="G5" s="230"/>
      <c r="H5" s="231"/>
    </row>
    <row r="6" spans="1:8" ht="15">
      <c r="A6"/>
      <c r="B6" s="227"/>
      <c r="C6" s="228"/>
      <c r="D6" s="228"/>
      <c r="E6" s="228"/>
      <c r="F6" s="228"/>
      <c r="G6" s="228"/>
      <c r="H6" s="229"/>
    </row>
    <row r="7" spans="1:8" ht="18">
      <c r="A7"/>
      <c r="B7" s="232"/>
      <c r="C7" s="228"/>
      <c r="D7" s="233" t="s">
        <v>348</v>
      </c>
      <c r="E7" s="234"/>
      <c r="F7" s="234"/>
      <c r="G7" s="235"/>
      <c r="H7" s="229"/>
    </row>
    <row r="8" spans="1:8" ht="15">
      <c r="A8"/>
      <c r="B8" s="232"/>
      <c r="C8" s="228"/>
      <c r="D8" s="181" t="s">
        <v>349</v>
      </c>
      <c r="E8" s="181"/>
      <c r="F8" s="228"/>
      <c r="G8" s="228"/>
      <c r="H8" s="229"/>
    </row>
    <row r="9" spans="1:8" ht="15">
      <c r="A9"/>
      <c r="B9" s="227"/>
      <c r="C9" s="228"/>
      <c r="D9" s="228"/>
      <c r="E9" s="228"/>
      <c r="F9" s="228"/>
      <c r="G9" s="228"/>
      <c r="H9" s="229"/>
    </row>
    <row r="10" spans="1:8" ht="15">
      <c r="A10"/>
      <c r="B10" s="227"/>
      <c r="C10" s="228"/>
      <c r="D10" s="228"/>
      <c r="E10" s="228"/>
      <c r="F10" s="228"/>
      <c r="G10" s="228"/>
      <c r="H10" s="229"/>
    </row>
    <row r="11" spans="1:8" ht="15">
      <c r="A11"/>
      <c r="B11" s="236" t="s">
        <v>283</v>
      </c>
      <c r="C11" s="219" t="s">
        <v>350</v>
      </c>
      <c r="D11" s="219" t="s">
        <v>351</v>
      </c>
      <c r="E11" s="219" t="s">
        <v>285</v>
      </c>
      <c r="F11" s="219" t="s">
        <v>286</v>
      </c>
      <c r="G11" s="228"/>
      <c r="H11" s="229"/>
    </row>
    <row r="12" spans="1:8" ht="15">
      <c r="A12"/>
      <c r="B12" s="237">
        <v>1</v>
      </c>
      <c r="C12" s="221" t="s">
        <v>352</v>
      </c>
      <c r="D12" s="221" t="s">
        <v>353</v>
      </c>
      <c r="E12" s="221" t="s">
        <v>354</v>
      </c>
      <c r="F12" s="222">
        <v>770035</v>
      </c>
      <c r="G12" s="228"/>
      <c r="H12" s="229"/>
    </row>
    <row r="13" spans="1:8" ht="15">
      <c r="A13"/>
      <c r="B13" s="237">
        <v>2</v>
      </c>
      <c r="C13" s="221" t="s">
        <v>355</v>
      </c>
      <c r="D13" s="220" t="s">
        <v>356</v>
      </c>
      <c r="E13" s="220" t="s">
        <v>357</v>
      </c>
      <c r="F13" s="222">
        <v>571581</v>
      </c>
      <c r="G13" s="228"/>
      <c r="H13" s="229"/>
    </row>
    <row r="14" spans="1:8" ht="15">
      <c r="A14"/>
      <c r="B14" s="237">
        <v>3</v>
      </c>
      <c r="C14" s="221" t="s">
        <v>358</v>
      </c>
      <c r="D14" s="220" t="s">
        <v>359</v>
      </c>
      <c r="E14" s="220" t="s">
        <v>360</v>
      </c>
      <c r="F14" s="222">
        <v>502000</v>
      </c>
      <c r="G14" s="228"/>
      <c r="H14" s="229"/>
    </row>
    <row r="15" spans="1:8" ht="15">
      <c r="A15"/>
      <c r="B15" s="237">
        <v>4</v>
      </c>
      <c r="C15" s="221" t="s">
        <v>361</v>
      </c>
      <c r="D15" s="220" t="s">
        <v>362</v>
      </c>
      <c r="E15" s="220" t="s">
        <v>363</v>
      </c>
      <c r="F15" s="222">
        <v>112392</v>
      </c>
      <c r="G15" s="228"/>
      <c r="H15" s="229"/>
    </row>
    <row r="16" spans="1:8" ht="15">
      <c r="A16"/>
      <c r="B16" s="237">
        <v>5</v>
      </c>
      <c r="C16" s="221" t="s">
        <v>361</v>
      </c>
      <c r="D16" s="220" t="s">
        <v>362</v>
      </c>
      <c r="E16" s="220" t="s">
        <v>364</v>
      </c>
      <c r="F16" s="222">
        <v>91286</v>
      </c>
      <c r="G16" s="228"/>
      <c r="H16" s="229"/>
    </row>
    <row r="17" spans="1:8" ht="15">
      <c r="A17"/>
      <c r="B17" s="237"/>
      <c r="C17" s="221"/>
      <c r="D17" s="220"/>
      <c r="E17" s="220"/>
      <c r="F17" s="222"/>
      <c r="G17" s="228"/>
      <c r="H17" s="229"/>
    </row>
    <row r="18" spans="1:8" ht="15">
      <c r="A18"/>
      <c r="B18" s="237"/>
      <c r="C18" s="220"/>
      <c r="D18" s="220"/>
      <c r="E18" s="220"/>
      <c r="F18" s="222"/>
      <c r="G18" s="228"/>
      <c r="H18" s="229"/>
    </row>
    <row r="19" spans="1:8" ht="15">
      <c r="A19"/>
      <c r="B19" s="237"/>
      <c r="C19" s="220"/>
      <c r="D19" s="220"/>
      <c r="E19" s="220"/>
      <c r="F19" s="222"/>
      <c r="G19" s="228"/>
      <c r="H19" s="238"/>
    </row>
    <row r="20" spans="1:8" ht="15">
      <c r="A20"/>
      <c r="B20" s="237"/>
      <c r="C20" s="220"/>
      <c r="D20" s="220"/>
      <c r="E20" s="220"/>
      <c r="F20" s="222"/>
      <c r="G20" s="228"/>
      <c r="H20" s="229"/>
    </row>
    <row r="21" spans="1:8" ht="15">
      <c r="A21"/>
      <c r="B21" s="237"/>
      <c r="C21" s="220"/>
      <c r="D21" s="220"/>
      <c r="E21" s="220"/>
      <c r="F21" s="222"/>
      <c r="G21" s="228"/>
      <c r="H21" s="229"/>
    </row>
    <row r="22" spans="1:8" ht="15">
      <c r="A22"/>
      <c r="B22" s="237"/>
      <c r="C22" s="220"/>
      <c r="D22" s="220"/>
      <c r="E22" s="220"/>
      <c r="F22" s="222"/>
      <c r="G22" s="228"/>
      <c r="H22" s="229"/>
    </row>
    <row r="23" spans="1:8" ht="15">
      <c r="A23"/>
      <c r="B23" s="237"/>
      <c r="C23" s="220"/>
      <c r="D23" s="220"/>
      <c r="E23" s="220"/>
      <c r="F23" s="222"/>
      <c r="G23" s="228"/>
      <c r="H23" s="229"/>
    </row>
    <row r="24" spans="1:8" ht="15">
      <c r="A24"/>
      <c r="B24" s="237"/>
      <c r="C24" s="220"/>
      <c r="D24" s="220"/>
      <c r="E24" s="220"/>
      <c r="F24" s="222"/>
      <c r="G24" s="228"/>
      <c r="H24" s="229"/>
    </row>
    <row r="25" spans="1:8" ht="15">
      <c r="A25"/>
      <c r="B25" s="237"/>
      <c r="C25" s="220"/>
      <c r="D25" s="220"/>
      <c r="E25" s="220"/>
      <c r="F25" s="222"/>
      <c r="G25" s="228"/>
      <c r="H25" s="229"/>
    </row>
    <row r="26" spans="1:8" ht="15">
      <c r="A26"/>
      <c r="B26" s="237"/>
      <c r="C26" s="220"/>
      <c r="D26" s="220"/>
      <c r="E26" s="220"/>
      <c r="F26" s="222"/>
      <c r="G26" s="228"/>
      <c r="H26" s="229"/>
    </row>
    <row r="27" spans="1:8" ht="15">
      <c r="A27"/>
      <c r="B27" s="237"/>
      <c r="C27" s="220"/>
      <c r="D27" s="220"/>
      <c r="E27" s="220"/>
      <c r="F27" s="222"/>
      <c r="G27" s="228"/>
      <c r="H27" s="229"/>
    </row>
    <row r="28" spans="1:8" ht="15">
      <c r="A28"/>
      <c r="B28" s="237"/>
      <c r="C28" s="220"/>
      <c r="D28" s="220"/>
      <c r="E28" s="220"/>
      <c r="F28" s="222"/>
      <c r="G28" s="228"/>
      <c r="H28" s="229"/>
    </row>
    <row r="29" spans="1:8" ht="15">
      <c r="A29"/>
      <c r="B29" s="237"/>
      <c r="C29" s="220"/>
      <c r="D29" s="220"/>
      <c r="E29" s="220"/>
      <c r="F29" s="222"/>
      <c r="G29" s="228"/>
      <c r="H29" s="229"/>
    </row>
    <row r="30" spans="1:8" ht="15">
      <c r="A30"/>
      <c r="B30" s="237"/>
      <c r="C30" s="220"/>
      <c r="D30" s="220"/>
      <c r="E30" s="220"/>
      <c r="F30" s="222"/>
      <c r="G30" s="228"/>
      <c r="H30" s="229"/>
    </row>
    <row r="31" spans="1:8" ht="15">
      <c r="A31"/>
      <c r="B31" s="298" t="s">
        <v>211</v>
      </c>
      <c r="C31" s="299"/>
      <c r="D31" s="299"/>
      <c r="E31" s="300"/>
      <c r="F31" s="223">
        <f>SUM(F12:F30)</f>
        <v>2047294</v>
      </c>
      <c r="G31" s="228"/>
      <c r="H31" s="229"/>
    </row>
    <row r="32" spans="1:8" ht="15.75" thickBot="1">
      <c r="A32"/>
      <c r="B32" s="239"/>
      <c r="C32" s="240"/>
      <c r="D32" s="240"/>
      <c r="E32" s="240"/>
      <c r="F32" s="240"/>
      <c r="G32" s="240"/>
      <c r="H32" s="241"/>
    </row>
    <row r="36" spans="5:6" ht="14.25">
      <c r="E36" s="179" t="s">
        <v>195</v>
      </c>
      <c r="F36" s="180"/>
    </row>
    <row r="37" spans="5:6" ht="14.25">
      <c r="E37" s="180" t="s">
        <v>344</v>
      </c>
      <c r="F37" s="180"/>
    </row>
  </sheetData>
  <mergeCells count="1">
    <mergeCell ref="B31:E31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56"/>
  <sheetViews>
    <sheetView workbookViewId="0">
      <selection sqref="A1:E38"/>
    </sheetView>
  </sheetViews>
  <sheetFormatPr defaultRowHeight="12.75"/>
  <cols>
    <col min="1" max="1" width="9.140625" style="74"/>
    <col min="2" max="2" width="38.42578125" style="74" customWidth="1"/>
    <col min="3" max="3" width="9.7109375" style="74" customWidth="1"/>
    <col min="4" max="4" width="13.140625" style="74" customWidth="1"/>
    <col min="5" max="5" width="11.28515625" style="74" bestFit="1" customWidth="1"/>
    <col min="6" max="8" width="9.140625" style="74"/>
    <col min="9" max="9" width="37.85546875" style="74" customWidth="1"/>
    <col min="10" max="10" width="9.140625" style="74"/>
    <col min="11" max="11" width="16.28515625" style="74" customWidth="1"/>
    <col min="12" max="258" width="9.140625" style="74"/>
    <col min="259" max="259" width="29.140625" style="74" bestFit="1" customWidth="1"/>
    <col min="260" max="260" width="11.42578125" style="74" customWidth="1"/>
    <col min="261" max="261" width="11.28515625" style="74" bestFit="1" customWidth="1"/>
    <col min="262" max="514" width="9.140625" style="74"/>
    <col min="515" max="515" width="29.140625" style="74" bestFit="1" customWidth="1"/>
    <col min="516" max="516" width="11.42578125" style="74" customWidth="1"/>
    <col min="517" max="517" width="11.28515625" style="74" bestFit="1" customWidth="1"/>
    <col min="518" max="770" width="9.140625" style="74"/>
    <col min="771" max="771" width="29.140625" style="74" bestFit="1" customWidth="1"/>
    <col min="772" max="772" width="11.42578125" style="74" customWidth="1"/>
    <col min="773" max="773" width="11.28515625" style="74" bestFit="1" customWidth="1"/>
    <col min="774" max="1026" width="9.140625" style="74"/>
    <col min="1027" max="1027" width="29.140625" style="74" bestFit="1" customWidth="1"/>
    <col min="1028" max="1028" width="11.42578125" style="74" customWidth="1"/>
    <col min="1029" max="1029" width="11.28515625" style="74" bestFit="1" customWidth="1"/>
    <col min="1030" max="1282" width="9.140625" style="74"/>
    <col min="1283" max="1283" width="29.140625" style="74" bestFit="1" customWidth="1"/>
    <col min="1284" max="1284" width="11.42578125" style="74" customWidth="1"/>
    <col min="1285" max="1285" width="11.28515625" style="74" bestFit="1" customWidth="1"/>
    <col min="1286" max="1538" width="9.140625" style="74"/>
    <col min="1539" max="1539" width="29.140625" style="74" bestFit="1" customWidth="1"/>
    <col min="1540" max="1540" width="11.42578125" style="74" customWidth="1"/>
    <col min="1541" max="1541" width="11.28515625" style="74" bestFit="1" customWidth="1"/>
    <col min="1542" max="1794" width="9.140625" style="74"/>
    <col min="1795" max="1795" width="29.140625" style="74" bestFit="1" customWidth="1"/>
    <col min="1796" max="1796" width="11.42578125" style="74" customWidth="1"/>
    <col min="1797" max="1797" width="11.28515625" style="74" bestFit="1" customWidth="1"/>
    <col min="1798" max="2050" width="9.140625" style="74"/>
    <col min="2051" max="2051" width="29.140625" style="74" bestFit="1" customWidth="1"/>
    <col min="2052" max="2052" width="11.42578125" style="74" customWidth="1"/>
    <col min="2053" max="2053" width="11.28515625" style="74" bestFit="1" customWidth="1"/>
    <col min="2054" max="2306" width="9.140625" style="74"/>
    <col min="2307" max="2307" width="29.140625" style="74" bestFit="1" customWidth="1"/>
    <col min="2308" max="2308" width="11.42578125" style="74" customWidth="1"/>
    <col min="2309" max="2309" width="11.28515625" style="74" bestFit="1" customWidth="1"/>
    <col min="2310" max="2562" width="9.140625" style="74"/>
    <col min="2563" max="2563" width="29.140625" style="74" bestFit="1" customWidth="1"/>
    <col min="2564" max="2564" width="11.42578125" style="74" customWidth="1"/>
    <col min="2565" max="2565" width="11.28515625" style="74" bestFit="1" customWidth="1"/>
    <col min="2566" max="2818" width="9.140625" style="74"/>
    <col min="2819" max="2819" width="29.140625" style="74" bestFit="1" customWidth="1"/>
    <col min="2820" max="2820" width="11.42578125" style="74" customWidth="1"/>
    <col min="2821" max="2821" width="11.28515625" style="74" bestFit="1" customWidth="1"/>
    <col min="2822" max="3074" width="9.140625" style="74"/>
    <col min="3075" max="3075" width="29.140625" style="74" bestFit="1" customWidth="1"/>
    <col min="3076" max="3076" width="11.42578125" style="74" customWidth="1"/>
    <col min="3077" max="3077" width="11.28515625" style="74" bestFit="1" customWidth="1"/>
    <col min="3078" max="3330" width="9.140625" style="74"/>
    <col min="3331" max="3331" width="29.140625" style="74" bestFit="1" customWidth="1"/>
    <col min="3332" max="3332" width="11.42578125" style="74" customWidth="1"/>
    <col min="3333" max="3333" width="11.28515625" style="74" bestFit="1" customWidth="1"/>
    <col min="3334" max="3586" width="9.140625" style="74"/>
    <col min="3587" max="3587" width="29.140625" style="74" bestFit="1" customWidth="1"/>
    <col min="3588" max="3588" width="11.42578125" style="74" customWidth="1"/>
    <col min="3589" max="3589" width="11.28515625" style="74" bestFit="1" customWidth="1"/>
    <col min="3590" max="3842" width="9.140625" style="74"/>
    <col min="3843" max="3843" width="29.140625" style="74" bestFit="1" customWidth="1"/>
    <col min="3844" max="3844" width="11.42578125" style="74" customWidth="1"/>
    <col min="3845" max="3845" width="11.28515625" style="74" bestFit="1" customWidth="1"/>
    <col min="3846" max="4098" width="9.140625" style="74"/>
    <col min="4099" max="4099" width="29.140625" style="74" bestFit="1" customWidth="1"/>
    <col min="4100" max="4100" width="11.42578125" style="74" customWidth="1"/>
    <col min="4101" max="4101" width="11.28515625" style="74" bestFit="1" customWidth="1"/>
    <col min="4102" max="4354" width="9.140625" style="74"/>
    <col min="4355" max="4355" width="29.140625" style="74" bestFit="1" customWidth="1"/>
    <col min="4356" max="4356" width="11.42578125" style="74" customWidth="1"/>
    <col min="4357" max="4357" width="11.28515625" style="74" bestFit="1" customWidth="1"/>
    <col min="4358" max="4610" width="9.140625" style="74"/>
    <col min="4611" max="4611" width="29.140625" style="74" bestFit="1" customWidth="1"/>
    <col min="4612" max="4612" width="11.42578125" style="74" customWidth="1"/>
    <col min="4613" max="4613" width="11.28515625" style="74" bestFit="1" customWidth="1"/>
    <col min="4614" max="4866" width="9.140625" style="74"/>
    <col min="4867" max="4867" width="29.140625" style="74" bestFit="1" customWidth="1"/>
    <col min="4868" max="4868" width="11.42578125" style="74" customWidth="1"/>
    <col min="4869" max="4869" width="11.28515625" style="74" bestFit="1" customWidth="1"/>
    <col min="4870" max="5122" width="9.140625" style="74"/>
    <col min="5123" max="5123" width="29.140625" style="74" bestFit="1" customWidth="1"/>
    <col min="5124" max="5124" width="11.42578125" style="74" customWidth="1"/>
    <col min="5125" max="5125" width="11.28515625" style="74" bestFit="1" customWidth="1"/>
    <col min="5126" max="5378" width="9.140625" style="74"/>
    <col min="5379" max="5379" width="29.140625" style="74" bestFit="1" customWidth="1"/>
    <col min="5380" max="5380" width="11.42578125" style="74" customWidth="1"/>
    <col min="5381" max="5381" width="11.28515625" style="74" bestFit="1" customWidth="1"/>
    <col min="5382" max="5634" width="9.140625" style="74"/>
    <col min="5635" max="5635" width="29.140625" style="74" bestFit="1" customWidth="1"/>
    <col min="5636" max="5636" width="11.42578125" style="74" customWidth="1"/>
    <col min="5637" max="5637" width="11.28515625" style="74" bestFit="1" customWidth="1"/>
    <col min="5638" max="5890" width="9.140625" style="74"/>
    <col min="5891" max="5891" width="29.140625" style="74" bestFit="1" customWidth="1"/>
    <col min="5892" max="5892" width="11.42578125" style="74" customWidth="1"/>
    <col min="5893" max="5893" width="11.28515625" style="74" bestFit="1" customWidth="1"/>
    <col min="5894" max="6146" width="9.140625" style="74"/>
    <col min="6147" max="6147" width="29.140625" style="74" bestFit="1" customWidth="1"/>
    <col min="6148" max="6148" width="11.42578125" style="74" customWidth="1"/>
    <col min="6149" max="6149" width="11.28515625" style="74" bestFit="1" customWidth="1"/>
    <col min="6150" max="6402" width="9.140625" style="74"/>
    <col min="6403" max="6403" width="29.140625" style="74" bestFit="1" customWidth="1"/>
    <col min="6404" max="6404" width="11.42578125" style="74" customWidth="1"/>
    <col min="6405" max="6405" width="11.28515625" style="74" bestFit="1" customWidth="1"/>
    <col min="6406" max="6658" width="9.140625" style="74"/>
    <col min="6659" max="6659" width="29.140625" style="74" bestFit="1" customWidth="1"/>
    <col min="6660" max="6660" width="11.42578125" style="74" customWidth="1"/>
    <col min="6661" max="6661" width="11.28515625" style="74" bestFit="1" customWidth="1"/>
    <col min="6662" max="6914" width="9.140625" style="74"/>
    <col min="6915" max="6915" width="29.140625" style="74" bestFit="1" customWidth="1"/>
    <col min="6916" max="6916" width="11.42578125" style="74" customWidth="1"/>
    <col min="6917" max="6917" width="11.28515625" style="74" bestFit="1" customWidth="1"/>
    <col min="6918" max="7170" width="9.140625" style="74"/>
    <col min="7171" max="7171" width="29.140625" style="74" bestFit="1" customWidth="1"/>
    <col min="7172" max="7172" width="11.42578125" style="74" customWidth="1"/>
    <col min="7173" max="7173" width="11.28515625" style="74" bestFit="1" customWidth="1"/>
    <col min="7174" max="7426" width="9.140625" style="74"/>
    <col min="7427" max="7427" width="29.140625" style="74" bestFit="1" customWidth="1"/>
    <col min="7428" max="7428" width="11.42578125" style="74" customWidth="1"/>
    <col min="7429" max="7429" width="11.28515625" style="74" bestFit="1" customWidth="1"/>
    <col min="7430" max="7682" width="9.140625" style="74"/>
    <col min="7683" max="7683" width="29.140625" style="74" bestFit="1" customWidth="1"/>
    <col min="7684" max="7684" width="11.42578125" style="74" customWidth="1"/>
    <col min="7685" max="7685" width="11.28515625" style="74" bestFit="1" customWidth="1"/>
    <col min="7686" max="7938" width="9.140625" style="74"/>
    <col min="7939" max="7939" width="29.140625" style="74" bestFit="1" customWidth="1"/>
    <col min="7940" max="7940" width="11.42578125" style="74" customWidth="1"/>
    <col min="7941" max="7941" width="11.28515625" style="74" bestFit="1" customWidth="1"/>
    <col min="7942" max="8194" width="9.140625" style="74"/>
    <col min="8195" max="8195" width="29.140625" style="74" bestFit="1" customWidth="1"/>
    <col min="8196" max="8196" width="11.42578125" style="74" customWidth="1"/>
    <col min="8197" max="8197" width="11.28515625" style="74" bestFit="1" customWidth="1"/>
    <col min="8198" max="8450" width="9.140625" style="74"/>
    <col min="8451" max="8451" width="29.140625" style="74" bestFit="1" customWidth="1"/>
    <col min="8452" max="8452" width="11.42578125" style="74" customWidth="1"/>
    <col min="8453" max="8453" width="11.28515625" style="74" bestFit="1" customWidth="1"/>
    <col min="8454" max="8706" width="9.140625" style="74"/>
    <col min="8707" max="8707" width="29.140625" style="74" bestFit="1" customWidth="1"/>
    <col min="8708" max="8708" width="11.42578125" style="74" customWidth="1"/>
    <col min="8709" max="8709" width="11.28515625" style="74" bestFit="1" customWidth="1"/>
    <col min="8710" max="8962" width="9.140625" style="74"/>
    <col min="8963" max="8963" width="29.140625" style="74" bestFit="1" customWidth="1"/>
    <col min="8964" max="8964" width="11.42578125" style="74" customWidth="1"/>
    <col min="8965" max="8965" width="11.28515625" style="74" bestFit="1" customWidth="1"/>
    <col min="8966" max="9218" width="9.140625" style="74"/>
    <col min="9219" max="9219" width="29.140625" style="74" bestFit="1" customWidth="1"/>
    <col min="9220" max="9220" width="11.42578125" style="74" customWidth="1"/>
    <col min="9221" max="9221" width="11.28515625" style="74" bestFit="1" customWidth="1"/>
    <col min="9222" max="9474" width="9.140625" style="74"/>
    <col min="9475" max="9475" width="29.140625" style="74" bestFit="1" customWidth="1"/>
    <col min="9476" max="9476" width="11.42578125" style="74" customWidth="1"/>
    <col min="9477" max="9477" width="11.28515625" style="74" bestFit="1" customWidth="1"/>
    <col min="9478" max="9730" width="9.140625" style="74"/>
    <col min="9731" max="9731" width="29.140625" style="74" bestFit="1" customWidth="1"/>
    <col min="9732" max="9732" width="11.42578125" style="74" customWidth="1"/>
    <col min="9733" max="9733" width="11.28515625" style="74" bestFit="1" customWidth="1"/>
    <col min="9734" max="9986" width="9.140625" style="74"/>
    <col min="9987" max="9987" width="29.140625" style="74" bestFit="1" customWidth="1"/>
    <col min="9988" max="9988" width="11.42578125" style="74" customWidth="1"/>
    <col min="9989" max="9989" width="11.28515625" style="74" bestFit="1" customWidth="1"/>
    <col min="9990" max="10242" width="9.140625" style="74"/>
    <col min="10243" max="10243" width="29.140625" style="74" bestFit="1" customWidth="1"/>
    <col min="10244" max="10244" width="11.42578125" style="74" customWidth="1"/>
    <col min="10245" max="10245" width="11.28515625" style="74" bestFit="1" customWidth="1"/>
    <col min="10246" max="10498" width="9.140625" style="74"/>
    <col min="10499" max="10499" width="29.140625" style="74" bestFit="1" customWidth="1"/>
    <col min="10500" max="10500" width="11.42578125" style="74" customWidth="1"/>
    <col min="10501" max="10501" width="11.28515625" style="74" bestFit="1" customWidth="1"/>
    <col min="10502" max="10754" width="9.140625" style="74"/>
    <col min="10755" max="10755" width="29.140625" style="74" bestFit="1" customWidth="1"/>
    <col min="10756" max="10756" width="11.42578125" style="74" customWidth="1"/>
    <col min="10757" max="10757" width="11.28515625" style="74" bestFit="1" customWidth="1"/>
    <col min="10758" max="11010" width="9.140625" style="74"/>
    <col min="11011" max="11011" width="29.140625" style="74" bestFit="1" customWidth="1"/>
    <col min="11012" max="11012" width="11.42578125" style="74" customWidth="1"/>
    <col min="11013" max="11013" width="11.28515625" style="74" bestFit="1" customWidth="1"/>
    <col min="11014" max="11266" width="9.140625" style="74"/>
    <col min="11267" max="11267" width="29.140625" style="74" bestFit="1" customWidth="1"/>
    <col min="11268" max="11268" width="11.42578125" style="74" customWidth="1"/>
    <col min="11269" max="11269" width="11.28515625" style="74" bestFit="1" customWidth="1"/>
    <col min="11270" max="11522" width="9.140625" style="74"/>
    <col min="11523" max="11523" width="29.140625" style="74" bestFit="1" customWidth="1"/>
    <col min="11524" max="11524" width="11.42578125" style="74" customWidth="1"/>
    <col min="11525" max="11525" width="11.28515625" style="74" bestFit="1" customWidth="1"/>
    <col min="11526" max="11778" width="9.140625" style="74"/>
    <col min="11779" max="11779" width="29.140625" style="74" bestFit="1" customWidth="1"/>
    <col min="11780" max="11780" width="11.42578125" style="74" customWidth="1"/>
    <col min="11781" max="11781" width="11.28515625" style="74" bestFit="1" customWidth="1"/>
    <col min="11782" max="12034" width="9.140625" style="74"/>
    <col min="12035" max="12035" width="29.140625" style="74" bestFit="1" customWidth="1"/>
    <col min="12036" max="12036" width="11.42578125" style="74" customWidth="1"/>
    <col min="12037" max="12037" width="11.28515625" style="74" bestFit="1" customWidth="1"/>
    <col min="12038" max="12290" width="9.140625" style="74"/>
    <col min="12291" max="12291" width="29.140625" style="74" bestFit="1" customWidth="1"/>
    <col min="12292" max="12292" width="11.42578125" style="74" customWidth="1"/>
    <col min="12293" max="12293" width="11.28515625" style="74" bestFit="1" customWidth="1"/>
    <col min="12294" max="12546" width="9.140625" style="74"/>
    <col min="12547" max="12547" width="29.140625" style="74" bestFit="1" customWidth="1"/>
    <col min="12548" max="12548" width="11.42578125" style="74" customWidth="1"/>
    <col min="12549" max="12549" width="11.28515625" style="74" bestFit="1" customWidth="1"/>
    <col min="12550" max="12802" width="9.140625" style="74"/>
    <col min="12803" max="12803" width="29.140625" style="74" bestFit="1" customWidth="1"/>
    <col min="12804" max="12804" width="11.42578125" style="74" customWidth="1"/>
    <col min="12805" max="12805" width="11.28515625" style="74" bestFit="1" customWidth="1"/>
    <col min="12806" max="13058" width="9.140625" style="74"/>
    <col min="13059" max="13059" width="29.140625" style="74" bestFit="1" customWidth="1"/>
    <col min="13060" max="13060" width="11.42578125" style="74" customWidth="1"/>
    <col min="13061" max="13061" width="11.28515625" style="74" bestFit="1" customWidth="1"/>
    <col min="13062" max="13314" width="9.140625" style="74"/>
    <col min="13315" max="13315" width="29.140625" style="74" bestFit="1" customWidth="1"/>
    <col min="13316" max="13316" width="11.42578125" style="74" customWidth="1"/>
    <col min="13317" max="13317" width="11.28515625" style="74" bestFit="1" customWidth="1"/>
    <col min="13318" max="13570" width="9.140625" style="74"/>
    <col min="13571" max="13571" width="29.140625" style="74" bestFit="1" customWidth="1"/>
    <col min="13572" max="13572" width="11.42578125" style="74" customWidth="1"/>
    <col min="13573" max="13573" width="11.28515625" style="74" bestFit="1" customWidth="1"/>
    <col min="13574" max="13826" width="9.140625" style="74"/>
    <col min="13827" max="13827" width="29.140625" style="74" bestFit="1" customWidth="1"/>
    <col min="13828" max="13828" width="11.42578125" style="74" customWidth="1"/>
    <col min="13829" max="13829" width="11.28515625" style="74" bestFit="1" customWidth="1"/>
    <col min="13830" max="14082" width="9.140625" style="74"/>
    <col min="14083" max="14083" width="29.140625" style="74" bestFit="1" customWidth="1"/>
    <col min="14084" max="14084" width="11.42578125" style="74" customWidth="1"/>
    <col min="14085" max="14085" width="11.28515625" style="74" bestFit="1" customWidth="1"/>
    <col min="14086" max="14338" width="9.140625" style="74"/>
    <col min="14339" max="14339" width="29.140625" style="74" bestFit="1" customWidth="1"/>
    <col min="14340" max="14340" width="11.42578125" style="74" customWidth="1"/>
    <col min="14341" max="14341" width="11.28515625" style="74" bestFit="1" customWidth="1"/>
    <col min="14342" max="14594" width="9.140625" style="74"/>
    <col min="14595" max="14595" width="29.140625" style="74" bestFit="1" customWidth="1"/>
    <col min="14596" max="14596" width="11.42578125" style="74" customWidth="1"/>
    <col min="14597" max="14597" width="11.28515625" style="74" bestFit="1" customWidth="1"/>
    <col min="14598" max="14850" width="9.140625" style="74"/>
    <col min="14851" max="14851" width="29.140625" style="74" bestFit="1" customWidth="1"/>
    <col min="14852" max="14852" width="11.42578125" style="74" customWidth="1"/>
    <col min="14853" max="14853" width="11.28515625" style="74" bestFit="1" customWidth="1"/>
    <col min="14854" max="15106" width="9.140625" style="74"/>
    <col min="15107" max="15107" width="29.140625" style="74" bestFit="1" customWidth="1"/>
    <col min="15108" max="15108" width="11.42578125" style="74" customWidth="1"/>
    <col min="15109" max="15109" width="11.28515625" style="74" bestFit="1" customWidth="1"/>
    <col min="15110" max="15362" width="9.140625" style="74"/>
    <col min="15363" max="15363" width="29.140625" style="74" bestFit="1" customWidth="1"/>
    <col min="15364" max="15364" width="11.42578125" style="74" customWidth="1"/>
    <col min="15365" max="15365" width="11.28515625" style="74" bestFit="1" customWidth="1"/>
    <col min="15366" max="15618" width="9.140625" style="74"/>
    <col min="15619" max="15619" width="29.140625" style="74" bestFit="1" customWidth="1"/>
    <col min="15620" max="15620" width="11.42578125" style="74" customWidth="1"/>
    <col min="15621" max="15621" width="11.28515625" style="74" bestFit="1" customWidth="1"/>
    <col min="15622" max="15874" width="9.140625" style="74"/>
    <col min="15875" max="15875" width="29.140625" style="74" bestFit="1" customWidth="1"/>
    <col min="15876" max="15876" width="11.42578125" style="74" customWidth="1"/>
    <col min="15877" max="15877" width="11.28515625" style="74" bestFit="1" customWidth="1"/>
    <col min="15878" max="16130" width="9.140625" style="74"/>
    <col min="16131" max="16131" width="29.140625" style="74" bestFit="1" customWidth="1"/>
    <col min="16132" max="16132" width="11.42578125" style="74" customWidth="1"/>
    <col min="16133" max="16133" width="11.28515625" style="74" bestFit="1" customWidth="1"/>
    <col min="16134" max="16384" width="9.140625" style="74"/>
  </cols>
  <sheetData>
    <row r="2" spans="1:12" ht="15.75">
      <c r="B2" s="233" t="s">
        <v>348</v>
      </c>
      <c r="C2" s="234"/>
      <c r="D2" s="75"/>
    </row>
    <row r="3" spans="1:12" ht="15.75">
      <c r="B3" s="181" t="s">
        <v>349</v>
      </c>
      <c r="C3" s="181"/>
      <c r="D3" s="75"/>
      <c r="H3" s="254"/>
      <c r="I3" s="252"/>
      <c r="J3" s="253"/>
      <c r="K3" s="254"/>
      <c r="L3" s="254"/>
    </row>
    <row r="4" spans="1:12">
      <c r="B4" s="181"/>
      <c r="C4" s="181"/>
      <c r="D4" s="75"/>
      <c r="H4" s="254"/>
      <c r="I4" s="255"/>
      <c r="J4" s="255"/>
      <c r="K4" s="254"/>
      <c r="L4" s="254"/>
    </row>
    <row r="5" spans="1:12">
      <c r="B5" s="181" t="s">
        <v>390</v>
      </c>
      <c r="C5" s="181"/>
      <c r="D5" s="75">
        <v>2016</v>
      </c>
      <c r="H5" s="254"/>
      <c r="I5" s="255"/>
      <c r="J5" s="255"/>
      <c r="K5" s="254"/>
      <c r="L5" s="254"/>
    </row>
    <row r="6" spans="1:12">
      <c r="B6" s="181"/>
      <c r="C6" s="181"/>
      <c r="D6" s="75"/>
      <c r="H6" s="254"/>
      <c r="I6" s="255"/>
      <c r="J6" s="255"/>
      <c r="K6" s="254"/>
      <c r="L6" s="254"/>
    </row>
    <row r="7" spans="1:12">
      <c r="A7" s="242">
        <v>1</v>
      </c>
      <c r="B7" s="242" t="s">
        <v>369</v>
      </c>
      <c r="C7" s="242"/>
      <c r="D7" s="265">
        <v>16933139</v>
      </c>
      <c r="E7" s="242"/>
      <c r="H7" s="254"/>
      <c r="I7" s="255"/>
      <c r="J7" s="255"/>
      <c r="K7" s="254"/>
      <c r="L7" s="254"/>
    </row>
    <row r="8" spans="1:12">
      <c r="A8" s="242">
        <v>2</v>
      </c>
      <c r="B8" s="242" t="s">
        <v>370</v>
      </c>
      <c r="C8" s="243"/>
      <c r="D8" s="265">
        <v>5638780</v>
      </c>
      <c r="E8" s="242"/>
      <c r="H8" s="254"/>
      <c r="I8" s="254"/>
      <c r="J8" s="254"/>
      <c r="K8" s="258"/>
      <c r="L8" s="254"/>
    </row>
    <row r="9" spans="1:12">
      <c r="A9" s="242">
        <v>3</v>
      </c>
      <c r="B9" s="242" t="s">
        <v>371</v>
      </c>
      <c r="C9" s="243"/>
      <c r="D9" s="265">
        <v>3962415</v>
      </c>
      <c r="E9" s="242"/>
      <c r="H9" s="254"/>
      <c r="I9" s="254"/>
      <c r="J9" s="255"/>
      <c r="K9" s="258"/>
      <c r="L9" s="254"/>
    </row>
    <row r="10" spans="1:12">
      <c r="A10" s="242">
        <v>4</v>
      </c>
      <c r="B10" s="242" t="s">
        <v>372</v>
      </c>
      <c r="C10" s="243"/>
      <c r="D10" s="265">
        <v>1014000</v>
      </c>
      <c r="E10" s="242"/>
      <c r="H10" s="254"/>
      <c r="I10" s="254"/>
      <c r="J10" s="255"/>
      <c r="K10" s="258"/>
      <c r="L10" s="254"/>
    </row>
    <row r="11" spans="1:12">
      <c r="A11" s="242">
        <v>5</v>
      </c>
      <c r="B11" s="242" t="s">
        <v>373</v>
      </c>
      <c r="C11" s="243"/>
      <c r="D11" s="265">
        <v>8996608</v>
      </c>
      <c r="E11" s="242"/>
      <c r="H11" s="254"/>
      <c r="I11" s="254"/>
      <c r="J11" s="255"/>
      <c r="K11" s="258"/>
      <c r="L11" s="254"/>
    </row>
    <row r="12" spans="1:12">
      <c r="A12" s="242">
        <v>6</v>
      </c>
      <c r="B12" s="245" t="s">
        <v>374</v>
      </c>
      <c r="C12" s="243"/>
      <c r="D12" s="265">
        <v>11845900</v>
      </c>
      <c r="E12" s="242"/>
      <c r="H12" s="254"/>
      <c r="I12" s="254"/>
      <c r="J12" s="255"/>
      <c r="K12" s="259"/>
      <c r="L12" s="254"/>
    </row>
    <row r="13" spans="1:12" ht="15">
      <c r="A13" s="242">
        <v>7</v>
      </c>
      <c r="B13" s="242" t="s">
        <v>375</v>
      </c>
      <c r="C13" s="242"/>
      <c r="D13" s="266">
        <v>3679881</v>
      </c>
      <c r="E13" s="242"/>
      <c r="H13" s="254"/>
      <c r="I13" s="257"/>
      <c r="J13" s="255"/>
      <c r="K13" s="259"/>
      <c r="L13" s="254"/>
    </row>
    <row r="14" spans="1:12" ht="15">
      <c r="A14" s="242">
        <v>9</v>
      </c>
      <c r="B14" s="242" t="s">
        <v>376</v>
      </c>
      <c r="C14" s="242"/>
      <c r="D14" s="266">
        <v>12587960</v>
      </c>
      <c r="E14" s="242"/>
      <c r="H14" s="254"/>
      <c r="I14" s="254"/>
      <c r="J14" s="254"/>
      <c r="K14" s="260"/>
      <c r="L14" s="254"/>
    </row>
    <row r="15" spans="1:12" ht="15">
      <c r="A15" s="242">
        <v>10</v>
      </c>
      <c r="B15" s="242" t="s">
        <v>377</v>
      </c>
      <c r="C15" s="242"/>
      <c r="D15" s="266">
        <v>3018094</v>
      </c>
      <c r="E15" s="242"/>
      <c r="H15" s="254"/>
      <c r="I15" s="254"/>
      <c r="J15" s="254"/>
      <c r="K15" s="260"/>
      <c r="L15" s="254"/>
    </row>
    <row r="16" spans="1:12" ht="15">
      <c r="A16" s="242">
        <v>11</v>
      </c>
      <c r="B16" s="242" t="s">
        <v>378</v>
      </c>
      <c r="C16" s="242"/>
      <c r="D16" s="266">
        <v>3589583</v>
      </c>
      <c r="E16" s="242"/>
      <c r="H16" s="254"/>
      <c r="I16" s="254"/>
      <c r="J16" s="254"/>
      <c r="K16" s="260"/>
      <c r="L16" s="254"/>
    </row>
    <row r="17" spans="1:12" ht="15">
      <c r="A17" s="242">
        <v>13</v>
      </c>
      <c r="B17" s="242" t="s">
        <v>379</v>
      </c>
      <c r="C17" s="242"/>
      <c r="D17" s="266">
        <v>436360</v>
      </c>
      <c r="E17" s="242"/>
      <c r="H17" s="254"/>
      <c r="I17" s="254"/>
      <c r="J17" s="254"/>
      <c r="K17" s="261"/>
      <c r="L17" s="254"/>
    </row>
    <row r="18" spans="1:12" ht="15">
      <c r="A18" s="242">
        <v>14</v>
      </c>
      <c r="B18" s="242" t="s">
        <v>380</v>
      </c>
      <c r="C18" s="242"/>
      <c r="D18" s="266">
        <v>1125062</v>
      </c>
      <c r="E18" s="242"/>
      <c r="H18" s="254"/>
      <c r="I18" s="254"/>
      <c r="J18" s="254"/>
      <c r="K18" s="261"/>
      <c r="L18" s="254"/>
    </row>
    <row r="19" spans="1:12" ht="15">
      <c r="A19" s="242">
        <v>15</v>
      </c>
      <c r="B19" s="242" t="s">
        <v>381</v>
      </c>
      <c r="C19" s="242"/>
      <c r="D19" s="266">
        <v>1050892</v>
      </c>
      <c r="E19" s="242"/>
      <c r="H19" s="254"/>
      <c r="I19" s="254"/>
      <c r="J19" s="254"/>
      <c r="K19" s="260"/>
      <c r="L19" s="254"/>
    </row>
    <row r="20" spans="1:12" ht="15">
      <c r="A20" s="242">
        <v>16</v>
      </c>
      <c r="B20" s="242" t="s">
        <v>382</v>
      </c>
      <c r="C20" s="242"/>
      <c r="D20" s="266">
        <v>1108956</v>
      </c>
      <c r="E20" s="242"/>
      <c r="H20" s="254"/>
      <c r="I20" s="254"/>
      <c r="J20" s="254"/>
      <c r="K20" s="260"/>
      <c r="L20" s="254"/>
    </row>
    <row r="21" spans="1:12" ht="15">
      <c r="A21" s="242">
        <v>17</v>
      </c>
      <c r="B21" s="242" t="s">
        <v>383</v>
      </c>
      <c r="C21" s="242"/>
      <c r="D21" s="266">
        <v>898578</v>
      </c>
      <c r="E21" s="242"/>
      <c r="H21" s="254"/>
      <c r="I21" s="254"/>
      <c r="J21" s="254"/>
      <c r="K21" s="260"/>
      <c r="L21" s="254"/>
    </row>
    <row r="22" spans="1:12" ht="15">
      <c r="A22" s="242">
        <v>18</v>
      </c>
      <c r="B22" s="242" t="s">
        <v>384</v>
      </c>
      <c r="C22" s="242"/>
      <c r="D22" s="266">
        <v>333698</v>
      </c>
      <c r="E22" s="242"/>
      <c r="H22" s="254"/>
      <c r="I22" s="254"/>
      <c r="J22" s="254"/>
      <c r="K22" s="260"/>
      <c r="L22" s="254"/>
    </row>
    <row r="23" spans="1:12" ht="15">
      <c r="A23" s="242">
        <v>19</v>
      </c>
      <c r="B23" s="242" t="s">
        <v>385</v>
      </c>
      <c r="C23" s="242"/>
      <c r="D23" s="266">
        <v>599395</v>
      </c>
      <c r="E23" s="242"/>
      <c r="H23" s="254"/>
      <c r="I23" s="254"/>
      <c r="J23" s="254"/>
      <c r="K23" s="260"/>
      <c r="L23" s="254"/>
    </row>
    <row r="24" spans="1:12" ht="15">
      <c r="A24" s="242">
        <v>20</v>
      </c>
      <c r="B24" s="242" t="s">
        <v>386</v>
      </c>
      <c r="C24" s="242"/>
      <c r="D24" s="266">
        <v>19041956</v>
      </c>
      <c r="E24" s="242"/>
      <c r="H24" s="254"/>
      <c r="I24" s="254"/>
      <c r="J24" s="254"/>
      <c r="K24" s="260"/>
      <c r="L24" s="254"/>
    </row>
    <row r="25" spans="1:12" ht="15">
      <c r="A25" s="242"/>
      <c r="B25" s="242" t="s">
        <v>429</v>
      </c>
      <c r="C25" s="242"/>
      <c r="D25" s="266">
        <v>60917</v>
      </c>
      <c r="E25" s="242"/>
      <c r="H25" s="254"/>
      <c r="I25" s="254"/>
      <c r="J25" s="254"/>
      <c r="K25" s="260"/>
      <c r="L25" s="254"/>
    </row>
    <row r="26" spans="1:12" ht="15">
      <c r="A26" s="242"/>
      <c r="B26" s="242" t="s">
        <v>432</v>
      </c>
      <c r="C26" s="242"/>
      <c r="D26" s="266">
        <v>646440</v>
      </c>
      <c r="E26" s="242"/>
      <c r="H26" s="254"/>
      <c r="I26" s="254"/>
      <c r="J26" s="254"/>
      <c r="K26" s="260"/>
      <c r="L26" s="254"/>
    </row>
    <row r="27" spans="1:12" ht="15">
      <c r="A27" s="242"/>
      <c r="B27" s="242" t="s">
        <v>433</v>
      </c>
      <c r="C27" s="242"/>
      <c r="D27" s="266">
        <v>5655144</v>
      </c>
      <c r="E27" s="242"/>
      <c r="H27" s="254"/>
      <c r="I27" s="254"/>
      <c r="J27" s="254"/>
      <c r="K27" s="260"/>
      <c r="L27" s="254"/>
    </row>
    <row r="28" spans="1:12" ht="15">
      <c r="A28" s="242"/>
      <c r="B28" s="242" t="s">
        <v>434</v>
      </c>
      <c r="C28" s="242"/>
      <c r="D28" s="266">
        <v>7182</v>
      </c>
      <c r="E28" s="242"/>
      <c r="H28" s="254"/>
      <c r="I28" s="254"/>
      <c r="J28" s="254"/>
      <c r="K28" s="260"/>
      <c r="L28" s="254"/>
    </row>
    <row r="29" spans="1:12" ht="15">
      <c r="A29" s="242"/>
      <c r="B29" s="242" t="s">
        <v>435</v>
      </c>
      <c r="C29" s="242"/>
      <c r="D29" s="244">
        <v>16411</v>
      </c>
      <c r="E29" s="242"/>
      <c r="H29" s="254"/>
      <c r="I29" s="254"/>
      <c r="J29" s="254"/>
      <c r="K29" s="260"/>
      <c r="L29" s="254"/>
    </row>
    <row r="30" spans="1:12" ht="15">
      <c r="A30" s="242"/>
      <c r="B30" s="242"/>
      <c r="C30" s="242"/>
      <c r="D30" s="244"/>
      <c r="E30" s="242"/>
      <c r="H30" s="254"/>
      <c r="I30" s="254"/>
      <c r="J30" s="254"/>
      <c r="K30" s="256"/>
      <c r="L30" s="254"/>
    </row>
    <row r="31" spans="1:12" ht="15">
      <c r="A31" s="243"/>
      <c r="B31" s="243" t="s">
        <v>387</v>
      </c>
      <c r="C31" s="243"/>
      <c r="D31" s="247">
        <f>SUM(D7:D30)</f>
        <v>102247351</v>
      </c>
      <c r="E31" s="243"/>
      <c r="H31" s="254"/>
      <c r="I31" s="254"/>
      <c r="J31" s="254"/>
      <c r="K31" s="256"/>
      <c r="L31" s="254"/>
    </row>
    <row r="32" spans="1:12" ht="15">
      <c r="A32" s="181"/>
      <c r="B32" s="181"/>
      <c r="C32" s="181"/>
      <c r="D32" s="251"/>
      <c r="E32" s="181"/>
      <c r="H32" s="254"/>
      <c r="I32" s="254"/>
      <c r="J32" s="254"/>
      <c r="K32" s="256"/>
      <c r="L32" s="254"/>
    </row>
    <row r="33" spans="1:12" ht="15">
      <c r="A33" s="75"/>
      <c r="B33" s="75"/>
      <c r="C33" s="75"/>
      <c r="D33" s="187"/>
      <c r="E33" s="75"/>
      <c r="H33" s="255"/>
      <c r="I33" s="255"/>
      <c r="J33" s="255"/>
      <c r="K33" s="262"/>
      <c r="L33" s="255"/>
    </row>
    <row r="34" spans="1:12" ht="15">
      <c r="A34" s="75"/>
      <c r="B34" s="75"/>
      <c r="C34" s="75"/>
      <c r="D34" s="187"/>
      <c r="E34" s="75"/>
      <c r="H34" s="254"/>
      <c r="I34" s="254"/>
      <c r="J34" s="254"/>
      <c r="K34" s="256"/>
      <c r="L34" s="254"/>
    </row>
    <row r="35" spans="1:12" ht="15">
      <c r="A35" s="75"/>
      <c r="B35" s="75"/>
      <c r="C35" s="75"/>
      <c r="D35" s="187"/>
      <c r="E35" s="75"/>
      <c r="H35" s="254"/>
      <c r="I35" s="254"/>
      <c r="J35" s="254"/>
      <c r="K35" s="256"/>
      <c r="L35" s="254"/>
    </row>
    <row r="36" spans="1:12" ht="15">
      <c r="A36" s="75"/>
      <c r="B36" s="75"/>
      <c r="C36" s="179" t="s">
        <v>195</v>
      </c>
      <c r="D36" s="180"/>
      <c r="E36" s="75"/>
      <c r="H36" s="254"/>
      <c r="I36" s="254"/>
      <c r="J36" s="254"/>
      <c r="K36" s="256"/>
      <c r="L36" s="254"/>
    </row>
    <row r="37" spans="1:12" ht="15">
      <c r="A37" s="75"/>
      <c r="B37" s="75"/>
      <c r="C37" s="180" t="s">
        <v>344</v>
      </c>
      <c r="D37" s="180"/>
      <c r="E37" s="187"/>
      <c r="H37" s="254"/>
      <c r="I37" s="254"/>
      <c r="J37" s="263"/>
      <c r="K37" s="264"/>
      <c r="L37" s="254"/>
    </row>
    <row r="38" spans="1:12" ht="15">
      <c r="A38" s="75"/>
      <c r="B38" s="75"/>
      <c r="C38" s="118"/>
      <c r="D38" s="181"/>
      <c r="E38" s="187"/>
      <c r="H38" s="254"/>
      <c r="I38" s="254"/>
      <c r="J38" s="264"/>
      <c r="K38" s="264"/>
      <c r="L38" s="256"/>
    </row>
    <row r="39" spans="1:12" ht="15">
      <c r="A39" s="75"/>
      <c r="B39" s="75"/>
      <c r="C39" s="75"/>
      <c r="D39" s="181"/>
      <c r="E39" s="75"/>
      <c r="H39" s="254"/>
      <c r="I39" s="254"/>
      <c r="J39" s="257"/>
      <c r="K39" s="255"/>
      <c r="L39" s="256"/>
    </row>
    <row r="40" spans="1:12">
      <c r="A40" s="75"/>
      <c r="B40" s="75"/>
      <c r="C40" s="181"/>
      <c r="D40" s="203"/>
      <c r="E40" s="75"/>
    </row>
    <row r="41" spans="1:12">
      <c r="A41" s="75"/>
      <c r="B41" s="75"/>
      <c r="C41" s="75"/>
      <c r="D41" s="75"/>
      <c r="E41" s="75"/>
    </row>
    <row r="42" spans="1:12">
      <c r="A42" s="75"/>
      <c r="B42" s="75"/>
      <c r="C42" s="75"/>
      <c r="D42" s="75"/>
      <c r="E42" s="75"/>
    </row>
    <row r="43" spans="1:12">
      <c r="A43" s="75"/>
      <c r="B43" s="75"/>
      <c r="C43" s="75"/>
      <c r="D43" s="75"/>
      <c r="E43" s="75"/>
    </row>
    <row r="44" spans="1:12">
      <c r="A44" s="75"/>
      <c r="B44" s="75"/>
      <c r="C44" s="75"/>
      <c r="D44" s="75"/>
      <c r="E44" s="75"/>
    </row>
    <row r="45" spans="1:12">
      <c r="A45" s="75"/>
      <c r="B45" s="75"/>
      <c r="C45" s="75"/>
      <c r="D45" s="75"/>
      <c r="E45" s="75"/>
    </row>
    <row r="46" spans="1:12">
      <c r="A46" s="75"/>
      <c r="B46" s="75"/>
      <c r="C46" s="75"/>
      <c r="D46" s="75"/>
      <c r="E46" s="75"/>
    </row>
    <row r="47" spans="1:12">
      <c r="A47" s="75"/>
      <c r="B47" s="75"/>
      <c r="C47" s="75"/>
      <c r="D47" s="75"/>
      <c r="E47" s="75"/>
    </row>
    <row r="48" spans="1:12">
      <c r="A48" s="75"/>
      <c r="B48" s="75"/>
      <c r="C48" s="75"/>
      <c r="D48" s="75"/>
      <c r="E48" s="75"/>
    </row>
    <row r="49" spans="1:5">
      <c r="A49" s="75"/>
      <c r="B49" s="75"/>
      <c r="C49" s="75"/>
      <c r="D49" s="75"/>
      <c r="E49" s="75"/>
    </row>
    <row r="50" spans="1:5">
      <c r="A50" s="75"/>
      <c r="B50" s="75"/>
      <c r="C50" s="75"/>
      <c r="D50" s="75"/>
      <c r="E50" s="75"/>
    </row>
    <row r="51" spans="1:5">
      <c r="A51" s="75"/>
      <c r="B51" s="75"/>
      <c r="C51" s="75"/>
      <c r="D51" s="75"/>
      <c r="E51" s="75"/>
    </row>
    <row r="52" spans="1:5">
      <c r="A52" s="75"/>
      <c r="B52" s="75"/>
      <c r="C52" s="75"/>
      <c r="D52" s="75"/>
      <c r="E52" s="75"/>
    </row>
    <row r="53" spans="1:5">
      <c r="A53" s="75"/>
      <c r="B53" s="75"/>
      <c r="C53" s="75"/>
      <c r="D53" s="75"/>
      <c r="E53" s="75"/>
    </row>
    <row r="54" spans="1:5">
      <c r="A54" s="75"/>
      <c r="B54" s="75"/>
      <c r="C54" s="75"/>
      <c r="D54" s="75"/>
      <c r="E54" s="75"/>
    </row>
    <row r="55" spans="1:5">
      <c r="A55" s="75"/>
      <c r="B55" s="75"/>
      <c r="C55" s="75"/>
      <c r="D55" s="75"/>
      <c r="E55" s="75"/>
    </row>
    <row r="56" spans="1:5">
      <c r="A56" s="75"/>
      <c r="B56" s="75"/>
      <c r="C56" s="75"/>
      <c r="D56" s="75"/>
      <c r="E56" s="75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M66"/>
  <sheetViews>
    <sheetView topLeftCell="A31" workbookViewId="0">
      <selection sqref="A1:G52"/>
    </sheetView>
  </sheetViews>
  <sheetFormatPr defaultRowHeight="12.75"/>
  <cols>
    <col min="1" max="1" width="5.140625" style="74" customWidth="1"/>
    <col min="2" max="2" width="9.140625" style="74"/>
    <col min="3" max="3" width="29.140625" style="74" bestFit="1" customWidth="1"/>
    <col min="4" max="4" width="10.140625" style="74" customWidth="1"/>
    <col min="5" max="5" width="12.140625" style="74" customWidth="1"/>
    <col min="6" max="11" width="9.140625" style="74"/>
    <col min="12" max="12" width="27.85546875" style="74" customWidth="1"/>
    <col min="13" max="258" width="9.140625" style="74"/>
    <col min="259" max="259" width="29.140625" style="74" bestFit="1" customWidth="1"/>
    <col min="260" max="260" width="12.85546875" style="74" bestFit="1" customWidth="1"/>
    <col min="261" max="514" width="9.140625" style="74"/>
    <col min="515" max="515" width="29.140625" style="74" bestFit="1" customWidth="1"/>
    <col min="516" max="516" width="12.85546875" style="74" bestFit="1" customWidth="1"/>
    <col min="517" max="770" width="9.140625" style="74"/>
    <col min="771" max="771" width="29.140625" style="74" bestFit="1" customWidth="1"/>
    <col min="772" max="772" width="12.85546875" style="74" bestFit="1" customWidth="1"/>
    <col min="773" max="1026" width="9.140625" style="74"/>
    <col min="1027" max="1027" width="29.140625" style="74" bestFit="1" customWidth="1"/>
    <col min="1028" max="1028" width="12.85546875" style="74" bestFit="1" customWidth="1"/>
    <col min="1029" max="1282" width="9.140625" style="74"/>
    <col min="1283" max="1283" width="29.140625" style="74" bestFit="1" customWidth="1"/>
    <col min="1284" max="1284" width="12.85546875" style="74" bestFit="1" customWidth="1"/>
    <col min="1285" max="1538" width="9.140625" style="74"/>
    <col min="1539" max="1539" width="29.140625" style="74" bestFit="1" customWidth="1"/>
    <col min="1540" max="1540" width="12.85546875" style="74" bestFit="1" customWidth="1"/>
    <col min="1541" max="1794" width="9.140625" style="74"/>
    <col min="1795" max="1795" width="29.140625" style="74" bestFit="1" customWidth="1"/>
    <col min="1796" max="1796" width="12.85546875" style="74" bestFit="1" customWidth="1"/>
    <col min="1797" max="2050" width="9.140625" style="74"/>
    <col min="2051" max="2051" width="29.140625" style="74" bestFit="1" customWidth="1"/>
    <col min="2052" max="2052" width="12.85546875" style="74" bestFit="1" customWidth="1"/>
    <col min="2053" max="2306" width="9.140625" style="74"/>
    <col min="2307" max="2307" width="29.140625" style="74" bestFit="1" customWidth="1"/>
    <col min="2308" max="2308" width="12.85546875" style="74" bestFit="1" customWidth="1"/>
    <col min="2309" max="2562" width="9.140625" style="74"/>
    <col min="2563" max="2563" width="29.140625" style="74" bestFit="1" customWidth="1"/>
    <col min="2564" max="2564" width="12.85546875" style="74" bestFit="1" customWidth="1"/>
    <col min="2565" max="2818" width="9.140625" style="74"/>
    <col min="2819" max="2819" width="29.140625" style="74" bestFit="1" customWidth="1"/>
    <col min="2820" max="2820" width="12.85546875" style="74" bestFit="1" customWidth="1"/>
    <col min="2821" max="3074" width="9.140625" style="74"/>
    <col min="3075" max="3075" width="29.140625" style="74" bestFit="1" customWidth="1"/>
    <col min="3076" max="3076" width="12.85546875" style="74" bestFit="1" customWidth="1"/>
    <col min="3077" max="3330" width="9.140625" style="74"/>
    <col min="3331" max="3331" width="29.140625" style="74" bestFit="1" customWidth="1"/>
    <col min="3332" max="3332" width="12.85546875" style="74" bestFit="1" customWidth="1"/>
    <col min="3333" max="3586" width="9.140625" style="74"/>
    <col min="3587" max="3587" width="29.140625" style="74" bestFit="1" customWidth="1"/>
    <col min="3588" max="3588" width="12.85546875" style="74" bestFit="1" customWidth="1"/>
    <col min="3589" max="3842" width="9.140625" style="74"/>
    <col min="3843" max="3843" width="29.140625" style="74" bestFit="1" customWidth="1"/>
    <col min="3844" max="3844" width="12.85546875" style="74" bestFit="1" customWidth="1"/>
    <col min="3845" max="4098" width="9.140625" style="74"/>
    <col min="4099" max="4099" width="29.140625" style="74" bestFit="1" customWidth="1"/>
    <col min="4100" max="4100" width="12.85546875" style="74" bestFit="1" customWidth="1"/>
    <col min="4101" max="4354" width="9.140625" style="74"/>
    <col min="4355" max="4355" width="29.140625" style="74" bestFit="1" customWidth="1"/>
    <col min="4356" max="4356" width="12.85546875" style="74" bestFit="1" customWidth="1"/>
    <col min="4357" max="4610" width="9.140625" style="74"/>
    <col min="4611" max="4611" width="29.140625" style="74" bestFit="1" customWidth="1"/>
    <col min="4612" max="4612" width="12.85546875" style="74" bestFit="1" customWidth="1"/>
    <col min="4613" max="4866" width="9.140625" style="74"/>
    <col min="4867" max="4867" width="29.140625" style="74" bestFit="1" customWidth="1"/>
    <col min="4868" max="4868" width="12.85546875" style="74" bestFit="1" customWidth="1"/>
    <col min="4869" max="5122" width="9.140625" style="74"/>
    <col min="5123" max="5123" width="29.140625" style="74" bestFit="1" customWidth="1"/>
    <col min="5124" max="5124" width="12.85546875" style="74" bestFit="1" customWidth="1"/>
    <col min="5125" max="5378" width="9.140625" style="74"/>
    <col min="5379" max="5379" width="29.140625" style="74" bestFit="1" customWidth="1"/>
    <col min="5380" max="5380" width="12.85546875" style="74" bestFit="1" customWidth="1"/>
    <col min="5381" max="5634" width="9.140625" style="74"/>
    <col min="5635" max="5635" width="29.140625" style="74" bestFit="1" customWidth="1"/>
    <col min="5636" max="5636" width="12.85546875" style="74" bestFit="1" customWidth="1"/>
    <col min="5637" max="5890" width="9.140625" style="74"/>
    <col min="5891" max="5891" width="29.140625" style="74" bestFit="1" customWidth="1"/>
    <col min="5892" max="5892" width="12.85546875" style="74" bestFit="1" customWidth="1"/>
    <col min="5893" max="6146" width="9.140625" style="74"/>
    <col min="6147" max="6147" width="29.140625" style="74" bestFit="1" customWidth="1"/>
    <col min="6148" max="6148" width="12.85546875" style="74" bestFit="1" customWidth="1"/>
    <col min="6149" max="6402" width="9.140625" style="74"/>
    <col min="6403" max="6403" width="29.140625" style="74" bestFit="1" customWidth="1"/>
    <col min="6404" max="6404" width="12.85546875" style="74" bestFit="1" customWidth="1"/>
    <col min="6405" max="6658" width="9.140625" style="74"/>
    <col min="6659" max="6659" width="29.140625" style="74" bestFit="1" customWidth="1"/>
    <col min="6660" max="6660" width="12.85546875" style="74" bestFit="1" customWidth="1"/>
    <col min="6661" max="6914" width="9.140625" style="74"/>
    <col min="6915" max="6915" width="29.140625" style="74" bestFit="1" customWidth="1"/>
    <col min="6916" max="6916" width="12.85546875" style="74" bestFit="1" customWidth="1"/>
    <col min="6917" max="7170" width="9.140625" style="74"/>
    <col min="7171" max="7171" width="29.140625" style="74" bestFit="1" customWidth="1"/>
    <col min="7172" max="7172" width="12.85546875" style="74" bestFit="1" customWidth="1"/>
    <col min="7173" max="7426" width="9.140625" style="74"/>
    <col min="7427" max="7427" width="29.140625" style="74" bestFit="1" customWidth="1"/>
    <col min="7428" max="7428" width="12.85546875" style="74" bestFit="1" customWidth="1"/>
    <col min="7429" max="7682" width="9.140625" style="74"/>
    <col min="7683" max="7683" width="29.140625" style="74" bestFit="1" customWidth="1"/>
    <col min="7684" max="7684" width="12.85546875" style="74" bestFit="1" customWidth="1"/>
    <col min="7685" max="7938" width="9.140625" style="74"/>
    <col min="7939" max="7939" width="29.140625" style="74" bestFit="1" customWidth="1"/>
    <col min="7940" max="7940" width="12.85546875" style="74" bestFit="1" customWidth="1"/>
    <col min="7941" max="8194" width="9.140625" style="74"/>
    <col min="8195" max="8195" width="29.140625" style="74" bestFit="1" customWidth="1"/>
    <col min="8196" max="8196" width="12.85546875" style="74" bestFit="1" customWidth="1"/>
    <col min="8197" max="8450" width="9.140625" style="74"/>
    <col min="8451" max="8451" width="29.140625" style="74" bestFit="1" customWidth="1"/>
    <col min="8452" max="8452" width="12.85546875" style="74" bestFit="1" customWidth="1"/>
    <col min="8453" max="8706" width="9.140625" style="74"/>
    <col min="8707" max="8707" width="29.140625" style="74" bestFit="1" customWidth="1"/>
    <col min="8708" max="8708" width="12.85546875" style="74" bestFit="1" customWidth="1"/>
    <col min="8709" max="8962" width="9.140625" style="74"/>
    <col min="8963" max="8963" width="29.140625" style="74" bestFit="1" customWidth="1"/>
    <col min="8964" max="8964" width="12.85546875" style="74" bestFit="1" customWidth="1"/>
    <col min="8965" max="9218" width="9.140625" style="74"/>
    <col min="9219" max="9219" width="29.140625" style="74" bestFit="1" customWidth="1"/>
    <col min="9220" max="9220" width="12.85546875" style="74" bestFit="1" customWidth="1"/>
    <col min="9221" max="9474" width="9.140625" style="74"/>
    <col min="9475" max="9475" width="29.140625" style="74" bestFit="1" customWidth="1"/>
    <col min="9476" max="9476" width="12.85546875" style="74" bestFit="1" customWidth="1"/>
    <col min="9477" max="9730" width="9.140625" style="74"/>
    <col min="9731" max="9731" width="29.140625" style="74" bestFit="1" customWidth="1"/>
    <col min="9732" max="9732" width="12.85546875" style="74" bestFit="1" customWidth="1"/>
    <col min="9733" max="9986" width="9.140625" style="74"/>
    <col min="9987" max="9987" width="29.140625" style="74" bestFit="1" customWidth="1"/>
    <col min="9988" max="9988" width="12.85546875" style="74" bestFit="1" customWidth="1"/>
    <col min="9989" max="10242" width="9.140625" style="74"/>
    <col min="10243" max="10243" width="29.140625" style="74" bestFit="1" customWidth="1"/>
    <col min="10244" max="10244" width="12.85546875" style="74" bestFit="1" customWidth="1"/>
    <col min="10245" max="10498" width="9.140625" style="74"/>
    <col min="10499" max="10499" width="29.140625" style="74" bestFit="1" customWidth="1"/>
    <col min="10500" max="10500" width="12.85546875" style="74" bestFit="1" customWidth="1"/>
    <col min="10501" max="10754" width="9.140625" style="74"/>
    <col min="10755" max="10755" width="29.140625" style="74" bestFit="1" customWidth="1"/>
    <col min="10756" max="10756" width="12.85546875" style="74" bestFit="1" customWidth="1"/>
    <col min="10757" max="11010" width="9.140625" style="74"/>
    <col min="11011" max="11011" width="29.140625" style="74" bestFit="1" customWidth="1"/>
    <col min="11012" max="11012" width="12.85546875" style="74" bestFit="1" customWidth="1"/>
    <col min="11013" max="11266" width="9.140625" style="74"/>
    <col min="11267" max="11267" width="29.140625" style="74" bestFit="1" customWidth="1"/>
    <col min="11268" max="11268" width="12.85546875" style="74" bestFit="1" customWidth="1"/>
    <col min="11269" max="11522" width="9.140625" style="74"/>
    <col min="11523" max="11523" width="29.140625" style="74" bestFit="1" customWidth="1"/>
    <col min="11524" max="11524" width="12.85546875" style="74" bestFit="1" customWidth="1"/>
    <col min="11525" max="11778" width="9.140625" style="74"/>
    <col min="11779" max="11779" width="29.140625" style="74" bestFit="1" customWidth="1"/>
    <col min="11780" max="11780" width="12.85546875" style="74" bestFit="1" customWidth="1"/>
    <col min="11781" max="12034" width="9.140625" style="74"/>
    <col min="12035" max="12035" width="29.140625" style="74" bestFit="1" customWidth="1"/>
    <col min="12036" max="12036" width="12.85546875" style="74" bestFit="1" customWidth="1"/>
    <col min="12037" max="12290" width="9.140625" style="74"/>
    <col min="12291" max="12291" width="29.140625" style="74" bestFit="1" customWidth="1"/>
    <col min="12292" max="12292" width="12.85546875" style="74" bestFit="1" customWidth="1"/>
    <col min="12293" max="12546" width="9.140625" style="74"/>
    <col min="12547" max="12547" width="29.140625" style="74" bestFit="1" customWidth="1"/>
    <col min="12548" max="12548" width="12.85546875" style="74" bestFit="1" customWidth="1"/>
    <col min="12549" max="12802" width="9.140625" style="74"/>
    <col min="12803" max="12803" width="29.140625" style="74" bestFit="1" customWidth="1"/>
    <col min="12804" max="12804" width="12.85546875" style="74" bestFit="1" customWidth="1"/>
    <col min="12805" max="13058" width="9.140625" style="74"/>
    <col min="13059" max="13059" width="29.140625" style="74" bestFit="1" customWidth="1"/>
    <col min="13060" max="13060" width="12.85546875" style="74" bestFit="1" customWidth="1"/>
    <col min="13061" max="13314" width="9.140625" style="74"/>
    <col min="13315" max="13315" width="29.140625" style="74" bestFit="1" customWidth="1"/>
    <col min="13316" max="13316" width="12.85546875" style="74" bestFit="1" customWidth="1"/>
    <col min="13317" max="13570" width="9.140625" style="74"/>
    <col min="13571" max="13571" width="29.140625" style="74" bestFit="1" customWidth="1"/>
    <col min="13572" max="13572" width="12.85546875" style="74" bestFit="1" customWidth="1"/>
    <col min="13573" max="13826" width="9.140625" style="74"/>
    <col min="13827" max="13827" width="29.140625" style="74" bestFit="1" customWidth="1"/>
    <col min="13828" max="13828" width="12.85546875" style="74" bestFit="1" customWidth="1"/>
    <col min="13829" max="14082" width="9.140625" style="74"/>
    <col min="14083" max="14083" width="29.140625" style="74" bestFit="1" customWidth="1"/>
    <col min="14084" max="14084" width="12.85546875" style="74" bestFit="1" customWidth="1"/>
    <col min="14085" max="14338" width="9.140625" style="74"/>
    <col min="14339" max="14339" width="29.140625" style="74" bestFit="1" customWidth="1"/>
    <col min="14340" max="14340" width="12.85546875" style="74" bestFit="1" customWidth="1"/>
    <col min="14341" max="14594" width="9.140625" style="74"/>
    <col min="14595" max="14595" width="29.140625" style="74" bestFit="1" customWidth="1"/>
    <col min="14596" max="14596" width="12.85546875" style="74" bestFit="1" customWidth="1"/>
    <col min="14597" max="14850" width="9.140625" style="74"/>
    <col min="14851" max="14851" width="29.140625" style="74" bestFit="1" customWidth="1"/>
    <col min="14852" max="14852" width="12.85546875" style="74" bestFit="1" customWidth="1"/>
    <col min="14853" max="15106" width="9.140625" style="74"/>
    <col min="15107" max="15107" width="29.140625" style="74" bestFit="1" customWidth="1"/>
    <col min="15108" max="15108" width="12.85546875" style="74" bestFit="1" customWidth="1"/>
    <col min="15109" max="15362" width="9.140625" style="74"/>
    <col min="15363" max="15363" width="29.140625" style="74" bestFit="1" customWidth="1"/>
    <col min="15364" max="15364" width="12.85546875" style="74" bestFit="1" customWidth="1"/>
    <col min="15365" max="15618" width="9.140625" style="74"/>
    <col min="15619" max="15619" width="29.140625" style="74" bestFit="1" customWidth="1"/>
    <col min="15620" max="15620" width="12.85546875" style="74" bestFit="1" customWidth="1"/>
    <col min="15621" max="15874" width="9.140625" style="74"/>
    <col min="15875" max="15875" width="29.140625" style="74" bestFit="1" customWidth="1"/>
    <col min="15876" max="15876" width="12.85546875" style="74" bestFit="1" customWidth="1"/>
    <col min="15877" max="16130" width="9.140625" style="74"/>
    <col min="16131" max="16131" width="29.140625" style="74" bestFit="1" customWidth="1"/>
    <col min="16132" max="16132" width="12.85546875" style="74" bestFit="1" customWidth="1"/>
    <col min="16133" max="16384" width="9.140625" style="74"/>
  </cols>
  <sheetData>
    <row r="1" spans="2:13">
      <c r="B1" s="75"/>
      <c r="C1" s="75"/>
      <c r="D1" s="75"/>
    </row>
    <row r="2" spans="2:13" ht="15.75">
      <c r="B2" s="233" t="s">
        <v>348</v>
      </c>
      <c r="C2" s="234"/>
      <c r="D2" s="75"/>
      <c r="K2" s="75"/>
      <c r="L2" s="75"/>
      <c r="M2" s="75"/>
    </row>
    <row r="3" spans="2:13" ht="15.75">
      <c r="B3" s="181" t="s">
        <v>349</v>
      </c>
      <c r="C3" s="181"/>
      <c r="D3" s="75"/>
      <c r="K3" s="233"/>
      <c r="L3" s="234"/>
      <c r="M3" s="75"/>
    </row>
    <row r="4" spans="2:13">
      <c r="B4" s="181"/>
      <c r="C4" s="181"/>
      <c r="D4" s="75"/>
      <c r="K4" s="181"/>
      <c r="L4" s="181"/>
      <c r="M4" s="75"/>
    </row>
    <row r="5" spans="2:13">
      <c r="B5" s="181"/>
      <c r="C5" s="181" t="s">
        <v>389</v>
      </c>
      <c r="D5" s="75"/>
      <c r="E5" s="74">
        <v>2016</v>
      </c>
      <c r="K5" s="181"/>
      <c r="L5" s="181"/>
      <c r="M5" s="75"/>
    </row>
    <row r="6" spans="2:13">
      <c r="B6" s="181"/>
      <c r="C6" s="181"/>
      <c r="D6" s="75"/>
      <c r="K6" s="181"/>
      <c r="L6" s="181"/>
      <c r="M6" s="75"/>
    </row>
    <row r="7" spans="2:13">
      <c r="B7" s="242"/>
      <c r="C7" s="242" t="s">
        <v>388</v>
      </c>
      <c r="D7" s="242"/>
      <c r="E7" s="242"/>
      <c r="F7" s="242"/>
      <c r="G7" s="242"/>
    </row>
    <row r="8" spans="2:13">
      <c r="B8" s="75"/>
      <c r="C8" s="181"/>
      <c r="D8" s="75"/>
      <c r="G8" s="81"/>
      <c r="H8" s="81"/>
      <c r="I8" s="81"/>
    </row>
    <row r="9" spans="2:13">
      <c r="B9" s="242">
        <v>1</v>
      </c>
      <c r="C9" s="243" t="s">
        <v>391</v>
      </c>
      <c r="D9" s="243"/>
      <c r="E9" s="245">
        <v>333242</v>
      </c>
      <c r="F9" s="242"/>
      <c r="G9" s="243"/>
      <c r="H9" s="81"/>
      <c r="I9" s="81"/>
    </row>
    <row r="10" spans="2:13" ht="15">
      <c r="B10" s="242">
        <v>2</v>
      </c>
      <c r="C10" s="245" t="s">
        <v>392</v>
      </c>
      <c r="D10" s="248"/>
      <c r="E10" s="245">
        <v>268622</v>
      </c>
      <c r="F10" s="242"/>
      <c r="G10" s="242"/>
      <c r="I10" s="159"/>
    </row>
    <row r="11" spans="2:13" ht="15">
      <c r="B11" s="242">
        <v>3</v>
      </c>
      <c r="C11" s="245" t="s">
        <v>393</v>
      </c>
      <c r="D11" s="248"/>
      <c r="E11" s="245">
        <v>4170656</v>
      </c>
      <c r="F11" s="242"/>
      <c r="G11" s="242"/>
      <c r="I11" s="159"/>
    </row>
    <row r="12" spans="2:13" ht="15">
      <c r="B12" s="242">
        <v>4</v>
      </c>
      <c r="C12" s="245" t="s">
        <v>394</v>
      </c>
      <c r="D12" s="248"/>
      <c r="E12" s="245">
        <v>254844</v>
      </c>
      <c r="F12" s="242"/>
      <c r="G12" s="242"/>
      <c r="I12" s="159"/>
    </row>
    <row r="13" spans="2:13" ht="15">
      <c r="B13" s="242">
        <v>5</v>
      </c>
      <c r="C13" s="245" t="s">
        <v>395</v>
      </c>
      <c r="D13" s="248"/>
      <c r="E13" s="245">
        <v>190817</v>
      </c>
      <c r="F13" s="242"/>
      <c r="G13" s="242"/>
      <c r="I13" s="159"/>
    </row>
    <row r="14" spans="2:13" ht="15">
      <c r="B14" s="242">
        <v>6</v>
      </c>
      <c r="C14" s="245" t="s">
        <v>396</v>
      </c>
      <c r="D14" s="248"/>
      <c r="E14" s="245">
        <v>567499</v>
      </c>
      <c r="F14" s="242"/>
      <c r="G14" s="242"/>
      <c r="I14" s="159"/>
    </row>
    <row r="15" spans="2:13" ht="15">
      <c r="B15" s="242">
        <v>7</v>
      </c>
      <c r="C15" s="245" t="s">
        <v>397</v>
      </c>
      <c r="D15" s="248"/>
      <c r="E15" s="245">
        <v>285492</v>
      </c>
      <c r="F15" s="242"/>
      <c r="G15" s="242"/>
      <c r="I15" s="159"/>
    </row>
    <row r="16" spans="2:13" ht="15">
      <c r="B16" s="242">
        <v>8</v>
      </c>
      <c r="C16" s="245" t="s">
        <v>398</v>
      </c>
      <c r="D16" s="248"/>
      <c r="E16" s="245">
        <v>269374</v>
      </c>
      <c r="F16" s="242"/>
      <c r="G16" s="242"/>
      <c r="I16" s="159"/>
    </row>
    <row r="17" spans="2:9" ht="15">
      <c r="B17" s="242">
        <v>9</v>
      </c>
      <c r="C17" s="245" t="s">
        <v>399</v>
      </c>
      <c r="D17" s="248"/>
      <c r="E17" s="245">
        <v>374441</v>
      </c>
      <c r="F17" s="242"/>
      <c r="G17" s="242"/>
      <c r="I17" s="159"/>
    </row>
    <row r="18" spans="2:9" ht="15">
      <c r="B18" s="242">
        <v>10</v>
      </c>
      <c r="C18" s="245" t="s">
        <v>400</v>
      </c>
      <c r="D18" s="248"/>
      <c r="E18" s="245">
        <v>1207459</v>
      </c>
      <c r="F18" s="242"/>
      <c r="G18" s="242"/>
      <c r="I18" s="159"/>
    </row>
    <row r="19" spans="2:9" ht="15">
      <c r="B19" s="242">
        <v>11</v>
      </c>
      <c r="C19" s="245" t="s">
        <v>401</v>
      </c>
      <c r="D19" s="248"/>
      <c r="E19" s="245">
        <v>12504266</v>
      </c>
      <c r="F19" s="242"/>
      <c r="G19" s="242"/>
      <c r="I19" s="159"/>
    </row>
    <row r="20" spans="2:9" ht="15">
      <c r="B20" s="242">
        <v>12</v>
      </c>
      <c r="C20" s="245" t="s">
        <v>402</v>
      </c>
      <c r="D20" s="248"/>
      <c r="E20" s="245">
        <v>483474</v>
      </c>
      <c r="F20" s="242"/>
      <c r="G20" s="242"/>
      <c r="I20" s="159"/>
    </row>
    <row r="21" spans="2:9" ht="15">
      <c r="B21" s="242">
        <v>13</v>
      </c>
      <c r="C21" s="245" t="s">
        <v>403</v>
      </c>
      <c r="D21" s="248"/>
      <c r="E21" s="245">
        <v>207515</v>
      </c>
      <c r="F21" s="242"/>
      <c r="G21" s="242"/>
      <c r="I21" s="159"/>
    </row>
    <row r="22" spans="2:9" ht="15">
      <c r="B22" s="242">
        <v>14</v>
      </c>
      <c r="C22" s="245" t="s">
        <v>404</v>
      </c>
      <c r="D22" s="248"/>
      <c r="E22" s="245">
        <v>941236</v>
      </c>
      <c r="F22" s="242"/>
      <c r="G22" s="242"/>
      <c r="I22" s="159"/>
    </row>
    <row r="23" spans="2:9" ht="15">
      <c r="B23" s="242">
        <v>15</v>
      </c>
      <c r="C23" s="245" t="s">
        <v>405</v>
      </c>
      <c r="D23" s="248"/>
      <c r="E23" s="245">
        <v>622109</v>
      </c>
      <c r="F23" s="242"/>
      <c r="G23" s="242"/>
      <c r="I23" s="159"/>
    </row>
    <row r="24" spans="2:9" ht="15">
      <c r="B24" s="242">
        <v>16</v>
      </c>
      <c r="C24" s="245" t="s">
        <v>406</v>
      </c>
      <c r="D24" s="244"/>
      <c r="E24" s="245">
        <v>482467</v>
      </c>
      <c r="F24" s="242"/>
      <c r="G24" s="242"/>
      <c r="H24" s="122"/>
      <c r="I24" s="159"/>
    </row>
    <row r="25" spans="2:9" ht="15">
      <c r="B25" s="242">
        <v>17</v>
      </c>
      <c r="C25" s="245" t="s">
        <v>407</v>
      </c>
      <c r="D25" s="242"/>
      <c r="E25" s="245">
        <v>1703057</v>
      </c>
      <c r="F25" s="242"/>
      <c r="G25" s="242"/>
      <c r="H25" s="122"/>
      <c r="I25" s="159"/>
    </row>
    <row r="26" spans="2:9">
      <c r="B26" s="242">
        <v>18</v>
      </c>
      <c r="C26" s="242" t="s">
        <v>408</v>
      </c>
      <c r="D26" s="242"/>
      <c r="E26" s="245">
        <v>208960</v>
      </c>
      <c r="F26" s="242"/>
      <c r="G26" s="243"/>
      <c r="I26" s="160"/>
    </row>
    <row r="27" spans="2:9">
      <c r="B27" s="242">
        <v>19</v>
      </c>
      <c r="C27" s="245" t="s">
        <v>409</v>
      </c>
      <c r="D27" s="246"/>
      <c r="E27" s="245">
        <v>250080</v>
      </c>
      <c r="F27" s="242"/>
      <c r="G27" s="242"/>
    </row>
    <row r="28" spans="2:9">
      <c r="B28" s="242">
        <v>20</v>
      </c>
      <c r="C28" s="242" t="s">
        <v>410</v>
      </c>
      <c r="D28" s="242"/>
      <c r="E28" s="245">
        <v>1312987</v>
      </c>
      <c r="F28" s="242"/>
      <c r="G28" s="242"/>
    </row>
    <row r="29" spans="2:9">
      <c r="B29" s="242">
        <v>21</v>
      </c>
      <c r="C29" s="242" t="s">
        <v>411</v>
      </c>
      <c r="D29" s="242"/>
      <c r="E29" s="245">
        <v>366906</v>
      </c>
      <c r="F29" s="242"/>
      <c r="G29" s="242"/>
    </row>
    <row r="30" spans="2:9">
      <c r="B30" s="242">
        <v>22</v>
      </c>
      <c r="C30" s="242" t="s">
        <v>412</v>
      </c>
      <c r="D30" s="242"/>
      <c r="E30" s="245">
        <v>8506438</v>
      </c>
      <c r="F30" s="242"/>
      <c r="G30" s="242"/>
    </row>
    <row r="31" spans="2:9">
      <c r="B31" s="242">
        <v>23</v>
      </c>
      <c r="C31" s="242" t="s">
        <v>413</v>
      </c>
      <c r="D31" s="242"/>
      <c r="E31" s="245">
        <v>296915</v>
      </c>
      <c r="F31" s="242"/>
      <c r="G31" s="242"/>
    </row>
    <row r="32" spans="2:9">
      <c r="B32" s="242">
        <v>24</v>
      </c>
      <c r="C32" s="242" t="s">
        <v>414</v>
      </c>
      <c r="D32" s="242"/>
      <c r="E32" s="245">
        <v>704491</v>
      </c>
      <c r="F32" s="242"/>
      <c r="G32" s="242"/>
    </row>
    <row r="33" spans="2:7">
      <c r="B33" s="242">
        <v>25</v>
      </c>
      <c r="C33" s="242" t="s">
        <v>415</v>
      </c>
      <c r="D33" s="242"/>
      <c r="E33" s="245">
        <v>1125697</v>
      </c>
      <c r="F33" s="242"/>
      <c r="G33" s="242"/>
    </row>
    <row r="34" spans="2:7">
      <c r="B34" s="242">
        <v>26</v>
      </c>
      <c r="C34" s="242" t="s">
        <v>416</v>
      </c>
      <c r="D34" s="242"/>
      <c r="E34" s="245">
        <v>699936</v>
      </c>
      <c r="F34" s="242"/>
      <c r="G34" s="242"/>
    </row>
    <row r="35" spans="2:7">
      <c r="B35" s="242">
        <v>27</v>
      </c>
      <c r="C35" s="242" t="s">
        <v>417</v>
      </c>
      <c r="D35" s="242"/>
      <c r="E35" s="245">
        <v>225990</v>
      </c>
      <c r="F35" s="242"/>
      <c r="G35" s="242"/>
    </row>
    <row r="36" spans="2:7">
      <c r="B36" s="242">
        <v>28</v>
      </c>
      <c r="C36" s="242" t="s">
        <v>418</v>
      </c>
      <c r="D36" s="242"/>
      <c r="E36" s="245">
        <v>1140129</v>
      </c>
      <c r="F36" s="242"/>
      <c r="G36" s="242"/>
    </row>
    <row r="37" spans="2:7">
      <c r="B37" s="242">
        <v>29</v>
      </c>
      <c r="C37" s="242" t="s">
        <v>419</v>
      </c>
      <c r="D37" s="242"/>
      <c r="E37" s="245">
        <v>220296</v>
      </c>
      <c r="F37" s="242"/>
      <c r="G37" s="242"/>
    </row>
    <row r="38" spans="2:7">
      <c r="B38" s="242">
        <v>30</v>
      </c>
      <c r="C38" s="242" t="s">
        <v>436</v>
      </c>
      <c r="D38" s="242"/>
      <c r="E38" s="245">
        <v>3684740</v>
      </c>
      <c r="F38" s="242"/>
      <c r="G38" s="242"/>
    </row>
    <row r="39" spans="2:7">
      <c r="B39" s="242">
        <v>31</v>
      </c>
      <c r="C39" s="242" t="s">
        <v>437</v>
      </c>
      <c r="D39" s="242"/>
      <c r="E39" s="245">
        <v>182171</v>
      </c>
      <c r="F39" s="242"/>
      <c r="G39" s="242"/>
    </row>
    <row r="40" spans="2:7">
      <c r="B40" s="242">
        <v>32</v>
      </c>
      <c r="C40" s="242" t="s">
        <v>438</v>
      </c>
      <c r="D40" s="242"/>
      <c r="E40" s="245">
        <v>248597</v>
      </c>
      <c r="F40" s="242"/>
      <c r="G40" s="242"/>
    </row>
    <row r="41" spans="2:7">
      <c r="B41" s="242">
        <v>33</v>
      </c>
      <c r="C41" s="242" t="s">
        <v>439</v>
      </c>
      <c r="D41" s="242"/>
      <c r="E41" s="245">
        <v>170444</v>
      </c>
      <c r="F41" s="242"/>
      <c r="G41" s="242"/>
    </row>
    <row r="42" spans="2:7">
      <c r="B42" s="242">
        <v>35</v>
      </c>
      <c r="C42" s="242" t="s">
        <v>440</v>
      </c>
      <c r="D42" s="242"/>
      <c r="E42" s="245">
        <v>277228</v>
      </c>
      <c r="F42" s="242"/>
      <c r="G42" s="242"/>
    </row>
    <row r="43" spans="2:7">
      <c r="B43" s="242"/>
      <c r="C43" s="242"/>
      <c r="D43" s="242"/>
      <c r="E43" s="267"/>
      <c r="F43" s="242"/>
      <c r="G43" s="242"/>
    </row>
    <row r="44" spans="2:7">
      <c r="B44" s="242"/>
      <c r="C44" s="242"/>
      <c r="D44" s="242"/>
      <c r="E44" s="242"/>
      <c r="F44" s="242"/>
      <c r="G44" s="242"/>
    </row>
    <row r="45" spans="2:7">
      <c r="B45" s="242"/>
      <c r="C45" s="243" t="s">
        <v>387</v>
      </c>
      <c r="D45" s="243"/>
      <c r="E45" s="243">
        <f>SUM(E9:E44)</f>
        <v>44488575</v>
      </c>
      <c r="F45" s="242"/>
      <c r="G45" s="242"/>
    </row>
    <row r="46" spans="2:7">
      <c r="B46" s="75"/>
      <c r="C46" s="75"/>
      <c r="D46" s="75"/>
      <c r="E46" s="75"/>
      <c r="F46" s="75"/>
      <c r="G46" s="75"/>
    </row>
    <row r="47" spans="2:7">
      <c r="B47" s="75"/>
      <c r="C47" s="75"/>
      <c r="D47" s="75"/>
      <c r="E47" s="75"/>
      <c r="F47" s="75"/>
      <c r="G47" s="75"/>
    </row>
    <row r="48" spans="2:7">
      <c r="B48" s="75"/>
      <c r="C48" s="75"/>
      <c r="D48" s="75"/>
      <c r="E48" s="75"/>
      <c r="F48" s="75"/>
      <c r="G48" s="75"/>
    </row>
    <row r="49" spans="2:7">
      <c r="B49" s="75"/>
      <c r="C49" s="75"/>
      <c r="D49" s="75"/>
      <c r="E49" s="75"/>
      <c r="F49" s="75"/>
      <c r="G49" s="75"/>
    </row>
    <row r="50" spans="2:7" ht="14.25">
      <c r="B50" s="75"/>
      <c r="C50" s="75"/>
      <c r="D50" s="75"/>
      <c r="E50" s="179" t="s">
        <v>195</v>
      </c>
      <c r="F50" s="180"/>
      <c r="G50" s="75"/>
    </row>
    <row r="51" spans="2:7" ht="14.25">
      <c r="B51" s="75"/>
      <c r="C51" s="75"/>
      <c r="D51" s="75"/>
      <c r="E51" s="180" t="s">
        <v>344</v>
      </c>
      <c r="F51" s="180"/>
      <c r="G51" s="75"/>
    </row>
    <row r="52" spans="2:7">
      <c r="B52" s="75"/>
      <c r="C52" s="75"/>
      <c r="D52" s="75"/>
      <c r="E52" s="118"/>
      <c r="F52" s="181"/>
      <c r="G52" s="75"/>
    </row>
    <row r="53" spans="2:7">
      <c r="B53" s="75"/>
      <c r="C53" s="75"/>
      <c r="D53" s="75"/>
      <c r="E53" s="75"/>
      <c r="F53" s="75"/>
      <c r="G53" s="75"/>
    </row>
    <row r="54" spans="2:7">
      <c r="B54" s="75"/>
      <c r="C54" s="75"/>
      <c r="D54" s="75"/>
      <c r="E54" s="75"/>
      <c r="F54" s="75"/>
      <c r="G54" s="75"/>
    </row>
    <row r="55" spans="2:7">
      <c r="B55" s="75"/>
      <c r="C55" s="75"/>
      <c r="D55" s="75"/>
      <c r="E55" s="75"/>
      <c r="F55" s="75"/>
      <c r="G55" s="75"/>
    </row>
    <row r="56" spans="2:7">
      <c r="B56" s="75"/>
      <c r="C56" s="75"/>
      <c r="D56" s="75"/>
      <c r="E56" s="75"/>
      <c r="F56" s="75"/>
      <c r="G56" s="75"/>
    </row>
    <row r="57" spans="2:7">
      <c r="B57" s="75"/>
      <c r="C57" s="75"/>
      <c r="D57" s="75"/>
      <c r="E57" s="75"/>
      <c r="F57" s="75"/>
      <c r="G57" s="75"/>
    </row>
    <row r="58" spans="2:7">
      <c r="B58" s="75"/>
      <c r="C58" s="75"/>
      <c r="D58" s="75"/>
      <c r="E58" s="75"/>
      <c r="F58" s="75"/>
      <c r="G58" s="75"/>
    </row>
    <row r="59" spans="2:7">
      <c r="B59" s="75"/>
      <c r="C59" s="75"/>
      <c r="D59" s="75"/>
      <c r="E59" s="75"/>
      <c r="F59" s="75"/>
      <c r="G59" s="75"/>
    </row>
    <row r="60" spans="2:7">
      <c r="B60" s="75"/>
      <c r="C60" s="75"/>
      <c r="D60" s="75"/>
      <c r="E60" s="75"/>
      <c r="F60" s="75"/>
      <c r="G60" s="75"/>
    </row>
    <row r="61" spans="2:7">
      <c r="B61" s="75"/>
      <c r="C61" s="75"/>
      <c r="D61" s="75"/>
      <c r="E61" s="75"/>
      <c r="F61" s="75"/>
      <c r="G61" s="75"/>
    </row>
    <row r="62" spans="2:7">
      <c r="B62" s="75"/>
      <c r="C62" s="75"/>
      <c r="D62" s="75"/>
      <c r="E62" s="75"/>
      <c r="F62" s="75"/>
      <c r="G62" s="75"/>
    </row>
    <row r="63" spans="2:7">
      <c r="B63" s="75"/>
      <c r="C63" s="75"/>
      <c r="D63" s="75"/>
      <c r="E63" s="75"/>
      <c r="F63" s="75"/>
      <c r="G63" s="75"/>
    </row>
    <row r="64" spans="2:7">
      <c r="B64" s="75"/>
      <c r="C64" s="75"/>
      <c r="D64" s="75"/>
      <c r="E64" s="75"/>
      <c r="F64" s="75"/>
      <c r="G64" s="75"/>
    </row>
    <row r="65" spans="2:7">
      <c r="B65" s="75"/>
      <c r="C65" s="75"/>
      <c r="D65" s="75"/>
      <c r="E65" s="75"/>
      <c r="F65" s="75"/>
      <c r="G65" s="75"/>
    </row>
    <row r="66" spans="2:7">
      <c r="B66" s="75"/>
      <c r="C66" s="75"/>
      <c r="D66" s="75"/>
      <c r="E66" s="75"/>
      <c r="F66" s="75"/>
      <c r="G66" s="75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A2" sqref="A2:I34"/>
    </sheetView>
  </sheetViews>
  <sheetFormatPr defaultRowHeight="12.75"/>
  <cols>
    <col min="1" max="16384" width="9.140625" style="74"/>
  </cols>
  <sheetData>
    <row r="1" spans="1:10">
      <c r="A1" s="78"/>
      <c r="B1" s="78"/>
      <c r="C1" s="78"/>
      <c r="D1" s="78"/>
      <c r="E1" s="78"/>
      <c r="F1" s="78"/>
      <c r="G1" s="78"/>
      <c r="H1" s="78"/>
      <c r="I1" s="78"/>
      <c r="J1" s="78"/>
    </row>
    <row r="2" spans="1:10" ht="15">
      <c r="A2" s="204"/>
      <c r="B2"/>
      <c r="C2"/>
      <c r="D2"/>
      <c r="E2"/>
      <c r="F2"/>
      <c r="G2"/>
      <c r="H2"/>
      <c r="I2"/>
      <c r="J2" s="205"/>
    </row>
    <row r="3" spans="1:10" ht="15.75">
      <c r="A3" s="206"/>
      <c r="B3" s="207" t="s">
        <v>365</v>
      </c>
      <c r="C3" s="208"/>
      <c r="D3"/>
      <c r="E3"/>
      <c r="F3"/>
      <c r="G3"/>
      <c r="H3"/>
      <c r="I3"/>
      <c r="J3" s="209"/>
    </row>
    <row r="4" spans="1:10" ht="15">
      <c r="A4" s="206"/>
      <c r="B4" s="81" t="s">
        <v>334</v>
      </c>
      <c r="C4" s="81"/>
      <c r="D4"/>
      <c r="E4"/>
      <c r="F4"/>
      <c r="G4" s="210" t="s">
        <v>2265</v>
      </c>
      <c r="H4"/>
      <c r="I4"/>
      <c r="J4" s="209"/>
    </row>
    <row r="5" spans="1:10" ht="15">
      <c r="A5" s="206"/>
      <c r="B5"/>
      <c r="C5"/>
      <c r="D5"/>
      <c r="E5"/>
      <c r="F5"/>
      <c r="G5"/>
      <c r="H5"/>
      <c r="I5"/>
      <c r="J5" s="209"/>
    </row>
    <row r="6" spans="1:10" ht="15">
      <c r="A6" s="206"/>
      <c r="B6"/>
      <c r="C6"/>
      <c r="D6"/>
      <c r="E6"/>
      <c r="F6"/>
      <c r="G6"/>
      <c r="H6"/>
      <c r="I6"/>
      <c r="J6" s="209"/>
    </row>
    <row r="7" spans="1:10" ht="15">
      <c r="A7" s="206"/>
      <c r="B7"/>
      <c r="C7"/>
      <c r="D7"/>
      <c r="E7"/>
      <c r="F7"/>
      <c r="G7"/>
      <c r="H7"/>
      <c r="I7"/>
      <c r="J7" s="209"/>
    </row>
    <row r="8" spans="1:10" ht="15.75">
      <c r="A8" s="206"/>
      <c r="B8"/>
      <c r="C8"/>
      <c r="D8" s="211" t="s">
        <v>287</v>
      </c>
      <c r="E8" s="211"/>
      <c r="F8"/>
      <c r="G8"/>
      <c r="H8"/>
      <c r="I8"/>
      <c r="J8" s="209"/>
    </row>
    <row r="9" spans="1:10" ht="15.75">
      <c r="A9" s="206"/>
      <c r="B9"/>
      <c r="C9"/>
      <c r="D9" s="211"/>
      <c r="E9" s="211"/>
      <c r="F9"/>
      <c r="G9"/>
      <c r="H9"/>
      <c r="I9"/>
      <c r="J9" s="209"/>
    </row>
    <row r="10" spans="1:10" ht="15.75">
      <c r="A10" s="206"/>
      <c r="B10"/>
      <c r="C10"/>
      <c r="D10" s="211"/>
      <c r="E10" s="211"/>
      <c r="F10"/>
      <c r="G10"/>
      <c r="H10"/>
      <c r="I10"/>
      <c r="J10" s="209"/>
    </row>
    <row r="11" spans="1:10" ht="15">
      <c r="A11" s="206"/>
      <c r="B11"/>
      <c r="C11"/>
      <c r="D11"/>
      <c r="E11"/>
      <c r="F11"/>
      <c r="G11"/>
      <c r="H11"/>
      <c r="I11"/>
      <c r="J11" s="209"/>
    </row>
    <row r="12" spans="1:10" ht="15">
      <c r="A12" s="212" t="s">
        <v>366</v>
      </c>
      <c r="B12" s="212"/>
      <c r="C12" s="212"/>
      <c r="D12" s="212"/>
      <c r="E12" s="212"/>
      <c r="F12" s="212"/>
      <c r="G12" s="212"/>
      <c r="H12" s="212"/>
      <c r="I12" s="218"/>
      <c r="J12" s="80"/>
    </row>
    <row r="13" spans="1:10" ht="15">
      <c r="A13" s="212"/>
      <c r="B13" s="212"/>
      <c r="C13" s="212"/>
      <c r="D13" s="212"/>
      <c r="E13" s="212"/>
      <c r="F13" s="212"/>
      <c r="G13" s="212"/>
      <c r="H13" s="212"/>
      <c r="I13" s="218"/>
      <c r="J13" s="80"/>
    </row>
    <row r="14" spans="1:10" ht="15">
      <c r="A14" s="212" t="s">
        <v>367</v>
      </c>
      <c r="B14" s="212"/>
      <c r="C14" s="212"/>
      <c r="D14" s="212"/>
      <c r="E14" s="212"/>
      <c r="F14" s="212"/>
      <c r="G14" s="212"/>
      <c r="H14" s="212"/>
      <c r="I14" s="213"/>
      <c r="J14" s="217"/>
    </row>
    <row r="15" spans="1:10" ht="15">
      <c r="A15" s="212"/>
      <c r="B15" s="212"/>
      <c r="C15" s="212"/>
      <c r="D15" s="212"/>
      <c r="E15" s="212"/>
      <c r="F15" s="212"/>
      <c r="G15" s="212"/>
      <c r="H15" s="212"/>
      <c r="I15" s="218"/>
      <c r="J15" s="80"/>
    </row>
    <row r="16" spans="1:10" ht="15">
      <c r="A16" s="212" t="s">
        <v>452</v>
      </c>
      <c r="B16" s="212"/>
      <c r="C16" s="212"/>
      <c r="D16" s="212"/>
      <c r="E16" s="212"/>
      <c r="F16" s="212"/>
      <c r="G16" s="212"/>
      <c r="H16" s="212"/>
      <c r="I16" s="218"/>
      <c r="J16" s="80"/>
    </row>
    <row r="17" spans="1:10" ht="15">
      <c r="A17" s="212"/>
      <c r="B17" s="212"/>
      <c r="C17" s="212"/>
      <c r="D17" s="212"/>
      <c r="E17" s="212"/>
      <c r="F17" s="212"/>
      <c r="G17" s="212"/>
      <c r="H17" s="212"/>
      <c r="I17" s="218"/>
      <c r="J17" s="80"/>
    </row>
    <row r="18" spans="1:10" ht="15">
      <c r="A18" s="212" t="s">
        <v>288</v>
      </c>
      <c r="B18" s="212"/>
      <c r="C18" s="212"/>
      <c r="D18" s="212"/>
      <c r="E18" s="212"/>
      <c r="F18" s="212"/>
      <c r="G18" s="212"/>
      <c r="H18" s="212"/>
      <c r="I18" s="218"/>
      <c r="J18" s="80"/>
    </row>
    <row r="19" spans="1:10" ht="15">
      <c r="A19" s="212"/>
      <c r="B19" s="212"/>
      <c r="C19" s="212"/>
      <c r="D19" s="212"/>
      <c r="E19" s="212"/>
      <c r="F19" s="212"/>
      <c r="G19" s="212"/>
      <c r="H19" s="212"/>
      <c r="I19" s="218"/>
      <c r="J19" s="80"/>
    </row>
    <row r="20" spans="1:10" ht="15">
      <c r="A20" s="212"/>
      <c r="B20" s="212"/>
      <c r="C20" s="212"/>
      <c r="D20" s="212"/>
      <c r="E20" s="212"/>
      <c r="F20" s="212"/>
      <c r="G20" s="212"/>
      <c r="H20" s="212"/>
      <c r="I20" s="218"/>
      <c r="J20" s="80"/>
    </row>
    <row r="21" spans="1:10" ht="15">
      <c r="A21" s="212" t="s">
        <v>289</v>
      </c>
      <c r="B21" s="212"/>
      <c r="C21" s="212"/>
      <c r="D21" s="212"/>
      <c r="E21" s="212"/>
      <c r="F21" s="212"/>
      <c r="G21" s="212"/>
      <c r="H21" s="212"/>
      <c r="I21" s="218"/>
      <c r="J21" s="80"/>
    </row>
    <row r="22" spans="1:10" ht="15">
      <c r="A22" s="212"/>
      <c r="B22" s="212"/>
      <c r="C22" s="212"/>
      <c r="D22" s="212"/>
      <c r="E22" s="212"/>
      <c r="F22" s="212"/>
      <c r="G22" s="212"/>
      <c r="H22" s="212"/>
      <c r="I22" s="218"/>
      <c r="J22" s="80"/>
    </row>
    <row r="23" spans="1:10" ht="15.75">
      <c r="A23" s="214" t="s">
        <v>335</v>
      </c>
      <c r="B23" s="214"/>
      <c r="C23" s="214"/>
      <c r="D23" s="214"/>
      <c r="E23" s="214"/>
      <c r="F23" s="212"/>
      <c r="G23" s="212"/>
      <c r="H23" s="212"/>
      <c r="I23" s="218"/>
      <c r="J23" s="80"/>
    </row>
    <row r="24" spans="1:10" ht="15">
      <c r="A24" s="206"/>
      <c r="B24"/>
      <c r="C24"/>
      <c r="D24"/>
      <c r="E24"/>
      <c r="F24"/>
      <c r="G24"/>
      <c r="H24"/>
      <c r="I24"/>
      <c r="J24" s="209"/>
    </row>
    <row r="25" spans="1:10" ht="15">
      <c r="A25" s="206"/>
      <c r="B25"/>
      <c r="C25"/>
      <c r="D25"/>
      <c r="E25"/>
      <c r="F25"/>
      <c r="G25"/>
      <c r="H25"/>
      <c r="I25"/>
      <c r="J25" s="209"/>
    </row>
    <row r="26" spans="1:10" ht="15">
      <c r="A26" s="206"/>
      <c r="B26"/>
      <c r="C26"/>
      <c r="D26"/>
      <c r="E26"/>
      <c r="F26"/>
      <c r="G26"/>
      <c r="H26"/>
      <c r="I26"/>
      <c r="J26" s="209"/>
    </row>
    <row r="27" spans="1:10" ht="15">
      <c r="A27" s="206"/>
      <c r="B27"/>
      <c r="C27"/>
      <c r="D27"/>
      <c r="E27"/>
      <c r="F27"/>
      <c r="G27"/>
      <c r="H27"/>
      <c r="I27"/>
      <c r="J27" s="209"/>
    </row>
    <row r="28" spans="1:10" ht="15">
      <c r="A28" s="206"/>
      <c r="B28"/>
      <c r="C28"/>
      <c r="D28"/>
      <c r="E28"/>
      <c r="F28"/>
      <c r="G28"/>
      <c r="H28"/>
      <c r="I28"/>
      <c r="J28" s="209"/>
    </row>
    <row r="29" spans="1:10" ht="15">
      <c r="A29" s="206"/>
      <c r="B29"/>
      <c r="C29"/>
      <c r="D29"/>
      <c r="E29"/>
      <c r="F29"/>
      <c r="G29"/>
      <c r="H29"/>
      <c r="I29"/>
      <c r="J29" s="209"/>
    </row>
    <row r="30" spans="1:10" ht="15">
      <c r="A30" s="206"/>
      <c r="B30"/>
      <c r="C30"/>
      <c r="D30"/>
      <c r="E30"/>
      <c r="F30"/>
      <c r="G30"/>
      <c r="H30"/>
      <c r="I30"/>
      <c r="J30" s="209"/>
    </row>
    <row r="31" spans="1:10" ht="15">
      <c r="A31" s="206"/>
      <c r="B31"/>
      <c r="C31"/>
      <c r="D31"/>
      <c r="E31"/>
      <c r="F31"/>
      <c r="G31"/>
      <c r="H31"/>
      <c r="I31"/>
      <c r="J31" s="209"/>
    </row>
    <row r="32" spans="1:10" ht="15.75">
      <c r="A32" s="206"/>
      <c r="B32"/>
      <c r="C32"/>
      <c r="D32"/>
      <c r="E32"/>
      <c r="F32"/>
      <c r="G32" s="215" t="s">
        <v>336</v>
      </c>
      <c r="H32"/>
      <c r="I32" s="215"/>
      <c r="J32" s="209"/>
    </row>
    <row r="33" spans="1:10" ht="15">
      <c r="A33" s="206"/>
      <c r="B33"/>
      <c r="C33"/>
      <c r="D33"/>
      <c r="E33"/>
      <c r="F33"/>
      <c r="G33" s="216"/>
      <c r="H33" s="216" t="s">
        <v>368</v>
      </c>
      <c r="I33" s="216"/>
      <c r="J33" s="209"/>
    </row>
    <row r="34" spans="1:10" ht="15">
      <c r="A34" s="206"/>
      <c r="B34"/>
      <c r="C34"/>
      <c r="D34"/>
      <c r="E34"/>
      <c r="F34"/>
      <c r="G34"/>
      <c r="H34"/>
      <c r="I34"/>
      <c r="J34" s="209"/>
    </row>
    <row r="35" spans="1:10" ht="15">
      <c r="A35" s="206"/>
      <c r="B35"/>
      <c r="C35"/>
      <c r="D35"/>
      <c r="E35"/>
      <c r="F35"/>
      <c r="G35"/>
      <c r="H35"/>
      <c r="I35"/>
      <c r="J35" s="209"/>
    </row>
    <row r="36" spans="1:10" ht="15.75">
      <c r="A36" s="206"/>
      <c r="B36"/>
      <c r="C36"/>
      <c r="D36"/>
      <c r="E36"/>
      <c r="F36" s="214"/>
      <c r="G36" s="212"/>
      <c r="H36"/>
      <c r="I36"/>
      <c r="J36" s="209"/>
    </row>
    <row r="37" spans="1:10" ht="15.75">
      <c r="A37" s="206"/>
      <c r="B37"/>
      <c r="C37"/>
      <c r="D37"/>
      <c r="E37"/>
      <c r="F37" s="143"/>
      <c r="G37" s="212"/>
      <c r="H37"/>
      <c r="I37"/>
      <c r="J37" s="209"/>
    </row>
    <row r="38" spans="1:10" ht="15.75">
      <c r="A38" s="206"/>
      <c r="B38"/>
      <c r="C38"/>
      <c r="D38"/>
      <c r="E38"/>
      <c r="F38" s="212"/>
      <c r="G38" s="212"/>
      <c r="H38"/>
      <c r="I38"/>
      <c r="J38" s="209"/>
    </row>
    <row r="39" spans="1:10" ht="15">
      <c r="A39" s="206"/>
      <c r="B39"/>
      <c r="C39"/>
      <c r="D39"/>
      <c r="E39"/>
      <c r="F39"/>
      <c r="G39"/>
      <c r="H39"/>
      <c r="I39"/>
      <c r="J39" s="209"/>
    </row>
    <row r="40" spans="1:10" ht="15">
      <c r="A40" s="206"/>
      <c r="B40"/>
      <c r="C40"/>
      <c r="D40"/>
      <c r="E40"/>
      <c r="F40"/>
      <c r="G40"/>
      <c r="H40"/>
      <c r="I40"/>
      <c r="J40" s="209"/>
    </row>
    <row r="41" spans="1:10" ht="15">
      <c r="A41" s="206"/>
      <c r="B41"/>
      <c r="C41"/>
      <c r="D41"/>
      <c r="E41"/>
      <c r="F41"/>
      <c r="G41"/>
      <c r="H41"/>
      <c r="I41"/>
      <c r="J41" s="209"/>
    </row>
    <row r="42" spans="1:10" ht="15">
      <c r="A42" s="206"/>
      <c r="B42"/>
      <c r="C42"/>
      <c r="D42"/>
      <c r="E42"/>
      <c r="F42"/>
      <c r="G42"/>
      <c r="H42"/>
      <c r="I42"/>
      <c r="J42" s="209"/>
    </row>
    <row r="43" spans="1:10">
      <c r="A43" s="142"/>
      <c r="J43" s="80"/>
    </row>
    <row r="44" spans="1:10">
      <c r="A44" s="142"/>
      <c r="J44" s="80"/>
    </row>
    <row r="45" spans="1:10">
      <c r="A45" s="142"/>
      <c r="J45" s="80"/>
    </row>
    <row r="46" spans="1:10">
      <c r="A46" s="142"/>
      <c r="J46" s="80"/>
    </row>
    <row r="47" spans="1:10">
      <c r="A47" s="142"/>
      <c r="J47" s="80"/>
    </row>
    <row r="48" spans="1:10">
      <c r="A48" s="142"/>
      <c r="J48" s="80"/>
    </row>
    <row r="49" spans="1:10">
      <c r="A49" s="142"/>
      <c r="J49" s="80"/>
    </row>
    <row r="50" spans="1:10">
      <c r="A50" s="79"/>
      <c r="B50" s="78"/>
      <c r="C50" s="78"/>
      <c r="D50" s="78"/>
      <c r="E50" s="78"/>
      <c r="F50" s="78"/>
      <c r="G50" s="78"/>
      <c r="H50" s="78"/>
      <c r="I50" s="78"/>
      <c r="J50" s="7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7"/>
  <sheetViews>
    <sheetView topLeftCell="A28" workbookViewId="0">
      <selection sqref="A1:C47"/>
    </sheetView>
  </sheetViews>
  <sheetFormatPr defaultRowHeight="15"/>
  <cols>
    <col min="1" max="1" width="73.140625" style="10" customWidth="1"/>
    <col min="2" max="3" width="14.140625" style="50" customWidth="1"/>
    <col min="4" max="16384" width="9.140625" style="10"/>
  </cols>
  <sheetData>
    <row r="1" spans="1:3">
      <c r="A1" s="287" t="s">
        <v>169</v>
      </c>
      <c r="B1" s="287"/>
      <c r="C1" s="287"/>
    </row>
    <row r="2" spans="1:3">
      <c r="A2" s="11" t="s">
        <v>0</v>
      </c>
      <c r="B2" s="12">
        <v>2016</v>
      </c>
      <c r="C2" s="12">
        <v>2015</v>
      </c>
    </row>
    <row r="3" spans="1:3">
      <c r="A3" s="11" t="s">
        <v>1</v>
      </c>
      <c r="B3" s="57"/>
      <c r="C3" s="57"/>
    </row>
    <row r="4" spans="1:3">
      <c r="A4" s="11" t="s">
        <v>2</v>
      </c>
      <c r="B4" s="57">
        <v>1187323</v>
      </c>
      <c r="C4" s="57">
        <v>1114795</v>
      </c>
    </row>
    <row r="5" spans="1:3">
      <c r="A5" s="11" t="s">
        <v>3</v>
      </c>
      <c r="B5" s="57">
        <f>B6+B7+B8</f>
        <v>0</v>
      </c>
      <c r="C5" s="57">
        <f>C6+C7+C8</f>
        <v>0</v>
      </c>
    </row>
    <row r="6" spans="1:3">
      <c r="A6" s="14" t="s">
        <v>4</v>
      </c>
      <c r="B6" s="55"/>
      <c r="C6" s="55"/>
    </row>
    <row r="7" spans="1:3">
      <c r="A7" s="15" t="s">
        <v>5</v>
      </c>
      <c r="B7" s="55"/>
      <c r="C7" s="55"/>
    </row>
    <row r="8" spans="1:3">
      <c r="A8" s="15" t="s">
        <v>6</v>
      </c>
      <c r="B8" s="55"/>
      <c r="C8" s="55"/>
    </row>
    <row r="9" spans="1:3">
      <c r="A9" s="11" t="s">
        <v>7</v>
      </c>
      <c r="B9" s="57">
        <f>B10+B11+B12+B13+B14</f>
        <v>55520090</v>
      </c>
      <c r="C9" s="57">
        <f>C10+C11+C12+C13+C14</f>
        <v>48294324</v>
      </c>
    </row>
    <row r="10" spans="1:3">
      <c r="A10" s="15" t="s">
        <v>8</v>
      </c>
      <c r="B10" s="55">
        <v>44488575</v>
      </c>
      <c r="C10" s="55">
        <v>36246627</v>
      </c>
    </row>
    <row r="11" spans="1:3">
      <c r="A11" s="15" t="s">
        <v>9</v>
      </c>
      <c r="B11" s="55"/>
      <c r="C11" s="55"/>
    </row>
    <row r="12" spans="1:3">
      <c r="A12" s="15" t="s">
        <v>10</v>
      </c>
      <c r="B12" s="55"/>
      <c r="C12" s="55"/>
    </row>
    <row r="13" spans="1:3">
      <c r="A13" s="15" t="s">
        <v>11</v>
      </c>
      <c r="B13" s="55">
        <v>11031515</v>
      </c>
      <c r="C13" s="55">
        <v>12047697</v>
      </c>
    </row>
    <row r="14" spans="1:3">
      <c r="A14" s="15" t="s">
        <v>12</v>
      </c>
      <c r="B14" s="55"/>
      <c r="C14" s="55"/>
    </row>
    <row r="15" spans="1:3">
      <c r="A15" s="11" t="s">
        <v>13</v>
      </c>
      <c r="B15" s="57">
        <f>B16+B17+B18+B19+B20+B21+B22+B23</f>
        <v>64219277</v>
      </c>
      <c r="C15" s="57">
        <f>C16+C17+C18+C19+C20+C21+C22+C23</f>
        <v>64633245</v>
      </c>
    </row>
    <row r="16" spans="1:3">
      <c r="A16" s="15" t="s">
        <v>14</v>
      </c>
      <c r="B16" s="55"/>
      <c r="C16" s="55"/>
    </row>
    <row r="17" spans="1:3">
      <c r="A17" s="15" t="s">
        <v>15</v>
      </c>
      <c r="B17" s="55">
        <v>0</v>
      </c>
      <c r="C17" s="55">
        <v>0</v>
      </c>
    </row>
    <row r="18" spans="1:3">
      <c r="A18" s="15" t="s">
        <v>16</v>
      </c>
      <c r="B18" s="55"/>
      <c r="C18" s="55"/>
    </row>
    <row r="19" spans="1:3">
      <c r="A19" s="15" t="s">
        <v>17</v>
      </c>
      <c r="B19" s="55">
        <v>64219277</v>
      </c>
      <c r="C19" s="55">
        <v>64633245</v>
      </c>
    </row>
    <row r="20" spans="1:3">
      <c r="A20" s="15" t="s">
        <v>18</v>
      </c>
      <c r="B20" s="55">
        <v>0</v>
      </c>
      <c r="C20" s="55">
        <v>0</v>
      </c>
    </row>
    <row r="21" spans="1:3">
      <c r="A21" s="15" t="s">
        <v>19</v>
      </c>
      <c r="B21" s="55">
        <v>0</v>
      </c>
      <c r="C21" s="55">
        <v>0</v>
      </c>
    </row>
    <row r="22" spans="1:3">
      <c r="A22" s="15" t="s">
        <v>292</v>
      </c>
      <c r="B22" s="55"/>
      <c r="C22" s="55"/>
    </row>
    <row r="23" spans="1:3">
      <c r="A23" s="144" t="s">
        <v>291</v>
      </c>
      <c r="B23" s="145"/>
      <c r="C23" s="145"/>
    </row>
    <row r="24" spans="1:3">
      <c r="A24" s="11" t="s">
        <v>20</v>
      </c>
      <c r="B24" s="57"/>
      <c r="C24" s="57"/>
    </row>
    <row r="25" spans="1:3">
      <c r="A25" s="11" t="s">
        <v>21</v>
      </c>
      <c r="B25" s="57"/>
      <c r="C25" s="57"/>
    </row>
    <row r="26" spans="1:3">
      <c r="A26" s="11" t="s">
        <v>22</v>
      </c>
      <c r="B26" s="57">
        <f>B4+B5+B9+B15+B24+B25</f>
        <v>120926690</v>
      </c>
      <c r="C26" s="57">
        <f>C4+C5+C9+C15+C24+C25</f>
        <v>114042364</v>
      </c>
    </row>
    <row r="27" spans="1:3">
      <c r="A27" s="11" t="s">
        <v>23</v>
      </c>
      <c r="B27" s="57"/>
      <c r="C27" s="57"/>
    </row>
    <row r="28" spans="1:3">
      <c r="A28" s="11" t="s">
        <v>24</v>
      </c>
      <c r="B28" s="57">
        <f>B29+B30+B31+B32+B33+B34</f>
        <v>0</v>
      </c>
      <c r="C28" s="57">
        <f>C29+C30+C31+C32+C33+C34</f>
        <v>0</v>
      </c>
    </row>
    <row r="29" spans="1:3">
      <c r="A29" s="15" t="s">
        <v>25</v>
      </c>
      <c r="B29" s="55"/>
      <c r="C29" s="55"/>
    </row>
    <row r="30" spans="1:3">
      <c r="A30" s="15" t="s">
        <v>26</v>
      </c>
      <c r="B30" s="55"/>
      <c r="C30" s="55"/>
    </row>
    <row r="31" spans="1:3">
      <c r="A31" s="15" t="s">
        <v>27</v>
      </c>
      <c r="B31" s="55"/>
      <c r="C31" s="55"/>
    </row>
    <row r="32" spans="1:3">
      <c r="A32" s="15" t="s">
        <v>28</v>
      </c>
      <c r="B32" s="55"/>
      <c r="C32" s="55"/>
    </row>
    <row r="33" spans="1:3">
      <c r="A33" s="15" t="s">
        <v>29</v>
      </c>
      <c r="B33" s="55"/>
      <c r="C33" s="55"/>
    </row>
    <row r="34" spans="1:3">
      <c r="A34" s="13" t="s">
        <v>158</v>
      </c>
      <c r="B34" s="55"/>
      <c r="C34" s="55"/>
    </row>
    <row r="35" spans="1:3">
      <c r="A35" s="11" t="s">
        <v>30</v>
      </c>
      <c r="B35" s="57">
        <f>B36+B37+B38+B39</f>
        <v>15088872</v>
      </c>
      <c r="C35" s="57">
        <f>C36+C37+C38+C39</f>
        <v>15994526</v>
      </c>
    </row>
    <row r="36" spans="1:3">
      <c r="A36" s="15" t="s">
        <v>31</v>
      </c>
      <c r="B36" s="55">
        <v>14523923</v>
      </c>
      <c r="C36" s="55">
        <v>15288340</v>
      </c>
    </row>
    <row r="37" spans="1:3">
      <c r="A37" s="16" t="s">
        <v>32</v>
      </c>
      <c r="B37" s="56">
        <v>564949</v>
      </c>
      <c r="C37" s="55">
        <v>706186</v>
      </c>
    </row>
    <row r="38" spans="1:3">
      <c r="A38" s="16" t="s">
        <v>33</v>
      </c>
      <c r="B38" s="56"/>
      <c r="C38" s="55"/>
    </row>
    <row r="39" spans="1:3">
      <c r="A39" s="16" t="s">
        <v>34</v>
      </c>
      <c r="B39" s="56"/>
      <c r="C39" s="56"/>
    </row>
    <row r="40" spans="1:3">
      <c r="A40" s="17" t="s">
        <v>35</v>
      </c>
      <c r="B40" s="58"/>
      <c r="C40" s="58"/>
    </row>
    <row r="41" spans="1:3">
      <c r="A41" s="17" t="s">
        <v>36</v>
      </c>
      <c r="B41" s="58">
        <f>B42+B43+B44+B45</f>
        <v>0</v>
      </c>
      <c r="C41" s="58">
        <f>C42+C43+C44+C45</f>
        <v>0</v>
      </c>
    </row>
    <row r="42" spans="1:3">
      <c r="A42" s="9" t="s">
        <v>157</v>
      </c>
      <c r="B42" s="59"/>
      <c r="C42" s="59"/>
    </row>
    <row r="43" spans="1:3" ht="12.75" customHeight="1">
      <c r="A43" s="16" t="s">
        <v>37</v>
      </c>
      <c r="B43" s="56"/>
      <c r="C43" s="56"/>
    </row>
    <row r="44" spans="1:3" ht="14.25" customHeight="1">
      <c r="A44" s="16" t="s">
        <v>38</v>
      </c>
      <c r="B44" s="56"/>
      <c r="C44" s="56"/>
    </row>
    <row r="45" spans="1:3" ht="12.75" customHeight="1">
      <c r="A45" s="17" t="s">
        <v>39</v>
      </c>
      <c r="B45" s="58"/>
      <c r="C45" s="58"/>
    </row>
    <row r="46" spans="1:3">
      <c r="A46" s="17" t="s">
        <v>40</v>
      </c>
      <c r="B46" s="58">
        <f>B28+B35+B40+B41</f>
        <v>15088872</v>
      </c>
      <c r="C46" s="58">
        <f>C28+C35+C40+C41</f>
        <v>15994526</v>
      </c>
    </row>
    <row r="47" spans="1:3">
      <c r="A47" s="17" t="s">
        <v>41</v>
      </c>
      <c r="B47" s="58">
        <f>B26+B46</f>
        <v>136015562</v>
      </c>
      <c r="C47" s="58">
        <f>C26+C46</f>
        <v>130036890</v>
      </c>
    </row>
  </sheetData>
  <mergeCells count="1">
    <mergeCell ref="A1:C1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7"/>
  <sheetViews>
    <sheetView topLeftCell="A31" workbookViewId="0">
      <selection activeCell="A2" sqref="A2:C47"/>
    </sheetView>
  </sheetViews>
  <sheetFormatPr defaultRowHeight="15"/>
  <cols>
    <col min="1" max="1" width="71.28515625" style="7" customWidth="1"/>
    <col min="2" max="3" width="15.140625" style="23" customWidth="1"/>
    <col min="4" max="16384" width="9.140625" style="7"/>
  </cols>
  <sheetData>
    <row r="1" spans="1:3">
      <c r="A1" s="288"/>
      <c r="B1" s="288"/>
      <c r="C1" s="288"/>
    </row>
    <row r="2" spans="1:3">
      <c r="A2" s="287" t="s">
        <v>169</v>
      </c>
      <c r="B2" s="287"/>
      <c r="C2" s="287"/>
    </row>
    <row r="3" spans="1:3" ht="15.2" customHeight="1">
      <c r="A3" s="24" t="s">
        <v>42</v>
      </c>
      <c r="B3" s="25">
        <v>2016</v>
      </c>
      <c r="C3" s="25">
        <v>2015</v>
      </c>
    </row>
    <row r="4" spans="1:3" ht="15.2" customHeight="1">
      <c r="A4" s="24" t="s">
        <v>43</v>
      </c>
      <c r="B4" s="60">
        <f>B5+B6+B7+B8+B9+B10+B11+B12+B13+B14</f>
        <v>103256749</v>
      </c>
      <c r="C4" s="60">
        <f>C8+C12+C13</f>
        <v>89525958</v>
      </c>
    </row>
    <row r="5" spans="1:3" ht="15.2" customHeight="1">
      <c r="A5" s="26" t="s">
        <v>44</v>
      </c>
      <c r="B5" s="63"/>
      <c r="C5" s="63"/>
    </row>
    <row r="6" spans="1:3" ht="15.2" customHeight="1">
      <c r="A6" s="26" t="s">
        <v>45</v>
      </c>
      <c r="B6" s="63"/>
      <c r="C6" s="63"/>
    </row>
    <row r="7" spans="1:3" ht="15.2" customHeight="1">
      <c r="A7" s="26" t="s">
        <v>46</v>
      </c>
      <c r="B7" s="63"/>
      <c r="C7" s="63"/>
    </row>
    <row r="8" spans="1:3" ht="15.2" customHeight="1">
      <c r="A8" s="26" t="s">
        <v>47</v>
      </c>
      <c r="B8" s="63">
        <v>102247351</v>
      </c>
      <c r="C8" s="63">
        <v>89248591</v>
      </c>
    </row>
    <row r="9" spans="1:3" ht="15.2" customHeight="1">
      <c r="A9" s="26" t="s">
        <v>48</v>
      </c>
      <c r="B9" s="63"/>
      <c r="C9" s="63"/>
    </row>
    <row r="10" spans="1:3" ht="15.2" customHeight="1">
      <c r="A10" s="26" t="s">
        <v>49</v>
      </c>
      <c r="B10" s="63"/>
      <c r="C10" s="63"/>
    </row>
    <row r="11" spans="1:3" ht="15.2" customHeight="1">
      <c r="A11" s="26" t="s">
        <v>50</v>
      </c>
      <c r="B11" s="63"/>
      <c r="C11" s="63"/>
    </row>
    <row r="12" spans="1:3" ht="15.2" customHeight="1">
      <c r="A12" s="26" t="s">
        <v>51</v>
      </c>
      <c r="B12" s="63">
        <v>1001598</v>
      </c>
      <c r="C12" s="63">
        <v>274767</v>
      </c>
    </row>
    <row r="13" spans="1:3" ht="15.2" customHeight="1">
      <c r="A13" s="26" t="s">
        <v>159</v>
      </c>
      <c r="B13" s="63">
        <v>7800</v>
      </c>
      <c r="C13" s="63">
        <v>2600</v>
      </c>
    </row>
    <row r="14" spans="1:3" ht="15.2" customHeight="1">
      <c r="A14" s="26" t="s">
        <v>52</v>
      </c>
      <c r="B14" s="63"/>
      <c r="C14" s="63"/>
    </row>
    <row r="15" spans="1:3" ht="15.2" customHeight="1">
      <c r="A15" s="24" t="s">
        <v>53</v>
      </c>
      <c r="B15" s="60"/>
      <c r="C15" s="60"/>
    </row>
    <row r="16" spans="1:3" ht="15.2" customHeight="1">
      <c r="A16" s="24" t="s">
        <v>54</v>
      </c>
      <c r="B16" s="60"/>
      <c r="C16" s="60"/>
    </row>
    <row r="17" spans="1:3" ht="15.2" customHeight="1">
      <c r="A17" s="24" t="s">
        <v>55</v>
      </c>
      <c r="B17" s="60"/>
      <c r="C17" s="60"/>
    </row>
    <row r="18" spans="1:3" ht="15.2" customHeight="1">
      <c r="A18" s="24" t="s">
        <v>56</v>
      </c>
      <c r="B18" s="60">
        <f>B4+B15+B16+B17</f>
        <v>103256749</v>
      </c>
      <c r="C18" s="60">
        <f>C4+C15+C16+C17</f>
        <v>89525958</v>
      </c>
    </row>
    <row r="19" spans="1:3" ht="15.2" customHeight="1">
      <c r="A19" s="24" t="s">
        <v>57</v>
      </c>
      <c r="B19" s="60">
        <f>B20+B21+B22+B23+B24+B25+B26+B27</f>
        <v>13000000</v>
      </c>
      <c r="C19" s="60">
        <f>C20+C21+C22+C23+C24+C25+C26+C27</f>
        <v>21000000</v>
      </c>
    </row>
    <row r="20" spans="1:3" ht="14.25" customHeight="1">
      <c r="A20" s="26" t="s">
        <v>44</v>
      </c>
      <c r="B20" s="63"/>
      <c r="C20" s="63"/>
    </row>
    <row r="21" spans="1:3" ht="14.25" customHeight="1">
      <c r="A21" s="26" t="s">
        <v>45</v>
      </c>
      <c r="B21" s="63"/>
      <c r="C21" s="63"/>
    </row>
    <row r="22" spans="1:3" ht="14.25" customHeight="1">
      <c r="A22" s="26" t="s">
        <v>58</v>
      </c>
      <c r="B22" s="63"/>
      <c r="C22" s="63"/>
    </row>
    <row r="23" spans="1:3" ht="14.25" customHeight="1">
      <c r="A23" s="26" t="s">
        <v>47</v>
      </c>
      <c r="B23" s="63"/>
      <c r="C23" s="63"/>
    </row>
    <row r="24" spans="1:3" ht="14.25" customHeight="1">
      <c r="A24" s="26" t="s">
        <v>48</v>
      </c>
      <c r="B24" s="63"/>
      <c r="C24" s="63"/>
    </row>
    <row r="25" spans="1:3" ht="14.25" customHeight="1">
      <c r="A25" s="26" t="s">
        <v>49</v>
      </c>
      <c r="B25" s="63"/>
      <c r="C25" s="63"/>
    </row>
    <row r="26" spans="1:3" ht="14.25" customHeight="1">
      <c r="A26" s="26" t="s">
        <v>50</v>
      </c>
      <c r="B26" s="63"/>
      <c r="C26" s="63"/>
    </row>
    <row r="27" spans="1:3" ht="14.25" customHeight="1">
      <c r="A27" s="21" t="s">
        <v>59</v>
      </c>
      <c r="B27" s="62">
        <v>13000000</v>
      </c>
      <c r="C27" s="62">
        <v>21000000</v>
      </c>
    </row>
    <row r="28" spans="1:3">
      <c r="A28" s="27" t="s">
        <v>53</v>
      </c>
      <c r="B28" s="61"/>
      <c r="C28" s="61"/>
    </row>
    <row r="29" spans="1:3">
      <c r="A29" s="27" t="s">
        <v>54</v>
      </c>
      <c r="B29" s="61"/>
      <c r="C29" s="61"/>
    </row>
    <row r="30" spans="1:3">
      <c r="A30" s="27" t="s">
        <v>60</v>
      </c>
      <c r="B30" s="61">
        <f>B31+B32</f>
        <v>0</v>
      </c>
      <c r="C30" s="61">
        <f>C31+C32</f>
        <v>0</v>
      </c>
    </row>
    <row r="31" spans="1:3" ht="14.25" customHeight="1">
      <c r="A31" s="21" t="s">
        <v>61</v>
      </c>
      <c r="B31" s="62"/>
      <c r="C31" s="62"/>
    </row>
    <row r="32" spans="1:3" ht="14.25" customHeight="1">
      <c r="A32" s="19" t="s">
        <v>160</v>
      </c>
      <c r="B32" s="62"/>
      <c r="C32" s="62"/>
    </row>
    <row r="33" spans="1:3">
      <c r="A33" s="27" t="s">
        <v>62</v>
      </c>
      <c r="B33" s="61"/>
      <c r="C33" s="61"/>
    </row>
    <row r="34" spans="1:3">
      <c r="A34" s="27" t="s">
        <v>63</v>
      </c>
      <c r="B34" s="61">
        <f>B19+B30+B33</f>
        <v>13000000</v>
      </c>
      <c r="C34" s="61">
        <f>C19+C30+C33</f>
        <v>21000000</v>
      </c>
    </row>
    <row r="35" spans="1:3">
      <c r="A35" s="27" t="s">
        <v>64</v>
      </c>
      <c r="B35" s="61">
        <f>B18+B34</f>
        <v>116256749</v>
      </c>
      <c r="C35" s="61">
        <f>C18+C34</f>
        <v>110525958</v>
      </c>
    </row>
    <row r="36" spans="1:3" ht="15" customHeight="1">
      <c r="A36" s="27" t="s">
        <v>65</v>
      </c>
      <c r="B36" s="61"/>
      <c r="C36" s="61"/>
    </row>
    <row r="37" spans="1:3">
      <c r="A37" s="27" t="s">
        <v>66</v>
      </c>
      <c r="B37" s="61">
        <v>100000</v>
      </c>
      <c r="C37" s="61">
        <v>100000</v>
      </c>
    </row>
    <row r="38" spans="1:3">
      <c r="A38" s="27" t="s">
        <v>67</v>
      </c>
      <c r="B38" s="61"/>
      <c r="C38" s="61"/>
    </row>
    <row r="39" spans="1:3">
      <c r="A39" s="27" t="s">
        <v>68</v>
      </c>
      <c r="B39" s="61"/>
      <c r="C39" s="61"/>
    </row>
    <row r="40" spans="1:3">
      <c r="A40" s="27" t="s">
        <v>69</v>
      </c>
      <c r="B40" s="61">
        <f>B41+B42+B43</f>
        <v>976812</v>
      </c>
      <c r="C40" s="61">
        <f>C41+C42+C43</f>
        <v>905392</v>
      </c>
    </row>
    <row r="41" spans="1:3" ht="15" customHeight="1">
      <c r="A41" s="21" t="s">
        <v>70</v>
      </c>
      <c r="B41" s="62">
        <v>976812</v>
      </c>
      <c r="C41" s="62">
        <v>905392</v>
      </c>
    </row>
    <row r="42" spans="1:3" ht="15" customHeight="1">
      <c r="A42" s="21" t="s">
        <v>71</v>
      </c>
      <c r="B42" s="62"/>
      <c r="C42" s="62"/>
    </row>
    <row r="43" spans="1:3" ht="15" customHeight="1">
      <c r="A43" s="21" t="s">
        <v>72</v>
      </c>
      <c r="B43" s="62"/>
      <c r="C43" s="62"/>
    </row>
    <row r="44" spans="1:3">
      <c r="A44" s="27" t="s">
        <v>73</v>
      </c>
      <c r="B44" s="61">
        <v>17833495</v>
      </c>
      <c r="C44" s="61">
        <v>17077159</v>
      </c>
    </row>
    <row r="45" spans="1:3">
      <c r="A45" s="27" t="s">
        <v>74</v>
      </c>
      <c r="B45" s="61">
        <v>848506</v>
      </c>
      <c r="C45" s="61">
        <v>1428381</v>
      </c>
    </row>
    <row r="46" spans="1:3">
      <c r="A46" s="27" t="s">
        <v>75</v>
      </c>
      <c r="B46" s="61">
        <f>B45+B44+B40+B37</f>
        <v>19758813</v>
      </c>
      <c r="C46" s="61">
        <f>C45+C44+C40+C37</f>
        <v>19510932</v>
      </c>
    </row>
    <row r="47" spans="1:3">
      <c r="A47" s="27" t="s">
        <v>76</v>
      </c>
      <c r="B47" s="61">
        <f>B35+B46</f>
        <v>136015562</v>
      </c>
      <c r="C47" s="61">
        <f>C35+C46</f>
        <v>130036890</v>
      </c>
    </row>
  </sheetData>
  <mergeCells count="2">
    <mergeCell ref="A2:C2"/>
    <mergeCell ref="A1:C1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5"/>
  <sheetViews>
    <sheetView zoomScaleNormal="100" workbookViewId="0">
      <selection activeCell="A2" sqref="A2:C45"/>
    </sheetView>
  </sheetViews>
  <sheetFormatPr defaultRowHeight="15"/>
  <cols>
    <col min="1" max="1" width="70.140625" style="7" customWidth="1"/>
    <col min="2" max="3" width="13.42578125" style="23" customWidth="1"/>
    <col min="4" max="16384" width="9.140625" style="7"/>
  </cols>
  <sheetData>
    <row r="1" spans="1:3">
      <c r="A1" s="288"/>
      <c r="B1" s="288"/>
      <c r="C1" s="288"/>
    </row>
    <row r="2" spans="1:3">
      <c r="A2" s="289" t="s">
        <v>168</v>
      </c>
      <c r="B2" s="289"/>
      <c r="C2" s="289"/>
    </row>
    <row r="3" spans="1:3">
      <c r="A3" s="19"/>
      <c r="B3" s="22">
        <v>2016</v>
      </c>
      <c r="C3" s="22">
        <v>2015</v>
      </c>
    </row>
    <row r="4" spans="1:3">
      <c r="A4" s="27" t="s">
        <v>77</v>
      </c>
      <c r="B4" s="64">
        <v>64982908</v>
      </c>
      <c r="C4" s="64">
        <v>67579153</v>
      </c>
    </row>
    <row r="5" spans="1:3">
      <c r="A5" s="27" t="s">
        <v>78</v>
      </c>
      <c r="B5" s="64"/>
      <c r="C5" s="64"/>
    </row>
    <row r="6" spans="1:3">
      <c r="A6" s="27" t="s">
        <v>79</v>
      </c>
      <c r="B6" s="64"/>
      <c r="C6" s="64"/>
    </row>
    <row r="7" spans="1:3">
      <c r="A7" s="27" t="s">
        <v>80</v>
      </c>
      <c r="B7" s="64"/>
      <c r="C7" s="64">
        <v>57479</v>
      </c>
    </row>
    <row r="8" spans="1:3" ht="9" customHeight="1">
      <c r="A8" s="19"/>
      <c r="B8" s="62"/>
      <c r="C8" s="62"/>
    </row>
    <row r="9" spans="1:3">
      <c r="A9" s="27" t="s">
        <v>81</v>
      </c>
      <c r="B9" s="61">
        <f>B10+B11</f>
        <v>58368922</v>
      </c>
      <c r="C9" s="61">
        <f>C10+C11</f>
        <v>62310912</v>
      </c>
    </row>
    <row r="10" spans="1:3">
      <c r="A10" s="21" t="s">
        <v>82</v>
      </c>
      <c r="B10" s="62">
        <v>54543159</v>
      </c>
      <c r="C10" s="62">
        <v>59524844</v>
      </c>
    </row>
    <row r="11" spans="1:3">
      <c r="A11" s="19" t="s">
        <v>166</v>
      </c>
      <c r="B11" s="62">
        <v>3825763</v>
      </c>
      <c r="C11" s="62">
        <v>2786068</v>
      </c>
    </row>
    <row r="12" spans="1:3" ht="9" customHeight="1">
      <c r="A12" s="19"/>
      <c r="B12" s="62"/>
      <c r="C12" s="62"/>
    </row>
    <row r="13" spans="1:3">
      <c r="A13" s="27" t="s">
        <v>83</v>
      </c>
      <c r="B13" s="61">
        <f>B14+B15</f>
        <v>4629307</v>
      </c>
      <c r="C13" s="61">
        <f>C14+C15</f>
        <v>3303533</v>
      </c>
    </row>
    <row r="14" spans="1:3">
      <c r="A14" s="21" t="s">
        <v>84</v>
      </c>
      <c r="B14" s="62">
        <v>3970545</v>
      </c>
      <c r="C14" s="62">
        <v>2831200</v>
      </c>
    </row>
    <row r="15" spans="1:3">
      <c r="A15" s="28" t="s">
        <v>193</v>
      </c>
      <c r="B15" s="62">
        <v>658762</v>
      </c>
      <c r="C15" s="62">
        <v>472333</v>
      </c>
    </row>
    <row r="16" spans="1:3" ht="8.25" customHeight="1">
      <c r="A16" s="19"/>
      <c r="B16" s="62"/>
      <c r="C16" s="62"/>
    </row>
    <row r="17" spans="1:3">
      <c r="A17" s="27" t="s">
        <v>85</v>
      </c>
      <c r="B17" s="61"/>
      <c r="C17" s="61"/>
    </row>
    <row r="18" spans="1:3">
      <c r="A18" s="27" t="s">
        <v>86</v>
      </c>
      <c r="B18" s="61">
        <v>905654</v>
      </c>
      <c r="C18" s="61">
        <v>330974</v>
      </c>
    </row>
    <row r="19" spans="1:3">
      <c r="A19" s="27" t="s">
        <v>87</v>
      </c>
      <c r="B19" s="61"/>
      <c r="C19" s="61">
        <v>15070</v>
      </c>
    </row>
    <row r="20" spans="1:3" ht="9" customHeight="1">
      <c r="A20" s="19"/>
      <c r="B20" s="62"/>
      <c r="C20" s="62"/>
    </row>
    <row r="21" spans="1:3">
      <c r="A21" s="27" t="s">
        <v>88</v>
      </c>
      <c r="B21" s="61">
        <v>3061</v>
      </c>
      <c r="C21" s="61">
        <v>6858</v>
      </c>
    </row>
    <row r="22" spans="1:3" ht="30">
      <c r="A22" s="28" t="s">
        <v>161</v>
      </c>
      <c r="B22" s="62"/>
      <c r="C22" s="62"/>
    </row>
    <row r="23" spans="1:3" ht="33.75" customHeight="1">
      <c r="A23" s="28" t="s">
        <v>162</v>
      </c>
      <c r="B23" s="62"/>
      <c r="C23" s="62"/>
    </row>
    <row r="24" spans="1:3" ht="30">
      <c r="A24" s="28" t="s">
        <v>163</v>
      </c>
      <c r="B24" s="62"/>
      <c r="C24" s="62"/>
    </row>
    <row r="25" spans="1:3" ht="9" customHeight="1">
      <c r="A25" s="19"/>
      <c r="B25" s="62"/>
      <c r="C25" s="62"/>
    </row>
    <row r="26" spans="1:3" ht="31.5" customHeight="1">
      <c r="A26" s="29" t="s">
        <v>165</v>
      </c>
      <c r="B26" s="65"/>
      <c r="C26" s="65"/>
    </row>
    <row r="27" spans="1:3" ht="7.5" customHeight="1">
      <c r="A27" s="19"/>
      <c r="B27" s="62"/>
      <c r="C27" s="62"/>
    </row>
    <row r="28" spans="1:3">
      <c r="A28" s="27" t="s">
        <v>89</v>
      </c>
      <c r="B28" s="61"/>
      <c r="C28" s="61"/>
    </row>
    <row r="29" spans="1:3" ht="30">
      <c r="A29" s="28" t="s">
        <v>164</v>
      </c>
      <c r="B29" s="62"/>
      <c r="C29" s="62"/>
    </row>
    <row r="30" spans="1:3">
      <c r="A30" s="21" t="s">
        <v>90</v>
      </c>
      <c r="B30" s="62"/>
      <c r="C30" s="62"/>
    </row>
    <row r="31" spans="1:3" ht="8.25" customHeight="1">
      <c r="A31" s="19"/>
      <c r="B31" s="62"/>
      <c r="C31" s="62"/>
    </row>
    <row r="32" spans="1:3">
      <c r="A32" s="27" t="s">
        <v>91</v>
      </c>
      <c r="B32" s="61"/>
      <c r="C32" s="61"/>
    </row>
    <row r="33" spans="1:3" ht="8.25" customHeight="1">
      <c r="A33" s="19"/>
      <c r="B33" s="62"/>
      <c r="C33" s="62"/>
    </row>
    <row r="34" spans="1:3">
      <c r="A34" s="27" t="s">
        <v>92</v>
      </c>
      <c r="B34" s="61">
        <f>B4-B9-B13-B17+B7-B18-B19+B29+B21</f>
        <v>1082086</v>
      </c>
      <c r="C34" s="61">
        <f>C4-C9-C13-C17+C7-C18-C19+C29+C5+C21</f>
        <v>1683001</v>
      </c>
    </row>
    <row r="35" spans="1:3">
      <c r="A35" s="19" t="s">
        <v>192</v>
      </c>
      <c r="B35" s="62">
        <v>475114</v>
      </c>
      <c r="C35" s="62">
        <v>14461</v>
      </c>
    </row>
    <row r="36" spans="1:3">
      <c r="A36" s="27" t="s">
        <v>93</v>
      </c>
      <c r="B36" s="61">
        <f>B37</f>
        <v>233580</v>
      </c>
      <c r="C36" s="61">
        <f>C37</f>
        <v>254619.3</v>
      </c>
    </row>
    <row r="37" spans="1:3">
      <c r="A37" s="21" t="s">
        <v>94</v>
      </c>
      <c r="B37" s="62">
        <f>(B34+B35)*0.15</f>
        <v>233580</v>
      </c>
      <c r="C37" s="62">
        <f>(C34+C35)*0.15</f>
        <v>254619.3</v>
      </c>
    </row>
    <row r="38" spans="1:3">
      <c r="A38" s="21" t="s">
        <v>95</v>
      </c>
      <c r="B38" s="62"/>
      <c r="C38" s="62"/>
    </row>
    <row r="39" spans="1:3">
      <c r="A39" s="21" t="s">
        <v>96</v>
      </c>
      <c r="B39" s="62"/>
      <c r="C39" s="62"/>
    </row>
    <row r="40" spans="1:3" ht="10.5" customHeight="1">
      <c r="A40" s="19"/>
      <c r="B40" s="62"/>
      <c r="C40" s="62"/>
    </row>
    <row r="41" spans="1:3">
      <c r="A41" s="27" t="s">
        <v>97</v>
      </c>
      <c r="B41" s="61">
        <f>B34-B36</f>
        <v>848506</v>
      </c>
      <c r="C41" s="61">
        <f>C34-C36</f>
        <v>1428381.7</v>
      </c>
    </row>
    <row r="42" spans="1:3" ht="8.25" customHeight="1">
      <c r="A42" s="19"/>
      <c r="B42" s="62"/>
      <c r="C42" s="62"/>
    </row>
    <row r="43" spans="1:3">
      <c r="A43" s="27" t="s">
        <v>98</v>
      </c>
      <c r="B43" s="61"/>
      <c r="C43" s="61"/>
    </row>
    <row r="44" spans="1:3">
      <c r="A44" s="21" t="s">
        <v>99</v>
      </c>
      <c r="B44" s="62"/>
      <c r="C44" s="62"/>
    </row>
    <row r="45" spans="1:3">
      <c r="A45" s="21" t="s">
        <v>100</v>
      </c>
      <c r="B45" s="62"/>
      <c r="C45" s="62"/>
    </row>
  </sheetData>
  <mergeCells count="2">
    <mergeCell ref="A2:C2"/>
    <mergeCell ref="A1:C1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C17"/>
  <sheetViews>
    <sheetView workbookViewId="0">
      <selection activeCell="A2" sqref="A2:C18"/>
    </sheetView>
  </sheetViews>
  <sheetFormatPr defaultRowHeight="15.75"/>
  <cols>
    <col min="1" max="1" width="72" style="8" customWidth="1"/>
    <col min="2" max="3" width="12" style="20" customWidth="1"/>
    <col min="4" max="16384" width="9.140625" style="8"/>
  </cols>
  <sheetData>
    <row r="2" spans="1:3">
      <c r="A2" s="290" t="s">
        <v>167</v>
      </c>
      <c r="B2" s="290"/>
      <c r="C2" s="290"/>
    </row>
    <row r="3" spans="1:3">
      <c r="A3" s="4"/>
      <c r="B3" s="18">
        <v>2016</v>
      </c>
      <c r="C3" s="18">
        <v>2015</v>
      </c>
    </row>
    <row r="4" spans="1:3">
      <c r="A4" s="2" t="s">
        <v>97</v>
      </c>
      <c r="B4" s="66">
        <f>'Pasqyra e Performances'!B41</f>
        <v>848506</v>
      </c>
      <c r="C4" s="66">
        <f>'Pasqyra e Performances'!C41</f>
        <v>1428381.7</v>
      </c>
    </row>
    <row r="5" spans="1:3">
      <c r="A5" s="4"/>
      <c r="B5" s="52"/>
      <c r="C5" s="52"/>
    </row>
    <row r="6" spans="1:3">
      <c r="A6" s="2" t="s">
        <v>101</v>
      </c>
      <c r="B6" s="52"/>
      <c r="C6" s="52"/>
    </row>
    <row r="7" spans="1:3">
      <c r="A7" s="2" t="s">
        <v>102</v>
      </c>
      <c r="B7" s="51"/>
      <c r="C7" s="51"/>
    </row>
    <row r="8" spans="1:3">
      <c r="A8" s="2" t="s">
        <v>103</v>
      </c>
      <c r="B8" s="51"/>
      <c r="C8" s="51"/>
    </row>
    <row r="9" spans="1:3">
      <c r="A9" s="2" t="s">
        <v>104</v>
      </c>
      <c r="B9" s="51"/>
      <c r="C9" s="51"/>
    </row>
    <row r="10" spans="1:3">
      <c r="A10" s="2" t="s">
        <v>105</v>
      </c>
      <c r="B10" s="51"/>
      <c r="C10" s="51"/>
    </row>
    <row r="11" spans="1:3">
      <c r="A11" s="2" t="s">
        <v>106</v>
      </c>
      <c r="B11" s="51"/>
      <c r="C11" s="51"/>
    </row>
    <row r="12" spans="1:3">
      <c r="A12" s="4"/>
      <c r="B12" s="52"/>
      <c r="C12" s="52"/>
    </row>
    <row r="13" spans="1:3">
      <c r="A13" s="2" t="s">
        <v>107</v>
      </c>
      <c r="B13" s="51"/>
      <c r="C13" s="51"/>
    </row>
    <row r="14" spans="1:3">
      <c r="A14" s="4"/>
      <c r="B14" s="52"/>
      <c r="C14" s="52"/>
    </row>
    <row r="15" spans="1:3">
      <c r="A15" s="2" t="s">
        <v>108</v>
      </c>
      <c r="B15" s="51"/>
      <c r="C15" s="51"/>
    </row>
    <row r="16" spans="1:3">
      <c r="A16" s="4" t="s">
        <v>99</v>
      </c>
      <c r="B16" s="52"/>
      <c r="C16" s="52"/>
    </row>
    <row r="17" spans="1:3">
      <c r="A17" s="4" t="s">
        <v>100</v>
      </c>
      <c r="B17" s="52"/>
      <c r="C17" s="52"/>
    </row>
  </sheetData>
  <mergeCells count="1">
    <mergeCell ref="A2:C2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3"/>
  <sheetViews>
    <sheetView topLeftCell="A26" workbookViewId="0">
      <selection activeCell="A2" sqref="A2:C43"/>
    </sheetView>
  </sheetViews>
  <sheetFormatPr defaultRowHeight="15.75"/>
  <cols>
    <col min="1" max="1" width="68" style="8" customWidth="1"/>
    <col min="2" max="3" width="15.7109375" style="20" customWidth="1"/>
    <col min="4" max="4" width="9.140625" style="8"/>
    <col min="5" max="5" width="10.140625" style="8" bestFit="1" customWidth="1"/>
    <col min="6" max="16384" width="9.140625" style="8"/>
  </cols>
  <sheetData>
    <row r="1" spans="1:3">
      <c r="A1" s="292"/>
      <c r="B1" s="292"/>
      <c r="C1" s="292"/>
    </row>
    <row r="2" spans="1:3">
      <c r="A2" s="291" t="s">
        <v>170</v>
      </c>
      <c r="B2" s="291"/>
      <c r="C2" s="291"/>
    </row>
    <row r="3" spans="1:3">
      <c r="A3" s="2" t="s">
        <v>109</v>
      </c>
      <c r="B3" s="18">
        <v>2016</v>
      </c>
      <c r="C3" s="18">
        <v>2015</v>
      </c>
    </row>
    <row r="4" spans="1:3">
      <c r="A4" s="4" t="s">
        <v>110</v>
      </c>
      <c r="B4" s="67">
        <v>69713021</v>
      </c>
      <c r="C4" s="67">
        <v>74444107</v>
      </c>
    </row>
    <row r="5" spans="1:3">
      <c r="A5" s="4" t="s">
        <v>111</v>
      </c>
      <c r="B5" s="67">
        <v>-3619909</v>
      </c>
      <c r="C5" s="67">
        <v>-3361321</v>
      </c>
    </row>
    <row r="6" spans="1:3">
      <c r="A6" s="4" t="s">
        <v>112</v>
      </c>
      <c r="B6" s="67">
        <v>-57655109</v>
      </c>
      <c r="C6" s="67">
        <v>-65296582</v>
      </c>
    </row>
    <row r="7" spans="1:3">
      <c r="A7" s="2" t="s">
        <v>113</v>
      </c>
      <c r="B7" s="66">
        <f>B4+B5+B6</f>
        <v>8438003</v>
      </c>
      <c r="C7" s="66">
        <f>C4+C5+C6</f>
        <v>5786204</v>
      </c>
    </row>
    <row r="8" spans="1:3">
      <c r="A8" s="4" t="s">
        <v>114</v>
      </c>
      <c r="B8" s="67">
        <v>-318898</v>
      </c>
      <c r="C8" s="67">
        <v>-57767</v>
      </c>
    </row>
    <row r="9" spans="1:3">
      <c r="A9" s="4" t="s">
        <v>293</v>
      </c>
      <c r="B9" s="67">
        <v>-136577</v>
      </c>
      <c r="C9" s="69">
        <v>-104057</v>
      </c>
    </row>
    <row r="10" spans="1:3">
      <c r="A10" s="4"/>
      <c r="B10" s="67"/>
      <c r="C10" s="67"/>
    </row>
    <row r="11" spans="1:3">
      <c r="A11" s="2" t="s">
        <v>115</v>
      </c>
      <c r="B11" s="66">
        <f>B7+B8+B9</f>
        <v>7982528</v>
      </c>
      <c r="C11" s="66">
        <f>C7+C9+C8</f>
        <v>5624380</v>
      </c>
    </row>
    <row r="12" spans="1:3">
      <c r="A12" s="2"/>
      <c r="B12" s="66"/>
      <c r="C12" s="66"/>
    </row>
    <row r="13" spans="1:3">
      <c r="A13" s="2" t="s">
        <v>116</v>
      </c>
      <c r="B13" s="67"/>
      <c r="C13" s="67"/>
    </row>
    <row r="14" spans="1:3">
      <c r="A14" s="4" t="s">
        <v>117</v>
      </c>
      <c r="B14" s="67"/>
      <c r="C14" s="67"/>
    </row>
    <row r="15" spans="1:3">
      <c r="A15" s="4" t="s">
        <v>118</v>
      </c>
      <c r="B15" s="67"/>
      <c r="C15" s="67"/>
    </row>
    <row r="16" spans="1:3">
      <c r="A16" s="4" t="s">
        <v>119</v>
      </c>
      <c r="B16" s="67"/>
      <c r="C16" s="67"/>
    </row>
    <row r="17" spans="1:3">
      <c r="A17" s="4" t="s">
        <v>120</v>
      </c>
      <c r="B17" s="67"/>
      <c r="C17" s="67"/>
    </row>
    <row r="18" spans="1:3">
      <c r="A18" s="4" t="s">
        <v>121</v>
      </c>
      <c r="B18" s="67"/>
      <c r="C18" s="67"/>
    </row>
    <row r="19" spans="1:3">
      <c r="A19" s="4" t="s">
        <v>122</v>
      </c>
      <c r="B19" s="67"/>
      <c r="C19" s="67"/>
    </row>
    <row r="20" spans="1:3">
      <c r="A20" s="4" t="s">
        <v>123</v>
      </c>
      <c r="B20" s="67"/>
      <c r="C20" s="67"/>
    </row>
    <row r="21" spans="1:3">
      <c r="A21" s="4"/>
      <c r="B21" s="67"/>
      <c r="C21" s="67"/>
    </row>
    <row r="22" spans="1:3">
      <c r="A22" s="2" t="s">
        <v>124</v>
      </c>
      <c r="B22" s="66">
        <f>B16</f>
        <v>0</v>
      </c>
      <c r="C22" s="66">
        <f>C20</f>
        <v>0</v>
      </c>
    </row>
    <row r="23" spans="1:3">
      <c r="A23" s="2"/>
      <c r="B23" s="66"/>
      <c r="C23" s="66"/>
    </row>
    <row r="24" spans="1:3">
      <c r="A24" s="2" t="s">
        <v>125</v>
      </c>
      <c r="B24" s="67">
        <f>B27+B34</f>
        <v>7910000</v>
      </c>
      <c r="C24" s="67">
        <f>C27+C34</f>
        <v>5510000</v>
      </c>
    </row>
    <row r="25" spans="1:3">
      <c r="A25" s="4" t="s">
        <v>126</v>
      </c>
      <c r="B25" s="67"/>
      <c r="C25" s="67"/>
    </row>
    <row r="26" spans="1:3">
      <c r="A26" s="4" t="s">
        <v>127</v>
      </c>
      <c r="B26" s="67"/>
      <c r="C26" s="67"/>
    </row>
    <row r="27" spans="1:3">
      <c r="A27" s="4" t="s">
        <v>128</v>
      </c>
      <c r="B27" s="67">
        <v>8000000</v>
      </c>
      <c r="C27" s="67">
        <v>5600000</v>
      </c>
    </row>
    <row r="28" spans="1:3">
      <c r="A28" s="4" t="s">
        <v>129</v>
      </c>
      <c r="B28" s="67"/>
      <c r="C28" s="67"/>
    </row>
    <row r="29" spans="1:3">
      <c r="A29" s="4" t="s">
        <v>130</v>
      </c>
      <c r="B29" s="67"/>
      <c r="C29" s="67"/>
    </row>
    <row r="30" spans="1:3">
      <c r="A30" s="4" t="s">
        <v>131</v>
      </c>
      <c r="B30" s="67"/>
      <c r="C30" s="67"/>
    </row>
    <row r="31" spans="1:3">
      <c r="A31" s="4" t="s">
        <v>132</v>
      </c>
      <c r="B31" s="67"/>
      <c r="C31" s="67"/>
    </row>
    <row r="32" spans="1:3">
      <c r="A32" s="4" t="s">
        <v>133</v>
      </c>
      <c r="B32" s="67"/>
      <c r="C32" s="67"/>
    </row>
    <row r="33" spans="1:3">
      <c r="A33" s="4" t="s">
        <v>114</v>
      </c>
      <c r="B33" s="67"/>
      <c r="C33" s="67"/>
    </row>
    <row r="34" spans="1:3">
      <c r="A34" s="4" t="s">
        <v>134</v>
      </c>
      <c r="B34" s="67">
        <v>-90000</v>
      </c>
      <c r="C34" s="67">
        <v>-90000</v>
      </c>
    </row>
    <row r="35" spans="1:3">
      <c r="A35" s="4"/>
      <c r="B35" s="67"/>
      <c r="C35" s="67"/>
    </row>
    <row r="36" spans="1:3">
      <c r="A36" s="2" t="s">
        <v>135</v>
      </c>
      <c r="B36" s="66">
        <f>B27+B34</f>
        <v>7910000</v>
      </c>
      <c r="C36" s="66">
        <f>C27+C34</f>
        <v>5510000</v>
      </c>
    </row>
    <row r="37" spans="1:3">
      <c r="A37" s="4"/>
      <c r="B37" s="67"/>
      <c r="C37" s="67"/>
    </row>
    <row r="38" spans="1:3" ht="39" customHeight="1">
      <c r="A38" s="3" t="s">
        <v>171</v>
      </c>
      <c r="B38" s="68">
        <f>B11-B36</f>
        <v>72528</v>
      </c>
      <c r="C38" s="68">
        <f>C11-C36</f>
        <v>114380</v>
      </c>
    </row>
    <row r="39" spans="1:3">
      <c r="A39" s="2" t="s">
        <v>136</v>
      </c>
      <c r="B39" s="67">
        <v>1114795</v>
      </c>
      <c r="C39" s="66">
        <v>1000415</v>
      </c>
    </row>
    <row r="40" spans="1:3">
      <c r="A40" s="2"/>
      <c r="B40" s="67"/>
      <c r="C40" s="67"/>
    </row>
    <row r="41" spans="1:3">
      <c r="A41" s="4" t="s">
        <v>137</v>
      </c>
      <c r="B41" s="67"/>
      <c r="C41" s="67">
        <v>0</v>
      </c>
    </row>
    <row r="42" spans="1:3">
      <c r="A42" s="4"/>
      <c r="B42" s="67"/>
      <c r="C42" s="67"/>
    </row>
    <row r="43" spans="1:3">
      <c r="A43" s="2" t="s">
        <v>138</v>
      </c>
      <c r="B43" s="66">
        <f>B38+B39</f>
        <v>1187323</v>
      </c>
      <c r="C43" s="66">
        <f>C38+C39</f>
        <v>1114795</v>
      </c>
    </row>
  </sheetData>
  <mergeCells count="2">
    <mergeCell ref="A2:C2"/>
    <mergeCell ref="A1:C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6"/>
  <sheetViews>
    <sheetView topLeftCell="A6" workbookViewId="0">
      <selection activeCell="A2" sqref="A2:L16"/>
    </sheetView>
  </sheetViews>
  <sheetFormatPr defaultRowHeight="15"/>
  <cols>
    <col min="1" max="1" width="31.5703125" customWidth="1"/>
    <col min="2" max="2" width="12.140625" customWidth="1"/>
    <col min="3" max="3" width="5.7109375" customWidth="1"/>
    <col min="4" max="4" width="5.42578125" customWidth="1"/>
    <col min="5" max="5" width="9.28515625" customWidth="1"/>
    <col min="6" max="6" width="6.42578125" customWidth="1"/>
    <col min="7" max="7" width="6.140625" customWidth="1"/>
    <col min="8" max="8" width="12.85546875" customWidth="1"/>
    <col min="9" max="9" width="12" customWidth="1"/>
    <col min="10" max="10" width="12.42578125" bestFit="1" customWidth="1"/>
    <col min="11" max="11" width="6.42578125" customWidth="1"/>
    <col min="12" max="12" width="12.42578125" bestFit="1" customWidth="1"/>
  </cols>
  <sheetData>
    <row r="1" spans="1:1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2" ht="18.75">
      <c r="A2" s="293" t="s">
        <v>2264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</row>
    <row r="3" spans="1:12" ht="78" customHeight="1">
      <c r="A3" s="1"/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  <c r="G3" s="6" t="s">
        <v>144</v>
      </c>
      <c r="H3" s="6" t="s">
        <v>145</v>
      </c>
      <c r="I3" s="6" t="s">
        <v>146</v>
      </c>
      <c r="J3" s="6" t="s">
        <v>147</v>
      </c>
      <c r="K3" s="6" t="s">
        <v>148</v>
      </c>
      <c r="L3" s="6" t="s">
        <v>147</v>
      </c>
    </row>
    <row r="4" spans="1:12" ht="30.4" customHeight="1">
      <c r="A4" s="3" t="s">
        <v>2266</v>
      </c>
      <c r="B4" s="70">
        <f>Pasivi!C37</f>
        <v>100000</v>
      </c>
      <c r="C4" s="70"/>
      <c r="D4" s="70"/>
      <c r="E4" s="70">
        <f>Pasivi!C41</f>
        <v>905392</v>
      </c>
      <c r="F4" s="70"/>
      <c r="G4" s="70"/>
      <c r="H4" s="70">
        <f>Pasivi!C44</f>
        <v>17077159</v>
      </c>
      <c r="I4" s="70">
        <f>Pasivi!C45</f>
        <v>1428381</v>
      </c>
      <c r="J4" s="70">
        <f>B4+E4+H4+I4</f>
        <v>19510932</v>
      </c>
      <c r="K4" s="70"/>
      <c r="L4" s="70">
        <f>J4+K4</f>
        <v>19510932</v>
      </c>
    </row>
    <row r="5" spans="1:12" ht="30.6" customHeight="1">
      <c r="A5" s="5" t="s">
        <v>149</v>
      </c>
      <c r="B5" s="71"/>
      <c r="C5" s="71"/>
      <c r="D5" s="71"/>
      <c r="E5" s="71"/>
      <c r="F5" s="71"/>
      <c r="G5" s="71"/>
      <c r="H5" s="72"/>
      <c r="I5" s="72"/>
      <c r="J5" s="70"/>
      <c r="K5" s="70"/>
      <c r="L5" s="70"/>
    </row>
    <row r="6" spans="1:12" ht="33" customHeight="1">
      <c r="A6" s="3" t="s">
        <v>194</v>
      </c>
      <c r="B6" s="70">
        <f>B4</f>
        <v>100000</v>
      </c>
      <c r="C6" s="70">
        <f t="shared" ref="C6:I6" si="0">C4</f>
        <v>0</v>
      </c>
      <c r="D6" s="70">
        <f t="shared" si="0"/>
        <v>0</v>
      </c>
      <c r="E6" s="70">
        <f t="shared" si="0"/>
        <v>905392</v>
      </c>
      <c r="F6" s="70">
        <f t="shared" si="0"/>
        <v>0</v>
      </c>
      <c r="G6" s="70">
        <f t="shared" si="0"/>
        <v>0</v>
      </c>
      <c r="H6" s="70">
        <f t="shared" si="0"/>
        <v>17077159</v>
      </c>
      <c r="I6" s="70">
        <f t="shared" si="0"/>
        <v>1428381</v>
      </c>
      <c r="J6" s="70">
        <f t="shared" ref="J6:J8" si="1">B6+E6+H6+I6</f>
        <v>19510932</v>
      </c>
      <c r="K6" s="70"/>
      <c r="L6" s="70">
        <f t="shared" ref="L6:L8" si="2">J6+K6</f>
        <v>19510932</v>
      </c>
    </row>
    <row r="7" spans="1:12" ht="30.4" customHeight="1">
      <c r="A7" s="3" t="s">
        <v>150</v>
      </c>
      <c r="B7" s="71"/>
      <c r="C7" s="71"/>
      <c r="D7" s="71"/>
      <c r="E7" s="71"/>
      <c r="F7" s="71"/>
      <c r="G7" s="71"/>
      <c r="H7" s="71"/>
      <c r="I7" s="71"/>
      <c r="J7" s="70"/>
      <c r="K7" s="71"/>
      <c r="L7" s="70"/>
    </row>
    <row r="8" spans="1:12" ht="15.2" customHeight="1">
      <c r="A8" s="5" t="s">
        <v>151</v>
      </c>
      <c r="B8" s="71">
        <f>Pasivi!B37</f>
        <v>100000</v>
      </c>
      <c r="C8" s="71"/>
      <c r="D8" s="71"/>
      <c r="E8" s="71">
        <f>Pasivi!B40</f>
        <v>976812</v>
      </c>
      <c r="F8" s="71"/>
      <c r="G8" s="71"/>
      <c r="H8" s="67">
        <f>Pasivi!B44</f>
        <v>17833495</v>
      </c>
      <c r="I8" s="67">
        <f>Pasivi!B45</f>
        <v>848506</v>
      </c>
      <c r="J8" s="70">
        <f t="shared" si="1"/>
        <v>19758813</v>
      </c>
      <c r="K8" s="67"/>
      <c r="L8" s="70">
        <f t="shared" si="2"/>
        <v>19758813</v>
      </c>
    </row>
    <row r="9" spans="1:12" ht="30.6" customHeight="1">
      <c r="A9" s="3" t="s">
        <v>152</v>
      </c>
      <c r="B9" s="71"/>
      <c r="C9" s="71"/>
      <c r="D9" s="72"/>
      <c r="E9" s="71"/>
      <c r="F9" s="71"/>
      <c r="G9" s="71"/>
      <c r="H9" s="72"/>
      <c r="I9" s="72"/>
      <c r="J9" s="72"/>
      <c r="K9" s="72"/>
      <c r="L9" s="72"/>
    </row>
    <row r="10" spans="1:12" ht="30.4" customHeight="1">
      <c r="A10" s="3" t="s">
        <v>153</v>
      </c>
      <c r="B10" s="71"/>
      <c r="C10" s="71"/>
      <c r="D10" s="70"/>
      <c r="E10" s="71"/>
      <c r="F10" s="71"/>
      <c r="G10" s="71"/>
      <c r="H10" s="70"/>
      <c r="I10" s="70"/>
      <c r="J10" s="70"/>
      <c r="K10" s="70"/>
      <c r="L10" s="70"/>
    </row>
    <row r="11" spans="1:12" ht="45.75" customHeight="1">
      <c r="A11" s="3" t="s">
        <v>154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ht="18.75" customHeight="1">
      <c r="A12" s="5" t="s">
        <v>155</v>
      </c>
      <c r="B12" s="72"/>
      <c r="C12" s="72"/>
      <c r="D12" s="71"/>
      <c r="E12" s="71"/>
      <c r="F12" s="71"/>
      <c r="G12" s="71"/>
      <c r="H12" s="71"/>
      <c r="I12" s="71"/>
      <c r="J12" s="72"/>
      <c r="K12" s="71"/>
      <c r="L12" s="72"/>
    </row>
    <row r="13" spans="1:12" ht="15.2" customHeight="1">
      <c r="A13" s="5" t="s">
        <v>134</v>
      </c>
      <c r="B13" s="71"/>
      <c r="C13" s="71"/>
      <c r="D13" s="71"/>
      <c r="E13" s="71"/>
      <c r="F13" s="71"/>
      <c r="G13" s="71"/>
      <c r="H13" s="71"/>
      <c r="I13" s="71"/>
      <c r="J13" s="73"/>
      <c r="K13" s="71"/>
      <c r="L13" s="71"/>
    </row>
    <row r="14" spans="1:12" ht="33.75" customHeight="1">
      <c r="A14" s="3" t="s">
        <v>156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47.25" customHeight="1">
      <c r="A15" s="3" t="s">
        <v>2267</v>
      </c>
      <c r="B15" s="70">
        <f>B8</f>
        <v>100000</v>
      </c>
      <c r="C15" s="70">
        <f t="shared" ref="C15:L15" si="3">C8</f>
        <v>0</v>
      </c>
      <c r="D15" s="70">
        <f t="shared" si="3"/>
        <v>0</v>
      </c>
      <c r="E15" s="70">
        <f t="shared" si="3"/>
        <v>976812</v>
      </c>
      <c r="F15" s="70">
        <f t="shared" si="3"/>
        <v>0</v>
      </c>
      <c r="G15" s="70">
        <f t="shared" si="3"/>
        <v>0</v>
      </c>
      <c r="H15" s="70">
        <f t="shared" si="3"/>
        <v>17833495</v>
      </c>
      <c r="I15" s="70">
        <f t="shared" si="3"/>
        <v>848506</v>
      </c>
      <c r="J15" s="70">
        <f t="shared" si="3"/>
        <v>19758813</v>
      </c>
      <c r="K15" s="70">
        <f t="shared" si="3"/>
        <v>0</v>
      </c>
      <c r="L15" s="70">
        <f t="shared" si="3"/>
        <v>19758813</v>
      </c>
    </row>
    <row r="16" spans="1:12" ht="45.75" customHeight="1">
      <c r="A16" s="3" t="s">
        <v>194</v>
      </c>
      <c r="B16" s="70">
        <f>B15</f>
        <v>100000</v>
      </c>
      <c r="C16" s="70">
        <f t="shared" ref="C16:L16" si="4">C15</f>
        <v>0</v>
      </c>
      <c r="D16" s="70">
        <f t="shared" si="4"/>
        <v>0</v>
      </c>
      <c r="E16" s="70">
        <f t="shared" si="4"/>
        <v>976812</v>
      </c>
      <c r="F16" s="70">
        <f t="shared" si="4"/>
        <v>0</v>
      </c>
      <c r="G16" s="70">
        <f t="shared" si="4"/>
        <v>0</v>
      </c>
      <c r="H16" s="70">
        <f t="shared" si="4"/>
        <v>17833495</v>
      </c>
      <c r="I16" s="70">
        <f t="shared" si="4"/>
        <v>848506</v>
      </c>
      <c r="J16" s="70">
        <f t="shared" si="4"/>
        <v>19758813</v>
      </c>
      <c r="K16" s="70">
        <f t="shared" si="4"/>
        <v>0</v>
      </c>
      <c r="L16" s="70">
        <f t="shared" si="4"/>
        <v>19758813</v>
      </c>
    </row>
  </sheetData>
  <mergeCells count="2">
    <mergeCell ref="A2:L2"/>
    <mergeCell ref="A1:L1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187"/>
  <sheetViews>
    <sheetView topLeftCell="A225" zoomScale="112" zoomScaleNormal="112" workbookViewId="0">
      <selection activeCell="B131" sqref="B131:J186"/>
    </sheetView>
  </sheetViews>
  <sheetFormatPr defaultRowHeight="12.75"/>
  <cols>
    <col min="1" max="1" width="4.7109375" style="74" customWidth="1"/>
    <col min="2" max="2" width="3.140625" style="74" customWidth="1"/>
    <col min="3" max="3" width="3.28515625" style="74" customWidth="1"/>
    <col min="4" max="4" width="10.28515625" style="74" customWidth="1"/>
    <col min="5" max="5" width="12" style="74" customWidth="1"/>
    <col min="6" max="6" width="12.85546875" style="74" customWidth="1"/>
    <col min="7" max="8" width="13.140625" style="74" customWidth="1"/>
    <col min="9" max="9" width="14" style="74" customWidth="1"/>
    <col min="10" max="10" width="12.42578125" style="74" customWidth="1"/>
    <col min="11" max="11" width="5.5703125" style="74" customWidth="1"/>
    <col min="12" max="12" width="9.42578125" style="74" customWidth="1"/>
    <col min="13" max="16384" width="9.140625" style="74"/>
  </cols>
  <sheetData>
    <row r="2" spans="1:10">
      <c r="A2" s="80"/>
      <c r="B2" s="133"/>
      <c r="C2" s="133"/>
      <c r="D2" s="133"/>
      <c r="E2" s="133"/>
      <c r="F2" s="133"/>
      <c r="G2" s="133"/>
      <c r="H2" s="133"/>
      <c r="I2" s="133"/>
      <c r="J2" s="132"/>
    </row>
    <row r="3" spans="1:10" ht="18">
      <c r="A3" s="80"/>
      <c r="B3" s="75"/>
      <c r="C3" s="82" t="s">
        <v>342</v>
      </c>
      <c r="D3" s="120"/>
      <c r="E3" s="120"/>
      <c r="F3" s="119"/>
      <c r="G3" s="75"/>
      <c r="H3" s="75"/>
      <c r="I3" s="75"/>
      <c r="J3" s="80"/>
    </row>
    <row r="4" spans="1:10" ht="18">
      <c r="A4" s="80"/>
      <c r="B4" s="75"/>
      <c r="C4" s="82"/>
      <c r="D4" s="82"/>
      <c r="E4" s="120"/>
      <c r="F4" s="119"/>
      <c r="G4" s="75"/>
      <c r="H4" s="75"/>
      <c r="I4" s="75"/>
      <c r="J4" s="80"/>
    </row>
    <row r="5" spans="1:10" ht="18">
      <c r="A5" s="80"/>
      <c r="B5" s="75"/>
      <c r="C5" s="82"/>
      <c r="D5" s="96" t="s">
        <v>282</v>
      </c>
      <c r="E5" s="96"/>
      <c r="F5" s="96"/>
      <c r="G5" s="96"/>
      <c r="H5" s="96"/>
      <c r="J5" s="80"/>
    </row>
    <row r="6" spans="1:10">
      <c r="A6" s="80"/>
      <c r="B6" s="75"/>
      <c r="C6" s="75"/>
      <c r="D6" s="118" t="s">
        <v>281</v>
      </c>
      <c r="E6" s="75"/>
      <c r="F6" s="75"/>
      <c r="G6" s="75"/>
      <c r="H6" s="75"/>
      <c r="I6" s="75"/>
      <c r="J6" s="80"/>
    </row>
    <row r="7" spans="1:10">
      <c r="A7" s="80"/>
      <c r="B7" s="75"/>
      <c r="C7" s="75"/>
      <c r="D7" s="118"/>
      <c r="E7" s="75"/>
      <c r="F7" s="75"/>
      <c r="G7" s="75"/>
      <c r="H7" s="75"/>
      <c r="I7" s="75"/>
      <c r="J7" s="80"/>
    </row>
    <row r="8" spans="1:10" ht="15">
      <c r="A8" s="80"/>
      <c r="C8" s="128" t="s">
        <v>280</v>
      </c>
      <c r="D8" s="127" t="s">
        <v>279</v>
      </c>
      <c r="E8" s="131"/>
      <c r="F8" s="126"/>
      <c r="G8" s="123"/>
      <c r="H8" s="123"/>
      <c r="I8" s="123"/>
      <c r="J8" s="80"/>
    </row>
    <row r="9" spans="1:10">
      <c r="A9" s="80"/>
      <c r="B9" s="130"/>
      <c r="C9" s="123"/>
      <c r="D9" s="123"/>
      <c r="E9" s="123"/>
      <c r="F9" s="123"/>
      <c r="G9" s="123"/>
      <c r="H9" s="123"/>
      <c r="I9" s="123"/>
      <c r="J9" s="80"/>
    </row>
    <row r="10" spans="1:10">
      <c r="A10" s="80"/>
      <c r="B10" s="129">
        <v>1</v>
      </c>
      <c r="C10" s="125" t="s">
        <v>278</v>
      </c>
      <c r="D10" s="124"/>
      <c r="E10" s="123"/>
      <c r="F10" s="123"/>
      <c r="G10" s="123"/>
      <c r="H10" s="123"/>
      <c r="I10" s="123"/>
      <c r="J10" s="80"/>
    </row>
    <row r="11" spans="1:10">
      <c r="A11" s="80"/>
      <c r="B11" s="129">
        <v>2</v>
      </c>
      <c r="C11" s="123" t="s">
        <v>277</v>
      </c>
      <c r="D11" s="124"/>
      <c r="E11" s="123"/>
      <c r="F11" s="123"/>
      <c r="G11" s="123"/>
      <c r="H11" s="123"/>
      <c r="I11" s="123"/>
      <c r="J11" s="80"/>
    </row>
    <row r="12" spans="1:10">
      <c r="A12" s="80"/>
      <c r="B12" s="123">
        <v>3</v>
      </c>
      <c r="C12" s="123" t="s">
        <v>276</v>
      </c>
      <c r="D12" s="124"/>
      <c r="E12" s="123"/>
      <c r="F12" s="123"/>
      <c r="G12" s="123"/>
      <c r="H12" s="123"/>
      <c r="I12" s="123"/>
      <c r="J12" s="80"/>
    </row>
    <row r="13" spans="1:10">
      <c r="A13" s="80"/>
      <c r="B13" s="123">
        <v>4</v>
      </c>
      <c r="C13" s="123" t="s">
        <v>275</v>
      </c>
      <c r="D13" s="124"/>
      <c r="E13" s="123"/>
      <c r="F13" s="123"/>
      <c r="G13" s="123"/>
      <c r="H13" s="123"/>
      <c r="I13" s="123"/>
      <c r="J13" s="80"/>
    </row>
    <row r="14" spans="1:10">
      <c r="A14" s="80"/>
      <c r="B14" s="123"/>
      <c r="C14" s="123"/>
      <c r="D14" s="123"/>
      <c r="E14" s="123"/>
      <c r="F14" s="123"/>
      <c r="G14" s="123"/>
      <c r="H14" s="123"/>
      <c r="I14" s="123"/>
      <c r="J14" s="80"/>
    </row>
    <row r="15" spans="1:10">
      <c r="A15" s="80"/>
      <c r="B15" s="123"/>
      <c r="C15" s="125" t="s">
        <v>441</v>
      </c>
      <c r="D15" s="124"/>
      <c r="E15" s="123"/>
      <c r="F15" s="123"/>
      <c r="G15" s="123"/>
      <c r="H15" s="123"/>
      <c r="I15" s="123"/>
      <c r="J15" s="80"/>
    </row>
    <row r="16" spans="1:10">
      <c r="A16" s="80"/>
      <c r="B16" s="125" t="s">
        <v>274</v>
      </c>
      <c r="C16" s="125"/>
      <c r="D16" s="124"/>
      <c r="E16" s="123"/>
      <c r="F16" s="123"/>
      <c r="G16" s="123"/>
      <c r="H16" s="123"/>
      <c r="I16" s="123"/>
      <c r="J16" s="80"/>
    </row>
    <row r="17" spans="1:10">
      <c r="A17" s="80"/>
      <c r="B17" s="125"/>
      <c r="C17" s="125"/>
      <c r="D17" s="123"/>
      <c r="E17" s="123"/>
      <c r="F17" s="123"/>
      <c r="G17" s="123"/>
      <c r="H17" s="123"/>
      <c r="I17" s="123"/>
      <c r="J17" s="80"/>
    </row>
    <row r="18" spans="1:10">
      <c r="A18" s="80"/>
      <c r="B18" s="123"/>
      <c r="C18" s="123" t="s">
        <v>273</v>
      </c>
      <c r="D18" s="124"/>
      <c r="E18" s="123"/>
      <c r="F18" s="123"/>
      <c r="G18" s="123"/>
      <c r="H18" s="123"/>
      <c r="I18" s="123"/>
      <c r="J18" s="80"/>
    </row>
    <row r="19" spans="1:10">
      <c r="A19" s="80"/>
      <c r="B19" s="123" t="s">
        <v>272</v>
      </c>
      <c r="C19" s="123"/>
      <c r="D19" s="124"/>
      <c r="E19" s="123"/>
      <c r="F19" s="123"/>
      <c r="G19" s="123"/>
      <c r="H19" s="123"/>
      <c r="I19" s="123"/>
      <c r="J19" s="80"/>
    </row>
    <row r="20" spans="1:10">
      <c r="A20" s="80"/>
      <c r="B20" s="125" t="s">
        <v>271</v>
      </c>
      <c r="C20" s="123"/>
      <c r="D20" s="124"/>
      <c r="E20" s="123"/>
      <c r="F20" s="123"/>
      <c r="G20" s="123"/>
      <c r="H20" s="123"/>
      <c r="I20" s="123"/>
      <c r="J20" s="80"/>
    </row>
    <row r="21" spans="1:10">
      <c r="A21" s="80"/>
      <c r="B21" s="125"/>
      <c r="C21" s="123"/>
      <c r="D21" s="123"/>
      <c r="E21" s="123"/>
      <c r="F21" s="123"/>
      <c r="G21" s="123"/>
      <c r="H21" s="123"/>
      <c r="I21" s="123"/>
      <c r="J21" s="80"/>
    </row>
    <row r="22" spans="1:10">
      <c r="A22" s="80"/>
      <c r="B22" s="123"/>
      <c r="C22" s="123" t="s">
        <v>270</v>
      </c>
      <c r="D22" s="124"/>
      <c r="E22" s="123"/>
      <c r="F22" s="123"/>
      <c r="G22" s="123"/>
      <c r="H22" s="123"/>
      <c r="I22" s="123"/>
      <c r="J22" s="80"/>
    </row>
    <row r="23" spans="1:10">
      <c r="A23" s="80"/>
      <c r="B23" s="125" t="s">
        <v>269</v>
      </c>
      <c r="C23" s="123"/>
      <c r="D23" s="124"/>
      <c r="E23" s="123"/>
      <c r="F23" s="123"/>
      <c r="G23" s="123"/>
      <c r="H23" s="123"/>
      <c r="I23" s="123"/>
      <c r="J23" s="80"/>
    </row>
    <row r="24" spans="1:10">
      <c r="A24" s="80"/>
      <c r="B24" s="125"/>
      <c r="C24" s="123"/>
      <c r="D24" s="123"/>
      <c r="E24" s="123"/>
      <c r="F24" s="123"/>
      <c r="G24" s="123"/>
      <c r="H24" s="123"/>
      <c r="I24" s="123"/>
      <c r="J24" s="80"/>
    </row>
    <row r="25" spans="1:10">
      <c r="A25" s="80"/>
      <c r="B25" s="123"/>
      <c r="C25" s="123" t="s">
        <v>268</v>
      </c>
      <c r="D25" s="124"/>
      <c r="E25" s="123"/>
      <c r="F25" s="123"/>
      <c r="G25" s="123"/>
      <c r="H25" s="123"/>
      <c r="I25" s="123"/>
      <c r="J25" s="80"/>
    </row>
    <row r="26" spans="1:10">
      <c r="A26" s="80"/>
      <c r="B26" s="125" t="s">
        <v>267</v>
      </c>
      <c r="C26" s="123"/>
      <c r="D26" s="124"/>
      <c r="E26" s="123"/>
      <c r="F26" s="123"/>
      <c r="G26" s="123"/>
      <c r="H26" s="123"/>
      <c r="I26" s="123"/>
      <c r="J26" s="80"/>
    </row>
    <row r="27" spans="1:10">
      <c r="A27" s="80"/>
      <c r="B27" s="123" t="s">
        <v>266</v>
      </c>
      <c r="C27" s="123" t="s">
        <v>265</v>
      </c>
      <c r="D27" s="124"/>
      <c r="E27" s="123"/>
      <c r="F27" s="123"/>
      <c r="G27" s="123"/>
      <c r="H27" s="123"/>
      <c r="I27" s="123"/>
      <c r="J27" s="80"/>
    </row>
    <row r="28" spans="1:10">
      <c r="A28" s="80"/>
      <c r="B28" s="123"/>
      <c r="C28" s="125" t="s">
        <v>264</v>
      </c>
      <c r="D28" s="124"/>
      <c r="E28" s="123"/>
      <c r="F28" s="123"/>
      <c r="G28" s="123"/>
      <c r="H28" s="123"/>
      <c r="I28" s="123"/>
      <c r="J28" s="80"/>
    </row>
    <row r="29" spans="1:10">
      <c r="A29" s="80"/>
      <c r="B29" s="123"/>
      <c r="C29" s="125" t="s">
        <v>263</v>
      </c>
      <c r="D29" s="124"/>
      <c r="E29" s="123"/>
      <c r="F29" s="123"/>
      <c r="G29" s="123"/>
      <c r="H29" s="123"/>
      <c r="I29" s="123"/>
      <c r="J29" s="80"/>
    </row>
    <row r="30" spans="1:10">
      <c r="A30" s="80"/>
      <c r="B30" s="123"/>
      <c r="C30" s="125" t="s">
        <v>262</v>
      </c>
      <c r="D30" s="124"/>
      <c r="E30" s="123"/>
      <c r="F30" s="123"/>
      <c r="G30" s="123"/>
      <c r="H30" s="123"/>
      <c r="I30" s="123"/>
      <c r="J30" s="80"/>
    </row>
    <row r="31" spans="1:10">
      <c r="A31" s="80"/>
      <c r="B31" s="123"/>
      <c r="C31" s="125" t="s">
        <v>261</v>
      </c>
      <c r="D31" s="124"/>
      <c r="E31" s="123"/>
      <c r="F31" s="123"/>
      <c r="G31" s="123"/>
      <c r="H31" s="123"/>
      <c r="I31" s="123"/>
      <c r="J31" s="80"/>
    </row>
    <row r="32" spans="1:10">
      <c r="A32" s="80"/>
      <c r="B32" s="123"/>
      <c r="C32" s="125" t="s">
        <v>260</v>
      </c>
      <c r="D32" s="124"/>
      <c r="E32" s="123"/>
      <c r="F32" s="123"/>
      <c r="G32" s="123"/>
      <c r="H32" s="123"/>
      <c r="I32" s="123"/>
      <c r="J32" s="80"/>
    </row>
    <row r="33" spans="1:10">
      <c r="A33" s="80"/>
      <c r="B33" s="123"/>
      <c r="C33" s="125" t="s">
        <v>259</v>
      </c>
      <c r="D33" s="124"/>
      <c r="E33" s="123"/>
      <c r="F33" s="123"/>
      <c r="G33" s="123"/>
      <c r="H33" s="123"/>
      <c r="I33" s="123"/>
      <c r="J33" s="80"/>
    </row>
    <row r="34" spans="1:10">
      <c r="A34" s="80"/>
      <c r="B34" s="123"/>
      <c r="C34" s="125"/>
      <c r="D34" s="123"/>
      <c r="E34" s="123"/>
      <c r="F34" s="123"/>
      <c r="G34" s="123"/>
      <c r="H34" s="123"/>
      <c r="I34" s="123"/>
      <c r="J34" s="80"/>
    </row>
    <row r="35" spans="1:10">
      <c r="A35" s="80"/>
      <c r="B35" s="123"/>
      <c r="C35" s="123"/>
      <c r="D35" s="123"/>
      <c r="E35" s="123"/>
      <c r="F35" s="123"/>
      <c r="G35" s="123"/>
      <c r="H35" s="123"/>
      <c r="I35" s="123"/>
      <c r="J35" s="80"/>
    </row>
    <row r="36" spans="1:10" ht="15">
      <c r="A36" s="80"/>
      <c r="C36" s="128" t="s">
        <v>258</v>
      </c>
      <c r="D36" s="127" t="s">
        <v>257</v>
      </c>
      <c r="E36" s="126"/>
      <c r="F36" s="126"/>
      <c r="G36" s="123"/>
      <c r="H36" s="123"/>
      <c r="I36" s="123"/>
      <c r="J36" s="80"/>
    </row>
    <row r="37" spans="1:10">
      <c r="A37" s="80"/>
      <c r="B37" s="123"/>
      <c r="C37" s="123"/>
      <c r="D37" s="123"/>
      <c r="E37" s="123"/>
      <c r="F37" s="123"/>
      <c r="G37" s="123"/>
      <c r="H37" s="123"/>
      <c r="I37" s="123"/>
      <c r="J37" s="80"/>
    </row>
    <row r="38" spans="1:10">
      <c r="A38" s="80"/>
      <c r="B38" s="123"/>
      <c r="C38" s="125" t="s">
        <v>256</v>
      </c>
      <c r="D38" s="124"/>
      <c r="E38" s="123"/>
      <c r="F38" s="123"/>
      <c r="G38" s="123"/>
      <c r="H38" s="123"/>
      <c r="I38" s="123"/>
      <c r="J38" s="80"/>
    </row>
    <row r="39" spans="1:10">
      <c r="A39" s="80"/>
      <c r="B39" s="123"/>
      <c r="C39" s="123" t="s">
        <v>255</v>
      </c>
      <c r="D39" s="124"/>
      <c r="E39" s="123"/>
      <c r="F39" s="123"/>
      <c r="G39" s="123"/>
      <c r="H39" s="123"/>
      <c r="I39" s="123"/>
      <c r="J39" s="80"/>
    </row>
    <row r="40" spans="1:10">
      <c r="A40" s="80"/>
      <c r="B40" s="123" t="s">
        <v>254</v>
      </c>
      <c r="C40" s="123"/>
      <c r="D40" s="124"/>
      <c r="E40" s="123"/>
      <c r="F40" s="123"/>
      <c r="G40" s="123"/>
      <c r="H40" s="123"/>
      <c r="I40" s="123"/>
      <c r="J40" s="80"/>
    </row>
    <row r="41" spans="1:10">
      <c r="A41" s="80"/>
      <c r="B41" s="123"/>
      <c r="C41" s="123" t="s">
        <v>253</v>
      </c>
      <c r="D41" s="124"/>
      <c r="E41" s="123"/>
      <c r="F41" s="123"/>
      <c r="G41" s="123"/>
      <c r="H41" s="123"/>
      <c r="I41" s="123"/>
      <c r="J41" s="80"/>
    </row>
    <row r="42" spans="1:10">
      <c r="A42" s="80"/>
      <c r="B42" s="123" t="s">
        <v>252</v>
      </c>
      <c r="C42" s="123"/>
      <c r="D42" s="124"/>
      <c r="E42" s="123"/>
      <c r="F42" s="123"/>
      <c r="G42" s="123"/>
      <c r="H42" s="123"/>
      <c r="I42" s="123"/>
      <c r="J42" s="80"/>
    </row>
    <row r="43" spans="1:10">
      <c r="A43" s="80"/>
      <c r="B43" s="123"/>
      <c r="C43" s="123" t="s">
        <v>251</v>
      </c>
      <c r="D43" s="124"/>
      <c r="E43" s="123"/>
      <c r="F43" s="123"/>
      <c r="G43" s="123"/>
      <c r="H43" s="123"/>
      <c r="I43" s="123"/>
      <c r="J43" s="80"/>
    </row>
    <row r="44" spans="1:10">
      <c r="A44" s="80"/>
      <c r="B44" s="123" t="s">
        <v>250</v>
      </c>
      <c r="C44" s="123"/>
      <c r="D44" s="124"/>
      <c r="E44" s="123"/>
      <c r="F44" s="123"/>
      <c r="G44" s="123"/>
      <c r="H44" s="123"/>
      <c r="I44" s="123"/>
      <c r="J44" s="80"/>
    </row>
    <row r="45" spans="1:10">
      <c r="A45" s="80"/>
      <c r="B45" s="123"/>
      <c r="C45" s="123" t="s">
        <v>249</v>
      </c>
      <c r="D45" s="124"/>
      <c r="E45" s="123"/>
      <c r="F45" s="123"/>
      <c r="G45" s="123"/>
      <c r="H45" s="123"/>
      <c r="I45" s="123"/>
      <c r="J45" s="80"/>
    </row>
    <row r="46" spans="1:10">
      <c r="A46" s="80"/>
      <c r="B46" s="123" t="s">
        <v>248</v>
      </c>
      <c r="C46" s="123"/>
      <c r="D46" s="124"/>
      <c r="E46" s="123"/>
      <c r="F46" s="123"/>
      <c r="G46" s="123"/>
      <c r="H46" s="123"/>
      <c r="I46" s="123"/>
      <c r="J46" s="80"/>
    </row>
    <row r="47" spans="1:10">
      <c r="A47" s="80"/>
      <c r="B47" s="123" t="s">
        <v>247</v>
      </c>
      <c r="C47" s="123"/>
      <c r="D47" s="124"/>
      <c r="E47" s="123"/>
      <c r="F47" s="123"/>
      <c r="G47" s="123"/>
      <c r="H47" s="123"/>
      <c r="I47" s="123"/>
      <c r="J47" s="80"/>
    </row>
    <row r="48" spans="1:10">
      <c r="A48" s="80"/>
      <c r="B48" s="123" t="s">
        <v>246</v>
      </c>
      <c r="C48" s="123"/>
      <c r="D48" s="123"/>
      <c r="E48" s="123"/>
      <c r="F48" s="123"/>
      <c r="G48" s="123"/>
      <c r="H48" s="123"/>
      <c r="I48" s="123"/>
      <c r="J48" s="80"/>
    </row>
    <row r="49" spans="1:10">
      <c r="A49" s="80"/>
      <c r="B49" s="123"/>
      <c r="C49" s="123"/>
      <c r="D49" s="123"/>
      <c r="E49" s="123"/>
      <c r="F49" s="123"/>
      <c r="G49" s="123"/>
      <c r="H49" s="123"/>
      <c r="I49" s="123"/>
      <c r="J49" s="80"/>
    </row>
    <row r="50" spans="1:10">
      <c r="A50" s="80"/>
      <c r="B50" s="123"/>
      <c r="C50" s="123"/>
      <c r="D50" s="123"/>
      <c r="E50" s="123"/>
      <c r="F50" s="123"/>
      <c r="G50" s="123"/>
      <c r="H50" s="123"/>
      <c r="I50" s="123"/>
      <c r="J50" s="80"/>
    </row>
    <row r="51" spans="1:10">
      <c r="A51" s="80"/>
      <c r="B51" s="123"/>
      <c r="C51" s="123"/>
      <c r="D51" s="123"/>
      <c r="E51" s="123"/>
      <c r="F51" s="123"/>
      <c r="G51" s="123"/>
      <c r="H51" s="123"/>
      <c r="I51" s="123"/>
      <c r="J51" s="80"/>
    </row>
    <row r="52" spans="1:10">
      <c r="A52" s="80"/>
      <c r="B52" s="123"/>
      <c r="C52" s="122" t="s">
        <v>245</v>
      </c>
      <c r="J52" s="80"/>
    </row>
    <row r="53" spans="1:10">
      <c r="A53" s="80"/>
      <c r="B53" s="118" t="s">
        <v>244</v>
      </c>
      <c r="C53" s="122"/>
      <c r="J53" s="80"/>
    </row>
    <row r="54" spans="1:10">
      <c r="A54" s="80"/>
      <c r="B54" s="75"/>
      <c r="C54" s="122" t="s">
        <v>243</v>
      </c>
      <c r="J54" s="80"/>
    </row>
    <row r="55" spans="1:10">
      <c r="A55" s="80"/>
      <c r="B55" s="122" t="s">
        <v>442</v>
      </c>
      <c r="J55" s="80"/>
    </row>
    <row r="56" spans="1:10">
      <c r="A56" s="80"/>
      <c r="B56" s="75"/>
      <c r="C56" s="122" t="s">
        <v>242</v>
      </c>
      <c r="J56" s="80"/>
    </row>
    <row r="57" spans="1:10">
      <c r="A57" s="80"/>
      <c r="B57" s="75"/>
      <c r="C57" s="122"/>
      <c r="J57" s="80"/>
    </row>
    <row r="58" spans="1:10">
      <c r="A58" s="80"/>
      <c r="B58" s="75"/>
      <c r="C58" s="122"/>
      <c r="J58" s="80"/>
    </row>
    <row r="59" spans="1:10">
      <c r="A59" s="80"/>
      <c r="B59" s="79"/>
      <c r="C59" s="121"/>
      <c r="D59" s="78"/>
      <c r="E59" s="78"/>
      <c r="F59" s="78"/>
      <c r="G59" s="78"/>
      <c r="H59" s="78"/>
      <c r="I59" s="78"/>
      <c r="J59" s="76"/>
    </row>
    <row r="60" spans="1:10">
      <c r="A60" s="75"/>
      <c r="B60" s="75"/>
      <c r="C60" s="122"/>
      <c r="J60" s="75"/>
    </row>
    <row r="61" spans="1:10">
      <c r="A61" s="75"/>
      <c r="B61" s="78"/>
      <c r="C61" s="121"/>
      <c r="D61" s="78"/>
      <c r="E61" s="78"/>
      <c r="F61" s="78"/>
      <c r="G61" s="78"/>
      <c r="H61" s="78"/>
      <c r="I61" s="78"/>
      <c r="J61" s="78"/>
    </row>
    <row r="62" spans="1:10">
      <c r="A62" s="80"/>
      <c r="B62" s="75"/>
      <c r="C62" s="75"/>
      <c r="D62" s="118"/>
      <c r="E62" s="75"/>
      <c r="F62" s="75"/>
      <c r="G62" s="75"/>
      <c r="H62" s="75"/>
      <c r="I62" s="75"/>
      <c r="J62" s="80"/>
    </row>
    <row r="63" spans="1:10" ht="18">
      <c r="A63" s="80"/>
      <c r="B63" s="75"/>
      <c r="C63" s="82" t="s">
        <v>342</v>
      </c>
      <c r="D63" s="120"/>
      <c r="E63" s="120"/>
      <c r="F63" s="119"/>
      <c r="G63" s="75"/>
      <c r="H63" s="75"/>
      <c r="I63" s="75"/>
      <c r="J63" s="80"/>
    </row>
    <row r="64" spans="1:10" ht="14.25" customHeight="1">
      <c r="A64" s="80"/>
      <c r="B64" s="75"/>
      <c r="C64" s="82"/>
      <c r="D64" s="82"/>
      <c r="E64" s="120"/>
      <c r="F64" s="119"/>
      <c r="G64" s="75"/>
      <c r="H64" s="75"/>
      <c r="I64" s="75"/>
      <c r="J64" s="80"/>
    </row>
    <row r="65" spans="1:10" ht="18">
      <c r="A65" s="80"/>
      <c r="B65" s="75"/>
      <c r="C65" s="82"/>
      <c r="D65" s="96" t="s">
        <v>223</v>
      </c>
      <c r="E65" s="96"/>
      <c r="F65" s="96"/>
      <c r="G65" s="96"/>
      <c r="H65" s="96"/>
      <c r="J65" s="80"/>
    </row>
    <row r="66" spans="1:10">
      <c r="A66" s="80"/>
      <c r="B66" s="75"/>
      <c r="C66" s="75"/>
      <c r="D66" s="118"/>
      <c r="E66" s="75"/>
      <c r="F66" s="75"/>
      <c r="G66" s="75"/>
      <c r="H66" s="75"/>
      <c r="I66" s="75"/>
      <c r="J66" s="80"/>
    </row>
    <row r="67" spans="1:10" ht="15">
      <c r="A67" s="80"/>
      <c r="B67" s="75"/>
      <c r="C67" s="117" t="s">
        <v>241</v>
      </c>
      <c r="D67" s="117" t="s">
        <v>240</v>
      </c>
      <c r="E67" s="117"/>
      <c r="F67" s="117"/>
      <c r="G67" s="117"/>
      <c r="H67" s="117"/>
      <c r="I67" s="75"/>
      <c r="J67" s="80"/>
    </row>
    <row r="68" spans="1:10" ht="15">
      <c r="A68" s="80"/>
      <c r="B68" s="75"/>
      <c r="C68" s="117"/>
      <c r="D68" s="117"/>
      <c r="E68" s="117"/>
      <c r="F68" s="117"/>
      <c r="G68" s="117"/>
      <c r="H68" s="117" t="s">
        <v>422</v>
      </c>
      <c r="I68" s="118">
        <v>8408</v>
      </c>
      <c r="J68" s="80"/>
    </row>
    <row r="69" spans="1:10" ht="15">
      <c r="A69" s="80"/>
      <c r="B69" s="75"/>
      <c r="C69" s="117"/>
      <c r="D69" s="117"/>
      <c r="E69" s="117"/>
      <c r="F69" s="117"/>
      <c r="G69" s="117"/>
      <c r="H69" s="97" t="s">
        <v>294</v>
      </c>
      <c r="I69" s="118">
        <v>8633</v>
      </c>
      <c r="J69" s="80"/>
    </row>
    <row r="70" spans="1:10" ht="12" customHeight="1">
      <c r="A70" s="80"/>
      <c r="B70" s="75"/>
      <c r="C70" s="104"/>
      <c r="D70" s="75"/>
      <c r="E70" s="75"/>
      <c r="F70" s="75"/>
      <c r="G70" s="75"/>
      <c r="H70" s="75" t="s">
        <v>443</v>
      </c>
      <c r="I70" s="118">
        <v>632473</v>
      </c>
      <c r="J70" s="80"/>
    </row>
    <row r="71" spans="1:10">
      <c r="A71" s="80"/>
      <c r="B71" s="97"/>
      <c r="C71" s="97"/>
      <c r="D71" s="97"/>
      <c r="E71" s="116" t="s">
        <v>239</v>
      </c>
      <c r="F71" s="97"/>
      <c r="G71" s="97"/>
      <c r="H71" s="97" t="s">
        <v>423</v>
      </c>
      <c r="I71" s="97">
        <v>2549</v>
      </c>
      <c r="J71" s="83"/>
    </row>
    <row r="72" spans="1:10">
      <c r="A72" s="80"/>
      <c r="B72" s="97"/>
      <c r="C72" s="97"/>
      <c r="D72" s="97"/>
      <c r="E72" s="116"/>
      <c r="F72" s="97"/>
      <c r="G72" s="97"/>
      <c r="H72" s="97" t="s">
        <v>444</v>
      </c>
      <c r="I72" s="97">
        <v>52089</v>
      </c>
      <c r="J72" s="83"/>
    </row>
    <row r="73" spans="1:10">
      <c r="A73" s="80"/>
      <c r="B73" s="97"/>
      <c r="C73" s="97"/>
      <c r="D73" s="97"/>
      <c r="E73" s="116"/>
      <c r="F73" s="97"/>
      <c r="G73" s="97"/>
      <c r="H73" s="97" t="s">
        <v>445</v>
      </c>
      <c r="I73" s="97">
        <v>37305</v>
      </c>
      <c r="J73" s="83"/>
    </row>
    <row r="74" spans="1:10">
      <c r="A74" s="80"/>
      <c r="B74" s="97"/>
      <c r="C74" s="97"/>
      <c r="D74" s="97"/>
      <c r="E74" s="116"/>
      <c r="F74" s="97"/>
      <c r="G74" s="97"/>
      <c r="H74" s="97"/>
      <c r="I74" s="97"/>
      <c r="J74" s="83"/>
    </row>
    <row r="75" spans="1:10">
      <c r="A75" s="80"/>
      <c r="B75" s="97"/>
      <c r="C75" s="97"/>
      <c r="D75" s="97"/>
      <c r="E75" s="116"/>
      <c r="F75" s="97"/>
      <c r="G75" s="97"/>
      <c r="H75" s="97" t="s">
        <v>421</v>
      </c>
      <c r="I75" s="97">
        <v>29555</v>
      </c>
      <c r="J75" s="83"/>
    </row>
    <row r="76" spans="1:10">
      <c r="A76" s="80"/>
      <c r="B76" s="98">
        <v>1</v>
      </c>
      <c r="C76" s="98" t="s">
        <v>238</v>
      </c>
      <c r="D76" s="98"/>
      <c r="E76" s="98"/>
      <c r="F76" s="98"/>
      <c r="G76" s="113"/>
      <c r="H76" s="97" t="s">
        <v>420</v>
      </c>
      <c r="I76" s="97">
        <v>9780</v>
      </c>
      <c r="J76" s="83"/>
    </row>
    <row r="77" spans="1:10">
      <c r="A77" s="80"/>
      <c r="B77" s="97"/>
      <c r="C77" s="97" t="s">
        <v>186</v>
      </c>
      <c r="D77" s="97" t="s">
        <v>185</v>
      </c>
      <c r="E77" s="115"/>
      <c r="F77" s="115">
        <v>780792</v>
      </c>
      <c r="G77" s="97"/>
      <c r="H77" s="97"/>
      <c r="I77" s="111"/>
      <c r="J77" s="83"/>
    </row>
    <row r="78" spans="1:10">
      <c r="A78" s="80"/>
      <c r="B78" s="97"/>
      <c r="C78" s="97" t="s">
        <v>188</v>
      </c>
      <c r="D78" s="97" t="s">
        <v>187</v>
      </c>
      <c r="E78" s="115"/>
      <c r="F78" s="115">
        <v>406531</v>
      </c>
      <c r="G78" s="97"/>
      <c r="H78" s="97"/>
      <c r="I78" s="114"/>
      <c r="J78" s="83"/>
    </row>
    <row r="79" spans="1:10">
      <c r="A79" s="80"/>
      <c r="B79" s="97"/>
      <c r="C79" s="97"/>
      <c r="D79" s="97"/>
      <c r="E79" s="113" t="s">
        <v>211</v>
      </c>
      <c r="F79" s="112">
        <f>SUM(F77:F78)</f>
        <v>1187323</v>
      </c>
      <c r="G79" s="97"/>
      <c r="H79" s="106" t="s">
        <v>211</v>
      </c>
      <c r="I79" s="113">
        <f>SUM(I68:I78)</f>
        <v>780792</v>
      </c>
      <c r="J79" s="83"/>
    </row>
    <row r="80" spans="1:10">
      <c r="A80" s="80"/>
      <c r="B80" s="97"/>
      <c r="C80" s="97"/>
      <c r="D80" s="97"/>
      <c r="E80" s="111"/>
      <c r="F80" s="97"/>
      <c r="G80" s="97"/>
      <c r="H80" s="97"/>
      <c r="I80" s="97"/>
      <c r="J80" s="83"/>
    </row>
    <row r="81" spans="1:12">
      <c r="A81" s="80"/>
      <c r="B81" s="89">
        <v>2</v>
      </c>
      <c r="C81" s="89" t="s">
        <v>237</v>
      </c>
      <c r="D81" s="89"/>
      <c r="E81" s="89"/>
      <c r="F81" s="89"/>
      <c r="G81" s="84"/>
      <c r="J81" s="80"/>
    </row>
    <row r="82" spans="1:12" ht="15">
      <c r="A82" s="80"/>
      <c r="C82" s="97" t="s">
        <v>188</v>
      </c>
      <c r="D82" s="97" t="s">
        <v>296</v>
      </c>
      <c r="E82" s="97"/>
      <c r="F82" s="146">
        <f>Aktivet!B10</f>
        <v>44488575</v>
      </c>
      <c r="G82" s="97" t="s">
        <v>312</v>
      </c>
      <c r="H82" s="97"/>
      <c r="I82" s="110"/>
      <c r="J82" s="109"/>
    </row>
    <row r="83" spans="1:12" ht="15">
      <c r="A83" s="80"/>
      <c r="C83" s="97" t="s">
        <v>295</v>
      </c>
      <c r="D83" s="97"/>
      <c r="E83" s="97"/>
      <c r="F83" s="146">
        <v>10112200</v>
      </c>
      <c r="G83" s="97"/>
      <c r="H83" s="97"/>
      <c r="I83" s="110"/>
      <c r="J83" s="109"/>
    </row>
    <row r="84" spans="1:12" ht="15">
      <c r="A84" s="80"/>
      <c r="C84" s="97" t="s">
        <v>298</v>
      </c>
      <c r="D84" s="97" t="s">
        <v>424</v>
      </c>
      <c r="E84" s="97"/>
      <c r="F84" s="146">
        <v>919315</v>
      </c>
      <c r="G84" s="97"/>
      <c r="H84" s="97"/>
      <c r="I84" s="110"/>
      <c r="J84" s="109"/>
    </row>
    <row r="85" spans="1:12" ht="15">
      <c r="A85" s="80"/>
      <c r="C85" s="97"/>
      <c r="D85" s="97"/>
      <c r="E85" s="106" t="s">
        <v>211</v>
      </c>
      <c r="F85" s="147">
        <f>SUM(F82:F83)</f>
        <v>54600775</v>
      </c>
      <c r="G85" s="97"/>
      <c r="H85" s="97"/>
      <c r="I85" s="110"/>
      <c r="J85" s="109"/>
    </row>
    <row r="86" spans="1:12">
      <c r="A86" s="80"/>
      <c r="B86" s="98">
        <v>3</v>
      </c>
      <c r="C86" s="89" t="s">
        <v>236</v>
      </c>
      <c r="D86" s="84"/>
      <c r="E86" s="84"/>
      <c r="F86" s="139"/>
      <c r="G86" s="84"/>
      <c r="H86" s="84"/>
      <c r="I86" s="84"/>
      <c r="J86" s="83"/>
    </row>
    <row r="87" spans="1:12">
      <c r="A87" s="80"/>
      <c r="B87" s="98"/>
      <c r="C87" s="89" t="s">
        <v>186</v>
      </c>
      <c r="D87" s="84" t="s">
        <v>297</v>
      </c>
      <c r="E87" s="84"/>
      <c r="F87" s="148">
        <f>Aktivet!B16</f>
        <v>0</v>
      </c>
      <c r="G87" s="84" t="s">
        <v>302</v>
      </c>
      <c r="H87" s="84"/>
      <c r="I87" s="84"/>
      <c r="J87" s="83"/>
    </row>
    <row r="88" spans="1:12">
      <c r="A88" s="80"/>
      <c r="B88" s="98"/>
      <c r="C88" s="89" t="s">
        <v>298</v>
      </c>
      <c r="D88" s="89" t="s">
        <v>235</v>
      </c>
      <c r="E88" s="89"/>
      <c r="F88" s="148">
        <f>Aktivet!B18</f>
        <v>0</v>
      </c>
      <c r="G88" s="84" t="s">
        <v>301</v>
      </c>
      <c r="H88" s="84"/>
      <c r="I88" s="84"/>
      <c r="J88" s="83"/>
    </row>
    <row r="89" spans="1:12">
      <c r="A89" s="80"/>
      <c r="B89" s="98"/>
      <c r="C89" s="89" t="s">
        <v>189</v>
      </c>
      <c r="D89" s="84" t="s">
        <v>299</v>
      </c>
      <c r="E89" s="84"/>
      <c r="F89" s="148">
        <f>Aktivet!B22</f>
        <v>0</v>
      </c>
      <c r="G89" s="84" t="s">
        <v>303</v>
      </c>
      <c r="H89" s="84"/>
      <c r="I89" s="84"/>
      <c r="J89" s="83"/>
    </row>
    <row r="90" spans="1:12">
      <c r="A90" s="80"/>
      <c r="B90" s="97"/>
      <c r="C90" s="89" t="s">
        <v>300</v>
      </c>
      <c r="D90" s="89" t="s">
        <v>425</v>
      </c>
      <c r="E90" s="89"/>
      <c r="F90" s="148">
        <v>64219277</v>
      </c>
      <c r="G90" s="84" t="s">
        <v>426</v>
      </c>
      <c r="H90" s="84"/>
      <c r="I90" s="84"/>
      <c r="J90" s="83"/>
    </row>
    <row r="91" spans="1:12">
      <c r="A91" s="80"/>
      <c r="B91" s="97"/>
      <c r="C91" s="89"/>
      <c r="D91" s="84"/>
      <c r="E91" s="87" t="s">
        <v>211</v>
      </c>
      <c r="F91" s="149">
        <f>SUM(F87:F90)</f>
        <v>64219277</v>
      </c>
      <c r="G91" s="84"/>
      <c r="H91" s="84"/>
      <c r="I91" s="84"/>
      <c r="J91" s="83"/>
    </row>
    <row r="92" spans="1:12">
      <c r="A92" s="80"/>
      <c r="B92" s="97"/>
      <c r="C92" s="89"/>
      <c r="D92" s="84"/>
      <c r="E92" s="84"/>
      <c r="F92" s="84"/>
      <c r="G92" s="84"/>
      <c r="H92" s="84"/>
      <c r="I92" s="84"/>
      <c r="J92" s="83"/>
    </row>
    <row r="93" spans="1:12">
      <c r="A93" s="80"/>
      <c r="B93" s="97">
        <v>4</v>
      </c>
      <c r="C93" s="89" t="s">
        <v>234</v>
      </c>
      <c r="D93" s="89"/>
      <c r="E93" s="89"/>
      <c r="F93" s="84"/>
      <c r="G93" s="84"/>
      <c r="H93" s="84"/>
      <c r="I93" s="84"/>
      <c r="J93" s="83"/>
      <c r="K93" s="84"/>
      <c r="L93" s="84"/>
    </row>
    <row r="94" spans="1:12">
      <c r="A94" s="80"/>
      <c r="B94" s="97"/>
      <c r="C94" s="84" t="s">
        <v>233</v>
      </c>
      <c r="D94" s="84"/>
      <c r="E94" s="84"/>
      <c r="F94" s="84"/>
      <c r="G94" s="84"/>
      <c r="H94" s="84"/>
      <c r="I94" s="84"/>
      <c r="J94" s="83"/>
      <c r="K94" s="84"/>
      <c r="L94" s="84"/>
    </row>
    <row r="95" spans="1:12">
      <c r="A95" s="80"/>
      <c r="B95" s="75"/>
      <c r="C95" s="84" t="s">
        <v>232</v>
      </c>
      <c r="D95" s="84"/>
      <c r="E95" s="84"/>
      <c r="F95" s="135"/>
      <c r="G95" s="84"/>
      <c r="H95" s="84"/>
      <c r="I95" s="84"/>
      <c r="J95" s="83"/>
      <c r="K95" s="84"/>
      <c r="L95" s="84"/>
    </row>
    <row r="96" spans="1:12">
      <c r="A96" s="80"/>
      <c r="B96" s="75"/>
      <c r="C96" s="84">
        <v>1</v>
      </c>
      <c r="D96" s="84" t="s">
        <v>427</v>
      </c>
      <c r="E96" s="84"/>
      <c r="F96" s="135">
        <v>14523923</v>
      </c>
      <c r="G96" s="84"/>
      <c r="H96" s="84"/>
      <c r="I96" s="84"/>
      <c r="J96" s="83"/>
      <c r="K96" s="84"/>
      <c r="L96" s="84"/>
    </row>
    <row r="97" spans="1:12">
      <c r="A97" s="80"/>
      <c r="B97" s="75"/>
      <c r="C97" s="148">
        <v>2</v>
      </c>
      <c r="D97" s="148" t="s">
        <v>231</v>
      </c>
      <c r="E97" s="148"/>
      <c r="F97" s="148">
        <v>52493</v>
      </c>
      <c r="G97" s="91"/>
      <c r="H97" s="91"/>
      <c r="I97" s="108"/>
      <c r="J97" s="83"/>
      <c r="K97" s="84"/>
      <c r="L97" s="84"/>
    </row>
    <row r="98" spans="1:12">
      <c r="A98" s="80"/>
      <c r="B98" s="75"/>
      <c r="C98" s="148">
        <v>3</v>
      </c>
      <c r="D98" s="148" t="s">
        <v>230</v>
      </c>
      <c r="E98" s="148"/>
      <c r="F98" s="148">
        <v>512456</v>
      </c>
      <c r="G98" s="91"/>
      <c r="H98" s="91"/>
      <c r="I98" s="108"/>
      <c r="J98" s="83"/>
      <c r="K98" s="84"/>
      <c r="L98" s="84"/>
    </row>
    <row r="99" spans="1:12">
      <c r="A99" s="80"/>
      <c r="B99" s="75"/>
      <c r="C99" s="148">
        <v>4</v>
      </c>
      <c r="D99" s="148" t="s">
        <v>304</v>
      </c>
      <c r="E99" s="148"/>
      <c r="F99" s="148"/>
      <c r="G99" s="91"/>
      <c r="H99" s="91"/>
      <c r="I99" s="108"/>
      <c r="J99" s="83"/>
      <c r="K99" s="84"/>
      <c r="L99" s="84"/>
    </row>
    <row r="100" spans="1:12">
      <c r="A100" s="80"/>
      <c r="B100" s="75"/>
      <c r="C100" s="148"/>
      <c r="D100" s="148"/>
      <c r="E100" s="150" t="s">
        <v>211</v>
      </c>
      <c r="F100" s="148">
        <f>F96+F97+F98</f>
        <v>15088872</v>
      </c>
      <c r="G100" s="89"/>
      <c r="H100" s="88"/>
      <c r="I100" s="107"/>
      <c r="J100" s="83"/>
      <c r="K100" s="84"/>
      <c r="L100" s="84"/>
    </row>
    <row r="101" spans="1:12">
      <c r="A101" s="80"/>
      <c r="B101" s="89">
        <v>5</v>
      </c>
      <c r="C101" s="89" t="s">
        <v>229</v>
      </c>
      <c r="D101" s="89"/>
      <c r="E101" s="89"/>
      <c r="F101" s="135"/>
      <c r="G101" s="84"/>
      <c r="H101" s="84"/>
      <c r="I101" s="84"/>
      <c r="J101" s="83"/>
      <c r="K101" s="84"/>
      <c r="L101" s="84"/>
    </row>
    <row r="102" spans="1:12">
      <c r="A102" s="80"/>
      <c r="B102" s="84"/>
      <c r="C102" s="84"/>
      <c r="D102" s="84"/>
      <c r="E102" s="84"/>
      <c r="F102" s="84"/>
      <c r="G102" s="84"/>
      <c r="H102" s="90"/>
      <c r="I102" s="84"/>
      <c r="J102" s="83"/>
      <c r="K102" s="84"/>
      <c r="L102" s="84"/>
    </row>
    <row r="103" spans="1:12">
      <c r="A103" s="80"/>
      <c r="B103" s="84"/>
      <c r="C103" s="84" t="s">
        <v>186</v>
      </c>
      <c r="D103" s="84" t="s">
        <v>306</v>
      </c>
      <c r="E103" s="84"/>
      <c r="F103" s="84"/>
      <c r="G103" s="139">
        <f>-Pasivi!B6</f>
        <v>0</v>
      </c>
      <c r="H103" s="90"/>
      <c r="I103" s="84"/>
      <c r="J103" s="83"/>
      <c r="K103" s="84"/>
      <c r="L103" s="84"/>
    </row>
    <row r="104" spans="1:12">
      <c r="A104" s="80"/>
      <c r="B104" s="84"/>
      <c r="C104" s="84"/>
      <c r="D104" s="84"/>
      <c r="E104" s="84"/>
      <c r="F104" s="87" t="s">
        <v>211</v>
      </c>
      <c r="G104" s="151">
        <f>G103</f>
        <v>0</v>
      </c>
      <c r="H104" s="90"/>
      <c r="I104" s="84"/>
      <c r="J104" s="83"/>
      <c r="K104" s="84"/>
      <c r="L104" s="84"/>
    </row>
    <row r="105" spans="1:12">
      <c r="A105" s="80"/>
      <c r="B105" s="84"/>
      <c r="C105" s="84"/>
      <c r="D105" s="84"/>
      <c r="E105" s="84"/>
      <c r="F105" s="87"/>
      <c r="G105" s="151"/>
      <c r="H105" s="90"/>
      <c r="I105" s="84"/>
      <c r="J105" s="83"/>
      <c r="K105" s="84"/>
      <c r="L105" s="84"/>
    </row>
    <row r="106" spans="1:12">
      <c r="A106" s="80"/>
      <c r="B106" s="84"/>
      <c r="C106" s="84" t="s">
        <v>298</v>
      </c>
      <c r="D106" s="84" t="s">
        <v>310</v>
      </c>
      <c r="E106" s="84"/>
      <c r="F106" s="87"/>
      <c r="G106" s="151">
        <f>Pasivi!B8</f>
        <v>102247351</v>
      </c>
      <c r="H106" s="154" t="s">
        <v>311</v>
      </c>
      <c r="I106" s="84"/>
      <c r="J106" s="83"/>
      <c r="K106" s="84"/>
      <c r="L106" s="84"/>
    </row>
    <row r="107" spans="1:12">
      <c r="A107" s="80"/>
      <c r="B107" s="84"/>
      <c r="C107" s="89" t="s">
        <v>228</v>
      </c>
      <c r="D107" s="89"/>
      <c r="E107" s="89"/>
      <c r="F107" s="89"/>
      <c r="G107" s="84"/>
      <c r="H107" s="84"/>
      <c r="I107" s="84"/>
      <c r="J107" s="83"/>
      <c r="K107" s="84"/>
      <c r="L107" s="84"/>
    </row>
    <row r="108" spans="1:12">
      <c r="A108" s="80"/>
      <c r="B108" s="84"/>
      <c r="C108" s="97"/>
      <c r="D108" s="97" t="s">
        <v>307</v>
      </c>
      <c r="E108" s="97"/>
      <c r="F108" s="84"/>
      <c r="G108" s="148">
        <v>909888</v>
      </c>
      <c r="H108" s="97"/>
      <c r="I108" s="97"/>
      <c r="J108" s="83"/>
      <c r="K108" s="84"/>
      <c r="L108" s="84"/>
    </row>
    <row r="109" spans="1:12">
      <c r="A109" s="80"/>
      <c r="B109" s="84"/>
      <c r="C109" s="97"/>
      <c r="D109" s="97" t="s">
        <v>449</v>
      </c>
      <c r="E109" s="97"/>
      <c r="F109" s="84"/>
      <c r="G109" s="148">
        <v>91710</v>
      </c>
      <c r="H109" s="97"/>
      <c r="I109" s="97"/>
      <c r="J109" s="83"/>
      <c r="K109" s="84"/>
      <c r="L109" s="84"/>
    </row>
    <row r="110" spans="1:12">
      <c r="A110" s="80"/>
      <c r="B110" s="84"/>
      <c r="C110" s="97"/>
      <c r="D110" s="97" t="s">
        <v>428</v>
      </c>
      <c r="E110" s="97"/>
      <c r="F110" s="84"/>
      <c r="G110" s="148">
        <v>7800</v>
      </c>
      <c r="H110" s="97"/>
      <c r="I110" s="97"/>
      <c r="J110" s="83"/>
      <c r="K110" s="84"/>
      <c r="L110" s="84"/>
    </row>
    <row r="111" spans="1:12">
      <c r="A111" s="80"/>
      <c r="B111" s="84"/>
      <c r="C111" s="97"/>
      <c r="D111" s="97"/>
      <c r="E111" s="97"/>
      <c r="F111" s="87" t="s">
        <v>211</v>
      </c>
      <c r="G111" s="150">
        <f>G108+G109+G110</f>
        <v>1009398</v>
      </c>
      <c r="H111" s="97"/>
      <c r="I111" s="97"/>
      <c r="J111" s="83"/>
      <c r="K111" s="84"/>
      <c r="L111" s="84"/>
    </row>
    <row r="112" spans="1:12">
      <c r="A112" s="80"/>
      <c r="B112" s="97"/>
      <c r="C112" s="98" t="s">
        <v>227</v>
      </c>
      <c r="D112" s="98"/>
      <c r="E112" s="97"/>
      <c r="F112" s="97"/>
      <c r="G112" s="97"/>
      <c r="H112" s="97"/>
      <c r="I112" s="97"/>
      <c r="J112" s="83"/>
      <c r="K112" s="84"/>
      <c r="L112" s="84"/>
    </row>
    <row r="113" spans="1:12">
      <c r="A113" s="80"/>
      <c r="B113" s="97"/>
      <c r="C113" s="97">
        <v>1</v>
      </c>
      <c r="D113" s="97" t="s">
        <v>308</v>
      </c>
      <c r="E113" s="97"/>
      <c r="F113" s="97"/>
      <c r="G113" s="153"/>
      <c r="H113" s="97"/>
      <c r="I113" s="97"/>
      <c r="J113" s="83"/>
      <c r="K113" s="84"/>
      <c r="L113" s="84"/>
    </row>
    <row r="114" spans="1:12">
      <c r="A114" s="80"/>
      <c r="B114" s="97"/>
      <c r="C114" s="97">
        <v>2</v>
      </c>
      <c r="D114" s="97" t="s">
        <v>309</v>
      </c>
      <c r="E114" s="98"/>
      <c r="F114" s="106"/>
      <c r="G114" s="153"/>
      <c r="H114" s="97"/>
      <c r="I114" s="97"/>
      <c r="J114" s="83"/>
      <c r="K114" s="84"/>
      <c r="L114" s="84"/>
    </row>
    <row r="115" spans="1:12">
      <c r="A115" s="80"/>
      <c r="B115" s="75"/>
      <c r="C115" s="97"/>
      <c r="D115" s="97"/>
      <c r="E115" s="98"/>
      <c r="F115" s="106" t="s">
        <v>211</v>
      </c>
      <c r="G115" s="147">
        <f>G113+G114</f>
        <v>0</v>
      </c>
      <c r="H115" s="98"/>
      <c r="I115" s="98"/>
      <c r="J115" s="105"/>
      <c r="K115" s="84"/>
    </row>
    <row r="116" spans="1:12">
      <c r="A116" s="80"/>
      <c r="B116" s="75"/>
      <c r="C116" s="98" t="s">
        <v>190</v>
      </c>
      <c r="D116" s="98" t="s">
        <v>226</v>
      </c>
      <c r="E116" s="98"/>
      <c r="F116" s="106"/>
      <c r="G116" s="147">
        <f>Pasivi!B14</f>
        <v>0</v>
      </c>
      <c r="H116" s="98"/>
      <c r="I116" s="98"/>
      <c r="J116" s="105"/>
      <c r="K116" s="84"/>
    </row>
    <row r="117" spans="1:12" ht="15">
      <c r="A117" s="80"/>
      <c r="B117" s="75"/>
      <c r="C117" s="104"/>
      <c r="D117" s="75"/>
      <c r="E117" s="75"/>
      <c r="F117" s="75"/>
      <c r="G117" s="152"/>
      <c r="H117" s="98"/>
      <c r="I117" s="98"/>
      <c r="J117" s="105"/>
      <c r="K117" s="84"/>
    </row>
    <row r="118" spans="1:12" ht="12.75" customHeight="1">
      <c r="A118" s="80"/>
      <c r="B118" s="75"/>
      <c r="C118" s="89">
        <v>6</v>
      </c>
      <c r="D118" s="89" t="s">
        <v>313</v>
      </c>
      <c r="E118" s="89"/>
      <c r="F118" s="84"/>
      <c r="G118" s="139">
        <f>Pasivi!B37</f>
        <v>100000</v>
      </c>
      <c r="H118" s="75"/>
      <c r="I118" s="75"/>
      <c r="J118" s="80"/>
    </row>
    <row r="119" spans="1:12">
      <c r="A119" s="80"/>
      <c r="B119" s="89"/>
      <c r="C119" s="89">
        <v>8</v>
      </c>
      <c r="D119" s="89" t="s">
        <v>225</v>
      </c>
      <c r="E119" s="84"/>
      <c r="F119" s="84"/>
      <c r="G119" s="139"/>
      <c r="H119" s="84"/>
      <c r="I119" s="84"/>
      <c r="J119" s="83"/>
      <c r="K119" s="84"/>
    </row>
    <row r="120" spans="1:12">
      <c r="A120" s="80"/>
      <c r="B120" s="89"/>
      <c r="C120" s="89"/>
      <c r="D120" s="84" t="s">
        <v>224</v>
      </c>
      <c r="E120" s="84"/>
      <c r="F120" s="84"/>
      <c r="G120" s="140">
        <f>Pasivi!B44</f>
        <v>17833495</v>
      </c>
      <c r="H120" s="84"/>
      <c r="I120" s="84"/>
      <c r="J120" s="83"/>
      <c r="K120" s="84"/>
    </row>
    <row r="121" spans="1:12">
      <c r="A121" s="80"/>
      <c r="B121" s="89"/>
      <c r="C121" s="89">
        <v>9</v>
      </c>
      <c r="D121" s="89" t="s">
        <v>314</v>
      </c>
      <c r="E121" s="89"/>
      <c r="F121" s="89"/>
      <c r="G121" s="139">
        <f>Pasivi!B45</f>
        <v>848506</v>
      </c>
      <c r="H121" s="84"/>
      <c r="I121" s="84"/>
      <c r="J121" s="83"/>
      <c r="K121" s="84"/>
    </row>
    <row r="122" spans="1:12">
      <c r="A122" s="80"/>
      <c r="B122" s="89"/>
      <c r="C122" s="89"/>
      <c r="D122" s="89"/>
      <c r="E122" s="89"/>
      <c r="F122" s="89"/>
      <c r="G122" s="139"/>
      <c r="H122" s="84"/>
      <c r="I122" s="84"/>
      <c r="J122" s="83"/>
      <c r="K122" s="84"/>
    </row>
    <row r="123" spans="1:12">
      <c r="A123" s="80"/>
      <c r="B123" s="89"/>
      <c r="C123" s="89"/>
      <c r="D123" s="89"/>
      <c r="E123" s="89"/>
      <c r="F123" s="89"/>
      <c r="G123" s="84"/>
      <c r="H123" s="84"/>
      <c r="I123" s="84"/>
      <c r="J123" s="83"/>
      <c r="K123" s="84"/>
    </row>
    <row r="124" spans="1:12">
      <c r="A124" s="80"/>
      <c r="B124" s="89"/>
      <c r="C124" s="89"/>
      <c r="D124" s="89"/>
      <c r="E124" s="89"/>
      <c r="F124" s="89"/>
      <c r="G124" s="84"/>
      <c r="H124" s="84"/>
      <c r="I124" s="84"/>
      <c r="J124" s="83"/>
      <c r="K124" s="84"/>
    </row>
    <row r="125" spans="1:12">
      <c r="A125" s="80"/>
      <c r="B125" s="89"/>
      <c r="C125" s="89"/>
      <c r="D125" s="89"/>
      <c r="E125" s="89"/>
      <c r="F125" s="89"/>
      <c r="G125" s="84"/>
      <c r="H125" s="84"/>
      <c r="I125" s="84"/>
      <c r="J125" s="83"/>
      <c r="K125" s="84"/>
    </row>
    <row r="126" spans="1:12">
      <c r="A126" s="80"/>
      <c r="B126" s="89"/>
      <c r="C126" s="98"/>
      <c r="D126" s="98"/>
      <c r="E126" s="98"/>
      <c r="F126" s="98"/>
      <c r="G126" s="97"/>
      <c r="H126" s="84"/>
      <c r="I126" s="84"/>
      <c r="J126" s="83"/>
      <c r="K126" s="84"/>
    </row>
    <row r="127" spans="1:12">
      <c r="A127" s="80"/>
      <c r="B127" s="103"/>
      <c r="C127" s="100"/>
      <c r="D127" s="100"/>
      <c r="E127" s="100"/>
      <c r="F127" s="100"/>
      <c r="G127" s="99"/>
      <c r="H127" s="99"/>
      <c r="I127" s="99"/>
      <c r="J127" s="102"/>
      <c r="K127" s="84"/>
    </row>
    <row r="128" spans="1:12">
      <c r="A128" s="75"/>
      <c r="B128" s="89"/>
      <c r="C128" s="89"/>
      <c r="D128" s="89"/>
      <c r="E128" s="89"/>
      <c r="F128" s="89"/>
      <c r="G128" s="84"/>
      <c r="H128" s="84"/>
      <c r="I128" s="84"/>
      <c r="J128" s="101"/>
      <c r="K128" s="84"/>
    </row>
    <row r="129" spans="1:11">
      <c r="A129" s="75"/>
      <c r="B129" s="89"/>
      <c r="C129" s="98"/>
      <c r="D129" s="98"/>
      <c r="E129" s="98"/>
      <c r="F129" s="98"/>
      <c r="G129" s="97"/>
      <c r="H129" s="84"/>
      <c r="I129" s="84"/>
      <c r="J129" s="97"/>
      <c r="K129" s="84"/>
    </row>
    <row r="130" spans="1:11">
      <c r="A130" s="75"/>
      <c r="B130" s="100"/>
      <c r="C130" s="100"/>
      <c r="D130" s="100"/>
      <c r="E130" s="100"/>
      <c r="F130" s="100"/>
      <c r="G130" s="99"/>
      <c r="H130" s="99"/>
      <c r="I130" s="99"/>
      <c r="J130" s="99"/>
      <c r="K130" s="84"/>
    </row>
    <row r="131" spans="1:11" ht="18">
      <c r="A131" s="80"/>
      <c r="B131" s="98"/>
      <c r="C131" s="89"/>
      <c r="D131" s="96" t="s">
        <v>223</v>
      </c>
      <c r="E131" s="96"/>
      <c r="F131" s="96"/>
      <c r="G131" s="96"/>
      <c r="H131" s="97"/>
      <c r="I131" s="97"/>
      <c r="J131" s="83"/>
      <c r="K131" s="84"/>
    </row>
    <row r="132" spans="1:11">
      <c r="A132" s="80"/>
      <c r="B132" s="89"/>
      <c r="C132" s="89"/>
      <c r="D132" s="89"/>
      <c r="E132" s="89"/>
      <c r="F132" s="84"/>
      <c r="G132" s="84"/>
      <c r="H132" s="84"/>
      <c r="I132" s="84"/>
      <c r="J132" s="83"/>
      <c r="K132" s="84"/>
    </row>
    <row r="133" spans="1:11">
      <c r="A133" s="80"/>
      <c r="B133" s="89"/>
      <c r="C133" s="84"/>
      <c r="D133" s="84"/>
      <c r="E133" s="95" t="s">
        <v>222</v>
      </c>
      <c r="F133" s="95"/>
      <c r="G133" s="95"/>
      <c r="H133" s="84"/>
      <c r="I133" s="84"/>
      <c r="J133" s="83"/>
      <c r="K133" s="84"/>
    </row>
    <row r="134" spans="1:11" ht="22.5" customHeight="1">
      <c r="A134" s="80"/>
      <c r="B134" s="84"/>
      <c r="C134" s="84"/>
      <c r="D134" s="84"/>
      <c r="E134" s="95"/>
      <c r="F134" s="95"/>
      <c r="G134" s="95"/>
      <c r="H134" s="95"/>
      <c r="I134" s="94"/>
      <c r="J134" s="93"/>
      <c r="K134" s="84"/>
    </row>
    <row r="135" spans="1:11" ht="15.75" customHeight="1">
      <c r="A135" s="80"/>
      <c r="B135" s="84"/>
      <c r="C135" s="89">
        <v>10</v>
      </c>
      <c r="D135" s="89" t="s">
        <v>221</v>
      </c>
      <c r="E135" s="89"/>
      <c r="F135" s="84"/>
      <c r="G135" s="84"/>
      <c r="H135" s="138"/>
      <c r="I135" s="94"/>
      <c r="J135" s="93"/>
      <c r="K135" s="84"/>
    </row>
    <row r="136" spans="1:11">
      <c r="A136" s="80"/>
      <c r="C136" s="84"/>
      <c r="D136" s="84" t="s">
        <v>220</v>
      </c>
      <c r="E136" s="84"/>
      <c r="F136" s="84"/>
      <c r="G136" s="89"/>
      <c r="H136" s="139">
        <f>'Pasqyra e Performances'!B4+'Pasqyra e Performances'!B7</f>
        <v>64982908</v>
      </c>
      <c r="I136" s="84"/>
      <c r="J136" s="83"/>
      <c r="K136" s="84"/>
    </row>
    <row r="137" spans="1:11">
      <c r="A137" s="80"/>
      <c r="B137" s="84"/>
      <c r="C137" s="89">
        <v>11</v>
      </c>
      <c r="D137" s="89" t="s">
        <v>219</v>
      </c>
      <c r="E137" s="89"/>
      <c r="F137" s="89"/>
      <c r="G137" s="89"/>
      <c r="H137" s="140"/>
      <c r="I137" s="87"/>
      <c r="J137" s="83"/>
      <c r="K137" s="84"/>
    </row>
    <row r="138" spans="1:11">
      <c r="A138" s="80"/>
      <c r="C138" s="84">
        <v>1</v>
      </c>
      <c r="D138" s="84" t="s">
        <v>218</v>
      </c>
      <c r="E138" s="84"/>
      <c r="F138" s="84"/>
      <c r="G138" s="84"/>
      <c r="H138" s="139">
        <f>'Pasqyra e Performances'!B10</f>
        <v>54543159</v>
      </c>
      <c r="I138" s="84"/>
      <c r="J138" s="83"/>
      <c r="K138" s="84"/>
    </row>
    <row r="139" spans="1:11">
      <c r="A139" s="92"/>
      <c r="B139" s="84"/>
      <c r="C139" s="89">
        <v>12</v>
      </c>
      <c r="D139" s="89" t="s">
        <v>217</v>
      </c>
      <c r="E139" s="89"/>
      <c r="F139" s="89"/>
      <c r="G139" s="89"/>
      <c r="H139" s="139"/>
      <c r="I139" s="90"/>
      <c r="J139" s="83"/>
      <c r="K139" s="84"/>
    </row>
    <row r="140" spans="1:11">
      <c r="A140" s="80"/>
      <c r="B140" s="89"/>
      <c r="C140" s="89">
        <v>11</v>
      </c>
      <c r="D140" s="89" t="s">
        <v>214</v>
      </c>
      <c r="E140" s="89"/>
      <c r="F140" s="89"/>
      <c r="G140" s="84"/>
      <c r="H140" s="140"/>
      <c r="I140" s="90"/>
      <c r="J140" s="83"/>
      <c r="K140" s="84"/>
    </row>
    <row r="141" spans="1:11">
      <c r="A141" s="80"/>
      <c r="B141" s="89"/>
      <c r="C141" s="84">
        <v>1</v>
      </c>
      <c r="D141" s="84" t="s">
        <v>191</v>
      </c>
      <c r="E141" s="84"/>
      <c r="F141" s="84"/>
      <c r="G141" s="84"/>
      <c r="H141" s="137">
        <f>'Pasqyra e Performances'!B14</f>
        <v>3970545</v>
      </c>
      <c r="I141" s="90"/>
      <c r="J141" s="83"/>
      <c r="K141" s="84"/>
    </row>
    <row r="142" spans="1:11">
      <c r="A142" s="80"/>
      <c r="B142" s="89"/>
      <c r="C142" s="84">
        <v>2</v>
      </c>
      <c r="D142" s="84" t="s">
        <v>213</v>
      </c>
      <c r="E142" s="84"/>
      <c r="F142" s="84"/>
      <c r="G142" s="84"/>
      <c r="H142" s="139">
        <f>'Pasqyra e Performances'!B15</f>
        <v>658762</v>
      </c>
      <c r="I142" s="90"/>
      <c r="J142" s="83"/>
      <c r="K142" s="84"/>
    </row>
    <row r="143" spans="1:11">
      <c r="A143" s="80"/>
      <c r="B143" s="84"/>
      <c r="C143" s="84"/>
      <c r="D143" s="84"/>
      <c r="E143" s="84"/>
      <c r="F143" s="84"/>
      <c r="G143" s="87" t="s">
        <v>211</v>
      </c>
      <c r="H143" s="140">
        <f>'Pasqyra e Performances'!B13</f>
        <v>4629307</v>
      </c>
      <c r="I143" s="90"/>
      <c r="J143" s="83"/>
      <c r="K143" s="84"/>
    </row>
    <row r="144" spans="1:11">
      <c r="A144" s="80"/>
      <c r="B144" s="84"/>
      <c r="C144" s="89">
        <v>12</v>
      </c>
      <c r="D144" s="89" t="s">
        <v>315</v>
      </c>
      <c r="E144" s="84"/>
      <c r="F144" s="84"/>
      <c r="G144" s="84"/>
      <c r="H144" s="84"/>
      <c r="I144" s="90"/>
      <c r="J144" s="83"/>
      <c r="K144" s="84"/>
    </row>
    <row r="145" spans="1:11">
      <c r="A145" s="80"/>
      <c r="B145" s="84"/>
      <c r="C145" s="84"/>
      <c r="D145" s="84">
        <v>628</v>
      </c>
      <c r="E145" s="84" t="s">
        <v>216</v>
      </c>
      <c r="F145" s="84"/>
      <c r="G145" s="84"/>
      <c r="H145" s="139">
        <v>318898</v>
      </c>
      <c r="I145" s="134"/>
      <c r="J145" s="83"/>
      <c r="K145" s="84"/>
    </row>
    <row r="146" spans="1:11">
      <c r="A146" s="80"/>
      <c r="C146" s="84"/>
      <c r="D146" s="84">
        <v>618</v>
      </c>
      <c r="E146" s="84" t="s">
        <v>316</v>
      </c>
      <c r="F146" s="84"/>
      <c r="G146" s="84"/>
      <c r="H146" s="139">
        <v>662363</v>
      </c>
      <c r="I146" s="134"/>
      <c r="J146" s="83"/>
      <c r="K146" s="84"/>
    </row>
    <row r="147" spans="1:11">
      <c r="A147" s="80"/>
      <c r="C147" s="84"/>
      <c r="D147" s="84">
        <v>604</v>
      </c>
      <c r="E147" s="84" t="s">
        <v>317</v>
      </c>
      <c r="F147" s="84"/>
      <c r="G147" s="84"/>
      <c r="H147" s="139">
        <v>56315</v>
      </c>
      <c r="I147" s="134"/>
      <c r="J147" s="83"/>
      <c r="K147" s="84"/>
    </row>
    <row r="148" spans="1:11">
      <c r="A148" s="80"/>
      <c r="C148" s="84"/>
      <c r="D148" s="84">
        <v>632</v>
      </c>
      <c r="E148" s="84" t="s">
        <v>318</v>
      </c>
      <c r="F148" s="84"/>
      <c r="G148" s="84"/>
      <c r="H148" s="139">
        <v>166012</v>
      </c>
      <c r="I148" s="134"/>
      <c r="J148" s="83"/>
      <c r="K148" s="84"/>
    </row>
    <row r="149" spans="1:11">
      <c r="A149" s="80"/>
      <c r="C149" s="84"/>
      <c r="D149" s="84">
        <v>657</v>
      </c>
      <c r="E149" s="84" t="s">
        <v>215</v>
      </c>
      <c r="F149" s="84"/>
      <c r="G149" s="84"/>
      <c r="H149" s="139">
        <v>423781</v>
      </c>
      <c r="I149" s="134"/>
      <c r="J149" s="83"/>
      <c r="K149" s="84"/>
    </row>
    <row r="150" spans="1:11">
      <c r="A150" s="80"/>
      <c r="C150" s="84"/>
      <c r="D150" s="84">
        <v>615</v>
      </c>
      <c r="E150" s="84" t="s">
        <v>319</v>
      </c>
      <c r="F150" s="84"/>
      <c r="G150" s="84"/>
      <c r="H150" s="139">
        <v>105773</v>
      </c>
      <c r="I150" s="134"/>
      <c r="J150" s="83"/>
      <c r="K150" s="84"/>
    </row>
    <row r="151" spans="1:11">
      <c r="A151" s="80"/>
      <c r="C151" s="84"/>
      <c r="D151" s="84">
        <v>634</v>
      </c>
      <c r="E151" s="84" t="s">
        <v>320</v>
      </c>
      <c r="F151" s="84"/>
      <c r="G151" s="84"/>
      <c r="H151" s="139">
        <v>550374</v>
      </c>
      <c r="I151" s="156"/>
      <c r="J151" s="83"/>
      <c r="K151" s="84"/>
    </row>
    <row r="152" spans="1:11" ht="15">
      <c r="A152" s="80"/>
      <c r="C152" s="84"/>
      <c r="D152" s="84">
        <v>608</v>
      </c>
      <c r="E152" s="84" t="s">
        <v>321</v>
      </c>
      <c r="F152" s="84"/>
      <c r="G152" s="84"/>
      <c r="H152" s="139">
        <v>527881</v>
      </c>
      <c r="I152" s="155"/>
      <c r="J152" s="83"/>
      <c r="K152" s="84"/>
    </row>
    <row r="153" spans="1:11" ht="15">
      <c r="A153" s="80"/>
      <c r="C153" s="84"/>
      <c r="D153" s="84">
        <v>616</v>
      </c>
      <c r="E153" s="84" t="s">
        <v>322</v>
      </c>
      <c r="F153" s="84"/>
      <c r="G153" s="84"/>
      <c r="H153" s="139">
        <v>56970</v>
      </c>
      <c r="I153" s="155"/>
      <c r="J153" s="83"/>
      <c r="K153" s="84"/>
    </row>
    <row r="154" spans="1:11" ht="15">
      <c r="A154" s="80"/>
      <c r="C154" s="84"/>
      <c r="D154" s="84">
        <v>627</v>
      </c>
      <c r="E154" s="84" t="s">
        <v>323</v>
      </c>
      <c r="F154" s="84"/>
      <c r="G154" s="84"/>
      <c r="H154" s="139">
        <v>221088</v>
      </c>
      <c r="I154" s="155"/>
      <c r="J154" s="83"/>
      <c r="K154" s="84"/>
    </row>
    <row r="155" spans="1:11" ht="15">
      <c r="A155" s="80"/>
      <c r="C155" s="84"/>
      <c r="D155" s="84">
        <v>613</v>
      </c>
      <c r="E155" s="84" t="s">
        <v>324</v>
      </c>
      <c r="F155" s="84"/>
      <c r="G155" s="84"/>
      <c r="H155" s="139">
        <v>533388</v>
      </c>
      <c r="I155" s="155"/>
      <c r="J155" s="83"/>
      <c r="K155" s="84"/>
    </row>
    <row r="156" spans="1:11" ht="15">
      <c r="A156" s="80"/>
      <c r="C156" s="84"/>
      <c r="D156" s="84">
        <v>626</v>
      </c>
      <c r="E156" s="84" t="s">
        <v>325</v>
      </c>
      <c r="F156" s="84"/>
      <c r="G156" s="84"/>
      <c r="H156" s="139">
        <v>10921</v>
      </c>
      <c r="I156" s="157"/>
      <c r="J156" s="83"/>
      <c r="K156" s="84"/>
    </row>
    <row r="157" spans="1:11" ht="15">
      <c r="A157" s="80"/>
      <c r="C157" s="84"/>
      <c r="D157" s="84">
        <v>625</v>
      </c>
      <c r="E157" s="84" t="s">
        <v>450</v>
      </c>
      <c r="F157" s="84"/>
      <c r="G157" s="84"/>
      <c r="H157" s="139">
        <v>192000</v>
      </c>
      <c r="I157" s="157"/>
      <c r="J157" s="83"/>
      <c r="K157" s="84"/>
    </row>
    <row r="158" spans="1:11">
      <c r="A158" s="80"/>
      <c r="B158" s="84"/>
      <c r="C158" s="84"/>
      <c r="D158" s="84"/>
      <c r="E158" s="84"/>
      <c r="F158" s="84"/>
      <c r="G158" s="87" t="s">
        <v>211</v>
      </c>
      <c r="H158" s="140">
        <f>SUM(H145:H157)</f>
        <v>3825764</v>
      </c>
      <c r="I158" s="90"/>
      <c r="J158" s="83"/>
      <c r="K158" s="84"/>
    </row>
    <row r="159" spans="1:11">
      <c r="A159" s="80"/>
      <c r="B159" s="84"/>
      <c r="C159" s="84"/>
      <c r="D159" s="84">
        <v>681</v>
      </c>
      <c r="E159" s="84" t="s">
        <v>212</v>
      </c>
      <c r="F159" s="84"/>
      <c r="G159" s="84"/>
      <c r="H159" s="136">
        <f>'Pasqyra e Performances'!B18</f>
        <v>905654</v>
      </c>
      <c r="I159" s="87"/>
      <c r="J159" s="83"/>
      <c r="K159" s="84"/>
    </row>
    <row r="160" spans="1:11">
      <c r="A160" s="80"/>
      <c r="B160" s="84"/>
      <c r="C160" s="84"/>
      <c r="D160" s="84"/>
      <c r="E160" s="84"/>
      <c r="F160" s="84"/>
      <c r="G160" s="87" t="s">
        <v>211</v>
      </c>
      <c r="H160" s="141">
        <f>H159</f>
        <v>905654</v>
      </c>
      <c r="I160" s="87"/>
      <c r="J160" s="83"/>
      <c r="K160" s="84"/>
    </row>
    <row r="161" spans="1:11">
      <c r="A161" s="80"/>
      <c r="B161" s="84"/>
      <c r="C161" s="84"/>
      <c r="D161" s="84">
        <v>667</v>
      </c>
      <c r="E161" s="84" t="s">
        <v>326</v>
      </c>
      <c r="G161" s="87"/>
      <c r="H161" s="84"/>
      <c r="I161" s="87"/>
      <c r="J161" s="83"/>
      <c r="K161" s="84"/>
    </row>
    <row r="162" spans="1:11">
      <c r="A162" s="80"/>
      <c r="B162" s="84"/>
      <c r="C162" s="84"/>
      <c r="D162" s="84"/>
      <c r="E162" s="84"/>
      <c r="F162" s="84"/>
      <c r="G162" s="87"/>
      <c r="H162" s="141"/>
      <c r="I162" s="87"/>
      <c r="J162" s="83"/>
      <c r="K162" s="84"/>
    </row>
    <row r="163" spans="1:11">
      <c r="A163" s="80"/>
      <c r="B163" s="84"/>
      <c r="C163" s="89">
        <v>13</v>
      </c>
      <c r="D163" s="89" t="s">
        <v>210</v>
      </c>
      <c r="E163" s="89"/>
      <c r="F163" s="89"/>
      <c r="G163" s="89"/>
      <c r="I163" s="87"/>
      <c r="J163" s="83"/>
      <c r="K163" s="84"/>
    </row>
    <row r="164" spans="1:11">
      <c r="A164" s="80"/>
      <c r="C164" s="84" t="s">
        <v>209</v>
      </c>
      <c r="D164" s="84" t="s">
        <v>208</v>
      </c>
      <c r="E164" s="84"/>
      <c r="F164" s="84"/>
      <c r="G164" s="84"/>
      <c r="H164" s="139"/>
      <c r="I164" s="84"/>
      <c r="J164" s="83"/>
      <c r="K164" s="84"/>
    </row>
    <row r="165" spans="1:11">
      <c r="A165" s="80"/>
      <c r="B165" s="84"/>
      <c r="C165" s="84"/>
      <c r="D165" s="84" t="s">
        <v>207</v>
      </c>
      <c r="E165" s="84"/>
      <c r="F165" s="84"/>
      <c r="G165" s="84"/>
      <c r="H165" s="139"/>
      <c r="I165" s="90"/>
      <c r="J165" s="83"/>
      <c r="K165" s="84"/>
    </row>
    <row r="166" spans="1:11">
      <c r="A166" s="80"/>
      <c r="B166" s="84"/>
      <c r="C166" s="84"/>
      <c r="D166" s="89" t="s">
        <v>206</v>
      </c>
      <c r="E166" s="89"/>
      <c r="F166" s="89"/>
      <c r="G166" s="89"/>
      <c r="H166" s="139">
        <f>'Pasqyra e Performances'!B34</f>
        <v>1082086</v>
      </c>
      <c r="I166" s="90"/>
      <c r="J166" s="83"/>
      <c r="K166" s="84"/>
    </row>
    <row r="167" spans="1:11">
      <c r="A167" s="80"/>
      <c r="B167" s="84"/>
      <c r="C167" s="84"/>
      <c r="D167" s="89" t="s">
        <v>192</v>
      </c>
      <c r="E167" s="89"/>
      <c r="F167" s="89"/>
      <c r="G167" s="89"/>
      <c r="H167" s="140">
        <f>'Pasqyra e Performances'!B35</f>
        <v>475114</v>
      </c>
      <c r="I167" s="87"/>
      <c r="J167" s="83"/>
      <c r="K167" s="84"/>
    </row>
    <row r="168" spans="1:11">
      <c r="A168" s="80"/>
      <c r="B168" s="84"/>
      <c r="C168" s="84"/>
      <c r="D168" s="89" t="s">
        <v>205</v>
      </c>
      <c r="E168" s="89"/>
      <c r="F168" s="89"/>
      <c r="G168" s="89"/>
      <c r="H168" s="140">
        <f>H166+H167</f>
        <v>1557200</v>
      </c>
      <c r="I168" s="87"/>
      <c r="J168" s="83"/>
      <c r="K168" s="84"/>
    </row>
    <row r="169" spans="1:11">
      <c r="A169" s="80"/>
      <c r="B169" s="84"/>
      <c r="C169" s="84"/>
      <c r="D169" s="89" t="s">
        <v>204</v>
      </c>
      <c r="E169" s="89"/>
      <c r="F169" s="89"/>
      <c r="G169" s="89"/>
      <c r="H169" s="140">
        <v>233580</v>
      </c>
      <c r="I169" s="87"/>
      <c r="J169" s="83"/>
      <c r="K169" s="84"/>
    </row>
    <row r="170" spans="1:11">
      <c r="A170" s="80"/>
      <c r="B170" s="84"/>
      <c r="C170" s="89">
        <v>14</v>
      </c>
      <c r="D170" s="89" t="s">
        <v>203</v>
      </c>
      <c r="E170" s="89"/>
      <c r="F170" s="89"/>
      <c r="G170" s="87"/>
      <c r="H170" s="140">
        <f>H166-H169</f>
        <v>848506</v>
      </c>
      <c r="I170" s="87"/>
      <c r="J170" s="83"/>
      <c r="K170" s="84"/>
    </row>
    <row r="171" spans="1:11">
      <c r="A171" s="80"/>
      <c r="C171" s="84"/>
      <c r="D171" s="89"/>
      <c r="E171" s="89"/>
      <c r="F171" s="89"/>
      <c r="G171" s="89"/>
      <c r="H171" s="140"/>
      <c r="I171" s="84"/>
      <c r="J171" s="83"/>
      <c r="K171" s="84"/>
    </row>
    <row r="172" spans="1:11">
      <c r="A172" s="80"/>
      <c r="B172" s="84"/>
      <c r="C172" s="84"/>
      <c r="D172" s="84"/>
      <c r="E172" s="84"/>
      <c r="F172" s="84"/>
      <c r="G172" s="84"/>
      <c r="H172" s="88"/>
      <c r="I172" s="87"/>
      <c r="J172" s="83"/>
      <c r="K172" s="84"/>
    </row>
    <row r="173" spans="1:11" ht="15">
      <c r="A173" s="80"/>
      <c r="B173" s="84"/>
      <c r="C173" s="85" t="s">
        <v>202</v>
      </c>
      <c r="D173" s="85" t="s">
        <v>201</v>
      </c>
      <c r="E173" s="85"/>
      <c r="F173" s="86"/>
      <c r="H173" s="84"/>
      <c r="I173" s="84"/>
      <c r="J173" s="83"/>
      <c r="K173" s="84"/>
    </row>
    <row r="174" spans="1:11" ht="15">
      <c r="A174" s="80"/>
      <c r="C174" s="85"/>
      <c r="D174" s="84" t="s">
        <v>200</v>
      </c>
      <c r="E174" s="84"/>
      <c r="F174" s="84"/>
      <c r="J174" s="80"/>
    </row>
    <row r="175" spans="1:11">
      <c r="A175" s="80"/>
      <c r="C175" s="84" t="s">
        <v>199</v>
      </c>
      <c r="D175" s="84"/>
      <c r="E175" s="84"/>
      <c r="F175" s="84"/>
      <c r="G175" s="84"/>
      <c r="J175" s="80"/>
    </row>
    <row r="176" spans="1:11">
      <c r="A176" s="80"/>
      <c r="C176" s="84"/>
      <c r="D176" s="84" t="s">
        <v>198</v>
      </c>
      <c r="E176" s="84"/>
      <c r="F176" s="84"/>
      <c r="G176" s="84"/>
      <c r="H176" s="84"/>
      <c r="I176" s="84"/>
      <c r="J176" s="83"/>
    </row>
    <row r="177" spans="1:11">
      <c r="A177" s="80"/>
      <c r="C177" s="84" t="s">
        <v>197</v>
      </c>
      <c r="D177" s="84"/>
      <c r="E177" s="84"/>
      <c r="F177" s="84"/>
      <c r="G177" s="84"/>
      <c r="H177" s="84"/>
      <c r="I177" s="84"/>
      <c r="J177" s="83"/>
    </row>
    <row r="178" spans="1:11">
      <c r="A178" s="80"/>
      <c r="H178" s="84"/>
      <c r="I178" s="84"/>
      <c r="J178" s="83"/>
    </row>
    <row r="179" spans="1:11">
      <c r="A179" s="80"/>
      <c r="H179" s="84"/>
      <c r="I179" s="84"/>
      <c r="J179" s="83"/>
    </row>
    <row r="180" spans="1:11" ht="15.75">
      <c r="A180" s="80"/>
      <c r="D180" s="81" t="s">
        <v>196</v>
      </c>
      <c r="E180" s="81"/>
      <c r="G180" s="82" t="s">
        <v>345</v>
      </c>
      <c r="J180" s="80"/>
      <c r="K180" s="75"/>
    </row>
    <row r="181" spans="1:11">
      <c r="A181" s="80"/>
      <c r="D181" s="81"/>
      <c r="E181" s="81"/>
      <c r="G181" s="81"/>
      <c r="H181" s="81"/>
      <c r="I181" s="81"/>
      <c r="J181" s="80"/>
      <c r="K181" s="75"/>
    </row>
    <row r="182" spans="1:11">
      <c r="A182" s="80"/>
      <c r="D182" s="81" t="s">
        <v>343</v>
      </c>
      <c r="E182" s="81"/>
      <c r="G182" s="81"/>
      <c r="H182" s="81"/>
      <c r="I182" s="81"/>
      <c r="J182" s="80"/>
      <c r="K182" s="75"/>
    </row>
    <row r="183" spans="1:11" ht="15" customHeight="1">
      <c r="A183" s="80"/>
      <c r="G183" s="295" t="s">
        <v>195</v>
      </c>
      <c r="H183" s="295"/>
      <c r="I183" s="295"/>
      <c r="J183" s="80"/>
      <c r="K183" s="75"/>
    </row>
    <row r="184" spans="1:11" ht="15" customHeight="1">
      <c r="A184" s="80"/>
      <c r="G184" s="295" t="s">
        <v>344</v>
      </c>
      <c r="H184" s="295"/>
      <c r="I184" s="295"/>
      <c r="J184" s="80"/>
      <c r="K184" s="75"/>
    </row>
    <row r="185" spans="1:11">
      <c r="A185" s="80"/>
      <c r="G185" s="81"/>
      <c r="H185" s="81"/>
      <c r="I185" s="81"/>
      <c r="J185" s="80"/>
      <c r="K185" s="75"/>
    </row>
    <row r="186" spans="1:11">
      <c r="A186" s="80"/>
      <c r="B186" s="79"/>
      <c r="C186" s="78"/>
      <c r="D186" s="78"/>
      <c r="E186" s="78"/>
      <c r="F186" s="78"/>
      <c r="G186" s="78"/>
      <c r="H186" s="77"/>
      <c r="I186" s="77"/>
      <c r="J186" s="76"/>
      <c r="K186" s="75"/>
    </row>
    <row r="187" spans="1:11">
      <c r="K187" s="75"/>
    </row>
  </sheetData>
  <mergeCells count="2">
    <mergeCell ref="G184:I184"/>
    <mergeCell ref="G183:I183"/>
  </mergeCells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L51"/>
  <sheetViews>
    <sheetView workbookViewId="0">
      <selection activeCell="B1" sqref="B1:H51"/>
    </sheetView>
  </sheetViews>
  <sheetFormatPr defaultRowHeight="12.75"/>
  <cols>
    <col min="1" max="1" width="3.42578125" style="165" customWidth="1"/>
    <col min="2" max="2" width="6.140625" style="165" customWidth="1"/>
    <col min="3" max="3" width="19.28515625" style="165" customWidth="1"/>
    <col min="4" max="4" width="9.140625" style="165"/>
    <col min="5" max="5" width="12.140625" style="165" customWidth="1"/>
    <col min="6" max="6" width="10.7109375" style="165" customWidth="1"/>
    <col min="7" max="7" width="9.42578125" style="165" bestFit="1" customWidth="1"/>
    <col min="8" max="8" width="12" style="165" customWidth="1"/>
    <col min="9" max="11" width="9.140625" style="165"/>
    <col min="12" max="12" width="10.28515625" style="165" bestFit="1" customWidth="1"/>
    <col min="13" max="258" width="9.140625" style="165"/>
    <col min="259" max="259" width="19.28515625" style="165" customWidth="1"/>
    <col min="260" max="260" width="9.140625" style="165"/>
    <col min="261" max="261" width="12.140625" style="165" customWidth="1"/>
    <col min="262" max="262" width="10.7109375" style="165" customWidth="1"/>
    <col min="263" max="263" width="9.42578125" style="165" bestFit="1" customWidth="1"/>
    <col min="264" max="264" width="11.140625" style="165" customWidth="1"/>
    <col min="265" max="267" width="9.140625" style="165"/>
    <col min="268" max="268" width="10.28515625" style="165" bestFit="1" customWidth="1"/>
    <col min="269" max="514" width="9.140625" style="165"/>
    <col min="515" max="515" width="19.28515625" style="165" customWidth="1"/>
    <col min="516" max="516" width="9.140625" style="165"/>
    <col min="517" max="517" width="12.140625" style="165" customWidth="1"/>
    <col min="518" max="518" width="10.7109375" style="165" customWidth="1"/>
    <col min="519" max="519" width="9.42578125" style="165" bestFit="1" customWidth="1"/>
    <col min="520" max="520" width="11.140625" style="165" customWidth="1"/>
    <col min="521" max="523" width="9.140625" style="165"/>
    <col min="524" max="524" width="10.28515625" style="165" bestFit="1" customWidth="1"/>
    <col min="525" max="770" width="9.140625" style="165"/>
    <col min="771" max="771" width="19.28515625" style="165" customWidth="1"/>
    <col min="772" max="772" width="9.140625" style="165"/>
    <col min="773" max="773" width="12.140625" style="165" customWidth="1"/>
    <col min="774" max="774" width="10.7109375" style="165" customWidth="1"/>
    <col min="775" max="775" width="9.42578125" style="165" bestFit="1" customWidth="1"/>
    <col min="776" max="776" width="11.140625" style="165" customWidth="1"/>
    <col min="777" max="779" width="9.140625" style="165"/>
    <col min="780" max="780" width="10.28515625" style="165" bestFit="1" customWidth="1"/>
    <col min="781" max="1026" width="9.140625" style="165"/>
    <col min="1027" max="1027" width="19.28515625" style="165" customWidth="1"/>
    <col min="1028" max="1028" width="9.140625" style="165"/>
    <col min="1029" max="1029" width="12.140625" style="165" customWidth="1"/>
    <col min="1030" max="1030" width="10.7109375" style="165" customWidth="1"/>
    <col min="1031" max="1031" width="9.42578125" style="165" bestFit="1" customWidth="1"/>
    <col min="1032" max="1032" width="11.140625" style="165" customWidth="1"/>
    <col min="1033" max="1035" width="9.140625" style="165"/>
    <col min="1036" max="1036" width="10.28515625" style="165" bestFit="1" customWidth="1"/>
    <col min="1037" max="1282" width="9.140625" style="165"/>
    <col min="1283" max="1283" width="19.28515625" style="165" customWidth="1"/>
    <col min="1284" max="1284" width="9.140625" style="165"/>
    <col min="1285" max="1285" width="12.140625" style="165" customWidth="1"/>
    <col min="1286" max="1286" width="10.7109375" style="165" customWidth="1"/>
    <col min="1287" max="1287" width="9.42578125" style="165" bestFit="1" customWidth="1"/>
    <col min="1288" max="1288" width="11.140625" style="165" customWidth="1"/>
    <col min="1289" max="1291" width="9.140625" style="165"/>
    <col min="1292" max="1292" width="10.28515625" style="165" bestFit="1" customWidth="1"/>
    <col min="1293" max="1538" width="9.140625" style="165"/>
    <col min="1539" max="1539" width="19.28515625" style="165" customWidth="1"/>
    <col min="1540" max="1540" width="9.140625" style="165"/>
    <col min="1541" max="1541" width="12.140625" style="165" customWidth="1"/>
    <col min="1542" max="1542" width="10.7109375" style="165" customWidth="1"/>
    <col min="1543" max="1543" width="9.42578125" style="165" bestFit="1" customWidth="1"/>
    <col min="1544" max="1544" width="11.140625" style="165" customWidth="1"/>
    <col min="1545" max="1547" width="9.140625" style="165"/>
    <col min="1548" max="1548" width="10.28515625" style="165" bestFit="1" customWidth="1"/>
    <col min="1549" max="1794" width="9.140625" style="165"/>
    <col min="1795" max="1795" width="19.28515625" style="165" customWidth="1"/>
    <col min="1796" max="1796" width="9.140625" style="165"/>
    <col min="1797" max="1797" width="12.140625" style="165" customWidth="1"/>
    <col min="1798" max="1798" width="10.7109375" style="165" customWidth="1"/>
    <col min="1799" max="1799" width="9.42578125" style="165" bestFit="1" customWidth="1"/>
    <col min="1800" max="1800" width="11.140625" style="165" customWidth="1"/>
    <col min="1801" max="1803" width="9.140625" style="165"/>
    <col min="1804" max="1804" width="10.28515625" style="165" bestFit="1" customWidth="1"/>
    <col min="1805" max="2050" width="9.140625" style="165"/>
    <col min="2051" max="2051" width="19.28515625" style="165" customWidth="1"/>
    <col min="2052" max="2052" width="9.140625" style="165"/>
    <col min="2053" max="2053" width="12.140625" style="165" customWidth="1"/>
    <col min="2054" max="2054" width="10.7109375" style="165" customWidth="1"/>
    <col min="2055" max="2055" width="9.42578125" style="165" bestFit="1" customWidth="1"/>
    <col min="2056" max="2056" width="11.140625" style="165" customWidth="1"/>
    <col min="2057" max="2059" width="9.140625" style="165"/>
    <col min="2060" max="2060" width="10.28515625" style="165" bestFit="1" customWidth="1"/>
    <col min="2061" max="2306" width="9.140625" style="165"/>
    <col min="2307" max="2307" width="19.28515625" style="165" customWidth="1"/>
    <col min="2308" max="2308" width="9.140625" style="165"/>
    <col min="2309" max="2309" width="12.140625" style="165" customWidth="1"/>
    <col min="2310" max="2310" width="10.7109375" style="165" customWidth="1"/>
    <col min="2311" max="2311" width="9.42578125" style="165" bestFit="1" customWidth="1"/>
    <col min="2312" max="2312" width="11.140625" style="165" customWidth="1"/>
    <col min="2313" max="2315" width="9.140625" style="165"/>
    <col min="2316" max="2316" width="10.28515625" style="165" bestFit="1" customWidth="1"/>
    <col min="2317" max="2562" width="9.140625" style="165"/>
    <col min="2563" max="2563" width="19.28515625" style="165" customWidth="1"/>
    <col min="2564" max="2564" width="9.140625" style="165"/>
    <col min="2565" max="2565" width="12.140625" style="165" customWidth="1"/>
    <col min="2566" max="2566" width="10.7109375" style="165" customWidth="1"/>
    <col min="2567" max="2567" width="9.42578125" style="165" bestFit="1" customWidth="1"/>
    <col min="2568" max="2568" width="11.140625" style="165" customWidth="1"/>
    <col min="2569" max="2571" width="9.140625" style="165"/>
    <col min="2572" max="2572" width="10.28515625" style="165" bestFit="1" customWidth="1"/>
    <col min="2573" max="2818" width="9.140625" style="165"/>
    <col min="2819" max="2819" width="19.28515625" style="165" customWidth="1"/>
    <col min="2820" max="2820" width="9.140625" style="165"/>
    <col min="2821" max="2821" width="12.140625" style="165" customWidth="1"/>
    <col min="2822" max="2822" width="10.7109375" style="165" customWidth="1"/>
    <col min="2823" max="2823" width="9.42578125" style="165" bestFit="1" customWidth="1"/>
    <col min="2824" max="2824" width="11.140625" style="165" customWidth="1"/>
    <col min="2825" max="2827" width="9.140625" style="165"/>
    <col min="2828" max="2828" width="10.28515625" style="165" bestFit="1" customWidth="1"/>
    <col min="2829" max="3074" width="9.140625" style="165"/>
    <col min="3075" max="3075" width="19.28515625" style="165" customWidth="1"/>
    <col min="3076" max="3076" width="9.140625" style="165"/>
    <col min="3077" max="3077" width="12.140625" style="165" customWidth="1"/>
    <col min="3078" max="3078" width="10.7109375" style="165" customWidth="1"/>
    <col min="3079" max="3079" width="9.42578125" style="165" bestFit="1" customWidth="1"/>
    <col min="3080" max="3080" width="11.140625" style="165" customWidth="1"/>
    <col min="3081" max="3083" width="9.140625" style="165"/>
    <col min="3084" max="3084" width="10.28515625" style="165" bestFit="1" customWidth="1"/>
    <col min="3085" max="3330" width="9.140625" style="165"/>
    <col min="3331" max="3331" width="19.28515625" style="165" customWidth="1"/>
    <col min="3332" max="3332" width="9.140625" style="165"/>
    <col min="3333" max="3333" width="12.140625" style="165" customWidth="1"/>
    <col min="3334" max="3334" width="10.7109375" style="165" customWidth="1"/>
    <col min="3335" max="3335" width="9.42578125" style="165" bestFit="1" customWidth="1"/>
    <col min="3336" max="3336" width="11.140625" style="165" customWidth="1"/>
    <col min="3337" max="3339" width="9.140625" style="165"/>
    <col min="3340" max="3340" width="10.28515625" style="165" bestFit="1" customWidth="1"/>
    <col min="3341" max="3586" width="9.140625" style="165"/>
    <col min="3587" max="3587" width="19.28515625" style="165" customWidth="1"/>
    <col min="3588" max="3588" width="9.140625" style="165"/>
    <col min="3589" max="3589" width="12.140625" style="165" customWidth="1"/>
    <col min="3590" max="3590" width="10.7109375" style="165" customWidth="1"/>
    <col min="3591" max="3591" width="9.42578125" style="165" bestFit="1" customWidth="1"/>
    <col min="3592" max="3592" width="11.140625" style="165" customWidth="1"/>
    <col min="3593" max="3595" width="9.140625" style="165"/>
    <col min="3596" max="3596" width="10.28515625" style="165" bestFit="1" customWidth="1"/>
    <col min="3597" max="3842" width="9.140625" style="165"/>
    <col min="3843" max="3843" width="19.28515625" style="165" customWidth="1"/>
    <col min="3844" max="3844" width="9.140625" style="165"/>
    <col min="3845" max="3845" width="12.140625" style="165" customWidth="1"/>
    <col min="3846" max="3846" width="10.7109375" style="165" customWidth="1"/>
    <col min="3847" max="3847" width="9.42578125" style="165" bestFit="1" customWidth="1"/>
    <col min="3848" max="3848" width="11.140625" style="165" customWidth="1"/>
    <col min="3849" max="3851" width="9.140625" style="165"/>
    <col min="3852" max="3852" width="10.28515625" style="165" bestFit="1" customWidth="1"/>
    <col min="3853" max="4098" width="9.140625" style="165"/>
    <col min="4099" max="4099" width="19.28515625" style="165" customWidth="1"/>
    <col min="4100" max="4100" width="9.140625" style="165"/>
    <col min="4101" max="4101" width="12.140625" style="165" customWidth="1"/>
    <col min="4102" max="4102" width="10.7109375" style="165" customWidth="1"/>
    <col min="4103" max="4103" width="9.42578125" style="165" bestFit="1" customWidth="1"/>
    <col min="4104" max="4104" width="11.140625" style="165" customWidth="1"/>
    <col min="4105" max="4107" width="9.140625" style="165"/>
    <col min="4108" max="4108" width="10.28515625" style="165" bestFit="1" customWidth="1"/>
    <col min="4109" max="4354" width="9.140625" style="165"/>
    <col min="4355" max="4355" width="19.28515625" style="165" customWidth="1"/>
    <col min="4356" max="4356" width="9.140625" style="165"/>
    <col min="4357" max="4357" width="12.140625" style="165" customWidth="1"/>
    <col min="4358" max="4358" width="10.7109375" style="165" customWidth="1"/>
    <col min="4359" max="4359" width="9.42578125" style="165" bestFit="1" customWidth="1"/>
    <col min="4360" max="4360" width="11.140625" style="165" customWidth="1"/>
    <col min="4361" max="4363" width="9.140625" style="165"/>
    <col min="4364" max="4364" width="10.28515625" style="165" bestFit="1" customWidth="1"/>
    <col min="4365" max="4610" width="9.140625" style="165"/>
    <col min="4611" max="4611" width="19.28515625" style="165" customWidth="1"/>
    <col min="4612" max="4612" width="9.140625" style="165"/>
    <col min="4613" max="4613" width="12.140625" style="165" customWidth="1"/>
    <col min="4614" max="4614" width="10.7109375" style="165" customWidth="1"/>
    <col min="4615" max="4615" width="9.42578125" style="165" bestFit="1" customWidth="1"/>
    <col min="4616" max="4616" width="11.140625" style="165" customWidth="1"/>
    <col min="4617" max="4619" width="9.140625" style="165"/>
    <col min="4620" max="4620" width="10.28515625" style="165" bestFit="1" customWidth="1"/>
    <col min="4621" max="4866" width="9.140625" style="165"/>
    <col min="4867" max="4867" width="19.28515625" style="165" customWidth="1"/>
    <col min="4868" max="4868" width="9.140625" style="165"/>
    <col min="4869" max="4869" width="12.140625" style="165" customWidth="1"/>
    <col min="4870" max="4870" width="10.7109375" style="165" customWidth="1"/>
    <col min="4871" max="4871" width="9.42578125" style="165" bestFit="1" customWidth="1"/>
    <col min="4872" max="4872" width="11.140625" style="165" customWidth="1"/>
    <col min="4873" max="4875" width="9.140625" style="165"/>
    <col min="4876" max="4876" width="10.28515625" style="165" bestFit="1" customWidth="1"/>
    <col min="4877" max="5122" width="9.140625" style="165"/>
    <col min="5123" max="5123" width="19.28515625" style="165" customWidth="1"/>
    <col min="5124" max="5124" width="9.140625" style="165"/>
    <col min="5125" max="5125" width="12.140625" style="165" customWidth="1"/>
    <col min="5126" max="5126" width="10.7109375" style="165" customWidth="1"/>
    <col min="5127" max="5127" width="9.42578125" style="165" bestFit="1" customWidth="1"/>
    <col min="5128" max="5128" width="11.140625" style="165" customWidth="1"/>
    <col min="5129" max="5131" width="9.140625" style="165"/>
    <col min="5132" max="5132" width="10.28515625" style="165" bestFit="1" customWidth="1"/>
    <col min="5133" max="5378" width="9.140625" style="165"/>
    <col min="5379" max="5379" width="19.28515625" style="165" customWidth="1"/>
    <col min="5380" max="5380" width="9.140625" style="165"/>
    <col min="5381" max="5381" width="12.140625" style="165" customWidth="1"/>
    <col min="5382" max="5382" width="10.7109375" style="165" customWidth="1"/>
    <col min="5383" max="5383" width="9.42578125" style="165" bestFit="1" customWidth="1"/>
    <col min="5384" max="5384" width="11.140625" style="165" customWidth="1"/>
    <col min="5385" max="5387" width="9.140625" style="165"/>
    <col min="5388" max="5388" width="10.28515625" style="165" bestFit="1" customWidth="1"/>
    <col min="5389" max="5634" width="9.140625" style="165"/>
    <col min="5635" max="5635" width="19.28515625" style="165" customWidth="1"/>
    <col min="5636" max="5636" width="9.140625" style="165"/>
    <col min="5637" max="5637" width="12.140625" style="165" customWidth="1"/>
    <col min="5638" max="5638" width="10.7109375" style="165" customWidth="1"/>
    <col min="5639" max="5639" width="9.42578125" style="165" bestFit="1" customWidth="1"/>
    <col min="5640" max="5640" width="11.140625" style="165" customWidth="1"/>
    <col min="5641" max="5643" width="9.140625" style="165"/>
    <col min="5644" max="5644" width="10.28515625" style="165" bestFit="1" customWidth="1"/>
    <col min="5645" max="5890" width="9.140625" style="165"/>
    <col min="5891" max="5891" width="19.28515625" style="165" customWidth="1"/>
    <col min="5892" max="5892" width="9.140625" style="165"/>
    <col min="5893" max="5893" width="12.140625" style="165" customWidth="1"/>
    <col min="5894" max="5894" width="10.7109375" style="165" customWidth="1"/>
    <col min="5895" max="5895" width="9.42578125" style="165" bestFit="1" customWidth="1"/>
    <col min="5896" max="5896" width="11.140625" style="165" customWidth="1"/>
    <col min="5897" max="5899" width="9.140625" style="165"/>
    <col min="5900" max="5900" width="10.28515625" style="165" bestFit="1" customWidth="1"/>
    <col min="5901" max="6146" width="9.140625" style="165"/>
    <col min="6147" max="6147" width="19.28515625" style="165" customWidth="1"/>
    <col min="6148" max="6148" width="9.140625" style="165"/>
    <col min="6149" max="6149" width="12.140625" style="165" customWidth="1"/>
    <col min="6150" max="6150" width="10.7109375" style="165" customWidth="1"/>
    <col min="6151" max="6151" width="9.42578125" style="165" bestFit="1" customWidth="1"/>
    <col min="6152" max="6152" width="11.140625" style="165" customWidth="1"/>
    <col min="6153" max="6155" width="9.140625" style="165"/>
    <col min="6156" max="6156" width="10.28515625" style="165" bestFit="1" customWidth="1"/>
    <col min="6157" max="6402" width="9.140625" style="165"/>
    <col min="6403" max="6403" width="19.28515625" style="165" customWidth="1"/>
    <col min="6404" max="6404" width="9.140625" style="165"/>
    <col min="6405" max="6405" width="12.140625" style="165" customWidth="1"/>
    <col min="6406" max="6406" width="10.7109375" style="165" customWidth="1"/>
    <col min="6407" max="6407" width="9.42578125" style="165" bestFit="1" customWidth="1"/>
    <col min="6408" max="6408" width="11.140625" style="165" customWidth="1"/>
    <col min="6409" max="6411" width="9.140625" style="165"/>
    <col min="6412" max="6412" width="10.28515625" style="165" bestFit="1" customWidth="1"/>
    <col min="6413" max="6658" width="9.140625" style="165"/>
    <col min="6659" max="6659" width="19.28515625" style="165" customWidth="1"/>
    <col min="6660" max="6660" width="9.140625" style="165"/>
    <col min="6661" max="6661" width="12.140625" style="165" customWidth="1"/>
    <col min="6662" max="6662" width="10.7109375" style="165" customWidth="1"/>
    <col min="6663" max="6663" width="9.42578125" style="165" bestFit="1" customWidth="1"/>
    <col min="6664" max="6664" width="11.140625" style="165" customWidth="1"/>
    <col min="6665" max="6667" width="9.140625" style="165"/>
    <col min="6668" max="6668" width="10.28515625" style="165" bestFit="1" customWidth="1"/>
    <col min="6669" max="6914" width="9.140625" style="165"/>
    <col min="6915" max="6915" width="19.28515625" style="165" customWidth="1"/>
    <col min="6916" max="6916" width="9.140625" style="165"/>
    <col min="6917" max="6917" width="12.140625" style="165" customWidth="1"/>
    <col min="6918" max="6918" width="10.7109375" style="165" customWidth="1"/>
    <col min="6919" max="6919" width="9.42578125" style="165" bestFit="1" customWidth="1"/>
    <col min="6920" max="6920" width="11.140625" style="165" customWidth="1"/>
    <col min="6921" max="6923" width="9.140625" style="165"/>
    <col min="6924" max="6924" width="10.28515625" style="165" bestFit="1" customWidth="1"/>
    <col min="6925" max="7170" width="9.140625" style="165"/>
    <col min="7171" max="7171" width="19.28515625" style="165" customWidth="1"/>
    <col min="7172" max="7172" width="9.140625" style="165"/>
    <col min="7173" max="7173" width="12.140625" style="165" customWidth="1"/>
    <col min="7174" max="7174" width="10.7109375" style="165" customWidth="1"/>
    <col min="7175" max="7175" width="9.42578125" style="165" bestFit="1" customWidth="1"/>
    <col min="7176" max="7176" width="11.140625" style="165" customWidth="1"/>
    <col min="7177" max="7179" width="9.140625" style="165"/>
    <col min="7180" max="7180" width="10.28515625" style="165" bestFit="1" customWidth="1"/>
    <col min="7181" max="7426" width="9.140625" style="165"/>
    <col min="7427" max="7427" width="19.28515625" style="165" customWidth="1"/>
    <col min="7428" max="7428" width="9.140625" style="165"/>
    <col min="7429" max="7429" width="12.140625" style="165" customWidth="1"/>
    <col min="7430" max="7430" width="10.7109375" style="165" customWidth="1"/>
    <col min="7431" max="7431" width="9.42578125" style="165" bestFit="1" customWidth="1"/>
    <col min="7432" max="7432" width="11.140625" style="165" customWidth="1"/>
    <col min="7433" max="7435" width="9.140625" style="165"/>
    <col min="7436" max="7436" width="10.28515625" style="165" bestFit="1" customWidth="1"/>
    <col min="7437" max="7682" width="9.140625" style="165"/>
    <col min="7683" max="7683" width="19.28515625" style="165" customWidth="1"/>
    <col min="7684" max="7684" width="9.140625" style="165"/>
    <col min="7685" max="7685" width="12.140625" style="165" customWidth="1"/>
    <col min="7686" max="7686" width="10.7109375" style="165" customWidth="1"/>
    <col min="7687" max="7687" width="9.42578125" style="165" bestFit="1" customWidth="1"/>
    <col min="7688" max="7688" width="11.140625" style="165" customWidth="1"/>
    <col min="7689" max="7691" width="9.140625" style="165"/>
    <col min="7692" max="7692" width="10.28515625" style="165" bestFit="1" customWidth="1"/>
    <col min="7693" max="7938" width="9.140625" style="165"/>
    <col min="7939" max="7939" width="19.28515625" style="165" customWidth="1"/>
    <col min="7940" max="7940" width="9.140625" style="165"/>
    <col min="7941" max="7941" width="12.140625" style="165" customWidth="1"/>
    <col min="7942" max="7942" width="10.7109375" style="165" customWidth="1"/>
    <col min="7943" max="7943" width="9.42578125" style="165" bestFit="1" customWidth="1"/>
    <col min="7944" max="7944" width="11.140625" style="165" customWidth="1"/>
    <col min="7945" max="7947" width="9.140625" style="165"/>
    <col min="7948" max="7948" width="10.28515625" style="165" bestFit="1" customWidth="1"/>
    <col min="7949" max="8194" width="9.140625" style="165"/>
    <col min="8195" max="8195" width="19.28515625" style="165" customWidth="1"/>
    <col min="8196" max="8196" width="9.140625" style="165"/>
    <col min="8197" max="8197" width="12.140625" style="165" customWidth="1"/>
    <col min="8198" max="8198" width="10.7109375" style="165" customWidth="1"/>
    <col min="8199" max="8199" width="9.42578125" style="165" bestFit="1" customWidth="1"/>
    <col min="8200" max="8200" width="11.140625" style="165" customWidth="1"/>
    <col min="8201" max="8203" width="9.140625" style="165"/>
    <col min="8204" max="8204" width="10.28515625" style="165" bestFit="1" customWidth="1"/>
    <col min="8205" max="8450" width="9.140625" style="165"/>
    <col min="8451" max="8451" width="19.28515625" style="165" customWidth="1"/>
    <col min="8452" max="8452" width="9.140625" style="165"/>
    <col min="8453" max="8453" width="12.140625" style="165" customWidth="1"/>
    <col min="8454" max="8454" width="10.7109375" style="165" customWidth="1"/>
    <col min="8455" max="8455" width="9.42578125" style="165" bestFit="1" customWidth="1"/>
    <col min="8456" max="8456" width="11.140625" style="165" customWidth="1"/>
    <col min="8457" max="8459" width="9.140625" style="165"/>
    <col min="8460" max="8460" width="10.28515625" style="165" bestFit="1" customWidth="1"/>
    <col min="8461" max="8706" width="9.140625" style="165"/>
    <col min="8707" max="8707" width="19.28515625" style="165" customWidth="1"/>
    <col min="8708" max="8708" width="9.140625" style="165"/>
    <col min="8709" max="8709" width="12.140625" style="165" customWidth="1"/>
    <col min="8710" max="8710" width="10.7109375" style="165" customWidth="1"/>
    <col min="8711" max="8711" width="9.42578125" style="165" bestFit="1" customWidth="1"/>
    <col min="8712" max="8712" width="11.140625" style="165" customWidth="1"/>
    <col min="8713" max="8715" width="9.140625" style="165"/>
    <col min="8716" max="8716" width="10.28515625" style="165" bestFit="1" customWidth="1"/>
    <col min="8717" max="8962" width="9.140625" style="165"/>
    <col min="8963" max="8963" width="19.28515625" style="165" customWidth="1"/>
    <col min="8964" max="8964" width="9.140625" style="165"/>
    <col min="8965" max="8965" width="12.140625" style="165" customWidth="1"/>
    <col min="8966" max="8966" width="10.7109375" style="165" customWidth="1"/>
    <col min="8967" max="8967" width="9.42578125" style="165" bestFit="1" customWidth="1"/>
    <col min="8968" max="8968" width="11.140625" style="165" customWidth="1"/>
    <col min="8969" max="8971" width="9.140625" style="165"/>
    <col min="8972" max="8972" width="10.28515625" style="165" bestFit="1" customWidth="1"/>
    <col min="8973" max="9218" width="9.140625" style="165"/>
    <col min="9219" max="9219" width="19.28515625" style="165" customWidth="1"/>
    <col min="9220" max="9220" width="9.140625" style="165"/>
    <col min="9221" max="9221" width="12.140625" style="165" customWidth="1"/>
    <col min="9222" max="9222" width="10.7109375" style="165" customWidth="1"/>
    <col min="9223" max="9223" width="9.42578125" style="165" bestFit="1" customWidth="1"/>
    <col min="9224" max="9224" width="11.140625" style="165" customWidth="1"/>
    <col min="9225" max="9227" width="9.140625" style="165"/>
    <col min="9228" max="9228" width="10.28515625" style="165" bestFit="1" customWidth="1"/>
    <col min="9229" max="9474" width="9.140625" style="165"/>
    <col min="9475" max="9475" width="19.28515625" style="165" customWidth="1"/>
    <col min="9476" max="9476" width="9.140625" style="165"/>
    <col min="9477" max="9477" width="12.140625" style="165" customWidth="1"/>
    <col min="9478" max="9478" width="10.7109375" style="165" customWidth="1"/>
    <col min="9479" max="9479" width="9.42578125" style="165" bestFit="1" customWidth="1"/>
    <col min="9480" max="9480" width="11.140625" style="165" customWidth="1"/>
    <col min="9481" max="9483" width="9.140625" style="165"/>
    <col min="9484" max="9484" width="10.28515625" style="165" bestFit="1" customWidth="1"/>
    <col min="9485" max="9730" width="9.140625" style="165"/>
    <col min="9731" max="9731" width="19.28515625" style="165" customWidth="1"/>
    <col min="9732" max="9732" width="9.140625" style="165"/>
    <col min="9733" max="9733" width="12.140625" style="165" customWidth="1"/>
    <col min="9734" max="9734" width="10.7109375" style="165" customWidth="1"/>
    <col min="9735" max="9735" width="9.42578125" style="165" bestFit="1" customWidth="1"/>
    <col min="9736" max="9736" width="11.140625" style="165" customWidth="1"/>
    <col min="9737" max="9739" width="9.140625" style="165"/>
    <col min="9740" max="9740" width="10.28515625" style="165" bestFit="1" customWidth="1"/>
    <col min="9741" max="9986" width="9.140625" style="165"/>
    <col min="9987" max="9987" width="19.28515625" style="165" customWidth="1"/>
    <col min="9988" max="9988" width="9.140625" style="165"/>
    <col min="9989" max="9989" width="12.140625" style="165" customWidth="1"/>
    <col min="9990" max="9990" width="10.7109375" style="165" customWidth="1"/>
    <col min="9991" max="9991" width="9.42578125" style="165" bestFit="1" customWidth="1"/>
    <col min="9992" max="9992" width="11.140625" style="165" customWidth="1"/>
    <col min="9993" max="9995" width="9.140625" style="165"/>
    <col min="9996" max="9996" width="10.28515625" style="165" bestFit="1" customWidth="1"/>
    <col min="9997" max="10242" width="9.140625" style="165"/>
    <col min="10243" max="10243" width="19.28515625" style="165" customWidth="1"/>
    <col min="10244" max="10244" width="9.140625" style="165"/>
    <col min="10245" max="10245" width="12.140625" style="165" customWidth="1"/>
    <col min="10246" max="10246" width="10.7109375" style="165" customWidth="1"/>
    <col min="10247" max="10247" width="9.42578125" style="165" bestFit="1" customWidth="1"/>
    <col min="10248" max="10248" width="11.140625" style="165" customWidth="1"/>
    <col min="10249" max="10251" width="9.140625" style="165"/>
    <col min="10252" max="10252" width="10.28515625" style="165" bestFit="1" customWidth="1"/>
    <col min="10253" max="10498" width="9.140625" style="165"/>
    <col min="10499" max="10499" width="19.28515625" style="165" customWidth="1"/>
    <col min="10500" max="10500" width="9.140625" style="165"/>
    <col min="10501" max="10501" width="12.140625" style="165" customWidth="1"/>
    <col min="10502" max="10502" width="10.7109375" style="165" customWidth="1"/>
    <col min="10503" max="10503" width="9.42578125" style="165" bestFit="1" customWidth="1"/>
    <col min="10504" max="10504" width="11.140625" style="165" customWidth="1"/>
    <col min="10505" max="10507" width="9.140625" style="165"/>
    <col min="10508" max="10508" width="10.28515625" style="165" bestFit="1" customWidth="1"/>
    <col min="10509" max="10754" width="9.140625" style="165"/>
    <col min="10755" max="10755" width="19.28515625" style="165" customWidth="1"/>
    <col min="10756" max="10756" width="9.140625" style="165"/>
    <col min="10757" max="10757" width="12.140625" style="165" customWidth="1"/>
    <col min="10758" max="10758" width="10.7109375" style="165" customWidth="1"/>
    <col min="10759" max="10759" width="9.42578125" style="165" bestFit="1" customWidth="1"/>
    <col min="10760" max="10760" width="11.140625" style="165" customWidth="1"/>
    <col min="10761" max="10763" width="9.140625" style="165"/>
    <col min="10764" max="10764" width="10.28515625" style="165" bestFit="1" customWidth="1"/>
    <col min="10765" max="11010" width="9.140625" style="165"/>
    <col min="11011" max="11011" width="19.28515625" style="165" customWidth="1"/>
    <col min="11012" max="11012" width="9.140625" style="165"/>
    <col min="11013" max="11013" width="12.140625" style="165" customWidth="1"/>
    <col min="11014" max="11014" width="10.7109375" style="165" customWidth="1"/>
    <col min="11015" max="11015" width="9.42578125" style="165" bestFit="1" customWidth="1"/>
    <col min="11016" max="11016" width="11.140625" style="165" customWidth="1"/>
    <col min="11017" max="11019" width="9.140625" style="165"/>
    <col min="11020" max="11020" width="10.28515625" style="165" bestFit="1" customWidth="1"/>
    <col min="11021" max="11266" width="9.140625" style="165"/>
    <col min="11267" max="11267" width="19.28515625" style="165" customWidth="1"/>
    <col min="11268" max="11268" width="9.140625" style="165"/>
    <col min="11269" max="11269" width="12.140625" style="165" customWidth="1"/>
    <col min="11270" max="11270" width="10.7109375" style="165" customWidth="1"/>
    <col min="11271" max="11271" width="9.42578125" style="165" bestFit="1" customWidth="1"/>
    <col min="11272" max="11272" width="11.140625" style="165" customWidth="1"/>
    <col min="11273" max="11275" width="9.140625" style="165"/>
    <col min="11276" max="11276" width="10.28515625" style="165" bestFit="1" customWidth="1"/>
    <col min="11277" max="11522" width="9.140625" style="165"/>
    <col min="11523" max="11523" width="19.28515625" style="165" customWidth="1"/>
    <col min="11524" max="11524" width="9.140625" style="165"/>
    <col min="11525" max="11525" width="12.140625" style="165" customWidth="1"/>
    <col min="11526" max="11526" width="10.7109375" style="165" customWidth="1"/>
    <col min="11527" max="11527" width="9.42578125" style="165" bestFit="1" customWidth="1"/>
    <col min="11528" max="11528" width="11.140625" style="165" customWidth="1"/>
    <col min="11529" max="11531" width="9.140625" style="165"/>
    <col min="11532" max="11532" width="10.28515625" style="165" bestFit="1" customWidth="1"/>
    <col min="11533" max="11778" width="9.140625" style="165"/>
    <col min="11779" max="11779" width="19.28515625" style="165" customWidth="1"/>
    <col min="11780" max="11780" width="9.140625" style="165"/>
    <col min="11781" max="11781" width="12.140625" style="165" customWidth="1"/>
    <col min="11782" max="11782" width="10.7109375" style="165" customWidth="1"/>
    <col min="11783" max="11783" width="9.42578125" style="165" bestFit="1" customWidth="1"/>
    <col min="11784" max="11784" width="11.140625" style="165" customWidth="1"/>
    <col min="11785" max="11787" width="9.140625" style="165"/>
    <col min="11788" max="11788" width="10.28515625" style="165" bestFit="1" customWidth="1"/>
    <col min="11789" max="12034" width="9.140625" style="165"/>
    <col min="12035" max="12035" width="19.28515625" style="165" customWidth="1"/>
    <col min="12036" max="12036" width="9.140625" style="165"/>
    <col min="12037" max="12037" width="12.140625" style="165" customWidth="1"/>
    <col min="12038" max="12038" width="10.7109375" style="165" customWidth="1"/>
    <col min="12039" max="12039" width="9.42578125" style="165" bestFit="1" customWidth="1"/>
    <col min="12040" max="12040" width="11.140625" style="165" customWidth="1"/>
    <col min="12041" max="12043" width="9.140625" style="165"/>
    <col min="12044" max="12044" width="10.28515625" style="165" bestFit="1" customWidth="1"/>
    <col min="12045" max="12290" width="9.140625" style="165"/>
    <col min="12291" max="12291" width="19.28515625" style="165" customWidth="1"/>
    <col min="12292" max="12292" width="9.140625" style="165"/>
    <col min="12293" max="12293" width="12.140625" style="165" customWidth="1"/>
    <col min="12294" max="12294" width="10.7109375" style="165" customWidth="1"/>
    <col min="12295" max="12295" width="9.42578125" style="165" bestFit="1" customWidth="1"/>
    <col min="12296" max="12296" width="11.140625" style="165" customWidth="1"/>
    <col min="12297" max="12299" width="9.140625" style="165"/>
    <col min="12300" max="12300" width="10.28515625" style="165" bestFit="1" customWidth="1"/>
    <col min="12301" max="12546" width="9.140625" style="165"/>
    <col min="12547" max="12547" width="19.28515625" style="165" customWidth="1"/>
    <col min="12548" max="12548" width="9.140625" style="165"/>
    <col min="12549" max="12549" width="12.140625" style="165" customWidth="1"/>
    <col min="12550" max="12550" width="10.7109375" style="165" customWidth="1"/>
    <col min="12551" max="12551" width="9.42578125" style="165" bestFit="1" customWidth="1"/>
    <col min="12552" max="12552" width="11.140625" style="165" customWidth="1"/>
    <col min="12553" max="12555" width="9.140625" style="165"/>
    <col min="12556" max="12556" width="10.28515625" style="165" bestFit="1" customWidth="1"/>
    <col min="12557" max="12802" width="9.140625" style="165"/>
    <col min="12803" max="12803" width="19.28515625" style="165" customWidth="1"/>
    <col min="12804" max="12804" width="9.140625" style="165"/>
    <col min="12805" max="12805" width="12.140625" style="165" customWidth="1"/>
    <col min="12806" max="12806" width="10.7109375" style="165" customWidth="1"/>
    <col min="12807" max="12807" width="9.42578125" style="165" bestFit="1" customWidth="1"/>
    <col min="12808" max="12808" width="11.140625" style="165" customWidth="1"/>
    <col min="12809" max="12811" width="9.140625" style="165"/>
    <col min="12812" max="12812" width="10.28515625" style="165" bestFit="1" customWidth="1"/>
    <col min="12813" max="13058" width="9.140625" style="165"/>
    <col min="13059" max="13059" width="19.28515625" style="165" customWidth="1"/>
    <col min="13060" max="13060" width="9.140625" style="165"/>
    <col min="13061" max="13061" width="12.140625" style="165" customWidth="1"/>
    <col min="13062" max="13062" width="10.7109375" style="165" customWidth="1"/>
    <col min="13063" max="13063" width="9.42578125" style="165" bestFit="1" customWidth="1"/>
    <col min="13064" max="13064" width="11.140625" style="165" customWidth="1"/>
    <col min="13065" max="13067" width="9.140625" style="165"/>
    <col min="13068" max="13068" width="10.28515625" style="165" bestFit="1" customWidth="1"/>
    <col min="13069" max="13314" width="9.140625" style="165"/>
    <col min="13315" max="13315" width="19.28515625" style="165" customWidth="1"/>
    <col min="13316" max="13316" width="9.140625" style="165"/>
    <col min="13317" max="13317" width="12.140625" style="165" customWidth="1"/>
    <col min="13318" max="13318" width="10.7109375" style="165" customWidth="1"/>
    <col min="13319" max="13319" width="9.42578125" style="165" bestFit="1" customWidth="1"/>
    <col min="13320" max="13320" width="11.140625" style="165" customWidth="1"/>
    <col min="13321" max="13323" width="9.140625" style="165"/>
    <col min="13324" max="13324" width="10.28515625" style="165" bestFit="1" customWidth="1"/>
    <col min="13325" max="13570" width="9.140625" style="165"/>
    <col min="13571" max="13571" width="19.28515625" style="165" customWidth="1"/>
    <col min="13572" max="13572" width="9.140625" style="165"/>
    <col min="13573" max="13573" width="12.140625" style="165" customWidth="1"/>
    <col min="13574" max="13574" width="10.7109375" style="165" customWidth="1"/>
    <col min="13575" max="13575" width="9.42578125" style="165" bestFit="1" customWidth="1"/>
    <col min="13576" max="13576" width="11.140625" style="165" customWidth="1"/>
    <col min="13577" max="13579" width="9.140625" style="165"/>
    <col min="13580" max="13580" width="10.28515625" style="165" bestFit="1" customWidth="1"/>
    <col min="13581" max="13826" width="9.140625" style="165"/>
    <col min="13827" max="13827" width="19.28515625" style="165" customWidth="1"/>
    <col min="13828" max="13828" width="9.140625" style="165"/>
    <col min="13829" max="13829" width="12.140625" style="165" customWidth="1"/>
    <col min="13830" max="13830" width="10.7109375" style="165" customWidth="1"/>
    <col min="13831" max="13831" width="9.42578125" style="165" bestFit="1" customWidth="1"/>
    <col min="13832" max="13832" width="11.140625" style="165" customWidth="1"/>
    <col min="13833" max="13835" width="9.140625" style="165"/>
    <col min="13836" max="13836" width="10.28515625" style="165" bestFit="1" customWidth="1"/>
    <col min="13837" max="14082" width="9.140625" style="165"/>
    <col min="14083" max="14083" width="19.28515625" style="165" customWidth="1"/>
    <col min="14084" max="14084" width="9.140625" style="165"/>
    <col min="14085" max="14085" width="12.140625" style="165" customWidth="1"/>
    <col min="14086" max="14086" width="10.7109375" style="165" customWidth="1"/>
    <col min="14087" max="14087" width="9.42578125" style="165" bestFit="1" customWidth="1"/>
    <col min="14088" max="14088" width="11.140625" style="165" customWidth="1"/>
    <col min="14089" max="14091" width="9.140625" style="165"/>
    <col min="14092" max="14092" width="10.28515625" style="165" bestFit="1" customWidth="1"/>
    <col min="14093" max="14338" width="9.140625" style="165"/>
    <col min="14339" max="14339" width="19.28515625" style="165" customWidth="1"/>
    <col min="14340" max="14340" width="9.140625" style="165"/>
    <col min="14341" max="14341" width="12.140625" style="165" customWidth="1"/>
    <col min="14342" max="14342" width="10.7109375" style="165" customWidth="1"/>
    <col min="14343" max="14343" width="9.42578125" style="165" bestFit="1" customWidth="1"/>
    <col min="14344" max="14344" width="11.140625" style="165" customWidth="1"/>
    <col min="14345" max="14347" width="9.140625" style="165"/>
    <col min="14348" max="14348" width="10.28515625" style="165" bestFit="1" customWidth="1"/>
    <col min="14349" max="14594" width="9.140625" style="165"/>
    <col min="14595" max="14595" width="19.28515625" style="165" customWidth="1"/>
    <col min="14596" max="14596" width="9.140625" style="165"/>
    <col min="14597" max="14597" width="12.140625" style="165" customWidth="1"/>
    <col min="14598" max="14598" width="10.7109375" style="165" customWidth="1"/>
    <col min="14599" max="14599" width="9.42578125" style="165" bestFit="1" customWidth="1"/>
    <col min="14600" max="14600" width="11.140625" style="165" customWidth="1"/>
    <col min="14601" max="14603" width="9.140625" style="165"/>
    <col min="14604" max="14604" width="10.28515625" style="165" bestFit="1" customWidth="1"/>
    <col min="14605" max="14850" width="9.140625" style="165"/>
    <col min="14851" max="14851" width="19.28515625" style="165" customWidth="1"/>
    <col min="14852" max="14852" width="9.140625" style="165"/>
    <col min="14853" max="14853" width="12.140625" style="165" customWidth="1"/>
    <col min="14854" max="14854" width="10.7109375" style="165" customWidth="1"/>
    <col min="14855" max="14855" width="9.42578125" style="165" bestFit="1" customWidth="1"/>
    <col min="14856" max="14856" width="11.140625" style="165" customWidth="1"/>
    <col min="14857" max="14859" width="9.140625" style="165"/>
    <col min="14860" max="14860" width="10.28515625" style="165" bestFit="1" customWidth="1"/>
    <col min="14861" max="15106" width="9.140625" style="165"/>
    <col min="15107" max="15107" width="19.28515625" style="165" customWidth="1"/>
    <col min="15108" max="15108" width="9.140625" style="165"/>
    <col min="15109" max="15109" width="12.140625" style="165" customWidth="1"/>
    <col min="15110" max="15110" width="10.7109375" style="165" customWidth="1"/>
    <col min="15111" max="15111" width="9.42578125" style="165" bestFit="1" customWidth="1"/>
    <col min="15112" max="15112" width="11.140625" style="165" customWidth="1"/>
    <col min="15113" max="15115" width="9.140625" style="165"/>
    <col min="15116" max="15116" width="10.28515625" style="165" bestFit="1" customWidth="1"/>
    <col min="15117" max="15362" width="9.140625" style="165"/>
    <col min="15363" max="15363" width="19.28515625" style="165" customWidth="1"/>
    <col min="15364" max="15364" width="9.140625" style="165"/>
    <col min="15365" max="15365" width="12.140625" style="165" customWidth="1"/>
    <col min="15366" max="15366" width="10.7109375" style="165" customWidth="1"/>
    <col min="15367" max="15367" width="9.42578125" style="165" bestFit="1" customWidth="1"/>
    <col min="15368" max="15368" width="11.140625" style="165" customWidth="1"/>
    <col min="15369" max="15371" width="9.140625" style="165"/>
    <col min="15372" max="15372" width="10.28515625" style="165" bestFit="1" customWidth="1"/>
    <col min="15373" max="15618" width="9.140625" style="165"/>
    <col min="15619" max="15619" width="19.28515625" style="165" customWidth="1"/>
    <col min="15620" max="15620" width="9.140625" style="165"/>
    <col min="15621" max="15621" width="12.140625" style="165" customWidth="1"/>
    <col min="15622" max="15622" width="10.7109375" style="165" customWidth="1"/>
    <col min="15623" max="15623" width="9.42578125" style="165" bestFit="1" customWidth="1"/>
    <col min="15624" max="15624" width="11.140625" style="165" customWidth="1"/>
    <col min="15625" max="15627" width="9.140625" style="165"/>
    <col min="15628" max="15628" width="10.28515625" style="165" bestFit="1" customWidth="1"/>
    <col min="15629" max="15874" width="9.140625" style="165"/>
    <col min="15875" max="15875" width="19.28515625" style="165" customWidth="1"/>
    <col min="15876" max="15876" width="9.140625" style="165"/>
    <col min="15877" max="15877" width="12.140625" style="165" customWidth="1"/>
    <col min="15878" max="15878" width="10.7109375" style="165" customWidth="1"/>
    <col min="15879" max="15879" width="9.42578125" style="165" bestFit="1" customWidth="1"/>
    <col min="15880" max="15880" width="11.140625" style="165" customWidth="1"/>
    <col min="15881" max="15883" width="9.140625" style="165"/>
    <col min="15884" max="15884" width="10.28515625" style="165" bestFit="1" customWidth="1"/>
    <col min="15885" max="16130" width="9.140625" style="165"/>
    <col min="16131" max="16131" width="19.28515625" style="165" customWidth="1"/>
    <col min="16132" max="16132" width="9.140625" style="165"/>
    <col min="16133" max="16133" width="12.140625" style="165" customWidth="1"/>
    <col min="16134" max="16134" width="10.7109375" style="165" customWidth="1"/>
    <col min="16135" max="16135" width="9.42578125" style="165" bestFit="1" customWidth="1"/>
    <col min="16136" max="16136" width="11.140625" style="165" customWidth="1"/>
    <col min="16137" max="16139" width="9.140625" style="165"/>
    <col min="16140" max="16140" width="10.28515625" style="165" bestFit="1" customWidth="1"/>
    <col min="16141" max="16384" width="9.140625" style="165"/>
  </cols>
  <sheetData>
    <row r="2" spans="2:12" ht="15">
      <c r="B2" s="163" t="s">
        <v>347</v>
      </c>
      <c r="C2" s="164" t="s">
        <v>346</v>
      </c>
      <c r="D2" s="164"/>
      <c r="E2" s="164"/>
      <c r="F2" s="164"/>
      <c r="G2" s="163"/>
      <c r="H2" s="163"/>
    </row>
    <row r="3" spans="2:12" ht="15">
      <c r="B3" s="163"/>
      <c r="C3" s="164"/>
      <c r="D3" s="164"/>
      <c r="E3" s="164"/>
      <c r="F3" s="164"/>
      <c r="G3" s="163"/>
      <c r="H3" s="163"/>
    </row>
    <row r="4" spans="2:12" ht="15">
      <c r="B4" s="163"/>
      <c r="C4" s="164"/>
      <c r="D4" s="164"/>
      <c r="E4" s="164"/>
      <c r="F4" s="164"/>
      <c r="G4" s="163"/>
      <c r="H4" s="163"/>
    </row>
    <row r="5" spans="2:12" ht="15">
      <c r="B5" s="163"/>
      <c r="C5" s="164" t="s">
        <v>446</v>
      </c>
      <c r="D5" s="164"/>
      <c r="E5" s="164"/>
      <c r="F5" s="164"/>
      <c r="G5" s="163"/>
      <c r="H5" s="163"/>
    </row>
    <row r="6" spans="2:12" ht="15">
      <c r="B6" s="163"/>
      <c r="C6" s="164"/>
      <c r="D6" s="164"/>
      <c r="E6" s="164"/>
      <c r="F6" s="164"/>
      <c r="G6" s="163"/>
      <c r="H6" s="163"/>
    </row>
    <row r="7" spans="2:12">
      <c r="B7" s="166"/>
      <c r="C7" s="166"/>
      <c r="D7" s="166"/>
      <c r="E7" s="166" t="s">
        <v>327</v>
      </c>
      <c r="F7" s="166"/>
      <c r="G7" s="166"/>
      <c r="H7" s="166" t="s">
        <v>327</v>
      </c>
    </row>
    <row r="8" spans="2:12">
      <c r="B8" s="167" t="s">
        <v>283</v>
      </c>
      <c r="C8" s="167" t="s">
        <v>328</v>
      </c>
      <c r="D8" s="167" t="s">
        <v>284</v>
      </c>
      <c r="E8" s="168">
        <v>42370</v>
      </c>
      <c r="F8" s="167" t="s">
        <v>329</v>
      </c>
      <c r="G8" s="167" t="s">
        <v>330</v>
      </c>
      <c r="H8" s="168">
        <v>42735</v>
      </c>
    </row>
    <row r="9" spans="2:12" ht="15">
      <c r="B9" s="169">
        <v>1</v>
      </c>
      <c r="C9" s="169" t="s">
        <v>331</v>
      </c>
      <c r="D9" s="170"/>
      <c r="E9" s="171">
        <v>0</v>
      </c>
      <c r="F9" s="171">
        <v>0</v>
      </c>
      <c r="G9" s="171">
        <v>0</v>
      </c>
      <c r="H9" s="171">
        <v>0</v>
      </c>
    </row>
    <row r="10" spans="2:12" ht="15">
      <c r="B10" s="169">
        <v>2</v>
      </c>
      <c r="C10" s="169" t="s">
        <v>332</v>
      </c>
      <c r="D10" s="170"/>
      <c r="E10" s="171">
        <v>17283918</v>
      </c>
      <c r="F10" s="171">
        <v>0</v>
      </c>
      <c r="G10" s="171">
        <v>0</v>
      </c>
      <c r="H10" s="171">
        <f t="shared" ref="H10:H15" si="0">E10+F10-G10</f>
        <v>17283918</v>
      </c>
    </row>
    <row r="11" spans="2:12" ht="15">
      <c r="B11" s="169">
        <v>3</v>
      </c>
      <c r="C11" s="169" t="s">
        <v>231</v>
      </c>
      <c r="D11" s="170"/>
      <c r="E11" s="171">
        <v>128156</v>
      </c>
      <c r="F11" s="171"/>
      <c r="G11" s="171">
        <v>0</v>
      </c>
      <c r="H11" s="171">
        <f t="shared" si="0"/>
        <v>128156</v>
      </c>
      <c r="K11" s="172"/>
      <c r="L11" s="173"/>
    </row>
    <row r="12" spans="2:12" ht="15">
      <c r="B12" s="169">
        <v>4</v>
      </c>
      <c r="C12" s="169" t="s">
        <v>230</v>
      </c>
      <c r="D12" s="170"/>
      <c r="E12" s="171">
        <v>2047294</v>
      </c>
      <c r="F12" s="171">
        <v>0</v>
      </c>
      <c r="G12" s="171">
        <v>0</v>
      </c>
      <c r="H12" s="171">
        <f t="shared" si="0"/>
        <v>2047294</v>
      </c>
      <c r="K12" s="172"/>
      <c r="L12" s="173"/>
    </row>
    <row r="13" spans="2:12" ht="15">
      <c r="B13" s="169">
        <v>5</v>
      </c>
      <c r="C13" s="169" t="s">
        <v>304</v>
      </c>
      <c r="D13" s="170"/>
      <c r="E13" s="171">
        <v>0</v>
      </c>
      <c r="F13" s="171"/>
      <c r="G13" s="171">
        <v>0</v>
      </c>
      <c r="H13" s="171">
        <f t="shared" si="0"/>
        <v>0</v>
      </c>
    </row>
    <row r="14" spans="2:12" ht="15">
      <c r="B14" s="169">
        <v>6</v>
      </c>
      <c r="C14" s="169" t="s">
        <v>333</v>
      </c>
      <c r="D14" s="170"/>
      <c r="E14" s="171">
        <v>0</v>
      </c>
      <c r="F14" s="171">
        <v>0</v>
      </c>
      <c r="G14" s="171">
        <v>0</v>
      </c>
      <c r="H14" s="171">
        <f t="shared" si="0"/>
        <v>0</v>
      </c>
    </row>
    <row r="15" spans="2:12" ht="15">
      <c r="B15" s="170">
        <v>7</v>
      </c>
      <c r="C15" s="169" t="s">
        <v>305</v>
      </c>
      <c r="D15" s="170"/>
      <c r="E15" s="171"/>
      <c r="F15" s="171">
        <v>0</v>
      </c>
      <c r="G15" s="171">
        <v>0</v>
      </c>
      <c r="H15" s="171">
        <f t="shared" si="0"/>
        <v>0</v>
      </c>
    </row>
    <row r="16" spans="2:12">
      <c r="B16" s="174"/>
      <c r="C16" s="174" t="s">
        <v>290</v>
      </c>
      <c r="D16" s="174"/>
      <c r="E16" s="175">
        <f>SUM(E9:E15)</f>
        <v>19459368</v>
      </c>
      <c r="F16" s="175">
        <f>SUM(F9:F15)</f>
        <v>0</v>
      </c>
      <c r="G16" s="175">
        <f>SUM(G9:G15)</f>
        <v>0</v>
      </c>
      <c r="H16" s="175">
        <f>SUM(H9:H15)</f>
        <v>19459368</v>
      </c>
    </row>
    <row r="17" spans="2:8">
      <c r="B17" s="163"/>
      <c r="C17" s="163"/>
      <c r="D17" s="163"/>
      <c r="E17" s="163"/>
      <c r="F17" s="163"/>
      <c r="G17" s="163"/>
      <c r="H17" s="163"/>
    </row>
    <row r="18" spans="2:8">
      <c r="B18" s="163"/>
      <c r="C18" s="163"/>
      <c r="D18" s="163"/>
      <c r="E18" s="163"/>
      <c r="F18" s="163"/>
      <c r="G18" s="163"/>
      <c r="H18" s="163"/>
    </row>
    <row r="19" spans="2:8">
      <c r="B19" s="163"/>
      <c r="C19" s="163"/>
      <c r="D19" s="163"/>
      <c r="E19" s="163"/>
      <c r="F19" s="163"/>
      <c r="G19" s="163"/>
      <c r="H19" s="163"/>
    </row>
    <row r="20" spans="2:8">
      <c r="B20" s="163"/>
      <c r="C20" s="163"/>
      <c r="D20" s="163"/>
      <c r="E20" s="163"/>
      <c r="F20" s="163"/>
      <c r="G20" s="163"/>
      <c r="H20" s="163"/>
    </row>
    <row r="21" spans="2:8">
      <c r="B21" s="163"/>
      <c r="C21" s="163" t="s">
        <v>447</v>
      </c>
      <c r="D21" s="163"/>
      <c r="E21" s="163"/>
      <c r="F21" s="163"/>
      <c r="G21" s="163"/>
      <c r="H21" s="163"/>
    </row>
    <row r="22" spans="2:8">
      <c r="B22" s="163"/>
      <c r="C22" s="163"/>
      <c r="D22" s="163"/>
      <c r="E22" s="163"/>
      <c r="F22" s="163"/>
      <c r="G22" s="163"/>
      <c r="H22" s="163"/>
    </row>
    <row r="23" spans="2:8">
      <c r="B23" s="166"/>
      <c r="C23" s="166"/>
      <c r="D23" s="166"/>
      <c r="E23" s="166" t="s">
        <v>327</v>
      </c>
      <c r="F23" s="166"/>
      <c r="G23" s="166"/>
      <c r="H23" s="166" t="s">
        <v>327</v>
      </c>
    </row>
    <row r="24" spans="2:8">
      <c r="B24" s="167" t="s">
        <v>283</v>
      </c>
      <c r="C24" s="167" t="s">
        <v>328</v>
      </c>
      <c r="D24" s="167" t="s">
        <v>284</v>
      </c>
      <c r="E24" s="168">
        <v>42370</v>
      </c>
      <c r="F24" s="167" t="s">
        <v>329</v>
      </c>
      <c r="G24" s="167" t="s">
        <v>330</v>
      </c>
      <c r="H24" s="168">
        <v>42735</v>
      </c>
    </row>
    <row r="25" spans="2:8" ht="15">
      <c r="B25" s="169">
        <v>1</v>
      </c>
      <c r="C25" s="169" t="s">
        <v>331</v>
      </c>
      <c r="D25" s="170"/>
      <c r="E25" s="176">
        <v>0</v>
      </c>
      <c r="F25" s="176">
        <v>0</v>
      </c>
      <c r="G25" s="176">
        <v>0</v>
      </c>
      <c r="H25" s="176">
        <v>0</v>
      </c>
    </row>
    <row r="26" spans="2:8" ht="15">
      <c r="B26" s="169">
        <v>2</v>
      </c>
      <c r="C26" s="169" t="s">
        <v>332</v>
      </c>
      <c r="D26" s="170"/>
      <c r="E26" s="176">
        <v>1995578</v>
      </c>
      <c r="F26" s="176">
        <v>764417</v>
      </c>
      <c r="G26" s="176">
        <v>0</v>
      </c>
      <c r="H26" s="176">
        <f>E26+F26-G26</f>
        <v>2759995</v>
      </c>
    </row>
    <row r="27" spans="2:8" ht="15">
      <c r="B27" s="169">
        <v>3</v>
      </c>
      <c r="C27" s="169" t="s">
        <v>231</v>
      </c>
      <c r="D27" s="170"/>
      <c r="E27" s="171">
        <v>62540</v>
      </c>
      <c r="F27" s="171">
        <v>13123</v>
      </c>
      <c r="G27" s="176">
        <v>0</v>
      </c>
      <c r="H27" s="171">
        <f>E27+F27-G27</f>
        <v>75663</v>
      </c>
    </row>
    <row r="28" spans="2:8" ht="15">
      <c r="B28" s="169">
        <v>4</v>
      </c>
      <c r="C28" s="169" t="s">
        <v>230</v>
      </c>
      <c r="D28" s="170"/>
      <c r="E28" s="171">
        <v>1406724</v>
      </c>
      <c r="F28" s="171">
        <v>128114</v>
      </c>
      <c r="G28" s="176">
        <v>0</v>
      </c>
      <c r="H28" s="171">
        <f>E28+F28-G28</f>
        <v>1534838</v>
      </c>
    </row>
    <row r="29" spans="2:8" ht="15">
      <c r="B29" s="169">
        <v>5</v>
      </c>
      <c r="C29" s="169" t="s">
        <v>304</v>
      </c>
      <c r="D29" s="170"/>
      <c r="E29" s="176">
        <v>0</v>
      </c>
      <c r="F29" s="176">
        <v>0</v>
      </c>
      <c r="G29" s="176">
        <v>0</v>
      </c>
      <c r="H29" s="176">
        <f>E29+F29-G29</f>
        <v>0</v>
      </c>
    </row>
    <row r="30" spans="2:8" ht="15">
      <c r="B30" s="169">
        <v>6</v>
      </c>
      <c r="C30" s="169" t="s">
        <v>333</v>
      </c>
      <c r="D30" s="170"/>
      <c r="E30" s="176">
        <v>0</v>
      </c>
      <c r="F30" s="176">
        <v>0</v>
      </c>
      <c r="G30" s="176">
        <v>0</v>
      </c>
      <c r="H30" s="176">
        <f>E30+F30-G30</f>
        <v>0</v>
      </c>
    </row>
    <row r="31" spans="2:8" ht="15">
      <c r="B31" s="170">
        <v>7</v>
      </c>
      <c r="C31" s="169" t="str">
        <f>C15</f>
        <v>Te tjera nga kontrolli</v>
      </c>
      <c r="D31" s="170"/>
      <c r="E31" s="176">
        <f>E30</f>
        <v>0</v>
      </c>
      <c r="F31" s="176">
        <f>F30</f>
        <v>0</v>
      </c>
      <c r="G31" s="176">
        <f>G30</f>
        <v>0</v>
      </c>
      <c r="H31" s="176">
        <f>H30</f>
        <v>0</v>
      </c>
    </row>
    <row r="32" spans="2:8">
      <c r="B32" s="174"/>
      <c r="C32" s="174" t="s">
        <v>290</v>
      </c>
      <c r="D32" s="174"/>
      <c r="E32" s="177">
        <f>SUM(E25:E31)</f>
        <v>3464842</v>
      </c>
      <c r="F32" s="175">
        <f>SUM(F25:F31)</f>
        <v>905654</v>
      </c>
      <c r="G32" s="177">
        <f>SUM(G25:G31)</f>
        <v>0</v>
      </c>
      <c r="H32" s="175">
        <f>SUM(H25:H31)</f>
        <v>4370496</v>
      </c>
    </row>
    <row r="33" spans="2:10">
      <c r="B33" s="163"/>
      <c r="C33" s="163"/>
      <c r="D33" s="163"/>
      <c r="E33" s="163"/>
      <c r="F33" s="163"/>
      <c r="G33" s="163"/>
      <c r="H33" s="163"/>
    </row>
    <row r="34" spans="2:10">
      <c r="B34" s="163"/>
      <c r="C34" s="163"/>
      <c r="D34" s="163"/>
      <c r="E34" s="163"/>
      <c r="F34" s="163"/>
      <c r="G34" s="163"/>
      <c r="H34" s="163"/>
    </row>
    <row r="35" spans="2:10">
      <c r="B35" s="163"/>
      <c r="C35" s="163"/>
      <c r="D35" s="163"/>
      <c r="E35" s="163"/>
      <c r="F35" s="163"/>
      <c r="G35" s="163"/>
      <c r="H35" s="163"/>
    </row>
    <row r="36" spans="2:10">
      <c r="B36" s="163"/>
      <c r="C36" s="163" t="s">
        <v>448</v>
      </c>
      <c r="D36" s="163"/>
      <c r="E36" s="163"/>
      <c r="F36" s="163"/>
      <c r="G36" s="163"/>
      <c r="H36" s="163"/>
    </row>
    <row r="37" spans="2:10">
      <c r="B37" s="163"/>
      <c r="C37" s="163"/>
      <c r="D37" s="163"/>
      <c r="E37" s="163"/>
      <c r="F37" s="163"/>
      <c r="G37" s="163"/>
      <c r="H37" s="163"/>
    </row>
    <row r="38" spans="2:10">
      <c r="B38" s="166"/>
      <c r="C38" s="166"/>
      <c r="D38" s="166"/>
      <c r="E38" s="166" t="s">
        <v>327</v>
      </c>
      <c r="F38" s="166"/>
      <c r="G38" s="166"/>
      <c r="H38" s="166" t="s">
        <v>327</v>
      </c>
    </row>
    <row r="39" spans="2:10">
      <c r="B39" s="167" t="s">
        <v>283</v>
      </c>
      <c r="C39" s="167" t="s">
        <v>328</v>
      </c>
      <c r="D39" s="167" t="s">
        <v>284</v>
      </c>
      <c r="E39" s="168">
        <v>42370</v>
      </c>
      <c r="F39" s="167" t="s">
        <v>329</v>
      </c>
      <c r="G39" s="167" t="s">
        <v>330</v>
      </c>
      <c r="H39" s="168">
        <v>42735</v>
      </c>
    </row>
    <row r="40" spans="2:10" ht="15">
      <c r="B40" s="169">
        <v>1</v>
      </c>
      <c r="C40" s="169" t="s">
        <v>331</v>
      </c>
      <c r="D40" s="170"/>
      <c r="E40" s="171">
        <f t="shared" ref="E40:E46" si="1">+E9-E25</f>
        <v>0</v>
      </c>
      <c r="F40" s="171">
        <f t="shared" ref="F40:H41" si="2">F9-F25</f>
        <v>0</v>
      </c>
      <c r="G40" s="171">
        <f t="shared" si="2"/>
        <v>0</v>
      </c>
      <c r="H40" s="171">
        <f t="shared" si="2"/>
        <v>0</v>
      </c>
    </row>
    <row r="41" spans="2:10" ht="15">
      <c r="B41" s="169">
        <v>2</v>
      </c>
      <c r="C41" s="169" t="s">
        <v>332</v>
      </c>
      <c r="D41" s="170"/>
      <c r="E41" s="171">
        <f t="shared" si="1"/>
        <v>15288340</v>
      </c>
      <c r="F41" s="171"/>
      <c r="G41" s="171">
        <v>764417</v>
      </c>
      <c r="H41" s="171">
        <f t="shared" si="2"/>
        <v>14523923</v>
      </c>
    </row>
    <row r="42" spans="2:10" ht="15">
      <c r="B42" s="169">
        <v>3</v>
      </c>
      <c r="C42" s="169" t="s">
        <v>231</v>
      </c>
      <c r="D42" s="170"/>
      <c r="E42" s="171">
        <f t="shared" si="1"/>
        <v>65616</v>
      </c>
      <c r="F42" s="171">
        <f>F11</f>
        <v>0</v>
      </c>
      <c r="G42" s="171">
        <f>F27</f>
        <v>13123</v>
      </c>
      <c r="H42" s="171">
        <f>H11-H27</f>
        <v>52493</v>
      </c>
    </row>
    <row r="43" spans="2:10" ht="15">
      <c r="B43" s="169">
        <v>4</v>
      </c>
      <c r="C43" s="169" t="s">
        <v>230</v>
      </c>
      <c r="D43" s="170"/>
      <c r="E43" s="171">
        <f t="shared" si="1"/>
        <v>640570</v>
      </c>
      <c r="F43" s="171">
        <v>0</v>
      </c>
      <c r="G43" s="171">
        <f>F28</f>
        <v>128114</v>
      </c>
      <c r="H43" s="171">
        <f>H12-H28</f>
        <v>512456</v>
      </c>
    </row>
    <row r="44" spans="2:10" ht="15">
      <c r="B44" s="169">
        <v>5</v>
      </c>
      <c r="C44" s="169" t="s">
        <v>304</v>
      </c>
      <c r="D44" s="170"/>
      <c r="E44" s="171">
        <f t="shared" si="1"/>
        <v>0</v>
      </c>
      <c r="F44" s="171">
        <f>F13</f>
        <v>0</v>
      </c>
      <c r="G44" s="171">
        <f>G13-G29</f>
        <v>0</v>
      </c>
      <c r="H44" s="171">
        <f>H13-H29</f>
        <v>0</v>
      </c>
    </row>
    <row r="45" spans="2:10" ht="15">
      <c r="B45" s="169">
        <v>6</v>
      </c>
      <c r="C45" s="169" t="s">
        <v>333</v>
      </c>
      <c r="D45" s="170"/>
      <c r="E45" s="171">
        <f t="shared" si="1"/>
        <v>0</v>
      </c>
      <c r="F45" s="171">
        <f>F14-F30</f>
        <v>0</v>
      </c>
      <c r="G45" s="171">
        <f>G14-G30</f>
        <v>0</v>
      </c>
      <c r="H45" s="171">
        <f>H14-H30</f>
        <v>0</v>
      </c>
    </row>
    <row r="46" spans="2:10" ht="15">
      <c r="B46" s="170">
        <v>7</v>
      </c>
      <c r="C46" s="169" t="str">
        <f>C31</f>
        <v>Te tjera nga kontrolli</v>
      </c>
      <c r="D46" s="170"/>
      <c r="E46" s="171">
        <f t="shared" si="1"/>
        <v>0</v>
      </c>
      <c r="F46" s="171">
        <f>F15-F31</f>
        <v>0</v>
      </c>
      <c r="G46" s="171">
        <f>G15-G31</f>
        <v>0</v>
      </c>
      <c r="H46" s="171">
        <f>H15-H31</f>
        <v>0</v>
      </c>
    </row>
    <row r="47" spans="2:10">
      <c r="B47" s="174"/>
      <c r="C47" s="174" t="s">
        <v>290</v>
      </c>
      <c r="D47" s="174"/>
      <c r="E47" s="175">
        <f>SUM(E40:E46)</f>
        <v>15994526</v>
      </c>
      <c r="F47" s="175">
        <f>SUM(F40:F46)</f>
        <v>0</v>
      </c>
      <c r="G47" s="175">
        <f>SUM(G40:G46)</f>
        <v>905654</v>
      </c>
      <c r="H47" s="175">
        <f>SUM(H40:H46)</f>
        <v>15088872</v>
      </c>
      <c r="J47" s="178"/>
    </row>
    <row r="50" spans="7:8" ht="14.25">
      <c r="G50" s="179" t="s">
        <v>195</v>
      </c>
      <c r="H50" s="180"/>
    </row>
    <row r="51" spans="7:8" ht="14.25">
      <c r="G51" s="180" t="s">
        <v>344</v>
      </c>
      <c r="H51" s="180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Kopertina</vt:lpstr>
      <vt:lpstr>Aktivet</vt:lpstr>
      <vt:lpstr>Pasivi</vt:lpstr>
      <vt:lpstr>Pasqyra e Performances</vt:lpstr>
      <vt:lpstr>Te ardhurat Gjitheperfshirese</vt:lpstr>
      <vt:lpstr>Cash Flow</vt:lpstr>
      <vt:lpstr>Pasqyra e ndryshimeve ne kapita</vt:lpstr>
      <vt:lpstr>Shenimet</vt:lpstr>
      <vt:lpstr>Pasqyra e aktiveve dhe amortiz</vt:lpstr>
      <vt:lpstr>Iventari magazines</vt:lpstr>
      <vt:lpstr>Iventari automjeteve</vt:lpstr>
      <vt:lpstr>FURNITORE</vt:lpstr>
      <vt:lpstr>KLIENTE</vt:lpstr>
      <vt:lpstr>Deklarata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Zyra</cp:lastModifiedBy>
  <cp:lastPrinted>2017-06-29T10:41:02Z</cp:lastPrinted>
  <dcterms:created xsi:type="dcterms:W3CDTF">2016-02-15T21:42:44Z</dcterms:created>
  <dcterms:modified xsi:type="dcterms:W3CDTF">2017-06-29T10:44:02Z</dcterms:modified>
</cp:coreProperties>
</file>