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ozitimi i bilanceve ne qkb\6-Europrinty 2020\"/>
    </mc:Choice>
  </mc:AlternateContent>
  <xr:revisionPtr revIDLastSave="0" documentId="8_{0804FD45-772E-40AB-B589-86D4CB5AB38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Kapaku" sheetId="27" r:id="rId1"/>
    <sheet name="1-Pasqyra e Pozicioni Financiar" sheetId="17" r:id="rId2"/>
    <sheet name="2.1-Pasqyra e Perform. (natyra)" sheetId="18" r:id="rId3"/>
    <sheet name="2.2-Pasqyra e Perform.(funks)" sheetId="20" state="hidden" r:id="rId4"/>
    <sheet name="3.1-CashFlow (indirekt)" sheetId="22" r:id="rId5"/>
    <sheet name="3.2-CashFlow (direkt)" sheetId="21" state="hidden" r:id="rId6"/>
    <sheet name="4-Pasq. e Levizjeve ne Kapital" sheetId="19" r:id="rId7"/>
    <sheet name="Shenimet  B" sheetId="24" r:id="rId8"/>
    <sheet name="AAM" sheetId="26" r:id="rId9"/>
  </sheets>
  <externalReferences>
    <externalReference r:id="rId10"/>
    <externalReference r:id="rId11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I195" i="24" l="1"/>
  <c r="K171" i="24" s="1"/>
  <c r="K169" i="24"/>
  <c r="I167" i="24"/>
  <c r="I166" i="24"/>
  <c r="K163" i="24"/>
  <c r="K141" i="24"/>
  <c r="K105" i="24"/>
  <c r="K102" i="24"/>
  <c r="K59" i="24"/>
  <c r="K44" i="24"/>
  <c r="J22" i="24"/>
  <c r="L21" i="24"/>
  <c r="D34" i="26" l="1"/>
  <c r="F50" i="26" l="1"/>
  <c r="G49" i="26"/>
  <c r="E48" i="26"/>
  <c r="D48" i="26"/>
  <c r="D47" i="26"/>
  <c r="E31" i="26" s="1"/>
  <c r="D46" i="26"/>
  <c r="E30" i="26" s="1"/>
  <c r="D45" i="26"/>
  <c r="E29" i="26" s="1"/>
  <c r="D44" i="26"/>
  <c r="E43" i="26"/>
  <c r="D43" i="26"/>
  <c r="E42" i="26"/>
  <c r="D42" i="26"/>
  <c r="G41" i="26"/>
  <c r="F34" i="26"/>
  <c r="G32" i="26"/>
  <c r="E47" i="26"/>
  <c r="G27" i="26"/>
  <c r="G26" i="26"/>
  <c r="F18" i="26"/>
  <c r="E18" i="26"/>
  <c r="D18" i="26"/>
  <c r="G17" i="26"/>
  <c r="G16" i="26"/>
  <c r="G15" i="26"/>
  <c r="G14" i="26"/>
  <c r="G13" i="26"/>
  <c r="G12" i="26"/>
  <c r="G11" i="26"/>
  <c r="G43" i="26" s="1"/>
  <c r="G10" i="26"/>
  <c r="I202" i="24"/>
  <c r="L201" i="24" s="1"/>
  <c r="K152" i="24"/>
  <c r="L150" i="24" s="1"/>
  <c r="K139" i="24"/>
  <c r="K138" i="24"/>
  <c r="K122" i="24"/>
  <c r="L120" i="24" s="1"/>
  <c r="K113" i="24"/>
  <c r="K112" i="24"/>
  <c r="J86" i="24"/>
  <c r="I86" i="24"/>
  <c r="G86" i="24"/>
  <c r="F86" i="24"/>
  <c r="K84" i="24"/>
  <c r="H84" i="24"/>
  <c r="K83" i="24"/>
  <c r="H83" i="24"/>
  <c r="K82" i="24"/>
  <c r="H82" i="24"/>
  <c r="K81" i="24"/>
  <c r="H81" i="24"/>
  <c r="K80" i="24"/>
  <c r="H80" i="24"/>
  <c r="L65" i="24"/>
  <c r="K57" i="24"/>
  <c r="K55" i="24"/>
  <c r="L29" i="24"/>
  <c r="L31" i="24" s="1"/>
  <c r="L20" i="24"/>
  <c r="L24" i="24" s="1"/>
  <c r="D17" i="20"/>
  <c r="D36" i="20" s="1"/>
  <c r="D41" i="20" s="1"/>
  <c r="B17" i="20"/>
  <c r="B36" i="20" s="1"/>
  <c r="B41" i="20" s="1"/>
  <c r="C37" i="22"/>
  <c r="E37" i="22"/>
  <c r="C49" i="22"/>
  <c r="E49" i="22"/>
  <c r="C64" i="22"/>
  <c r="E64" i="22"/>
  <c r="B18" i="21"/>
  <c r="D18" i="21"/>
  <c r="B29" i="21"/>
  <c r="D29" i="21"/>
  <c r="B42" i="21"/>
  <c r="D42" i="21"/>
  <c r="B49" i="20"/>
  <c r="D49" i="20"/>
  <c r="E28" i="26" l="1"/>
  <c r="E44" i="26" s="1"/>
  <c r="G42" i="26"/>
  <c r="G48" i="26"/>
  <c r="B44" i="21"/>
  <c r="B47" i="21" s="1"/>
  <c r="G31" i="26"/>
  <c r="G47" i="26" s="1"/>
  <c r="D50" i="26"/>
  <c r="G30" i="26"/>
  <c r="G46" i="26" s="1"/>
  <c r="E46" i="26"/>
  <c r="E45" i="26"/>
  <c r="E34" i="26"/>
  <c r="G29" i="26"/>
  <c r="G45" i="26" s="1"/>
  <c r="G18" i="26"/>
  <c r="G28" i="26"/>
  <c r="G44" i="26" s="1"/>
  <c r="L15" i="24"/>
  <c r="K86" i="24"/>
  <c r="H86" i="24"/>
  <c r="K165" i="24"/>
  <c r="L161" i="24" s="1"/>
  <c r="L199" i="24" s="1"/>
  <c r="L42" i="24"/>
  <c r="L53" i="24"/>
  <c r="K103" i="24"/>
  <c r="L99" i="24" s="1"/>
  <c r="L130" i="24"/>
  <c r="E66" i="22"/>
  <c r="C66" i="22"/>
  <c r="B51" i="20"/>
  <c r="D51" i="20"/>
  <c r="D44" i="21"/>
  <c r="D47" i="21" s="1"/>
  <c r="K74" i="24" l="1"/>
  <c r="L70" i="24" s="1"/>
  <c r="C69" i="22"/>
  <c r="E50" i="26"/>
  <c r="G50" i="26"/>
  <c r="G34" i="26"/>
  <c r="L12" i="24"/>
  <c r="L144" i="24"/>
  <c r="L205" i="24"/>
  <c r="E69" i="22"/>
  <c r="E72" i="22" s="1"/>
  <c r="B42" i="18"/>
  <c r="L95" i="24" l="1"/>
  <c r="L206" i="24"/>
  <c r="L208" i="24" s="1"/>
  <c r="C72" i="22"/>
  <c r="J35" i="19"/>
  <c r="H35" i="19"/>
  <c r="G35" i="19"/>
  <c r="F35" i="19"/>
  <c r="E35" i="19"/>
  <c r="D35" i="19"/>
  <c r="C35" i="19"/>
  <c r="B35" i="19"/>
  <c r="I34" i="19"/>
  <c r="K34" i="19" s="1"/>
  <c r="K33" i="19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K27" i="19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D55" i="18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l="1"/>
  <c r="L96" i="24" s="1"/>
  <c r="D57" i="17"/>
  <c r="B24" i="19"/>
  <c r="B37" i="19" s="1"/>
  <c r="E24" i="19"/>
  <c r="E37" i="19" s="1"/>
  <c r="F24" i="19"/>
  <c r="F37" i="19" s="1"/>
  <c r="D94" i="17"/>
  <c r="D111" i="17" s="1"/>
  <c r="B57" i="18"/>
  <c r="D24" i="19"/>
  <c r="D37" i="19" s="1"/>
  <c r="I22" i="19"/>
  <c r="K22" i="19" s="1"/>
  <c r="D57" i="18"/>
  <c r="I35" i="19"/>
  <c r="K35" i="19" s="1"/>
  <c r="I12" i="19"/>
  <c r="K12" i="19" s="1"/>
  <c r="C24" i="19"/>
  <c r="C37" i="19" s="1"/>
  <c r="G24" i="19"/>
  <c r="G37" i="19" s="1"/>
  <c r="J24" i="19"/>
  <c r="J37" i="19" s="1"/>
  <c r="H30" i="19"/>
  <c r="I30" i="19" s="1"/>
  <c r="K30" i="19" s="1"/>
  <c r="H17" i="19"/>
  <c r="I17" i="19" s="1"/>
  <c r="K17" i="19" s="1"/>
  <c r="K14" i="19"/>
  <c r="B94" i="17"/>
  <c r="B111" i="17" s="1"/>
  <c r="L145" i="24" s="1"/>
  <c r="D113" i="17" l="1"/>
  <c r="B113" i="17"/>
  <c r="H24" i="19"/>
  <c r="H37" i="19" s="1"/>
  <c r="I24" i="19" l="1"/>
  <c r="K24" i="19" s="1"/>
  <c r="I37" i="19"/>
  <c r="K37" i="19" s="1"/>
  <c r="K38" i="19" s="1"/>
</calcChain>
</file>

<file path=xl/sharedStrings.xml><?xml version="1.0" encoding="utf-8"?>
<sst xmlns="http://schemas.openxmlformats.org/spreadsheetml/2006/main" count="760" uniqueCount="446">
  <si>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</si>
  <si>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</si>
  <si>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</si>
  <si>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</si>
  <si>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</si>
  <si>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</si>
  <si>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</si>
  <si>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</si>
  <si>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</si>
  <si>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</si>
  <si>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</si>
  <si>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</si>
  <si>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</si>
  <si>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</si>
  <si>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</si>
  <si>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</si>
  <si>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</si>
  <si>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</si>
  <si>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</si>
  <si>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</si>
  <si>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</si>
  <si>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</si>
  <si>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</si>
  <si>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</si>
  <si>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</si>
  <si>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</si>
  <si>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</si>
  <si>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</si>
  <si>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</si>
  <si>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</si>
  <si>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</si>
  <si>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</si>
  <si>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</si>
  <si>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</si>
  <si>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</si>
  <si>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</si>
  <si>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</si>
  <si>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</si>
  <si>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</si>
  <si>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</si>
  <si>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</si>
  <si>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</si>
  <si>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</si>
  <si>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</si>
  <si>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</si>
  <si>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</si>
  <si>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</si>
  <si>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</si>
  <si>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</si>
  <si>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</si>
  <si>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</si>
  <si>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</si>
  <si>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</si>
  <si>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</si>
  <si>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</si>
  <si>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</si>
  <si>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</si>
  <si>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</si>
  <si>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</si>
  <si>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</si>
  <si>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</si>
  <si>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</si>
  <si>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</si>
  <si>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</si>
  <si>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</si>
  <si>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</si>
  <si>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</si>
  <si>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</si>
  <si>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</si>
  <si>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</si>
  <si>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</si>
  <si>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</si>
  <si>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</si>
  <si>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</si>
  <si>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</si>
  <si>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</si>
  <si>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</si>
  <si>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</si>
  <si>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</si>
  <si>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</si>
  <si>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</si>
  <si>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</si>
  <si>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</si>
  <si>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</si>
  <si>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</si>
  <si>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</si>
  <si>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</si>
  <si>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</si>
  <si>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</si>
  <si>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</si>
  <si>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</si>
  <si>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</si>
  <si>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</si>
  <si>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</si>
  <si>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</si>
  <si>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</si>
  <si>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</si>
  <si>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</si>
  <si>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</si>
  <si>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</si>
  <si>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</si>
  <si>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</si>
  <si>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</si>
  <si>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</si>
  <si>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</si>
  <si>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</si>
  <si>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</si>
  <si>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</si>
  <si>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</si>
  <si>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</si>
  <si>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</si>
  <si>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</si>
  <si>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</si>
  <si>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</si>
  <si>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</si>
  <si>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</si>
  <si>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</si>
  <si>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</si>
  <si>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</si>
  <si>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</si>
  <si>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</si>
  <si>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</si>
  <si>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</si>
  <si>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</si>
  <si>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</si>
  <si>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</si>
  <si>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</si>
  <si>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</si>
  <si>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</si>
  <si>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</si>
  <si>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</si>
  <si>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</si>
  <si>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</si>
  <si>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</si>
  <si>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</si>
  <si>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</si>
  <si>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</si>
  <si>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</si>
  <si>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</si>
  <si>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</si>
  <si>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</si>
  <si>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</si>
  <si>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</si>
  <si>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</si>
  <si>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</si>
  <si>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</si>
  <si>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</si>
  <si>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</si>
  <si>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</si>
  <si>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</si>
  <si>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</si>
  <si>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</si>
  <si>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</si>
  <si>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</si>
  <si>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</si>
  <si>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</si>
  <si>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</si>
  <si>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</si>
  <si>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</si>
  <si>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</si>
  <si>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</si>
  <si>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</si>
  <si>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</si>
  <si>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</si>
  <si>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</si>
  <si>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</si>
  <si>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</si>
  <si>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</si>
  <si>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</si>
  <si>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</si>
  <si>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</si>
  <si>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</si>
  <si>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</si>
  <si>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</si>
  <si>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</si>
  <si>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</si>
  <si>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</si>
  <si>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</si>
  <si>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</si>
  <si>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</si>
  <si>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</si>
  <si>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</si>
  <si>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</si>
  <si>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</si>
  <si>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</si>
  <si>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</si>
  <si>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</si>
  <si>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</si>
  <si>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</si>
  <si>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</si>
  <si>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</si>
  <si>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</si>
  <si>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</si>
  <si>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</si>
  <si>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</si>
  <si>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</si>
  <si>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</si>
  <si>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</si>
  <si>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</si>
  <si>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</si>
  <si>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</si>
  <si>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</si>
  <si>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</si>
  <si>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</si>
  <si>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</si>
  <si>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</si>
  <si>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</si>
  <si>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</si>
  <si>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</si>
  <si>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</si>
  <si>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</si>
  <si>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</si>
  <si>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</si>
  <si>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</si>
  <si>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</si>
  <si>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</si>
  <si>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</si>
  <si>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</si>
  <si>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</si>
  <si>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</si>
  <si>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</si>
  <si>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VALTELINA</t>
  </si>
  <si>
    <t>NIPT J61923012V</t>
  </si>
  <si>
    <t>Lek</t>
  </si>
  <si>
    <t>Rezerva Ligjore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</si>
  <si>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 REZERVA)</t>
    </r>
  </si>
  <si>
    <t>EUROPRINTY GROUP  SHPK  Tirane</t>
  </si>
  <si>
    <t>NIPT  L21621001I</t>
  </si>
  <si>
    <t>Ref.</t>
  </si>
  <si>
    <t xml:space="preserve"> EUROPRINTY GROUP   SHPK  TIRANE </t>
  </si>
  <si>
    <t>S H E N I M E T          S P J E G U E S E</t>
  </si>
  <si>
    <t>B</t>
  </si>
  <si>
    <t>Shënimet qe shpjegojnë zërat e ndryshëm të pasqyrave financiare</t>
  </si>
  <si>
    <t>I</t>
  </si>
  <si>
    <t>AKTIVET  AFAT SHKURTERA</t>
  </si>
  <si>
    <t>LEKE</t>
  </si>
  <si>
    <t>Aktivet  monetare</t>
  </si>
  <si>
    <t>Leke</t>
  </si>
  <si>
    <t>1.a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</si>
  <si>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</si>
  <si>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</si>
  <si>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</si>
  <si>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</si>
  <si>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</si>
  <si>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</si>
  <si>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</si>
  <si>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</si>
  <si>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</si>
  <si>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</si>
  <si>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Tirane</t>
  </si>
  <si>
    <t>Euro</t>
  </si>
  <si>
    <t>USD</t>
  </si>
  <si>
    <t>1.b</t>
  </si>
  <si>
    <t>Arka</t>
  </si>
  <si>
    <t>E M E R T I M I</t>
  </si>
  <si>
    <t>Arka ne Leke</t>
  </si>
  <si>
    <t xml:space="preserve">Vleresimi i gjendjeve te monedhave ne fund te periudhes me 31.12.2017 eshte bere me kursin </t>
  </si>
  <si>
    <t>e Bankes se Shqiperise po ne kete date .</t>
  </si>
  <si>
    <t>Derivative dhe aktive te mbajtura per tregtim</t>
  </si>
  <si>
    <t xml:space="preserve">Nuk ka </t>
  </si>
  <si>
    <t>Shoqeria nuk ka derivative dhe aktive te mbajtura per tregtim</t>
  </si>
  <si>
    <t>Aktive te tjera financiare afatshkurtra</t>
  </si>
  <si>
    <t>3.a</t>
  </si>
  <si>
    <t>&gt;</t>
  </si>
  <si>
    <t>Kliente per mallra,produkte e sherbime</t>
  </si>
  <si>
    <t xml:space="preserve">Leke </t>
  </si>
  <si>
    <t>3.b</t>
  </si>
  <si>
    <t>Debitor kreditor te tjere</t>
  </si>
  <si>
    <t>3.c.</t>
  </si>
  <si>
    <t>Tatim fitimi i mbi paguar</t>
  </si>
  <si>
    <t>TVSH - gjendje kreditore</t>
  </si>
  <si>
    <t>Inventari</t>
  </si>
  <si>
    <t>Lende para materiale e inventar I imet</t>
  </si>
  <si>
    <t>Inventar i imet</t>
  </si>
  <si>
    <t>Mallrarishitje e sherbime</t>
  </si>
  <si>
    <t xml:space="preserve">Parapagim per furnizime </t>
  </si>
  <si>
    <t>Aktive biologjike afatshkurtra</t>
  </si>
  <si>
    <t>Aktive afatshkurtra te mbajtura per rishitje</t>
  </si>
  <si>
    <t>Parapagime dhe shpenzime te shtyra</t>
  </si>
  <si>
    <t xml:space="preserve">Nuk ke </t>
  </si>
  <si>
    <t>Shpenzime te periudhave te ardhshme</t>
  </si>
  <si>
    <t>II</t>
  </si>
  <si>
    <t>AKTIVET AFATGJATA</t>
  </si>
  <si>
    <t>Investimet  financiare afatgjata</t>
  </si>
  <si>
    <t>Aktive afatgjata materiale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</si>
  <si>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</si>
  <si>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</si>
  <si>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</si>
  <si>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</si>
  <si>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</si>
  <si>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</si>
  <si>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</si>
  <si>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Ndertime inst.pergj.</t>
  </si>
  <si>
    <t>Makineri e paisje</t>
  </si>
  <si>
    <t>Mjete transporti e sherbi.</t>
  </si>
  <si>
    <t>Mobileri dhe orendi</t>
  </si>
  <si>
    <t>Paisje informatike</t>
  </si>
  <si>
    <t>Te tjera AAM ne proces</t>
  </si>
  <si>
    <t>TOTALI</t>
  </si>
  <si>
    <t>Ativet biologjike afatgjata</t>
  </si>
  <si>
    <t>Aktive afatgjata jo materiale</t>
  </si>
  <si>
    <t>Kapitali aksioner i pa paguar</t>
  </si>
  <si>
    <t>Aktive te tjera afatgjata</t>
  </si>
  <si>
    <t>TOTALI  AKTIVEVE  ( I + II )</t>
  </si>
  <si>
    <t>PASIVET  AFATSHKURTRA</t>
  </si>
  <si>
    <t>Derivativet</t>
  </si>
  <si>
    <t>Huamarjet</t>
  </si>
  <si>
    <t>Huat  dhe  parapagimet</t>
  </si>
  <si>
    <t>Te pagueshme ndaj furnitoreve</t>
  </si>
  <si>
    <t>Te pagueshme ndaj punonjesve</t>
  </si>
  <si>
    <t>3.c</t>
  </si>
  <si>
    <t>Detyrime per Sigurime Shoq.Shend.</t>
  </si>
  <si>
    <t>3.d</t>
  </si>
  <si>
    <t>Detyrime tatimore per TAP-in</t>
  </si>
  <si>
    <t>e</t>
  </si>
  <si>
    <t xml:space="preserve">Tatim fitimi </t>
  </si>
  <si>
    <t>3.f</t>
  </si>
  <si>
    <t>Tvsh</t>
  </si>
  <si>
    <t>3.g</t>
  </si>
  <si>
    <t xml:space="preserve">Tatime te tjera </t>
  </si>
  <si>
    <t xml:space="preserve">Detyrime ndaj Ortakeve </t>
  </si>
  <si>
    <t xml:space="preserve">Debitor dhe kreditor te tjere </t>
  </si>
  <si>
    <t>Grantet dhe te ardhurat e shtyra</t>
  </si>
  <si>
    <t>Provizionet afatshkurtra</t>
  </si>
  <si>
    <t>PASIVET  AFATGJATA</t>
  </si>
  <si>
    <t>Huat  afatgjata</t>
  </si>
  <si>
    <t>Huamarje te tjera afatgjata</t>
  </si>
  <si>
    <t>Provizionet afatgjata</t>
  </si>
  <si>
    <t>III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</si>
  <si>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</si>
  <si>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</si>
  <si>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</si>
  <si>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</si>
  <si>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</si>
  <si>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</si>
  <si>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</si>
  <si>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</si>
  <si>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</si>
  <si>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</si>
  <si>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</si>
  <si>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PASIVEVE DHE KAPITALIT  ( I + II + III )</t>
  </si>
  <si>
    <t>C</t>
  </si>
  <si>
    <t xml:space="preserve">PASQYRA E TE ARDHURAVE DHE SHPENZIMEVE </t>
  </si>
  <si>
    <t xml:space="preserve">Te  ardhurat </t>
  </si>
  <si>
    <t>Shitjet  neto</t>
  </si>
  <si>
    <t>Shitjet  neto  brenda vendit</t>
  </si>
  <si>
    <t xml:space="preserve">leke </t>
  </si>
  <si>
    <t>Shitje te tjera</t>
  </si>
  <si>
    <t>Interesa te perfituara</t>
  </si>
  <si>
    <t xml:space="preserve">Diferenca kebimi pozitive </t>
  </si>
  <si>
    <t xml:space="preserve">Shpenzimet </t>
  </si>
  <si>
    <t xml:space="preserve">Materiale te konsumuara </t>
  </si>
  <si>
    <t xml:space="preserve">Personeli </t>
  </si>
  <si>
    <t xml:space="preserve">a. Pagat </t>
  </si>
  <si>
    <t xml:space="preserve">b. Sigurimet shoqerore </t>
  </si>
  <si>
    <t xml:space="preserve">Te tjera </t>
  </si>
  <si>
    <t>Ku perfshihen :</t>
  </si>
  <si>
    <t>Nga ku :</t>
  </si>
  <si>
    <t>Energji , uje e tjera</t>
  </si>
  <si>
    <t>604/609</t>
  </si>
  <si>
    <t xml:space="preserve">Te tjera shpenzime </t>
  </si>
  <si>
    <t xml:space="preserve">Karburante , </t>
  </si>
  <si>
    <t>Sherbime nga te tretet</t>
  </si>
  <si>
    <t>611/622</t>
  </si>
  <si>
    <t>Mirembajtje e riparime</t>
  </si>
  <si>
    <t>Siguracione</t>
  </si>
  <si>
    <t>Sherbime e materiale te tjera</t>
  </si>
  <si>
    <t xml:space="preserve">Honorare </t>
  </si>
  <si>
    <t xml:space="preserve">Telefoni dhe internete </t>
  </si>
  <si>
    <t>Transporte e sHerbime transporti</t>
  </si>
  <si>
    <t>Sherbime bankare</t>
  </si>
  <si>
    <t>Tatim , taksa mbi porosite</t>
  </si>
  <si>
    <t>Taksa dhe tarifa vendore</t>
  </si>
  <si>
    <t>Taksa regjistrimi</t>
  </si>
  <si>
    <t>Tatime e taksa te tjera</t>
  </si>
  <si>
    <t>Gjoba e penalitete</t>
  </si>
  <si>
    <t>Shpenzime te tjera</t>
  </si>
  <si>
    <t>Shpenzime te panjohura</t>
  </si>
  <si>
    <t>Qira</t>
  </si>
  <si>
    <t xml:space="preserve">Interesa bankare dhe te ngjashme </t>
  </si>
  <si>
    <t xml:space="preserve">Diferenca kebimi dhe te tjera financiare </t>
  </si>
  <si>
    <t>Rezultati Ekonomik</t>
  </si>
  <si>
    <t xml:space="preserve">Shpenzime te pa zbritshme </t>
  </si>
  <si>
    <t xml:space="preserve">Gjoba </t>
  </si>
  <si>
    <t xml:space="preserve">Te tjera te panjohura </t>
  </si>
  <si>
    <t>IV</t>
  </si>
  <si>
    <t xml:space="preserve">Fitimi fiskal </t>
  </si>
  <si>
    <t>Tatimim  fitimi 15 %</t>
  </si>
  <si>
    <t xml:space="preserve">Fitimi  neto </t>
  </si>
  <si>
    <t>D</t>
  </si>
  <si>
    <t>Shënime të tjera shpjegeuse</t>
  </si>
  <si>
    <t xml:space="preserve">Ngjarje te ndodhura pas dates se bilancit per te cilat behen rregullime apo ngjarje te ndodhura pase dates </t>
  </si>
  <si>
    <t xml:space="preserve"> se bilancit per te cilen jane bere rregulline , nuk ka .</t>
  </si>
  <si>
    <t xml:space="preserve">Hartuesi I Pasqyrave Financiare </t>
  </si>
  <si>
    <t>Per Drejtimin  e Njesise  Ekonomike</t>
  </si>
  <si>
    <t xml:space="preserve">"EUROPRINTY GROUP"  SHPK  TIRANE  </t>
  </si>
  <si>
    <t>Sasia</t>
  </si>
  <si>
    <t>Gjendje</t>
  </si>
  <si>
    <t>Shtesa</t>
  </si>
  <si>
    <t>Pakesime</t>
  </si>
  <si>
    <t>Toka, Troje &amp; Terrene</t>
  </si>
  <si>
    <t>Ndertime Instalime Pergjith.</t>
  </si>
  <si>
    <t xml:space="preserve">Makineri e paisje </t>
  </si>
  <si>
    <t>Mjete transporti e sherbimi</t>
  </si>
  <si>
    <t xml:space="preserve">Mobileri  &amp; Orendi </t>
  </si>
  <si>
    <t xml:space="preserve">Paisje Informatike </t>
  </si>
  <si>
    <t xml:space="preserve">Te tjera AAMateriale ne proces </t>
  </si>
  <si>
    <t xml:space="preserve">             TOTALI</t>
  </si>
  <si>
    <t>Administratori</t>
  </si>
  <si>
    <t>Emertimi dhe Forma ligjore</t>
  </si>
  <si>
    <t>NIPT -i</t>
  </si>
  <si>
    <t>L 21621001 I</t>
  </si>
  <si>
    <t>Adresa e Selise</t>
  </si>
  <si>
    <t>TIRANE</t>
  </si>
  <si>
    <t>Data e krijimit</t>
  </si>
  <si>
    <t>Nr. i  Regjistrit  Tregetar</t>
  </si>
  <si>
    <t>Veprimtaria  Kryesore</t>
  </si>
  <si>
    <t>Tregtim artikujsh kancelarie dhe mallra letre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</si>
  <si>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</si>
  <si>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</si>
  <si>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</si>
  <si>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</si>
  <si>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</si>
  <si>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</si>
  <si>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</si>
  <si>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</si>
  <si>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Pasqyra Financiare jane te rumbullakosura ne</t>
  </si>
  <si>
    <t>Njeshe</t>
  </si>
  <si>
    <t xml:space="preserve">  Periudha  Kontabel e Pasqyrave Financiare</t>
  </si>
  <si>
    <t>Nga</t>
  </si>
  <si>
    <t>Deri</t>
  </si>
  <si>
    <t xml:space="preserve">  Data  e  mbylljes se Pasqyrave Financiare</t>
  </si>
  <si>
    <t>"EUROPRINTY GROUP"  SHPK</t>
  </si>
  <si>
    <t>Viti   2020</t>
  </si>
  <si>
    <t>01.01.2020</t>
  </si>
  <si>
    <t>31.12.2020</t>
  </si>
  <si>
    <t>24 Mars  2021</t>
  </si>
  <si>
    <t>Pasqyrat financiare te vitit  2020</t>
  </si>
  <si>
    <t>Aktivet Afatgjata Materiale  2020</t>
  </si>
  <si>
    <t>31/Dhjet/2020</t>
  </si>
  <si>
    <t>Amortizimi A.A.Materiale    2020</t>
  </si>
  <si>
    <t>Vlera Kontabel Neto e A.A.Materiale  2020</t>
  </si>
  <si>
    <t xml:space="preserve">Banka </t>
  </si>
  <si>
    <t>Shitjet  neto  EXP 3 &amp;1</t>
  </si>
  <si>
    <t xml:space="preserve">Kosto per tu shperndare </t>
  </si>
  <si>
    <t xml:space="preserve">sHerbime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</si>
</sst>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-* #,##0_L_e_k_-;\-* #,##0_L_e_k_-;_-* &quot;-&quot;??_L_e_k_-;_-@_-"/>
  </numFmts>
  <fonts count="21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8"/>
      <color rgb="FF333333"/>
      <name val="Tahoma"/>
      <family val="2"/>
    </font>
    <font>
      <b/>
      <sz val="8"/>
      <color rgb="FF333333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7030A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8"/>
      <color rgb="FF7030A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FEFE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168" fontId="12" fillId="0" borderId="0" applyFont="0" applyFill="0" applyBorder="0" applyAlignment="0" applyProtection="0"/>
  </cellStyleXfs>
  <cellXfs count="35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37" fontId="173" fillId="0" borderId="0" xfId="6596" applyNumberFormat="1" applyFont="1" applyBorder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37" fontId="178" fillId="0" borderId="0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0" borderId="0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1" fontId="176" fillId="0" borderId="0" xfId="3507" applyNumberFormat="1" applyFont="1" applyFill="1" applyBorder="1" applyAlignment="1">
      <alignment vertical="center"/>
    </xf>
    <xf numFmtId="170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85" fillId="63" borderId="28" xfId="0" applyNumberFormat="1" applyFont="1" applyFill="1" applyBorder="1" applyAlignment="1" applyProtection="1">
      <alignment horizontal="left" vertical="top" wrapText="1"/>
    </xf>
    <xf numFmtId="167" fontId="173" fillId="59" borderId="0" xfId="215" applyFont="1" applyFill="1"/>
    <xf numFmtId="167" fontId="173" fillId="0" borderId="0" xfId="215" applyFont="1" applyBorder="1"/>
    <xf numFmtId="167" fontId="178" fillId="0" borderId="0" xfId="215" applyFont="1"/>
    <xf numFmtId="167" fontId="173" fillId="0" borderId="0" xfId="215" applyFont="1"/>
    <xf numFmtId="0" fontId="186" fillId="63" borderId="28" xfId="0" applyNumberFormat="1" applyFont="1" applyFill="1" applyBorder="1" applyAlignment="1" applyProtection="1">
      <alignment horizontal="left" vertical="top" wrapText="1"/>
    </xf>
    <xf numFmtId="0" fontId="187" fillId="0" borderId="29" xfId="0" applyFont="1" applyBorder="1"/>
    <xf numFmtId="0" fontId="187" fillId="0" borderId="26" xfId="0" applyFont="1" applyBorder="1" applyAlignment="1">
      <alignment horizontal="center"/>
    </xf>
    <xf numFmtId="0" fontId="187" fillId="0" borderId="26" xfId="0" applyFont="1" applyBorder="1"/>
    <xf numFmtId="0" fontId="188" fillId="0" borderId="30" xfId="0" applyFont="1" applyBorder="1"/>
    <xf numFmtId="0" fontId="188" fillId="0" borderId="0" xfId="0" applyFont="1" applyBorder="1" applyAlignment="1">
      <alignment horizontal="center"/>
    </xf>
    <xf numFmtId="0" fontId="188" fillId="0" borderId="0" xfId="0" applyFont="1" applyBorder="1"/>
    <xf numFmtId="0" fontId="189" fillId="0" borderId="0" xfId="0" applyFont="1" applyBorder="1"/>
    <xf numFmtId="0" fontId="191" fillId="0" borderId="30" xfId="0" applyFont="1" applyBorder="1" applyAlignment="1">
      <alignment horizontal="center" vertical="center"/>
    </xf>
    <xf numFmtId="0" fontId="191" fillId="0" borderId="0" xfId="0" applyFont="1" applyBorder="1" applyAlignment="1">
      <alignment horizontal="center" vertical="center"/>
    </xf>
    <xf numFmtId="0" fontId="187" fillId="0" borderId="30" xfId="0" applyFont="1" applyBorder="1"/>
    <xf numFmtId="0" fontId="187" fillId="0" borderId="0" xfId="0" applyFont="1" applyBorder="1" applyAlignment="1">
      <alignment horizontal="center"/>
    </xf>
    <xf numFmtId="0" fontId="191" fillId="0" borderId="31" xfId="0" applyFont="1" applyBorder="1"/>
    <xf numFmtId="0" fontId="187" fillId="0" borderId="0" xfId="0" applyFont="1" applyBorder="1"/>
    <xf numFmtId="0" fontId="187" fillId="0" borderId="0" xfId="0" applyFont="1" applyBorder="1" applyAlignment="1"/>
    <xf numFmtId="0" fontId="192" fillId="0" borderId="0" xfId="0" applyFont="1" applyBorder="1" applyAlignment="1">
      <alignment horizontal="center" vertical="center"/>
    </xf>
    <xf numFmtId="0" fontId="192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92" fillId="0" borderId="0" xfId="0" applyFont="1" applyBorder="1" applyAlignment="1">
      <alignment horizontal="center"/>
    </xf>
    <xf numFmtId="3" fontId="192" fillId="0" borderId="0" xfId="215" applyNumberFormat="1" applyFont="1" applyBorder="1"/>
    <xf numFmtId="3" fontId="187" fillId="0" borderId="0" xfId="215" applyNumberFormat="1" applyFont="1" applyBorder="1"/>
    <xf numFmtId="0" fontId="191" fillId="0" borderId="0" xfId="0" applyFont="1" applyBorder="1" applyAlignment="1">
      <alignment horizontal="left" vertical="center"/>
    </xf>
    <xf numFmtId="0" fontId="187" fillId="0" borderId="0" xfId="0" applyFont="1" applyBorder="1" applyAlignment="1">
      <alignment vertical="center"/>
    </xf>
    <xf numFmtId="0" fontId="192" fillId="0" borderId="0" xfId="0" applyFont="1" applyBorder="1"/>
    <xf numFmtId="0" fontId="187" fillId="0" borderId="33" xfId="0" applyFont="1" applyBorder="1" applyAlignment="1">
      <alignment horizontal="center"/>
    </xf>
    <xf numFmtId="0" fontId="187" fillId="0" borderId="34" xfId="0" applyFont="1" applyBorder="1" applyAlignment="1">
      <alignment horizontal="center"/>
    </xf>
    <xf numFmtId="0" fontId="187" fillId="0" borderId="32" xfId="0" applyFont="1" applyFill="1" applyBorder="1"/>
    <xf numFmtId="0" fontId="187" fillId="0" borderId="32" xfId="0" applyFont="1" applyBorder="1" applyAlignment="1">
      <alignment horizontal="center"/>
    </xf>
    <xf numFmtId="3" fontId="194" fillId="0" borderId="32" xfId="0" applyNumberFormat="1" applyFont="1" applyBorder="1" applyAlignment="1">
      <alignment horizontal="right"/>
    </xf>
    <xf numFmtId="3" fontId="187" fillId="0" borderId="32" xfId="0" applyNumberFormat="1" applyFont="1" applyBorder="1" applyAlignment="1">
      <alignment horizontal="right"/>
    </xf>
    <xf numFmtId="3" fontId="187" fillId="0" borderId="32" xfId="215" applyNumberFormat="1" applyFont="1" applyBorder="1" applyAlignment="1">
      <alignment horizontal="right"/>
    </xf>
    <xf numFmtId="0" fontId="187" fillId="0" borderId="15" xfId="0" applyFont="1" applyBorder="1" applyAlignment="1">
      <alignment horizontal="left"/>
    </xf>
    <xf numFmtId="0" fontId="187" fillId="0" borderId="36" xfId="0" applyFont="1" applyBorder="1" applyAlignment="1">
      <alignment horizontal="left"/>
    </xf>
    <xf numFmtId="168" fontId="187" fillId="0" borderId="32" xfId="215" applyNumberFormat="1" applyFont="1" applyBorder="1" applyAlignment="1"/>
    <xf numFmtId="0" fontId="187" fillId="0" borderId="32" xfId="0" applyFont="1" applyBorder="1"/>
    <xf numFmtId="0" fontId="187" fillId="0" borderId="32" xfId="0" applyFont="1" applyBorder="1" applyAlignment="1">
      <alignment horizontal="right"/>
    </xf>
    <xf numFmtId="0" fontId="187" fillId="0" borderId="30" xfId="0" applyFont="1" applyBorder="1" applyAlignment="1">
      <alignment vertical="center"/>
    </xf>
    <xf numFmtId="0" fontId="187" fillId="0" borderId="0" xfId="0" applyFont="1" applyBorder="1" applyAlignment="1">
      <alignment horizontal="center" vertical="center"/>
    </xf>
    <xf numFmtId="0" fontId="187" fillId="0" borderId="32" xfId="0" applyFont="1" applyBorder="1" applyAlignment="1">
      <alignment vertical="center"/>
    </xf>
    <xf numFmtId="3" fontId="192" fillId="0" borderId="32" xfId="215" applyNumberFormat="1" applyFont="1" applyBorder="1" applyAlignment="1">
      <alignment horizontal="right" vertical="center"/>
    </xf>
    <xf numFmtId="0" fontId="192" fillId="0" borderId="0" xfId="0" applyFont="1" applyFill="1" applyBorder="1" applyAlignment="1">
      <alignment horizontal="center" vertical="center"/>
    </xf>
    <xf numFmtId="3" fontId="192" fillId="0" borderId="0" xfId="215" applyNumberFormat="1" applyFont="1" applyBorder="1" applyAlignment="1">
      <alignment horizontal="right" vertical="center"/>
    </xf>
    <xf numFmtId="3" fontId="187" fillId="0" borderId="32" xfId="0" applyNumberFormat="1" applyFont="1" applyBorder="1" applyAlignment="1"/>
    <xf numFmtId="0" fontId="187" fillId="0" borderId="32" xfId="0" applyFont="1" applyBorder="1" applyAlignment="1"/>
    <xf numFmtId="3" fontId="187" fillId="0" borderId="32" xfId="215" applyNumberFormat="1" applyFont="1" applyBorder="1"/>
    <xf numFmtId="3" fontId="187" fillId="0" borderId="32" xfId="0" applyNumberFormat="1" applyFont="1" applyBorder="1"/>
    <xf numFmtId="3" fontId="192" fillId="0" borderId="32" xfId="215" applyNumberFormat="1" applyFont="1" applyBorder="1" applyAlignment="1">
      <alignment vertical="center"/>
    </xf>
    <xf numFmtId="3" fontId="192" fillId="0" borderId="0" xfId="215" applyNumberFormat="1" applyFont="1" applyBorder="1" applyAlignment="1"/>
    <xf numFmtId="0" fontId="187" fillId="0" borderId="0" xfId="0" applyFont="1" applyBorder="1" applyAlignment="1">
      <alignment horizontal="left" vertical="center"/>
    </xf>
    <xf numFmtId="3" fontId="187" fillId="0" borderId="0" xfId="215" applyNumberFormat="1" applyFont="1" applyBorder="1" applyAlignment="1"/>
    <xf numFmtId="0" fontId="195" fillId="0" borderId="0" xfId="0" applyFont="1" applyBorder="1" applyAlignment="1">
      <alignment vertical="center"/>
    </xf>
    <xf numFmtId="3" fontId="187" fillId="0" borderId="0" xfId="0" applyNumberFormat="1" applyFont="1" applyBorder="1"/>
    <xf numFmtId="3" fontId="187" fillId="0" borderId="0" xfId="215" applyNumberFormat="1" applyFont="1" applyBorder="1" applyAlignment="1">
      <alignment horizontal="right"/>
    </xf>
    <xf numFmtId="0" fontId="192" fillId="0" borderId="0" xfId="0" applyFont="1" applyBorder="1" applyAlignment="1">
      <alignment horizontal="left" vertical="center"/>
    </xf>
    <xf numFmtId="0" fontId="187" fillId="0" borderId="0" xfId="0" applyFont="1" applyFill="1" applyBorder="1" applyAlignment="1"/>
    <xf numFmtId="183" fontId="187" fillId="0" borderId="0" xfId="215" applyNumberFormat="1" applyFont="1" applyBorder="1" applyAlignment="1">
      <alignment horizontal="right"/>
    </xf>
    <xf numFmtId="0" fontId="192" fillId="0" borderId="0" xfId="0" applyFont="1" applyFill="1" applyBorder="1"/>
    <xf numFmtId="3" fontId="187" fillId="0" borderId="32" xfId="215" applyNumberFormat="1" applyFont="1" applyBorder="1" applyAlignment="1">
      <alignment horizontal="right" vertical="center"/>
    </xf>
    <xf numFmtId="3" fontId="196" fillId="0" borderId="32" xfId="6597" applyNumberFormat="1" applyFont="1" applyBorder="1"/>
    <xf numFmtId="0" fontId="192" fillId="0" borderId="40" xfId="0" applyFont="1" applyBorder="1"/>
    <xf numFmtId="0" fontId="187" fillId="0" borderId="41" xfId="0" applyFont="1" applyBorder="1"/>
    <xf numFmtId="0" fontId="192" fillId="0" borderId="41" xfId="0" applyFont="1" applyBorder="1" applyAlignment="1">
      <alignment horizontal="center"/>
    </xf>
    <xf numFmtId="0" fontId="192" fillId="0" borderId="41" xfId="0" applyFont="1" applyBorder="1"/>
    <xf numFmtId="3" fontId="192" fillId="0" borderId="42" xfId="215" applyNumberFormat="1" applyFont="1" applyBorder="1" applyAlignment="1">
      <alignment horizontal="right"/>
    </xf>
    <xf numFmtId="0" fontId="192" fillId="0" borderId="0" xfId="0" applyFont="1" applyFill="1" applyBorder="1" applyAlignment="1">
      <alignment horizontal="center"/>
    </xf>
    <xf numFmtId="0" fontId="187" fillId="0" borderId="0" xfId="0" applyFont="1" applyFill="1" applyBorder="1" applyAlignment="1">
      <alignment horizontal="center"/>
    </xf>
    <xf numFmtId="3" fontId="187" fillId="0" borderId="0" xfId="215" applyNumberFormat="1" applyFont="1" applyFill="1" applyBorder="1"/>
    <xf numFmtId="3" fontId="192" fillId="0" borderId="0" xfId="215" applyNumberFormat="1" applyFont="1" applyFill="1" applyBorder="1"/>
    <xf numFmtId="3" fontId="192" fillId="0" borderId="0" xfId="0" applyNumberFormat="1" applyFont="1" applyBorder="1"/>
    <xf numFmtId="3" fontId="192" fillId="0" borderId="42" xfId="215" applyNumberFormat="1" applyFont="1" applyBorder="1"/>
    <xf numFmtId="1" fontId="187" fillId="0" borderId="0" xfId="0" applyNumberFormat="1" applyFont="1" applyBorder="1"/>
    <xf numFmtId="0" fontId="197" fillId="0" borderId="0" xfId="0" applyFont="1" applyBorder="1" applyAlignment="1">
      <alignment horizontal="center"/>
    </xf>
    <xf numFmtId="0" fontId="12" fillId="0" borderId="0" xfId="0" applyFont="1" applyBorder="1"/>
    <xf numFmtId="0" fontId="198" fillId="0" borderId="0" xfId="0" applyFont="1" applyBorder="1"/>
    <xf numFmtId="0" fontId="191" fillId="0" borderId="0" xfId="0" applyFont="1" applyBorder="1" applyAlignment="1">
      <alignment horizontal="center"/>
    </xf>
    <xf numFmtId="0" fontId="199" fillId="0" borderId="0" xfId="0" applyFont="1" applyBorder="1" applyAlignment="1">
      <alignment horizontal="center"/>
    </xf>
    <xf numFmtId="0" fontId="200" fillId="0" borderId="0" xfId="0" applyFont="1" applyBorder="1"/>
    <xf numFmtId="0" fontId="199" fillId="0" borderId="0" xfId="0" applyFont="1" applyBorder="1"/>
    <xf numFmtId="183" fontId="192" fillId="0" borderId="0" xfId="215" applyNumberFormat="1" applyFont="1" applyBorder="1"/>
    <xf numFmtId="3" fontId="201" fillId="0" borderId="0" xfId="215" applyNumberFormat="1" applyFont="1" applyBorder="1"/>
    <xf numFmtId="0" fontId="201" fillId="0" borderId="0" xfId="0" applyFont="1" applyFill="1" applyBorder="1"/>
    <xf numFmtId="0" fontId="187" fillId="0" borderId="0" xfId="0" applyFont="1" applyFill="1" applyBorder="1"/>
    <xf numFmtId="0" fontId="187" fillId="0" borderId="0" xfId="0" applyFont="1" applyFill="1" applyAlignment="1">
      <alignment horizontal="center" vertical="center"/>
    </xf>
    <xf numFmtId="183" fontId="187" fillId="0" borderId="0" xfId="215" applyNumberFormat="1" applyFont="1" applyFill="1" applyAlignment="1">
      <alignment vertical="center"/>
    </xf>
    <xf numFmtId="183" fontId="201" fillId="0" borderId="0" xfId="215" applyNumberFormat="1" applyFont="1" applyBorder="1"/>
    <xf numFmtId="0" fontId="187" fillId="0" borderId="0" xfId="0" applyFont="1" applyAlignment="1">
      <alignment horizontal="center" vertical="center"/>
    </xf>
    <xf numFmtId="183" fontId="187" fillId="0" borderId="0" xfId="215" applyNumberFormat="1" applyFont="1" applyAlignment="1">
      <alignment vertical="center"/>
    </xf>
    <xf numFmtId="0" fontId="187" fillId="0" borderId="0" xfId="0" applyFont="1" applyAlignment="1">
      <alignment horizontal="center"/>
    </xf>
    <xf numFmtId="183" fontId="187" fillId="0" borderId="0" xfId="215" applyNumberFormat="1" applyFont="1"/>
    <xf numFmtId="0" fontId="194" fillId="0" borderId="0" xfId="0" applyFont="1" applyBorder="1"/>
    <xf numFmtId="0" fontId="194" fillId="0" borderId="0" xfId="0" applyFont="1" applyAlignment="1">
      <alignment horizontal="center"/>
    </xf>
    <xf numFmtId="183" fontId="194" fillId="0" borderId="0" xfId="215" applyNumberFormat="1" applyFont="1"/>
    <xf numFmtId="3" fontId="201" fillId="0" borderId="0" xfId="215" applyNumberFormat="1" applyFont="1" applyBorder="1" applyAlignment="1">
      <alignment horizontal="right"/>
    </xf>
    <xf numFmtId="183" fontId="187" fillId="0" borderId="0" xfId="215" applyNumberFormat="1" applyFont="1" applyBorder="1"/>
    <xf numFmtId="183" fontId="192" fillId="0" borderId="0" xfId="215" applyNumberFormat="1" applyFont="1" applyFill="1" applyBorder="1"/>
    <xf numFmtId="0" fontId="187" fillId="0" borderId="30" xfId="0" applyFont="1" applyFill="1" applyBorder="1"/>
    <xf numFmtId="0" fontId="190" fillId="0" borderId="0" xfId="0" applyFont="1" applyBorder="1"/>
    <xf numFmtId="0" fontId="195" fillId="0" borderId="0" xfId="0" applyFont="1" applyBorder="1"/>
    <xf numFmtId="3" fontId="195" fillId="0" borderId="0" xfId="215" applyNumberFormat="1" applyFont="1" applyBorder="1"/>
    <xf numFmtId="0" fontId="202" fillId="0" borderId="0" xfId="0" applyFont="1" applyBorder="1"/>
    <xf numFmtId="0" fontId="187" fillId="0" borderId="38" xfId="0" applyFont="1" applyBorder="1"/>
    <xf numFmtId="0" fontId="187" fillId="0" borderId="27" xfId="0" applyFont="1" applyBorder="1" applyAlignment="1">
      <alignment horizontal="center"/>
    </xf>
    <xf numFmtId="0" fontId="187" fillId="0" borderId="27" xfId="0" applyFont="1" applyBorder="1"/>
    <xf numFmtId="0" fontId="192" fillId="0" borderId="27" xfId="0" applyFont="1" applyBorder="1"/>
    <xf numFmtId="0" fontId="187" fillId="0" borderId="0" xfId="0" applyFont="1"/>
    <xf numFmtId="0" fontId="0" fillId="0" borderId="0" xfId="0"/>
    <xf numFmtId="0" fontId="0" fillId="0" borderId="0" xfId="0" applyAlignment="1">
      <alignment horizontal="center"/>
    </xf>
    <xf numFmtId="3" fontId="203" fillId="0" borderId="32" xfId="6597" applyNumberFormat="1" applyFont="1" applyBorder="1"/>
    <xf numFmtId="0" fontId="204" fillId="0" borderId="0" xfId="0" applyFont="1"/>
    <xf numFmtId="0" fontId="0" fillId="0" borderId="0" xfId="0" applyFill="1"/>
    <xf numFmtId="0" fontId="12" fillId="0" borderId="33" xfId="0" applyFont="1" applyBorder="1" applyAlignment="1">
      <alignment horizontal="center"/>
    </xf>
    <xf numFmtId="15" fontId="12" fillId="0" borderId="34" xfId="0" applyNumberFormat="1" applyFont="1" applyBorder="1" applyAlignment="1">
      <alignment horizontal="center"/>
    </xf>
    <xf numFmtId="46" fontId="12" fillId="0" borderId="34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3" fontId="12" fillId="0" borderId="32" xfId="6597" applyNumberFormat="1" applyBorder="1"/>
    <xf numFmtId="3" fontId="12" fillId="0" borderId="32" xfId="6597" applyNumberFormat="1" applyFill="1" applyBorder="1"/>
    <xf numFmtId="0" fontId="12" fillId="0" borderId="32" xfId="0" applyFont="1" applyBorder="1"/>
    <xf numFmtId="0" fontId="12" fillId="0" borderId="32" xfId="0" applyFont="1" applyBorder="1" applyAlignment="1">
      <alignment vertical="center"/>
    </xf>
    <xf numFmtId="0" fontId="207" fillId="0" borderId="32" xfId="0" applyFont="1" applyBorder="1" applyAlignment="1">
      <alignment vertical="center"/>
    </xf>
    <xf numFmtId="0" fontId="207" fillId="0" borderId="32" xfId="0" applyFont="1" applyBorder="1" applyAlignment="1">
      <alignment horizontal="center" vertical="center"/>
    </xf>
    <xf numFmtId="3" fontId="207" fillId="0" borderId="32" xfId="6597" applyNumberFormat="1" applyFont="1" applyBorder="1" applyAlignment="1">
      <alignment vertical="center"/>
    </xf>
    <xf numFmtId="3" fontId="207" fillId="0" borderId="32" xfId="6597" applyNumberFormat="1" applyFont="1" applyFill="1" applyBorder="1" applyAlignment="1">
      <alignment vertical="center"/>
    </xf>
    <xf numFmtId="3" fontId="0" fillId="0" borderId="0" xfId="0" applyNumberFormat="1" applyFill="1"/>
    <xf numFmtId="3" fontId="0" fillId="0" borderId="0" xfId="0" applyNumberFormat="1"/>
    <xf numFmtId="0" fontId="205" fillId="0" borderId="0" xfId="0" applyFont="1" applyFill="1" applyAlignment="1">
      <alignment horizontal="center"/>
    </xf>
    <xf numFmtId="0" fontId="12" fillId="0" borderId="0" xfId="0" applyFont="1"/>
    <xf numFmtId="0" fontId="12" fillId="0" borderId="29" xfId="0" applyFont="1" applyBorder="1"/>
    <xf numFmtId="0" fontId="12" fillId="0" borderId="26" xfId="0" applyFont="1" applyBorder="1"/>
    <xf numFmtId="0" fontId="12" fillId="0" borderId="37" xfId="0" applyFont="1" applyBorder="1"/>
    <xf numFmtId="0" fontId="188" fillId="0" borderId="0" xfId="0" applyFont="1"/>
    <xf numFmtId="0" fontId="189" fillId="0" borderId="27" xfId="0" applyFont="1" applyBorder="1"/>
    <xf numFmtId="0" fontId="189" fillId="0" borderId="27" xfId="0" applyFont="1" applyBorder="1" applyAlignment="1">
      <alignment horizontal="right"/>
    </xf>
    <xf numFmtId="0" fontId="188" fillId="0" borderId="27" xfId="0" applyFont="1" applyBorder="1" applyAlignment="1">
      <alignment horizontal="center"/>
    </xf>
    <xf numFmtId="0" fontId="188" fillId="0" borderId="27" xfId="0" applyFont="1" applyBorder="1"/>
    <xf numFmtId="0" fontId="188" fillId="0" borderId="43" xfId="0" applyFont="1" applyBorder="1"/>
    <xf numFmtId="0" fontId="188" fillId="0" borderId="26" xfId="0" applyFont="1" applyBorder="1" applyAlignment="1">
      <alignment horizontal="right"/>
    </xf>
    <xf numFmtId="0" fontId="188" fillId="0" borderId="26" xfId="0" applyFont="1" applyBorder="1" applyAlignment="1">
      <alignment horizontal="center"/>
    </xf>
    <xf numFmtId="0" fontId="188" fillId="0" borderId="26" xfId="0" applyFont="1" applyBorder="1"/>
    <xf numFmtId="0" fontId="189" fillId="0" borderId="15" xfId="0" applyFont="1" applyBorder="1"/>
    <xf numFmtId="0" fontId="189" fillId="0" borderId="15" xfId="0" applyFont="1" applyBorder="1" applyAlignment="1">
      <alignment horizontal="center"/>
    </xf>
    <xf numFmtId="14" fontId="189" fillId="0" borderId="27" xfId="0" applyNumberFormat="1" applyFont="1" applyBorder="1"/>
    <xf numFmtId="0" fontId="188" fillId="0" borderId="0" xfId="0" applyNumberFormat="1" applyFont="1" applyBorder="1" applyAlignment="1">
      <alignment horizontal="center"/>
    </xf>
    <xf numFmtId="0" fontId="189" fillId="0" borderId="43" xfId="0" applyFont="1" applyBorder="1"/>
    <xf numFmtId="0" fontId="12" fillId="0" borderId="30" xfId="0" applyFont="1" applyBorder="1"/>
    <xf numFmtId="0" fontId="189" fillId="0" borderId="0" xfId="0" applyFont="1" applyFill="1" applyBorder="1"/>
    <xf numFmtId="0" fontId="198" fillId="0" borderId="43" xfId="0" applyFont="1" applyBorder="1"/>
    <xf numFmtId="0" fontId="12" fillId="0" borderId="43" xfId="0" applyFont="1" applyBorder="1"/>
    <xf numFmtId="0" fontId="209" fillId="0" borderId="0" xfId="0" applyFont="1" applyBorder="1" applyAlignment="1">
      <alignment horizontal="center"/>
    </xf>
    <xf numFmtId="0" fontId="206" fillId="0" borderId="0" xfId="0" applyFont="1"/>
    <xf numFmtId="0" fontId="206" fillId="0" borderId="30" xfId="0" applyFont="1" applyBorder="1"/>
    <xf numFmtId="0" fontId="206" fillId="0" borderId="0" xfId="0" applyFont="1" applyBorder="1"/>
    <xf numFmtId="0" fontId="206" fillId="0" borderId="43" xfId="0" applyFont="1" applyBorder="1"/>
    <xf numFmtId="0" fontId="12" fillId="0" borderId="38" xfId="0" applyFont="1" applyBorder="1"/>
    <xf numFmtId="0" fontId="12" fillId="0" borderId="27" xfId="0" applyFont="1" applyBorder="1"/>
    <xf numFmtId="0" fontId="12" fillId="0" borderId="39" xfId="0" applyFont="1" applyBorder="1"/>
    <xf numFmtId="37" fontId="166" fillId="0" borderId="0" xfId="0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/>
    <xf numFmtId="0" fontId="189" fillId="0" borderId="15" xfId="0" applyFont="1" applyBorder="1" applyAlignment="1">
      <alignment horizontal="center"/>
    </xf>
    <xf numFmtId="21" fontId="189" fillId="0" borderId="0" xfId="0" applyNumberFormat="1" applyFont="1" applyBorder="1" applyAlignment="1">
      <alignment horizontal="center"/>
    </xf>
    <xf numFmtId="0" fontId="189" fillId="0" borderId="0" xfId="0" applyFont="1" applyBorder="1" applyAlignment="1">
      <alignment horizontal="center"/>
    </xf>
    <xf numFmtId="46" fontId="189" fillId="0" borderId="0" xfId="0" applyNumberFormat="1" applyFont="1" applyBorder="1" applyAlignment="1">
      <alignment horizontal="center"/>
    </xf>
    <xf numFmtId="0" fontId="208" fillId="0" borderId="30" xfId="0" applyFont="1" applyBorder="1" applyAlignment="1">
      <alignment horizontal="center"/>
    </xf>
    <xf numFmtId="0" fontId="208" fillId="0" borderId="0" xfId="0" applyFont="1" applyBorder="1" applyAlignment="1">
      <alignment horizontal="center"/>
    </xf>
    <xf numFmtId="0" fontId="208" fillId="0" borderId="43" xfId="0" applyFont="1" applyBorder="1" applyAlignment="1">
      <alignment horizontal="center"/>
    </xf>
    <xf numFmtId="0" fontId="188" fillId="0" borderId="0" xfId="0" applyFont="1" applyBorder="1" applyAlignment="1">
      <alignment horizontal="center"/>
    </xf>
    <xf numFmtId="0" fontId="189" fillId="0" borderId="27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  <xf numFmtId="0" fontId="190" fillId="0" borderId="30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center"/>
    </xf>
    <xf numFmtId="0" fontId="191" fillId="0" borderId="0" xfId="0" applyFont="1" applyBorder="1" applyAlignment="1">
      <alignment horizontal="left"/>
    </xf>
    <xf numFmtId="0" fontId="187" fillId="0" borderId="32" xfId="0" applyFont="1" applyBorder="1" applyAlignment="1">
      <alignment horizontal="center" vertical="center"/>
    </xf>
    <xf numFmtId="0" fontId="187" fillId="0" borderId="35" xfId="0" applyFont="1" applyFill="1" applyBorder="1" applyAlignment="1">
      <alignment horizontal="left"/>
    </xf>
    <xf numFmtId="0" fontId="187" fillId="0" borderId="36" xfId="0" applyFont="1" applyFill="1" applyBorder="1" applyAlignment="1">
      <alignment horizontal="left"/>
    </xf>
    <xf numFmtId="0" fontId="187" fillId="0" borderId="15" xfId="0" applyFont="1" applyBorder="1" applyAlignment="1">
      <alignment horizontal="left"/>
    </xf>
    <xf numFmtId="0" fontId="187" fillId="0" borderId="36" xfId="0" applyFont="1" applyBorder="1" applyAlignment="1">
      <alignment horizontal="left"/>
    </xf>
    <xf numFmtId="0" fontId="187" fillId="0" borderId="35" xfId="0" applyFont="1" applyBorder="1" applyAlignment="1">
      <alignment horizontal="left"/>
    </xf>
    <xf numFmtId="0" fontId="192" fillId="0" borderId="35" xfId="0" applyFont="1" applyFill="1" applyBorder="1" applyAlignment="1">
      <alignment horizontal="center" vertical="center"/>
    </xf>
    <xf numFmtId="0" fontId="192" fillId="0" borderId="15" xfId="0" applyFont="1" applyFill="1" applyBorder="1" applyAlignment="1">
      <alignment horizontal="center" vertical="center"/>
    </xf>
    <xf numFmtId="0" fontId="192" fillId="0" borderId="36" xfId="0" applyFont="1" applyFill="1" applyBorder="1" applyAlignment="1">
      <alignment horizontal="center" vertical="center"/>
    </xf>
    <xf numFmtId="0" fontId="187" fillId="0" borderId="29" xfId="0" applyFont="1" applyBorder="1" applyAlignment="1">
      <alignment horizontal="center" vertical="center"/>
    </xf>
    <xf numFmtId="0" fontId="187" fillId="0" borderId="26" xfId="0" applyFont="1" applyBorder="1" applyAlignment="1">
      <alignment horizontal="center" vertical="center"/>
    </xf>
    <xf numFmtId="0" fontId="187" fillId="0" borderId="37" xfId="0" applyFont="1" applyBorder="1" applyAlignment="1">
      <alignment horizontal="center" vertical="center"/>
    </xf>
    <xf numFmtId="0" fontId="187" fillId="0" borderId="38" xfId="0" applyFont="1" applyBorder="1" applyAlignment="1">
      <alignment horizontal="center" vertical="center"/>
    </xf>
    <xf numFmtId="0" fontId="187" fillId="0" borderId="27" xfId="0" applyFont="1" applyBorder="1" applyAlignment="1">
      <alignment horizontal="center" vertical="center"/>
    </xf>
    <xf numFmtId="0" fontId="187" fillId="0" borderId="39" xfId="0" applyFont="1" applyBorder="1" applyAlignment="1">
      <alignment horizontal="center" vertical="center"/>
    </xf>
    <xf numFmtId="0" fontId="187" fillId="0" borderId="15" xfId="0" applyFont="1" applyFill="1" applyBorder="1" applyAlignment="1">
      <alignment horizontal="left"/>
    </xf>
    <xf numFmtId="0" fontId="187" fillId="0" borderId="35" xfId="0" applyFont="1" applyBorder="1" applyAlignment="1">
      <alignment horizontal="center"/>
    </xf>
    <xf numFmtId="0" fontId="187" fillId="0" borderId="15" xfId="0" applyFont="1" applyBorder="1" applyAlignment="1">
      <alignment horizontal="center"/>
    </xf>
    <xf numFmtId="0" fontId="187" fillId="0" borderId="36" xfId="0" applyFont="1" applyBorder="1" applyAlignment="1">
      <alignment horizontal="center"/>
    </xf>
    <xf numFmtId="0" fontId="205" fillId="0" borderId="0" xfId="0" applyFont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06" fillId="0" borderId="33" xfId="0" applyFont="1" applyBorder="1" applyAlignment="1">
      <alignment horizontal="center" vertical="center"/>
    </xf>
    <xf numFmtId="0" fontId="206" fillId="0" borderId="34" xfId="0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206" fillId="0" borderId="0" xfId="0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_21.Aktivet Afatgjata Materiale  09" xfId="659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6" xr:uid="{00000000-0005-0000-0000-00005C150000}"/>
    <cellStyle name="Normal 22" xfId="6590" xr:uid="{00000000-0005-0000-0000-00005D150000}"/>
    <cellStyle name="Normal 22 2" xfId="6595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Global IFRS YE2009" xfId="6593" xr:uid="{00000000-0005-0000-0000-0000DF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0%20Auditim%20dhe%20Kontabilitet\13.%20Europrinty%20Group%20shpk%202019\Kontabilitet%202019\Mars%202019%20Euro%20Printy%20GROUP%20shpk\PF%20Europrinty%20Group%20shpk.%20viti%202019%20-I%20Format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Shenime shpjeguese  B "/>
      <sheetName val="AMMateriale"/>
      <sheetName val="Shenime nr. A"/>
    </sheetNames>
    <sheetDataSet>
      <sheetData sheetId="0"/>
      <sheetData sheetId="1">
        <row r="7">
          <cell r="F7">
            <v>2019107</v>
          </cell>
        </row>
        <row r="22">
          <cell r="F22">
            <v>0</v>
          </cell>
        </row>
        <row r="23">
          <cell r="F23">
            <v>211853</v>
          </cell>
        </row>
      </sheetData>
      <sheetData sheetId="2">
        <row r="8">
          <cell r="F8">
            <v>21931785</v>
          </cell>
        </row>
        <row r="17">
          <cell r="F17">
            <v>142051958</v>
          </cell>
        </row>
        <row r="47">
          <cell r="F47">
            <v>395464</v>
          </cell>
        </row>
        <row r="49">
          <cell r="F49">
            <v>34152367</v>
          </cell>
        </row>
      </sheetData>
      <sheetData sheetId="3">
        <row r="10">
          <cell r="F10">
            <v>3771763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54"/>
  <sheetViews>
    <sheetView tabSelected="1" workbookViewId="0">
      <selection activeCell="R24" sqref="R24"/>
    </sheetView>
  </sheetViews>
  <sheetFormatPr defaultRowHeight="12.75"/>
  <cols>
    <col min="1" max="1" width="1.42578125" style="284" customWidth="1"/>
    <col min="2" max="3" width="9.140625" style="284"/>
    <col min="4" max="4" width="9.28515625" style="284" customWidth="1"/>
    <col min="5" max="5" width="11.42578125" style="284" customWidth="1"/>
    <col min="6" max="6" width="12.85546875" style="284" customWidth="1"/>
    <col min="7" max="7" width="5.42578125" style="284" customWidth="1"/>
    <col min="8" max="9" width="9.140625" style="284"/>
    <col min="10" max="10" width="3.140625" style="284" customWidth="1"/>
    <col min="11" max="11" width="9.140625" style="284"/>
  </cols>
  <sheetData>
    <row r="2" spans="1:11">
      <c r="B2" s="285"/>
      <c r="C2" s="286"/>
      <c r="D2" s="286"/>
      <c r="E2" s="286"/>
      <c r="F2" s="286"/>
      <c r="G2" s="286"/>
      <c r="H2" s="286"/>
      <c r="I2" s="286"/>
      <c r="J2" s="286"/>
      <c r="K2" s="287"/>
    </row>
    <row r="3" spans="1:11">
      <c r="A3" s="288"/>
      <c r="B3" s="162"/>
      <c r="C3" s="164" t="s">
        <v>409</v>
      </c>
      <c r="D3" s="164"/>
      <c r="E3" s="164"/>
      <c r="F3" s="289" t="s">
        <v>432</v>
      </c>
      <c r="G3" s="290"/>
      <c r="H3" s="291"/>
      <c r="I3" s="292"/>
      <c r="J3" s="164"/>
      <c r="K3" s="293"/>
    </row>
    <row r="4" spans="1:11">
      <c r="A4" s="288"/>
      <c r="B4" s="162"/>
      <c r="C4" s="164" t="s">
        <v>410</v>
      </c>
      <c r="D4" s="164"/>
      <c r="E4" s="164"/>
      <c r="F4" s="289" t="s">
        <v>411</v>
      </c>
      <c r="G4" s="294"/>
      <c r="H4" s="295"/>
      <c r="I4" s="296"/>
      <c r="J4" s="296"/>
      <c r="K4" s="293"/>
    </row>
    <row r="5" spans="1:11">
      <c r="A5" s="288"/>
      <c r="B5" s="162"/>
      <c r="C5" s="164" t="s">
        <v>412</v>
      </c>
      <c r="D5" s="164"/>
      <c r="E5" s="164"/>
      <c r="F5" s="297"/>
      <c r="G5" s="289"/>
      <c r="H5" s="289"/>
      <c r="I5" s="289"/>
      <c r="J5" s="292"/>
      <c r="K5" s="293"/>
    </row>
    <row r="6" spans="1:11">
      <c r="A6" s="288"/>
      <c r="B6" s="162"/>
      <c r="C6" s="164"/>
      <c r="D6" s="164"/>
      <c r="E6" s="164"/>
      <c r="F6" s="165"/>
      <c r="G6" s="165"/>
      <c r="H6" s="298" t="s">
        <v>413</v>
      </c>
      <c r="I6" s="298"/>
      <c r="J6" s="296"/>
      <c r="K6" s="293"/>
    </row>
    <row r="7" spans="1:11">
      <c r="A7" s="288"/>
      <c r="B7" s="162"/>
      <c r="C7" s="164" t="s">
        <v>414</v>
      </c>
      <c r="D7" s="164"/>
      <c r="E7" s="164"/>
      <c r="F7" s="299">
        <v>41071</v>
      </c>
      <c r="G7" s="300"/>
      <c r="H7" s="164"/>
      <c r="I7" s="164"/>
      <c r="J7" s="164"/>
      <c r="K7" s="293"/>
    </row>
    <row r="8" spans="1:11">
      <c r="A8" s="288"/>
      <c r="B8" s="162"/>
      <c r="C8" s="164" t="s">
        <v>415</v>
      </c>
      <c r="D8" s="164"/>
      <c r="E8" s="164"/>
      <c r="F8" s="297"/>
      <c r="G8" s="163"/>
      <c r="H8" s="164"/>
      <c r="I8" s="164"/>
      <c r="J8" s="164"/>
      <c r="K8" s="293"/>
    </row>
    <row r="9" spans="1:11">
      <c r="A9" s="288"/>
      <c r="B9" s="162"/>
      <c r="C9" s="164"/>
      <c r="D9" s="164"/>
      <c r="E9" s="164"/>
      <c r="F9" s="164"/>
      <c r="G9" s="164"/>
      <c r="H9" s="164"/>
      <c r="I9" s="164"/>
      <c r="J9" s="164"/>
      <c r="K9" s="293"/>
    </row>
    <row r="10" spans="1:11">
      <c r="A10" s="288"/>
      <c r="B10" s="162"/>
      <c r="C10" s="164" t="s">
        <v>416</v>
      </c>
      <c r="D10" s="164"/>
      <c r="E10" s="164"/>
      <c r="F10" s="289" t="s">
        <v>417</v>
      </c>
      <c r="G10" s="289"/>
      <c r="H10" s="289"/>
      <c r="I10" s="289"/>
      <c r="J10" s="289"/>
      <c r="K10" s="301"/>
    </row>
    <row r="11" spans="1:11">
      <c r="A11" s="288"/>
      <c r="B11" s="162"/>
      <c r="C11" s="164"/>
      <c r="D11" s="164"/>
      <c r="E11" s="164"/>
      <c r="F11" s="297"/>
      <c r="G11" s="297"/>
      <c r="H11" s="297"/>
      <c r="I11" s="297"/>
      <c r="J11" s="297"/>
      <c r="K11" s="301"/>
    </row>
    <row r="12" spans="1:11">
      <c r="A12" s="288"/>
      <c r="B12" s="162"/>
      <c r="C12" s="164"/>
      <c r="D12" s="164"/>
      <c r="E12" s="164"/>
      <c r="F12" s="297"/>
      <c r="G12" s="297"/>
      <c r="H12" s="297"/>
      <c r="I12" s="297"/>
      <c r="J12" s="297"/>
      <c r="K12" s="301"/>
    </row>
    <row r="13" spans="1:11">
      <c r="B13" s="302"/>
      <c r="C13" s="230"/>
      <c r="D13" s="230"/>
      <c r="E13" s="230"/>
      <c r="F13" s="303"/>
      <c r="G13" s="231"/>
      <c r="H13" s="231"/>
      <c r="I13" s="231"/>
      <c r="J13" s="231"/>
      <c r="K13" s="304"/>
    </row>
    <row r="14" spans="1:11">
      <c r="B14" s="302"/>
      <c r="C14" s="230"/>
      <c r="D14" s="230"/>
      <c r="E14" s="230"/>
      <c r="F14" s="230"/>
      <c r="G14" s="230"/>
      <c r="H14" s="230"/>
      <c r="I14" s="230"/>
      <c r="J14" s="230"/>
      <c r="K14" s="305"/>
    </row>
    <row r="15" spans="1:11">
      <c r="B15" s="302"/>
      <c r="C15" s="230"/>
      <c r="D15" s="230"/>
      <c r="E15" s="230"/>
      <c r="F15" s="230"/>
      <c r="G15" s="230"/>
      <c r="H15" s="230"/>
      <c r="I15" s="230"/>
      <c r="J15" s="230"/>
      <c r="K15" s="305"/>
    </row>
    <row r="16" spans="1:11">
      <c r="B16" s="302"/>
      <c r="C16" s="230"/>
      <c r="D16" s="230"/>
      <c r="E16" s="230"/>
      <c r="F16" s="230"/>
      <c r="G16" s="230"/>
      <c r="H16" s="230"/>
      <c r="I16" s="230"/>
      <c r="J16" s="230"/>
      <c r="K16" s="305"/>
    </row>
    <row r="17" spans="2:11">
      <c r="B17" s="302"/>
      <c r="C17" s="230"/>
      <c r="D17" s="230"/>
      <c r="E17" s="230"/>
      <c r="F17" s="230"/>
      <c r="G17" s="230"/>
      <c r="H17" s="230"/>
      <c r="I17" s="230"/>
      <c r="J17" s="230"/>
      <c r="K17" s="305"/>
    </row>
    <row r="18" spans="2:11">
      <c r="B18" s="302"/>
      <c r="C18" s="230"/>
      <c r="D18" s="230"/>
      <c r="E18" s="230"/>
      <c r="F18" s="230"/>
      <c r="G18" s="230"/>
      <c r="H18" s="230"/>
      <c r="I18" s="230"/>
      <c r="J18" s="230"/>
      <c r="K18" s="305"/>
    </row>
    <row r="19" spans="2:11">
      <c r="B19" s="302"/>
      <c r="C19" s="230"/>
      <c r="D19" s="230"/>
      <c r="E19" s="230"/>
      <c r="F19" s="230"/>
      <c r="G19" s="230"/>
      <c r="H19" s="230"/>
      <c r="I19" s="230"/>
      <c r="J19" s="230"/>
      <c r="K19" s="305"/>
    </row>
    <row r="20" spans="2:11">
      <c r="B20" s="302"/>
      <c r="C20" s="230"/>
      <c r="D20" s="230"/>
      <c r="E20" s="230"/>
      <c r="F20" s="230"/>
      <c r="G20" s="230"/>
      <c r="H20" s="230"/>
      <c r="I20" s="230"/>
      <c r="J20" s="230"/>
      <c r="K20" s="305"/>
    </row>
    <row r="21" spans="2:11">
      <c r="B21" s="302"/>
      <c r="D21" s="230"/>
      <c r="E21" s="230"/>
      <c r="F21" s="230"/>
      <c r="G21" s="230"/>
      <c r="H21" s="230"/>
      <c r="I21" s="230"/>
      <c r="J21" s="230"/>
      <c r="K21" s="305"/>
    </row>
    <row r="22" spans="2:11">
      <c r="B22" s="302"/>
      <c r="C22" s="230"/>
      <c r="D22" s="230"/>
      <c r="E22" s="230"/>
      <c r="F22" s="230"/>
      <c r="G22" s="230"/>
      <c r="H22" s="230"/>
      <c r="I22" s="230"/>
      <c r="J22" s="230"/>
      <c r="K22" s="305"/>
    </row>
    <row r="23" spans="2:11">
      <c r="B23" s="302"/>
      <c r="C23" s="230"/>
      <c r="D23" s="230"/>
      <c r="E23" s="230"/>
      <c r="F23" s="230"/>
      <c r="G23" s="230"/>
      <c r="H23" s="230"/>
      <c r="I23" s="230"/>
      <c r="J23" s="230"/>
      <c r="K23" s="305"/>
    </row>
    <row r="24" spans="2:11">
      <c r="B24" s="302"/>
      <c r="C24" s="230"/>
      <c r="D24" s="230"/>
      <c r="E24" s="230"/>
      <c r="F24" s="230"/>
      <c r="G24" s="230"/>
      <c r="H24" s="230"/>
      <c r="I24" s="230"/>
      <c r="J24" s="230"/>
      <c r="K24" s="305"/>
    </row>
    <row r="25" spans="2:11" ht="33.75">
      <c r="B25" s="320" t="s">
        <v>418</v>
      </c>
      <c r="C25" s="321"/>
      <c r="D25" s="321"/>
      <c r="E25" s="321"/>
      <c r="F25" s="321"/>
      <c r="G25" s="321"/>
      <c r="H25" s="321"/>
      <c r="I25" s="321"/>
      <c r="J25" s="321"/>
      <c r="K25" s="322"/>
    </row>
    <row r="26" spans="2:11">
      <c r="B26" s="302"/>
      <c r="C26" s="323" t="s">
        <v>419</v>
      </c>
      <c r="D26" s="323"/>
      <c r="E26" s="323"/>
      <c r="F26" s="323"/>
      <c r="G26" s="323"/>
      <c r="H26" s="323"/>
      <c r="I26" s="323"/>
      <c r="J26" s="323"/>
      <c r="K26" s="305"/>
    </row>
    <row r="27" spans="2:11">
      <c r="B27" s="302"/>
      <c r="C27" s="323" t="s">
        <v>420</v>
      </c>
      <c r="D27" s="323"/>
      <c r="E27" s="323"/>
      <c r="F27" s="323"/>
      <c r="G27" s="323"/>
      <c r="H27" s="323"/>
      <c r="I27" s="323"/>
      <c r="J27" s="323"/>
      <c r="K27" s="305"/>
    </row>
    <row r="28" spans="2:11">
      <c r="B28" s="302"/>
      <c r="C28" s="230"/>
      <c r="D28" s="230"/>
      <c r="E28" s="230"/>
      <c r="F28" s="230"/>
      <c r="G28" s="230"/>
      <c r="H28" s="230"/>
      <c r="I28" s="230"/>
      <c r="J28" s="230"/>
      <c r="K28" s="305"/>
    </row>
    <row r="29" spans="2:11">
      <c r="B29" s="302"/>
      <c r="C29" s="230"/>
      <c r="D29" s="230"/>
      <c r="E29" s="230"/>
      <c r="F29" s="230"/>
      <c r="G29" s="230"/>
      <c r="H29" s="230"/>
      <c r="I29" s="230"/>
      <c r="J29" s="230"/>
      <c r="K29" s="305"/>
    </row>
    <row r="30" spans="2:11" ht="33.75">
      <c r="B30" s="302"/>
      <c r="C30" s="230"/>
      <c r="D30" s="230"/>
      <c r="E30" s="230"/>
      <c r="F30" s="306" t="s">
        <v>433</v>
      </c>
      <c r="G30" s="230"/>
      <c r="H30" s="230"/>
      <c r="I30" s="230"/>
      <c r="J30" s="230"/>
      <c r="K30" s="305"/>
    </row>
    <row r="31" spans="2:11">
      <c r="B31" s="302"/>
      <c r="C31" s="230"/>
      <c r="D31" s="230"/>
      <c r="E31" s="230"/>
      <c r="F31" s="230"/>
      <c r="G31" s="230"/>
      <c r="H31" s="230"/>
      <c r="I31" s="230"/>
      <c r="J31" s="230"/>
      <c r="K31" s="305"/>
    </row>
    <row r="32" spans="2:11">
      <c r="B32" s="302"/>
      <c r="C32" s="230"/>
      <c r="D32" s="230"/>
      <c r="E32" s="230"/>
      <c r="F32" s="230"/>
      <c r="G32" s="230"/>
      <c r="H32" s="230"/>
      <c r="I32" s="230"/>
      <c r="J32" s="230"/>
      <c r="K32" s="305"/>
    </row>
    <row r="33" spans="1:11">
      <c r="B33" s="302"/>
      <c r="C33" s="230"/>
      <c r="D33" s="230"/>
      <c r="E33" s="230"/>
      <c r="F33" s="230"/>
      <c r="G33" s="230"/>
      <c r="H33" s="230"/>
      <c r="I33" s="230"/>
      <c r="J33" s="230"/>
      <c r="K33" s="305"/>
    </row>
    <row r="34" spans="1:11">
      <c r="B34" s="302"/>
      <c r="C34" s="230"/>
      <c r="D34" s="230"/>
      <c r="E34" s="230"/>
      <c r="F34" s="230"/>
      <c r="G34" s="230"/>
      <c r="H34" s="230"/>
      <c r="I34" s="230"/>
      <c r="J34" s="230"/>
      <c r="K34" s="305"/>
    </row>
    <row r="35" spans="1:11">
      <c r="B35" s="302"/>
      <c r="C35" s="230"/>
      <c r="D35" s="230"/>
      <c r="E35" s="230"/>
      <c r="F35" s="230"/>
      <c r="G35" s="230"/>
      <c r="H35" s="230"/>
      <c r="I35" s="230"/>
      <c r="J35" s="230"/>
      <c r="K35" s="305"/>
    </row>
    <row r="36" spans="1:11">
      <c r="B36" s="302"/>
      <c r="C36" s="230"/>
      <c r="D36" s="230"/>
      <c r="E36" s="230"/>
      <c r="F36" s="230"/>
      <c r="G36" s="230"/>
      <c r="H36" s="230"/>
      <c r="I36" s="230"/>
      <c r="J36" s="230"/>
      <c r="K36" s="305"/>
    </row>
    <row r="37" spans="1:11">
      <c r="B37" s="302"/>
      <c r="C37" s="230"/>
      <c r="D37" s="230"/>
      <c r="E37" s="230"/>
      <c r="F37" s="230"/>
      <c r="G37" s="230"/>
      <c r="H37" s="230"/>
      <c r="I37" s="230"/>
      <c r="J37" s="230"/>
      <c r="K37" s="305"/>
    </row>
    <row r="38" spans="1:11">
      <c r="B38" s="302"/>
      <c r="C38" s="230"/>
      <c r="D38" s="230"/>
      <c r="E38" s="230"/>
      <c r="F38" s="230"/>
      <c r="G38" s="230"/>
      <c r="H38" s="230"/>
      <c r="I38" s="230"/>
      <c r="J38" s="230"/>
      <c r="K38" s="305"/>
    </row>
    <row r="39" spans="1:11">
      <c r="B39" s="302"/>
      <c r="C39" s="230"/>
      <c r="D39" s="230"/>
      <c r="E39" s="230"/>
      <c r="F39" s="230"/>
      <c r="G39" s="230"/>
      <c r="H39" s="230"/>
      <c r="I39" s="230"/>
      <c r="J39" s="230"/>
      <c r="K39" s="305"/>
    </row>
    <row r="40" spans="1:11">
      <c r="B40" s="302"/>
      <c r="C40" s="230"/>
      <c r="D40" s="230"/>
      <c r="E40" s="230"/>
      <c r="F40" s="230"/>
      <c r="G40" s="230"/>
      <c r="H40" s="230"/>
      <c r="I40" s="230"/>
      <c r="J40" s="230"/>
      <c r="K40" s="305"/>
    </row>
    <row r="41" spans="1:11">
      <c r="B41" s="302"/>
      <c r="C41" s="230"/>
      <c r="D41" s="230"/>
      <c r="E41" s="230"/>
      <c r="F41" s="230"/>
      <c r="G41" s="230"/>
      <c r="H41" s="230"/>
      <c r="I41" s="230"/>
      <c r="J41" s="230"/>
      <c r="K41" s="305"/>
    </row>
    <row r="42" spans="1:11">
      <c r="B42" s="302"/>
      <c r="C42" s="230"/>
      <c r="D42" s="230"/>
      <c r="E42" s="230"/>
      <c r="F42" s="230"/>
      <c r="G42" s="230"/>
      <c r="H42" s="230"/>
      <c r="I42" s="230"/>
      <c r="J42" s="230"/>
      <c r="K42" s="305"/>
    </row>
    <row r="43" spans="1:11">
      <c r="B43" s="302"/>
      <c r="C43" s="230"/>
      <c r="D43" s="230"/>
      <c r="E43" s="230"/>
      <c r="F43" s="230"/>
      <c r="G43" s="230"/>
      <c r="H43" s="230"/>
      <c r="I43" s="230"/>
      <c r="J43" s="230"/>
      <c r="K43" s="305"/>
    </row>
    <row r="44" spans="1:11">
      <c r="B44" s="302"/>
      <c r="C44" s="230"/>
      <c r="D44" s="230"/>
      <c r="E44" s="230"/>
      <c r="F44" s="230"/>
      <c r="G44" s="230"/>
      <c r="H44" s="230"/>
      <c r="I44" s="230"/>
      <c r="J44" s="230"/>
      <c r="K44" s="305"/>
    </row>
    <row r="45" spans="1:11">
      <c r="A45" s="288"/>
      <c r="B45" s="162"/>
      <c r="C45" s="164" t="s">
        <v>421</v>
      </c>
      <c r="D45" s="164"/>
      <c r="E45" s="164"/>
      <c r="F45" s="164"/>
      <c r="G45" s="164"/>
      <c r="H45" s="324" t="s">
        <v>422</v>
      </c>
      <c r="I45" s="324"/>
      <c r="J45" s="164"/>
      <c r="K45" s="293"/>
    </row>
    <row r="46" spans="1:11">
      <c r="A46" s="288"/>
      <c r="B46" s="162"/>
      <c r="C46" s="164" t="s">
        <v>423</v>
      </c>
      <c r="D46" s="164"/>
      <c r="E46" s="164"/>
      <c r="F46" s="164"/>
      <c r="G46" s="164"/>
      <c r="H46" s="316" t="s">
        <v>424</v>
      </c>
      <c r="I46" s="316"/>
      <c r="J46" s="164"/>
      <c r="K46" s="293"/>
    </row>
    <row r="47" spans="1:11">
      <c r="A47" s="288"/>
      <c r="B47" s="162"/>
      <c r="C47" s="164" t="s">
        <v>425</v>
      </c>
      <c r="D47" s="164"/>
      <c r="E47" s="164"/>
      <c r="F47" s="164"/>
      <c r="G47" s="164"/>
      <c r="H47" s="316" t="s">
        <v>237</v>
      </c>
      <c r="I47" s="316"/>
      <c r="J47" s="164"/>
      <c r="K47" s="293"/>
    </row>
    <row r="48" spans="1:11">
      <c r="A48" s="288"/>
      <c r="B48" s="162"/>
      <c r="C48" s="164" t="s">
        <v>426</v>
      </c>
      <c r="D48" s="164"/>
      <c r="E48" s="164"/>
      <c r="F48" s="164"/>
      <c r="G48" s="164"/>
      <c r="H48" s="316" t="s">
        <v>427</v>
      </c>
      <c r="I48" s="316"/>
      <c r="J48" s="164"/>
      <c r="K48" s="293"/>
    </row>
    <row r="49" spans="1:11">
      <c r="B49" s="302"/>
      <c r="C49" s="230"/>
      <c r="D49" s="230"/>
      <c r="E49" s="230"/>
      <c r="F49" s="230"/>
      <c r="G49" s="230"/>
      <c r="H49" s="231"/>
      <c r="I49" s="231"/>
      <c r="J49" s="230"/>
      <c r="K49" s="305"/>
    </row>
    <row r="50" spans="1:11" ht="15">
      <c r="A50" s="307"/>
      <c r="B50" s="308"/>
      <c r="C50" s="164" t="s">
        <v>428</v>
      </c>
      <c r="D50" s="164"/>
      <c r="E50" s="164"/>
      <c r="F50" s="164"/>
      <c r="G50" s="163" t="s">
        <v>429</v>
      </c>
      <c r="H50" s="317" t="s">
        <v>434</v>
      </c>
      <c r="I50" s="318"/>
      <c r="J50" s="309"/>
      <c r="K50" s="310"/>
    </row>
    <row r="51" spans="1:11" ht="15">
      <c r="A51" s="307"/>
      <c r="B51" s="308"/>
      <c r="C51" s="164"/>
      <c r="D51" s="164"/>
      <c r="E51" s="164"/>
      <c r="F51" s="164"/>
      <c r="G51" s="163" t="s">
        <v>430</v>
      </c>
      <c r="H51" s="319" t="s">
        <v>435</v>
      </c>
      <c r="I51" s="318"/>
      <c r="J51" s="309"/>
      <c r="K51" s="310"/>
    </row>
    <row r="52" spans="1:11" ht="15">
      <c r="A52" s="307"/>
      <c r="B52" s="308"/>
      <c r="C52" s="164"/>
      <c r="D52" s="164"/>
      <c r="E52" s="164"/>
      <c r="F52" s="164"/>
      <c r="G52" s="163"/>
      <c r="H52" s="163"/>
      <c r="I52" s="163"/>
      <c r="J52" s="309"/>
      <c r="K52" s="310"/>
    </row>
    <row r="53" spans="1:11" ht="15">
      <c r="A53" s="307"/>
      <c r="B53" s="308"/>
      <c r="C53" s="164" t="s">
        <v>431</v>
      </c>
      <c r="D53" s="164"/>
      <c r="E53" s="164"/>
      <c r="F53" s="163"/>
      <c r="G53" s="164"/>
      <c r="H53" s="289" t="s">
        <v>436</v>
      </c>
      <c r="I53" s="292"/>
      <c r="J53" s="309"/>
      <c r="K53" s="310"/>
    </row>
    <row r="54" spans="1:11">
      <c r="B54" s="311"/>
      <c r="C54" s="312"/>
      <c r="D54" s="312"/>
      <c r="E54" s="312"/>
      <c r="F54" s="312"/>
      <c r="G54" s="312"/>
      <c r="H54" s="312"/>
      <c r="I54" s="312"/>
      <c r="J54" s="312"/>
      <c r="K54" s="313"/>
    </row>
  </sheetData>
  <mergeCells count="9">
    <mergeCell ref="H48:I48"/>
    <mergeCell ref="H50:I50"/>
    <mergeCell ref="H51:I51"/>
    <mergeCell ref="B25:K25"/>
    <mergeCell ref="C26:J26"/>
    <mergeCell ref="C27:J27"/>
    <mergeCell ref="H45:I45"/>
    <mergeCell ref="H46:I46"/>
    <mergeCell ref="H47:I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workbookViewId="0">
      <selection activeCell="B27" sqref="B27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437</v>
      </c>
    </row>
    <row r="2" spans="1:5" ht="15.75" thickBot="1">
      <c r="A2" s="158" t="s">
        <v>226</v>
      </c>
    </row>
    <row r="3" spans="1:5">
      <c r="A3" s="31" t="s">
        <v>227</v>
      </c>
    </row>
    <row r="4" spans="1:5">
      <c r="A4" s="32" t="s">
        <v>223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154">
        <v>5277472</v>
      </c>
      <c r="C11" s="155"/>
      <c r="D11" s="154">
        <v>5720056</v>
      </c>
      <c r="E11" s="11"/>
    </row>
    <row r="12" spans="1:5">
      <c r="A12" s="19" t="s">
        <v>74</v>
      </c>
      <c r="B12" s="156"/>
      <c r="C12" s="155"/>
      <c r="D12" s="156"/>
      <c r="E12" s="11"/>
    </row>
    <row r="13" spans="1:5" ht="16.5" customHeight="1">
      <c r="A13" s="50" t="s">
        <v>109</v>
      </c>
      <c r="B13" s="154"/>
      <c r="C13" s="155"/>
      <c r="D13" s="154"/>
      <c r="E13" s="11"/>
    </row>
    <row r="14" spans="1:5" ht="16.5" customHeight="1">
      <c r="A14" s="50" t="s">
        <v>110</v>
      </c>
      <c r="B14" s="154"/>
      <c r="C14" s="155"/>
      <c r="D14" s="154"/>
      <c r="E14" s="11"/>
    </row>
    <row r="15" spans="1:5">
      <c r="A15" s="50" t="s">
        <v>121</v>
      </c>
      <c r="B15" s="154"/>
      <c r="C15" s="155"/>
      <c r="D15" s="154"/>
      <c r="E15" s="11"/>
    </row>
    <row r="16" spans="1:5">
      <c r="A16" s="50" t="s">
        <v>111</v>
      </c>
      <c r="B16" s="154"/>
      <c r="C16" s="155"/>
      <c r="D16" s="154"/>
      <c r="E16" s="11"/>
    </row>
    <row r="17" spans="1:5">
      <c r="A17" s="19" t="s">
        <v>15</v>
      </c>
      <c r="B17" s="156"/>
      <c r="C17" s="155"/>
      <c r="D17" s="156"/>
      <c r="E17" s="11"/>
    </row>
    <row r="18" spans="1:5">
      <c r="A18" s="50" t="s">
        <v>122</v>
      </c>
      <c r="B18" s="154">
        <v>256785730</v>
      </c>
      <c r="C18" s="155"/>
      <c r="D18" s="154">
        <v>228530697</v>
      </c>
      <c r="E18" s="11"/>
    </row>
    <row r="19" spans="1:5" ht="16.5" customHeight="1">
      <c r="A19" s="50" t="s">
        <v>112</v>
      </c>
      <c r="B19" s="154"/>
      <c r="C19" s="155"/>
      <c r="D19" s="154"/>
      <c r="E19" s="11"/>
    </row>
    <row r="20" spans="1:5" ht="16.5" customHeight="1">
      <c r="A20" s="50" t="s">
        <v>113</v>
      </c>
      <c r="B20" s="154"/>
      <c r="C20" s="155"/>
      <c r="D20" s="154"/>
      <c r="E20" s="11"/>
    </row>
    <row r="21" spans="1:5">
      <c r="A21" s="50" t="s">
        <v>7</v>
      </c>
      <c r="B21" s="154">
        <v>5139231</v>
      </c>
      <c r="C21" s="155"/>
      <c r="D21" s="154">
        <v>12261817</v>
      </c>
      <c r="E21" s="11"/>
    </row>
    <row r="22" spans="1:5">
      <c r="A22" s="50" t="s">
        <v>114</v>
      </c>
      <c r="B22" s="154"/>
      <c r="C22" s="155"/>
      <c r="D22" s="154"/>
      <c r="E22" s="11"/>
    </row>
    <row r="23" spans="1:5">
      <c r="A23" s="19" t="s">
        <v>66</v>
      </c>
      <c r="B23" s="157"/>
      <c r="C23" s="155"/>
      <c r="D23" s="157"/>
      <c r="E23" s="11"/>
    </row>
    <row r="24" spans="1:5">
      <c r="A24" s="50" t="s">
        <v>75</v>
      </c>
      <c r="B24" s="154">
        <v>211853</v>
      </c>
      <c r="C24" s="155"/>
      <c r="D24" s="154">
        <v>211853</v>
      </c>
      <c r="E24" s="11"/>
    </row>
    <row r="25" spans="1:5">
      <c r="A25" s="50" t="s">
        <v>76</v>
      </c>
      <c r="B25" s="154"/>
      <c r="C25" s="155"/>
      <c r="D25" s="154"/>
      <c r="E25" s="11"/>
    </row>
    <row r="26" spans="1:5">
      <c r="A26" s="50" t="s">
        <v>77</v>
      </c>
      <c r="B26" s="154"/>
      <c r="C26" s="155"/>
      <c r="D26" s="154"/>
      <c r="E26" s="11"/>
    </row>
    <row r="27" spans="1:5">
      <c r="A27" s="50" t="s">
        <v>60</v>
      </c>
      <c r="B27" s="154">
        <v>78392591</v>
      </c>
      <c r="C27" s="155"/>
      <c r="D27" s="154">
        <v>64277620</v>
      </c>
      <c r="E27" s="11"/>
    </row>
    <row r="28" spans="1:5">
      <c r="A28" s="50" t="s">
        <v>78</v>
      </c>
      <c r="B28" s="154"/>
      <c r="C28" s="155"/>
      <c r="D28" s="154"/>
      <c r="E28" s="11"/>
    </row>
    <row r="29" spans="1:5">
      <c r="A29" s="50" t="s">
        <v>79</v>
      </c>
      <c r="B29" s="154"/>
      <c r="C29" s="155"/>
      <c r="D29" s="154"/>
      <c r="E29" s="11"/>
    </row>
    <row r="30" spans="1:5">
      <c r="A30" s="50" t="s">
        <v>80</v>
      </c>
      <c r="B30" s="154">
        <v>0</v>
      </c>
      <c r="C30" s="155"/>
      <c r="D30" s="154">
        <v>5076019</v>
      </c>
      <c r="E30" s="11"/>
    </row>
    <row r="31" spans="1:5">
      <c r="A31" s="19" t="s">
        <v>16</v>
      </c>
      <c r="B31" s="154">
        <v>0</v>
      </c>
      <c r="C31" s="155"/>
      <c r="D31" s="154">
        <v>6941562</v>
      </c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345806877</v>
      </c>
      <c r="C33" s="28"/>
      <c r="D33" s="27">
        <f>SUM(D11:D32)</f>
        <v>323019624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81</v>
      </c>
      <c r="B36" s="18"/>
      <c r="C36" s="23"/>
      <c r="D36" s="18"/>
      <c r="E36" s="11"/>
    </row>
    <row r="37" spans="1:5">
      <c r="A37" s="50" t="s">
        <v>115</v>
      </c>
      <c r="B37" s="49"/>
      <c r="C37" s="23"/>
      <c r="D37" s="49"/>
      <c r="E37" s="11"/>
    </row>
    <row r="38" spans="1:5">
      <c r="A38" s="50" t="s">
        <v>116</v>
      </c>
      <c r="B38" s="49"/>
      <c r="C38" s="23"/>
      <c r="D38" s="49"/>
      <c r="E38" s="11"/>
    </row>
    <row r="39" spans="1:5">
      <c r="A39" s="50" t="s">
        <v>117</v>
      </c>
      <c r="B39" s="49"/>
      <c r="C39" s="23"/>
      <c r="D39" s="49"/>
      <c r="E39" s="11"/>
    </row>
    <row r="40" spans="1:5">
      <c r="A40" s="50" t="s">
        <v>118</v>
      </c>
      <c r="B40" s="49"/>
      <c r="C40" s="23"/>
      <c r="D40" s="49"/>
      <c r="E40" s="11"/>
    </row>
    <row r="41" spans="1:5">
      <c r="A41" s="50" t="s">
        <v>119</v>
      </c>
      <c r="B41" s="49"/>
      <c r="C41" s="23"/>
      <c r="D41" s="49"/>
      <c r="E41" s="11"/>
    </row>
    <row r="42" spans="1:5">
      <c r="A42" s="50" t="s">
        <v>120</v>
      </c>
      <c r="B42" s="154"/>
      <c r="C42" s="155"/>
      <c r="D42" s="154"/>
      <c r="E42" s="11"/>
    </row>
    <row r="43" spans="1:5">
      <c r="A43" s="19" t="s">
        <v>72</v>
      </c>
      <c r="B43" s="157"/>
      <c r="C43" s="155"/>
      <c r="D43" s="157"/>
      <c r="E43" s="11"/>
    </row>
    <row r="44" spans="1:5">
      <c r="A44" s="50" t="s">
        <v>123</v>
      </c>
      <c r="B44" s="154"/>
      <c r="C44" s="155"/>
      <c r="D44" s="154"/>
      <c r="E44" s="11"/>
    </row>
    <row r="45" spans="1:5">
      <c r="A45" s="50" t="s">
        <v>124</v>
      </c>
      <c r="B45" s="154">
        <v>13900765</v>
      </c>
      <c r="C45" s="155"/>
      <c r="D45" s="154">
        <v>17375956</v>
      </c>
      <c r="E45" s="11"/>
    </row>
    <row r="46" spans="1:5">
      <c r="A46" s="50" t="s">
        <v>125</v>
      </c>
      <c r="B46" s="154">
        <v>9089312</v>
      </c>
      <c r="C46" s="155"/>
      <c r="D46" s="154">
        <v>10106776</v>
      </c>
      <c r="E46" s="11"/>
    </row>
    <row r="47" spans="1:5">
      <c r="A47" s="50" t="s">
        <v>126</v>
      </c>
      <c r="B47" s="154"/>
      <c r="C47" s="155"/>
      <c r="D47" s="154"/>
      <c r="E47" s="11"/>
    </row>
    <row r="48" spans="1:5">
      <c r="A48" s="50" t="s">
        <v>127</v>
      </c>
      <c r="B48" s="154"/>
      <c r="C48" s="155"/>
      <c r="D48" s="154"/>
      <c r="E48" s="11"/>
    </row>
    <row r="49" spans="1:5">
      <c r="A49" s="19" t="s">
        <v>20</v>
      </c>
      <c r="B49" s="154"/>
      <c r="C49" s="155"/>
      <c r="D49" s="154"/>
      <c r="E49" s="11"/>
    </row>
    <row r="50" spans="1:5">
      <c r="A50" s="19" t="s">
        <v>82</v>
      </c>
      <c r="B50" s="157"/>
      <c r="C50" s="155"/>
      <c r="D50" s="157"/>
      <c r="E50" s="11"/>
    </row>
    <row r="51" spans="1:5">
      <c r="A51" s="50" t="s">
        <v>128</v>
      </c>
      <c r="B51" s="154"/>
      <c r="C51" s="155"/>
      <c r="D51" s="154"/>
      <c r="E51" s="11"/>
    </row>
    <row r="52" spans="1:5">
      <c r="A52" s="50" t="s">
        <v>129</v>
      </c>
      <c r="B52" s="49"/>
      <c r="C52" s="23"/>
      <c r="D52" s="49"/>
      <c r="E52" s="11"/>
    </row>
    <row r="53" spans="1:5">
      <c r="A53" s="50" t="s">
        <v>130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22990077</v>
      </c>
      <c r="C55" s="28"/>
      <c r="D55" s="27">
        <f>SUM(D37:D54)</f>
        <v>27482732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368796954</v>
      </c>
      <c r="C57" s="52"/>
      <c r="D57" s="51">
        <f>D55+D33</f>
        <v>350502356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131</v>
      </c>
      <c r="B62" s="49"/>
      <c r="C62" s="23"/>
      <c r="D62" s="49"/>
      <c r="E62" s="11"/>
    </row>
    <row r="63" spans="1:5">
      <c r="A63" s="50" t="s">
        <v>83</v>
      </c>
      <c r="B63" s="49">
        <v>23163560</v>
      </c>
      <c r="C63" s="23"/>
      <c r="D63" s="49">
        <v>21931785</v>
      </c>
      <c r="E63" s="11"/>
    </row>
    <row r="64" spans="1:5">
      <c r="A64" s="50" t="s">
        <v>84</v>
      </c>
      <c r="B64" s="49"/>
      <c r="C64" s="23"/>
      <c r="D64" s="49"/>
      <c r="E64" s="11"/>
    </row>
    <row r="65" spans="1:5">
      <c r="A65" s="50" t="s">
        <v>25</v>
      </c>
      <c r="B65" s="49">
        <v>139307700</v>
      </c>
      <c r="C65" s="23"/>
      <c r="D65" s="49">
        <v>136801997</v>
      </c>
      <c r="E65" s="11"/>
    </row>
    <row r="66" spans="1:5">
      <c r="A66" s="50" t="s">
        <v>85</v>
      </c>
      <c r="B66" s="49"/>
      <c r="C66" s="23"/>
      <c r="D66" s="49"/>
      <c r="E66" s="11"/>
    </row>
    <row r="67" spans="1:5">
      <c r="A67" s="50" t="s">
        <v>132</v>
      </c>
      <c r="B67" s="49"/>
      <c r="C67" s="23"/>
      <c r="D67" s="49"/>
      <c r="E67" s="11"/>
    </row>
    <row r="68" spans="1:5">
      <c r="A68" s="50" t="s">
        <v>133</v>
      </c>
      <c r="B68" s="49"/>
      <c r="C68" s="23"/>
      <c r="D68" s="49"/>
      <c r="E68" s="11"/>
    </row>
    <row r="69" spans="1:5">
      <c r="A69" s="50" t="s">
        <v>70</v>
      </c>
      <c r="B69" s="49">
        <v>1949901</v>
      </c>
      <c r="C69" s="23"/>
      <c r="D69" s="49">
        <v>1515780</v>
      </c>
      <c r="E69" s="11"/>
    </row>
    <row r="70" spans="1:5">
      <c r="A70" s="50" t="s">
        <v>86</v>
      </c>
      <c r="B70" s="49">
        <v>45637</v>
      </c>
      <c r="C70" s="23"/>
      <c r="D70" s="49">
        <v>80140</v>
      </c>
      <c r="E70" s="11"/>
    </row>
    <row r="71" spans="1:5">
      <c r="A71" s="50" t="s">
        <v>67</v>
      </c>
      <c r="B71" s="49">
        <v>142051958</v>
      </c>
      <c r="C71" s="23"/>
      <c r="D71" s="49">
        <v>142051958</v>
      </c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71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306518756</v>
      </c>
      <c r="C75" s="28"/>
      <c r="D75" s="27">
        <f>SUM(D62:D74)</f>
        <v>302381660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131</v>
      </c>
      <c r="B78" s="49"/>
      <c r="C78" s="23"/>
      <c r="D78" s="49"/>
      <c r="E78" s="11"/>
    </row>
    <row r="79" spans="1:5">
      <c r="A79" s="50" t="s">
        <v>83</v>
      </c>
      <c r="B79" s="49"/>
      <c r="C79" s="23"/>
      <c r="D79" s="49"/>
      <c r="E79" s="11"/>
    </row>
    <row r="80" spans="1:5">
      <c r="A80" s="50" t="s">
        <v>84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85</v>
      </c>
      <c r="B82" s="49"/>
      <c r="C82" s="23"/>
      <c r="D82" s="49"/>
      <c r="E82" s="11"/>
    </row>
    <row r="83" spans="1:5">
      <c r="A83" s="50" t="s">
        <v>132</v>
      </c>
      <c r="B83" s="49"/>
      <c r="C83" s="23"/>
      <c r="D83" s="49"/>
      <c r="E83" s="11"/>
    </row>
    <row r="84" spans="1:5">
      <c r="A84" s="50" t="s">
        <v>133</v>
      </c>
      <c r="B84" s="49"/>
      <c r="C84" s="23"/>
      <c r="D84" s="49"/>
      <c r="E84" s="11"/>
    </row>
    <row r="85" spans="1:5">
      <c r="A85" s="50" t="s">
        <v>67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71</v>
      </c>
      <c r="B88" s="18"/>
      <c r="C88" s="23"/>
      <c r="D88" s="18"/>
      <c r="E88" s="11"/>
    </row>
    <row r="89" spans="1:5">
      <c r="A89" s="50" t="s">
        <v>87</v>
      </c>
      <c r="B89" s="49"/>
      <c r="C89" s="23"/>
      <c r="D89" s="49"/>
      <c r="E89" s="11"/>
    </row>
    <row r="90" spans="1:5">
      <c r="A90" s="50" t="s">
        <v>88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0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306518756</v>
      </c>
      <c r="C94" s="52"/>
      <c r="D94" s="53">
        <f>D75+D92</f>
        <v>302381660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32500000</v>
      </c>
      <c r="C97" s="23"/>
      <c r="D97" s="49">
        <v>32500000</v>
      </c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>
        <v>395464</v>
      </c>
      <c r="C101" s="23"/>
      <c r="D101" s="49">
        <v>395464</v>
      </c>
      <c r="E101" s="11"/>
    </row>
    <row r="102" spans="1:5">
      <c r="A102" s="50" t="s">
        <v>89</v>
      </c>
      <c r="B102" s="49"/>
      <c r="C102" s="23"/>
      <c r="D102" s="49"/>
      <c r="E102" s="11"/>
    </row>
    <row r="103" spans="1:5">
      <c r="A103" s="50" t="s">
        <v>6</v>
      </c>
      <c r="B103" s="49">
        <v>34152367</v>
      </c>
      <c r="C103" s="23"/>
      <c r="D103" s="49">
        <v>34152367</v>
      </c>
      <c r="E103" s="11"/>
    </row>
    <row r="104" spans="1:5">
      <c r="A104" s="50" t="s">
        <v>107</v>
      </c>
      <c r="B104" s="49"/>
      <c r="C104" s="23"/>
      <c r="D104" s="49"/>
      <c r="E104" s="11"/>
    </row>
    <row r="105" spans="1:5">
      <c r="A105" s="19" t="s">
        <v>62</v>
      </c>
      <c r="B105" s="49">
        <v>-18927135</v>
      </c>
      <c r="C105" s="42"/>
      <c r="D105" s="49">
        <v>5781767</v>
      </c>
      <c r="E105" s="11"/>
    </row>
    <row r="106" spans="1:5">
      <c r="A106" s="19" t="s">
        <v>61</v>
      </c>
      <c r="B106" s="49">
        <v>14157502</v>
      </c>
      <c r="C106" s="23"/>
      <c r="D106" s="49">
        <v>-24708902</v>
      </c>
      <c r="E106" s="11"/>
    </row>
    <row r="107" spans="1:5" ht="18" customHeight="1">
      <c r="A107" s="19" t="s">
        <v>64</v>
      </c>
      <c r="B107" s="36">
        <f>SUM(B97:B106)</f>
        <v>62278198</v>
      </c>
      <c r="C107" s="37"/>
      <c r="D107" s="36">
        <f>SUM(D97:D106)</f>
        <v>48120696</v>
      </c>
      <c r="E107" s="11"/>
    </row>
    <row r="108" spans="1:5">
      <c r="A108" s="17" t="s">
        <v>59</v>
      </c>
      <c r="B108" s="49"/>
      <c r="C108" s="23"/>
      <c r="D108" s="49"/>
      <c r="E108" s="11"/>
    </row>
    <row r="109" spans="1:5">
      <c r="A109" s="19" t="s">
        <v>63</v>
      </c>
      <c r="B109" s="53">
        <f>SUM(B107:B108)</f>
        <v>62278198</v>
      </c>
      <c r="C109" s="52"/>
      <c r="D109" s="53">
        <f>SUM(D107:D108)</f>
        <v>48120696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368796954</v>
      </c>
      <c r="C111" s="52"/>
      <c r="D111" s="51">
        <f>D94+D109</f>
        <v>350502356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325" t="s">
        <v>108</v>
      </c>
      <c r="B116" s="325"/>
      <c r="C116" s="325"/>
      <c r="D116" s="325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zoomScaleNormal="100" workbookViewId="0">
      <selection activeCell="I24" sqref="I24"/>
    </sheetView>
  </sheetViews>
  <sheetFormatPr defaultColWidth="9.140625" defaultRowHeight="15"/>
  <cols>
    <col min="1" max="1" width="79.710937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6" width="11" style="11" bestFit="1" customWidth="1"/>
    <col min="7" max="16384" width="9.140625" style="11"/>
  </cols>
  <sheetData>
    <row r="1" spans="1:5">
      <c r="A1" s="31" t="s">
        <v>437</v>
      </c>
    </row>
    <row r="2" spans="1:5" ht="15.75" thickBot="1">
      <c r="A2" s="158" t="s">
        <v>226</v>
      </c>
    </row>
    <row r="3" spans="1:5">
      <c r="A3" s="31" t="s">
        <v>227</v>
      </c>
    </row>
    <row r="4" spans="1:5">
      <c r="A4" s="32" t="s">
        <v>223</v>
      </c>
    </row>
    <row r="5" spans="1:5">
      <c r="A5" s="13" t="s">
        <v>38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153</v>
      </c>
      <c r="B10" s="55">
        <v>145388246</v>
      </c>
      <c r="C10" s="34"/>
      <c r="D10" s="55">
        <v>176101684</v>
      </c>
      <c r="E10" s="33"/>
    </row>
    <row r="11" spans="1:5">
      <c r="A11" s="50" t="s">
        <v>155</v>
      </c>
      <c r="B11" s="55"/>
      <c r="C11" s="34"/>
      <c r="D11" s="55"/>
      <c r="E11" s="33"/>
    </row>
    <row r="12" spans="1:5">
      <c r="A12" s="50" t="s">
        <v>156</v>
      </c>
      <c r="B12" s="55"/>
      <c r="C12" s="34"/>
      <c r="D12" s="55"/>
      <c r="E12" s="33"/>
    </row>
    <row r="13" spans="1:5">
      <c r="A13" s="50" t="s">
        <v>157</v>
      </c>
      <c r="B13" s="55"/>
      <c r="C13" s="34"/>
      <c r="D13" s="55"/>
      <c r="E13" s="33"/>
    </row>
    <row r="14" spans="1:5">
      <c r="A14" s="50" t="s">
        <v>154</v>
      </c>
      <c r="B14" s="55"/>
      <c r="C14" s="34"/>
      <c r="D14" s="55">
        <v>3771763</v>
      </c>
      <c r="E14" s="33"/>
    </row>
    <row r="15" spans="1:5">
      <c r="A15" s="19" t="s">
        <v>40</v>
      </c>
      <c r="B15" s="55"/>
      <c r="C15" s="34"/>
      <c r="D15" s="55"/>
      <c r="E15" s="33"/>
    </row>
    <row r="16" spans="1:5" ht="29.2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>
        <v>-83822565</v>
      </c>
      <c r="C19" s="34"/>
      <c r="D19" s="55">
        <v>-162996132</v>
      </c>
      <c r="E19" s="33"/>
    </row>
    <row r="20" spans="1:5">
      <c r="A20" s="50" t="s">
        <v>94</v>
      </c>
      <c r="B20" s="55"/>
      <c r="C20" s="34"/>
      <c r="D20" s="55"/>
      <c r="E20" s="33"/>
    </row>
    <row r="21" spans="1:5">
      <c r="A21" s="19" t="s">
        <v>68</v>
      </c>
      <c r="B21" s="33"/>
      <c r="C21" s="34"/>
      <c r="D21" s="33"/>
      <c r="E21" s="33"/>
    </row>
    <row r="22" spans="1:5">
      <c r="A22" s="50" t="s">
        <v>95</v>
      </c>
      <c r="B22" s="55">
        <v>-11085001</v>
      </c>
      <c r="C22" s="34"/>
      <c r="D22" s="55">
        <v>-12577060</v>
      </c>
      <c r="E22" s="33"/>
    </row>
    <row r="23" spans="1:5">
      <c r="A23" s="50" t="s">
        <v>96</v>
      </c>
      <c r="B23" s="55">
        <v>-1855402</v>
      </c>
      <c r="C23" s="34"/>
      <c r="D23" s="55">
        <v>-2091556</v>
      </c>
      <c r="E23" s="33"/>
    </row>
    <row r="24" spans="1:5">
      <c r="A24" s="50" t="s">
        <v>98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58</v>
      </c>
      <c r="B26" s="55">
        <v>-5496547</v>
      </c>
      <c r="C26" s="34"/>
      <c r="D26" s="55">
        <v>-6807550</v>
      </c>
      <c r="E26" s="33"/>
    </row>
    <row r="27" spans="1:5">
      <c r="A27" s="19" t="s">
        <v>45</v>
      </c>
      <c r="B27" s="55">
        <v>-23939378</v>
      </c>
      <c r="C27" s="34"/>
      <c r="D27" s="55">
        <v>-19232940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99</v>
      </c>
      <c r="B29" s="55"/>
      <c r="C29" s="34"/>
      <c r="D29" s="55"/>
      <c r="E29" s="33"/>
    </row>
    <row r="30" spans="1:5" ht="15" customHeight="1">
      <c r="A30" s="50" t="s">
        <v>97</v>
      </c>
      <c r="B30" s="55"/>
      <c r="C30" s="34"/>
      <c r="D30" s="55"/>
      <c r="E30" s="33"/>
    </row>
    <row r="31" spans="1:5" ht="15" customHeight="1">
      <c r="A31" s="50" t="s">
        <v>106</v>
      </c>
      <c r="B31" s="55"/>
      <c r="C31" s="34"/>
      <c r="D31" s="55"/>
      <c r="E31" s="33"/>
    </row>
    <row r="32" spans="1:5" ht="15" customHeight="1">
      <c r="A32" s="50" t="s">
        <v>100</v>
      </c>
      <c r="B32" s="55"/>
      <c r="C32" s="34"/>
      <c r="D32" s="55"/>
      <c r="E32" s="33"/>
    </row>
    <row r="33" spans="1:5" ht="15" customHeight="1">
      <c r="A33" s="50" t="s">
        <v>105</v>
      </c>
      <c r="B33" s="55"/>
      <c r="C33" s="34"/>
      <c r="D33" s="55"/>
      <c r="E33" s="33"/>
    </row>
    <row r="34" spans="1:5" ht="15" customHeight="1">
      <c r="A34" s="50" t="s">
        <v>101</v>
      </c>
      <c r="B34" s="55"/>
      <c r="C34" s="34"/>
      <c r="D34" s="55">
        <v>5</v>
      </c>
      <c r="E34" s="33"/>
    </row>
    <row r="35" spans="1:5" ht="29.25">
      <c r="A35" s="19" t="s">
        <v>46</v>
      </c>
      <c r="B35" s="55"/>
      <c r="C35" s="34"/>
      <c r="D35" s="55"/>
      <c r="E35" s="33"/>
    </row>
    <row r="36" spans="1:5">
      <c r="A36" s="19" t="s">
        <v>69</v>
      </c>
      <c r="B36" s="33"/>
      <c r="C36" s="57"/>
      <c r="D36" s="33"/>
      <c r="E36" s="33"/>
    </row>
    <row r="37" spans="1:5">
      <c r="A37" s="50" t="s">
        <v>102</v>
      </c>
      <c r="B37" s="55">
        <v>-1904953</v>
      </c>
      <c r="C37" s="34"/>
      <c r="D37" s="55">
        <v>-606516</v>
      </c>
      <c r="E37" s="33"/>
    </row>
    <row r="38" spans="1:5" ht="30">
      <c r="A38" s="50" t="s">
        <v>104</v>
      </c>
      <c r="B38" s="55"/>
      <c r="C38" s="34"/>
      <c r="D38" s="55"/>
      <c r="E38" s="33"/>
    </row>
    <row r="39" spans="1:5">
      <c r="A39" s="50" t="s">
        <v>103</v>
      </c>
      <c r="B39" s="55">
        <v>-588872</v>
      </c>
      <c r="C39" s="34"/>
      <c r="D39" s="55">
        <v>-270600</v>
      </c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95" t="s">
        <v>134</v>
      </c>
      <c r="B41" s="55"/>
      <c r="C41" s="34"/>
      <c r="D41" s="55"/>
      <c r="E41" s="33"/>
    </row>
    <row r="42" spans="1:5">
      <c r="A42" s="19" t="s">
        <v>48</v>
      </c>
      <c r="B42" s="38">
        <f>SUM(B9:B41)</f>
        <v>16695528</v>
      </c>
      <c r="C42" s="39"/>
      <c r="D42" s="38">
        <f>SUM(D9:D41)</f>
        <v>-24708902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>
        <v>-2538026</v>
      </c>
      <c r="C44" s="34"/>
      <c r="D44" s="55">
        <v>0</v>
      </c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65</v>
      </c>
      <c r="B46" s="55"/>
      <c r="C46" s="34"/>
      <c r="D46" s="55"/>
      <c r="E46" s="33"/>
    </row>
    <row r="47" spans="1:5">
      <c r="A47" s="19" t="s">
        <v>90</v>
      </c>
      <c r="B47" s="58">
        <f>SUM(B42:B46)</f>
        <v>14157502</v>
      </c>
      <c r="C47" s="44"/>
      <c r="D47" s="58">
        <f>SUM(D42:D46)</f>
        <v>-24708902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1" t="s">
        <v>91</v>
      </c>
      <c r="B49" s="35"/>
      <c r="C49" s="35"/>
      <c r="D49" s="35"/>
      <c r="E49" s="45"/>
    </row>
    <row r="50" spans="1:5">
      <c r="A50" s="50" t="s">
        <v>53</v>
      </c>
      <c r="B50" s="56"/>
      <c r="C50" s="35"/>
      <c r="D50" s="56"/>
      <c r="E50" s="33"/>
    </row>
    <row r="51" spans="1:5">
      <c r="A51" s="50" t="s">
        <v>54</v>
      </c>
      <c r="B51" s="56"/>
      <c r="C51" s="35"/>
      <c r="D51" s="56"/>
      <c r="E51" s="33"/>
    </row>
    <row r="52" spans="1:5">
      <c r="A52" s="50" t="s">
        <v>55</v>
      </c>
      <c r="B52" s="56"/>
      <c r="C52" s="35"/>
      <c r="D52" s="56"/>
      <c r="E52" s="40"/>
    </row>
    <row r="53" spans="1:5" ht="15" customHeight="1">
      <c r="A53" s="50" t="s">
        <v>56</v>
      </c>
      <c r="B53" s="56"/>
      <c r="C53" s="35"/>
      <c r="D53" s="56"/>
      <c r="E53" s="46"/>
    </row>
    <row r="54" spans="1:5">
      <c r="A54" s="96" t="s">
        <v>18</v>
      </c>
      <c r="B54" s="56"/>
      <c r="C54" s="35"/>
      <c r="D54" s="56"/>
      <c r="E54" s="1"/>
    </row>
    <row r="55" spans="1:5">
      <c r="A55" s="61" t="s">
        <v>92</v>
      </c>
      <c r="B55" s="62">
        <f>SUM(B50:B54)</f>
        <v>0</v>
      </c>
      <c r="C55" s="63"/>
      <c r="D55" s="62">
        <f>SUM(D50:D54)</f>
        <v>0</v>
      </c>
      <c r="E55" s="46"/>
    </row>
    <row r="56" spans="1:5">
      <c r="A56" s="64"/>
      <c r="B56" s="66"/>
      <c r="C56" s="67"/>
      <c r="D56" s="66"/>
      <c r="E56" s="46"/>
    </row>
    <row r="57" spans="1:5" ht="15.75" thickBot="1">
      <c r="A57" s="61" t="s">
        <v>93</v>
      </c>
      <c r="B57" s="68">
        <f>B47+B55</f>
        <v>14157502</v>
      </c>
      <c r="C57" s="69"/>
      <c r="D57" s="68">
        <f>D47+D55</f>
        <v>-24708902</v>
      </c>
      <c r="E57" s="46"/>
    </row>
    <row r="58" spans="1:5" ht="15.75" thickTop="1">
      <c r="A58" s="64"/>
      <c r="B58" s="66"/>
      <c r="C58" s="67"/>
      <c r="D58" s="66"/>
      <c r="E58" s="46"/>
    </row>
    <row r="59" spans="1:5">
      <c r="A59" s="70" t="s">
        <v>57</v>
      </c>
      <c r="B59" s="66"/>
      <c r="C59" s="67"/>
      <c r="D59" s="66"/>
      <c r="E59" s="47"/>
    </row>
    <row r="60" spans="1:5">
      <c r="A60" s="64" t="s">
        <v>51</v>
      </c>
      <c r="B60" s="55"/>
      <c r="C60" s="33"/>
      <c r="D60" s="55"/>
      <c r="E60" s="47"/>
    </row>
    <row r="61" spans="1:5">
      <c r="A61" s="64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135</v>
      </c>
      <c r="B64" s="4"/>
      <c r="C64" s="4"/>
      <c r="D64" s="4"/>
      <c r="E64" s="47"/>
    </row>
    <row r="65" spans="1:5">
      <c r="A65" s="71"/>
      <c r="B65" s="2"/>
      <c r="C65" s="2"/>
      <c r="D65" s="2"/>
      <c r="E65" s="48"/>
    </row>
  </sheetData>
  <pageMargins left="1.1023622047244095" right="1.1023622047244095" top="1.1417322834645669" bottom="1.1417322834645669" header="0.31496062992125984" footer="0.31496062992125984"/>
  <pageSetup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8"/>
  <sheetViews>
    <sheetView workbookViewId="0">
      <selection sqref="A1:A5"/>
    </sheetView>
  </sheetViews>
  <sheetFormatPr defaultColWidth="9.140625" defaultRowHeight="15"/>
  <cols>
    <col min="1" max="1" width="118" style="99" customWidth="1"/>
    <col min="2" max="2" width="18.7109375" style="99" customWidth="1"/>
    <col min="3" max="3" width="2.7109375" style="100" customWidth="1"/>
    <col min="4" max="4" width="18.7109375" style="99" customWidth="1"/>
    <col min="5" max="5" width="10.7109375" style="99" customWidth="1"/>
    <col min="6" max="6" width="10.140625" style="99" customWidth="1"/>
    <col min="7" max="7" width="10.7109375" style="99" customWidth="1"/>
    <col min="8" max="8" width="11.5703125" style="99" customWidth="1"/>
    <col min="9" max="9" width="84.28515625" style="99" customWidth="1"/>
    <col min="10" max="16384" width="9.140625" style="99"/>
  </cols>
  <sheetData>
    <row r="1" spans="1:7">
      <c r="A1" s="31" t="s">
        <v>73</v>
      </c>
    </row>
    <row r="2" spans="1:7" ht="15.75" thickBot="1">
      <c r="A2" s="153" t="s">
        <v>221</v>
      </c>
    </row>
    <row r="3" spans="1:7">
      <c r="A3" s="32" t="s">
        <v>222</v>
      </c>
    </row>
    <row r="4" spans="1:7" ht="15.75" customHeight="1">
      <c r="A4" s="32" t="s">
        <v>223</v>
      </c>
    </row>
    <row r="5" spans="1:7" ht="15.75" customHeight="1">
      <c r="A5" s="13" t="s">
        <v>38</v>
      </c>
    </row>
    <row r="6" spans="1:7" ht="15.75" customHeight="1">
      <c r="A6" s="118"/>
    </row>
    <row r="7" spans="1:7" ht="15" customHeight="1">
      <c r="A7" s="326"/>
      <c r="B7" s="129" t="s">
        <v>9</v>
      </c>
      <c r="C7" s="129"/>
      <c r="D7" s="129" t="s">
        <v>9</v>
      </c>
    </row>
    <row r="8" spans="1:7" ht="15" customHeight="1">
      <c r="A8" s="326"/>
      <c r="B8" s="129" t="s">
        <v>10</v>
      </c>
      <c r="C8" s="129"/>
      <c r="D8" s="129" t="s">
        <v>11</v>
      </c>
    </row>
    <row r="9" spans="1:7">
      <c r="A9" s="128"/>
    </row>
    <row r="10" spans="1:7">
      <c r="A10" s="127" t="s">
        <v>165</v>
      </c>
    </row>
    <row r="11" spans="1:7">
      <c r="A11" s="50" t="s">
        <v>153</v>
      </c>
      <c r="B11" s="55"/>
      <c r="C11" s="34"/>
      <c r="D11" s="55"/>
      <c r="F11" s="11"/>
      <c r="G11" s="11"/>
    </row>
    <row r="12" spans="1:7">
      <c r="A12" s="50" t="s">
        <v>155</v>
      </c>
      <c r="B12" s="55"/>
      <c r="C12" s="34"/>
      <c r="D12" s="55"/>
      <c r="F12" s="11"/>
      <c r="G12" s="11"/>
    </row>
    <row r="13" spans="1:7">
      <c r="A13" s="50" t="s">
        <v>156</v>
      </c>
      <c r="B13" s="55"/>
      <c r="C13" s="34"/>
      <c r="D13" s="55"/>
      <c r="F13" s="11"/>
      <c r="G13" s="11"/>
    </row>
    <row r="14" spans="1:7">
      <c r="A14" s="50" t="s">
        <v>157</v>
      </c>
      <c r="B14" s="55"/>
      <c r="C14" s="34"/>
      <c r="D14" s="55"/>
      <c r="F14" s="11"/>
      <c r="G14" s="11"/>
    </row>
    <row r="15" spans="1:7">
      <c r="A15" s="50" t="s">
        <v>154</v>
      </c>
      <c r="B15" s="55"/>
      <c r="C15" s="34"/>
      <c r="D15" s="55"/>
      <c r="F15" s="11"/>
      <c r="G15" s="11"/>
    </row>
    <row r="16" spans="1:7">
      <c r="A16" s="127" t="s">
        <v>164</v>
      </c>
      <c r="B16" s="114"/>
      <c r="C16" s="115"/>
      <c r="D16" s="114"/>
    </row>
    <row r="17" spans="1:9">
      <c r="A17" s="127" t="s">
        <v>163</v>
      </c>
      <c r="B17" s="120">
        <f>SUM(B11:B16)</f>
        <v>0</v>
      </c>
      <c r="C17" s="120"/>
      <c r="D17" s="120">
        <f>SUM(D11:D16)</f>
        <v>0</v>
      </c>
    </row>
    <row r="18" spans="1:9">
      <c r="A18" s="127"/>
      <c r="B18" s="115"/>
      <c r="C18" s="115"/>
      <c r="D18" s="115"/>
    </row>
    <row r="19" spans="1:9">
      <c r="A19" s="127" t="s">
        <v>162</v>
      </c>
      <c r="B19" s="126"/>
      <c r="C19" s="115"/>
      <c r="D19" s="126"/>
    </row>
    <row r="20" spans="1:9">
      <c r="A20" s="127" t="s">
        <v>161</v>
      </c>
      <c r="B20" s="126"/>
      <c r="C20" s="115"/>
      <c r="D20" s="126"/>
    </row>
    <row r="21" spans="1:9">
      <c r="A21" s="127" t="s">
        <v>8</v>
      </c>
      <c r="B21" s="124"/>
      <c r="C21" s="124"/>
      <c r="D21" s="115"/>
    </row>
    <row r="22" spans="1:9">
      <c r="A22" s="50" t="s">
        <v>160</v>
      </c>
      <c r="B22" s="123"/>
      <c r="C22" s="124"/>
      <c r="D22" s="126"/>
    </row>
    <row r="23" spans="1:9">
      <c r="A23" s="50" t="s">
        <v>99</v>
      </c>
      <c r="B23" s="123"/>
      <c r="C23" s="124"/>
      <c r="D23" s="126"/>
      <c r="I23" s="50"/>
    </row>
    <row r="24" spans="1:9">
      <c r="A24" s="50" t="s">
        <v>97</v>
      </c>
      <c r="B24" s="123"/>
      <c r="C24" s="124"/>
      <c r="D24" s="126"/>
      <c r="I24" s="50"/>
    </row>
    <row r="25" spans="1:9">
      <c r="A25" s="50" t="s">
        <v>106</v>
      </c>
      <c r="B25" s="123"/>
      <c r="C25" s="124"/>
      <c r="D25" s="126"/>
      <c r="I25" s="50"/>
    </row>
    <row r="26" spans="1:9">
      <c r="A26" s="50" t="s">
        <v>100</v>
      </c>
      <c r="B26" s="123"/>
      <c r="C26" s="124"/>
      <c r="D26" s="126"/>
    </row>
    <row r="27" spans="1:9">
      <c r="A27" s="50" t="s">
        <v>105</v>
      </c>
      <c r="B27" s="123"/>
      <c r="C27" s="124"/>
      <c r="D27" s="126"/>
    </row>
    <row r="28" spans="1:9">
      <c r="A28" s="50" t="s">
        <v>101</v>
      </c>
      <c r="B28" s="123"/>
      <c r="C28" s="124"/>
      <c r="D28" s="126"/>
    </row>
    <row r="29" spans="1:9">
      <c r="A29" s="127" t="s">
        <v>46</v>
      </c>
      <c r="B29" s="123"/>
      <c r="C29" s="124"/>
      <c r="D29" s="126"/>
    </row>
    <row r="30" spans="1:9">
      <c r="A30" s="127" t="s">
        <v>159</v>
      </c>
      <c r="B30" s="124"/>
      <c r="C30" s="124"/>
      <c r="D30" s="115"/>
    </row>
    <row r="31" spans="1:9">
      <c r="A31" s="50" t="s">
        <v>102</v>
      </c>
      <c r="B31" s="123"/>
      <c r="C31" s="124"/>
      <c r="D31" s="126"/>
    </row>
    <row r="32" spans="1:9">
      <c r="A32" s="50" t="s">
        <v>104</v>
      </c>
      <c r="B32" s="123"/>
      <c r="C32" s="124"/>
      <c r="D32" s="126"/>
    </row>
    <row r="33" spans="1:4">
      <c r="A33" s="50" t="s">
        <v>103</v>
      </c>
      <c r="B33" s="123"/>
      <c r="C33" s="124"/>
      <c r="D33" s="126"/>
    </row>
    <row r="34" spans="1:4">
      <c r="A34" s="125" t="s">
        <v>158</v>
      </c>
      <c r="B34" s="123"/>
      <c r="C34" s="124"/>
      <c r="D34" s="123"/>
    </row>
    <row r="35" spans="1:4">
      <c r="A35" s="19" t="s">
        <v>134</v>
      </c>
      <c r="B35" s="122"/>
      <c r="C35" s="99"/>
      <c r="D35" s="122"/>
    </row>
    <row r="36" spans="1:4">
      <c r="A36" s="121" t="s">
        <v>48</v>
      </c>
      <c r="B36" s="119">
        <f>SUM(B17:B35)</f>
        <v>0</v>
      </c>
      <c r="C36" s="120"/>
      <c r="D36" s="119">
        <f>SUM(D17:D35)</f>
        <v>0</v>
      </c>
    </row>
    <row r="37" spans="1:4">
      <c r="A37" s="19" t="s">
        <v>4</v>
      </c>
      <c r="B37" s="117"/>
      <c r="C37" s="115"/>
      <c r="D37" s="117"/>
    </row>
    <row r="38" spans="1:4">
      <c r="A38" s="50" t="s">
        <v>49</v>
      </c>
      <c r="B38" s="116"/>
      <c r="C38" s="115"/>
      <c r="D38" s="116"/>
    </row>
    <row r="39" spans="1:4">
      <c r="A39" s="50" t="s">
        <v>50</v>
      </c>
      <c r="B39" s="116"/>
      <c r="C39" s="115"/>
      <c r="D39" s="116"/>
    </row>
    <row r="40" spans="1:4">
      <c r="A40" s="50" t="s">
        <v>65</v>
      </c>
      <c r="B40" s="114"/>
      <c r="C40" s="115"/>
      <c r="D40" s="114"/>
    </row>
    <row r="41" spans="1:4" ht="15.75" thickBot="1">
      <c r="A41" s="19" t="s">
        <v>90</v>
      </c>
      <c r="B41" s="112">
        <f>SUM(B36:B40)</f>
        <v>0</v>
      </c>
      <c r="C41" s="113"/>
      <c r="D41" s="112">
        <f>SUM(D36:D40)</f>
        <v>0</v>
      </c>
    </row>
    <row r="42" spans="1:4" ht="16.5" thickTop="1" thickBot="1">
      <c r="A42" s="59"/>
      <c r="B42" s="60"/>
      <c r="C42" s="60"/>
      <c r="D42" s="60"/>
    </row>
    <row r="43" spans="1:4" ht="15.75" thickTop="1">
      <c r="A43" s="108" t="s">
        <v>91</v>
      </c>
      <c r="B43" s="35"/>
      <c r="C43" s="35"/>
      <c r="D43" s="35"/>
    </row>
    <row r="44" spans="1:4">
      <c r="A44" s="50" t="s">
        <v>53</v>
      </c>
      <c r="B44" s="111"/>
      <c r="C44" s="35"/>
      <c r="D44" s="111"/>
    </row>
    <row r="45" spans="1:4">
      <c r="A45" s="50" t="s">
        <v>54</v>
      </c>
      <c r="B45" s="111"/>
      <c r="C45" s="35"/>
      <c r="D45" s="111"/>
    </row>
    <row r="46" spans="1:4">
      <c r="A46" s="50" t="s">
        <v>55</v>
      </c>
      <c r="B46" s="111"/>
      <c r="C46" s="35"/>
      <c r="D46" s="111"/>
    </row>
    <row r="47" spans="1:4">
      <c r="A47" s="50" t="s">
        <v>56</v>
      </c>
      <c r="B47" s="111"/>
      <c r="C47" s="35"/>
      <c r="D47" s="111"/>
    </row>
    <row r="48" spans="1:4">
      <c r="A48" s="50" t="s">
        <v>18</v>
      </c>
      <c r="B48" s="111"/>
      <c r="C48" s="35"/>
      <c r="D48" s="111"/>
    </row>
    <row r="49" spans="1:4">
      <c r="A49" s="108" t="s">
        <v>92</v>
      </c>
      <c r="B49" s="109">
        <f>SUM(B44:B48)</f>
        <v>0</v>
      </c>
      <c r="C49" s="110"/>
      <c r="D49" s="109">
        <f>SUM(D44:D48)</f>
        <v>0</v>
      </c>
    </row>
    <row r="50" spans="1:4">
      <c r="A50" s="102"/>
      <c r="B50" s="103"/>
      <c r="C50" s="104"/>
      <c r="D50" s="103"/>
    </row>
    <row r="51" spans="1:4" ht="15.75" thickBot="1">
      <c r="A51" s="108" t="s">
        <v>93</v>
      </c>
      <c r="B51" s="106">
        <f>B41+B49</f>
        <v>0</v>
      </c>
      <c r="C51" s="107"/>
      <c r="D51" s="106">
        <f>D41+D49</f>
        <v>0</v>
      </c>
    </row>
    <row r="52" spans="1:4" ht="15.75" thickTop="1">
      <c r="A52" s="102"/>
      <c r="B52" s="103"/>
      <c r="C52" s="104"/>
      <c r="D52" s="103"/>
    </row>
    <row r="53" spans="1:4">
      <c r="A53" s="105" t="s">
        <v>57</v>
      </c>
      <c r="B53" s="103"/>
      <c r="C53" s="104"/>
      <c r="D53" s="103"/>
    </row>
    <row r="54" spans="1:4">
      <c r="A54" s="102" t="s">
        <v>51</v>
      </c>
      <c r="B54" s="101"/>
      <c r="C54" s="33"/>
      <c r="D54" s="101"/>
    </row>
    <row r="55" spans="1:4">
      <c r="A55" s="102" t="s">
        <v>52</v>
      </c>
      <c r="B55" s="101"/>
      <c r="C55" s="33"/>
      <c r="D55" s="101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9" t="s">
        <v>135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72"/>
  <sheetViews>
    <sheetView showGridLines="0" topLeftCell="B1" zoomScaleNormal="100" workbookViewId="0">
      <selection activeCell="L68" sqref="L68"/>
    </sheetView>
  </sheetViews>
  <sheetFormatPr defaultColWidth="9.140625" defaultRowHeight="15"/>
  <cols>
    <col min="1" max="1" width="9.7109375" style="11" customWidth="1"/>
    <col min="2" max="2" width="86.425781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7" width="9.85546875" style="11" bestFit="1" customWidth="1"/>
    <col min="8" max="16384" width="9.140625" style="11"/>
  </cols>
  <sheetData>
    <row r="1" spans="2:7">
      <c r="B1" s="31" t="s">
        <v>437</v>
      </c>
    </row>
    <row r="2" spans="2:7" ht="15.75" thickBot="1">
      <c r="B2" s="158" t="s">
        <v>226</v>
      </c>
    </row>
    <row r="3" spans="2:7">
      <c r="B3" s="31" t="s">
        <v>227</v>
      </c>
    </row>
    <row r="4" spans="2:7">
      <c r="B4" s="32" t="s">
        <v>223</v>
      </c>
    </row>
    <row r="5" spans="2:7">
      <c r="B5" s="13" t="s">
        <v>38</v>
      </c>
      <c r="C5" s="16"/>
      <c r="D5" s="22"/>
      <c r="E5" s="16"/>
    </row>
    <row r="6" spans="2:7">
      <c r="B6" s="32"/>
      <c r="C6" s="16"/>
      <c r="D6" s="22"/>
      <c r="E6" s="16"/>
    </row>
    <row r="7" spans="2:7">
      <c r="B7" s="327"/>
      <c r="C7" s="12" t="s">
        <v>9</v>
      </c>
      <c r="D7" s="12"/>
      <c r="E7" s="12" t="s">
        <v>9</v>
      </c>
    </row>
    <row r="8" spans="2:7" ht="14.1" customHeight="1">
      <c r="B8" s="327"/>
      <c r="C8" s="12" t="s">
        <v>10</v>
      </c>
      <c r="D8" s="12"/>
      <c r="E8" s="12" t="s">
        <v>11</v>
      </c>
    </row>
    <row r="9" spans="2:7" ht="14.1" customHeight="1">
      <c r="B9" s="30"/>
      <c r="C9" s="16"/>
      <c r="D9" s="22"/>
      <c r="E9" s="16"/>
    </row>
    <row r="10" spans="2:7" ht="14.1" customHeight="1">
      <c r="B10" s="19" t="s">
        <v>198</v>
      </c>
      <c r="C10" s="151"/>
      <c r="D10" s="152"/>
      <c r="E10" s="151"/>
    </row>
    <row r="11" spans="2:7" ht="14.1" customHeight="1">
      <c r="B11" s="17" t="s">
        <v>220</v>
      </c>
      <c r="C11" s="18">
        <v>14157502</v>
      </c>
      <c r="D11" s="23"/>
      <c r="E11" s="18">
        <v>-24708902</v>
      </c>
      <c r="G11" s="314"/>
    </row>
    <row r="12" spans="2:7" ht="14.1" customHeight="1">
      <c r="B12" s="150" t="s">
        <v>219</v>
      </c>
      <c r="C12" s="18"/>
      <c r="D12" s="23"/>
      <c r="E12" s="18"/>
    </row>
    <row r="13" spans="2:7" ht="14.1" customHeight="1">
      <c r="B13" s="148" t="s">
        <v>218</v>
      </c>
      <c r="C13" s="18"/>
      <c r="D13" s="23"/>
      <c r="E13" s="18"/>
    </row>
    <row r="14" spans="2:7" ht="14.1" customHeight="1">
      <c r="B14" s="148" t="s">
        <v>217</v>
      </c>
      <c r="C14" s="18"/>
      <c r="D14" s="23"/>
      <c r="E14" s="18"/>
    </row>
    <row r="15" spans="2:7">
      <c r="B15" s="149" t="s">
        <v>58</v>
      </c>
      <c r="C15" s="18">
        <v>5496547</v>
      </c>
      <c r="D15" s="23"/>
      <c r="E15" s="18">
        <v>6807550</v>
      </c>
      <c r="G15" s="314"/>
    </row>
    <row r="16" spans="2:7">
      <c r="B16" s="148" t="s">
        <v>44</v>
      </c>
      <c r="C16" s="18"/>
      <c r="D16" s="23"/>
      <c r="E16" s="18"/>
    </row>
    <row r="17" spans="2:5">
      <c r="B17" s="148" t="s">
        <v>216</v>
      </c>
      <c r="C17" s="18"/>
      <c r="D17" s="23"/>
      <c r="E17" s="18"/>
    </row>
    <row r="18" spans="2:5">
      <c r="B18" s="148" t="s">
        <v>215</v>
      </c>
      <c r="C18" s="18"/>
      <c r="D18" s="23"/>
      <c r="E18" s="18"/>
    </row>
    <row r="19" spans="2:5">
      <c r="B19" s="148" t="s">
        <v>214</v>
      </c>
      <c r="C19" s="18"/>
      <c r="D19" s="23"/>
      <c r="E19" s="18"/>
    </row>
    <row r="20" spans="2:5">
      <c r="B20" s="148" t="s">
        <v>213</v>
      </c>
      <c r="C20" s="18"/>
      <c r="D20" s="42"/>
      <c r="E20" s="41"/>
    </row>
    <row r="21" spans="2:5">
      <c r="B21" s="148" t="s">
        <v>212</v>
      </c>
      <c r="C21" s="18"/>
      <c r="D21" s="42"/>
      <c r="E21" s="41"/>
    </row>
    <row r="22" spans="2:5">
      <c r="B22" s="148" t="s">
        <v>171</v>
      </c>
      <c r="C22" s="18"/>
      <c r="D22" s="42"/>
      <c r="E22" s="41"/>
    </row>
    <row r="23" spans="2:5">
      <c r="B23" s="148" t="s">
        <v>171</v>
      </c>
      <c r="C23" s="18"/>
      <c r="D23" s="42"/>
      <c r="E23" s="41"/>
    </row>
    <row r="24" spans="2:5">
      <c r="B24" s="148"/>
      <c r="C24" s="18"/>
      <c r="D24" s="23"/>
      <c r="E24" s="18"/>
    </row>
    <row r="25" spans="2:5" ht="14.1" customHeight="1">
      <c r="B25" s="17" t="s">
        <v>211</v>
      </c>
      <c r="C25" s="18"/>
      <c r="D25" s="23"/>
      <c r="E25" s="18"/>
    </row>
    <row r="26" spans="2:5" ht="14.1" customHeight="1">
      <c r="B26" s="148" t="s">
        <v>210</v>
      </c>
      <c r="C26" s="18"/>
      <c r="D26" s="23"/>
      <c r="E26" s="18"/>
    </row>
    <row r="27" spans="2:5">
      <c r="B27" s="148" t="s">
        <v>209</v>
      </c>
      <c r="C27" s="18"/>
      <c r="D27" s="23"/>
      <c r="E27" s="18"/>
    </row>
    <row r="28" spans="2:5">
      <c r="B28" s="148" t="s">
        <v>208</v>
      </c>
      <c r="C28" s="18"/>
      <c r="D28" s="23"/>
      <c r="E28" s="18"/>
    </row>
    <row r="29" spans="2:5">
      <c r="B29" s="148" t="s">
        <v>171</v>
      </c>
      <c r="C29" s="18"/>
      <c r="D29" s="23"/>
      <c r="E29" s="18"/>
    </row>
    <row r="30" spans="2:5">
      <c r="B30" s="148"/>
      <c r="C30" s="18"/>
      <c r="D30" s="23"/>
      <c r="E30" s="18"/>
    </row>
    <row r="31" spans="2:5" ht="14.1" customHeight="1">
      <c r="B31" s="17" t="s">
        <v>207</v>
      </c>
      <c r="C31" s="18"/>
      <c r="D31" s="23"/>
      <c r="E31" s="18"/>
    </row>
    <row r="32" spans="2:5">
      <c r="B32" s="148" t="s">
        <v>206</v>
      </c>
      <c r="C32" s="18">
        <v>-21132449</v>
      </c>
      <c r="D32" s="23"/>
      <c r="E32" s="18">
        <v>-34646215</v>
      </c>
    </row>
    <row r="33" spans="2:7" ht="14.25" customHeight="1">
      <c r="B33" s="148" t="s">
        <v>205</v>
      </c>
      <c r="C33" s="18">
        <v>-9038952</v>
      </c>
      <c r="D33" s="23"/>
      <c r="E33" s="18">
        <v>48031774</v>
      </c>
    </row>
    <row r="34" spans="2:7" ht="14.25" customHeight="1">
      <c r="B34" s="148" t="s">
        <v>204</v>
      </c>
      <c r="C34" s="18">
        <v>4137096</v>
      </c>
      <c r="D34" s="23"/>
      <c r="E34" s="18">
        <v>8025887</v>
      </c>
      <c r="G34" s="314"/>
    </row>
    <row r="35" spans="2:7">
      <c r="B35" s="148" t="s">
        <v>203</v>
      </c>
      <c r="C35" s="18"/>
      <c r="D35" s="23"/>
      <c r="E35" s="18"/>
    </row>
    <row r="36" spans="2:7" ht="14.1" customHeight="1">
      <c r="B36" s="148" t="s">
        <v>171</v>
      </c>
      <c r="C36" s="18"/>
      <c r="D36" s="23"/>
      <c r="E36" s="18"/>
    </row>
    <row r="37" spans="2:7">
      <c r="B37" s="19" t="s">
        <v>191</v>
      </c>
      <c r="C37" s="36">
        <f>SUM(C11:C36)</f>
        <v>-6380256</v>
      </c>
      <c r="D37" s="37"/>
      <c r="E37" s="36">
        <f>SUM(E11:E36)</f>
        <v>3510094</v>
      </c>
    </row>
    <row r="38" spans="2:7">
      <c r="B38" s="136"/>
      <c r="C38" s="18"/>
      <c r="D38" s="23"/>
      <c r="E38" s="18"/>
    </row>
    <row r="39" spans="2:7">
      <c r="B39" s="19" t="s">
        <v>190</v>
      </c>
      <c r="C39" s="18"/>
      <c r="D39" s="23"/>
      <c r="E39" s="18"/>
    </row>
    <row r="40" spans="2:7" ht="14.1" customHeight="1">
      <c r="B40" s="148" t="s">
        <v>189</v>
      </c>
      <c r="C40" s="18">
        <v>-1003890</v>
      </c>
      <c r="D40" s="23"/>
      <c r="E40" s="18">
        <v>-252532</v>
      </c>
      <c r="G40" s="315"/>
    </row>
    <row r="41" spans="2:7">
      <c r="B41" s="148" t="s">
        <v>188</v>
      </c>
      <c r="C41" s="18"/>
      <c r="D41" s="23"/>
      <c r="E41" s="18"/>
    </row>
    <row r="42" spans="2:7" ht="14.1" customHeight="1">
      <c r="B42" s="148" t="s">
        <v>187</v>
      </c>
      <c r="C42" s="18"/>
      <c r="D42" s="23"/>
      <c r="E42" s="18"/>
    </row>
    <row r="43" spans="2:7" ht="30">
      <c r="B43" s="148" t="s">
        <v>186</v>
      </c>
      <c r="C43" s="18"/>
      <c r="D43" s="23"/>
      <c r="E43" s="18"/>
    </row>
    <row r="44" spans="2:7">
      <c r="B44" s="148" t="s">
        <v>185</v>
      </c>
      <c r="C44" s="18"/>
      <c r="D44" s="23"/>
      <c r="E44" s="18">
        <v>-507150</v>
      </c>
    </row>
    <row r="45" spans="2:7">
      <c r="B45" s="148" t="s">
        <v>184</v>
      </c>
      <c r="C45" s="18">
        <v>6941562</v>
      </c>
      <c r="D45" s="23"/>
      <c r="E45" s="18"/>
    </row>
    <row r="46" spans="2:7">
      <c r="B46" s="148" t="s">
        <v>183</v>
      </c>
      <c r="C46" s="18"/>
      <c r="D46" s="23"/>
      <c r="E46" s="18"/>
    </row>
    <row r="47" spans="2:7" ht="14.1" customHeight="1">
      <c r="B47" s="148" t="s">
        <v>202</v>
      </c>
      <c r="C47" s="18"/>
      <c r="D47" s="23"/>
      <c r="E47" s="18"/>
    </row>
    <row r="48" spans="2:7" ht="14.1" customHeight="1">
      <c r="B48" s="148" t="s">
        <v>171</v>
      </c>
      <c r="C48" s="18"/>
      <c r="D48" s="23"/>
      <c r="E48" s="18"/>
    </row>
    <row r="49" spans="2:5" ht="14.1" customHeight="1">
      <c r="B49" s="19" t="s">
        <v>182</v>
      </c>
      <c r="C49" s="36">
        <f>SUM(C40:C48)</f>
        <v>5937672</v>
      </c>
      <c r="D49" s="37"/>
      <c r="E49" s="36">
        <f>SUM(E40:E48)</f>
        <v>-759682</v>
      </c>
    </row>
    <row r="50" spans="2:5" ht="14.1" customHeight="1">
      <c r="B50" s="136"/>
      <c r="C50" s="18"/>
      <c r="D50" s="23"/>
      <c r="E50" s="18"/>
    </row>
    <row r="51" spans="2:5" ht="14.1" customHeight="1">
      <c r="B51" s="19" t="s">
        <v>181</v>
      </c>
      <c r="C51" s="18"/>
      <c r="D51" s="23"/>
      <c r="E51" s="18"/>
    </row>
    <row r="52" spans="2:5" ht="14.1" customHeight="1">
      <c r="B52" s="148" t="s">
        <v>180</v>
      </c>
      <c r="C52" s="18"/>
      <c r="D52" s="23"/>
      <c r="E52" s="18"/>
    </row>
    <row r="53" spans="2:5" ht="14.1" customHeight="1">
      <c r="B53" s="148" t="s">
        <v>179</v>
      </c>
      <c r="C53" s="18"/>
      <c r="D53" s="23"/>
      <c r="E53" s="18"/>
    </row>
    <row r="54" spans="2:5" ht="14.1" customHeight="1">
      <c r="B54" s="148" t="s">
        <v>178</v>
      </c>
      <c r="C54" s="18"/>
      <c r="D54" s="23"/>
      <c r="E54" s="18"/>
    </row>
    <row r="55" spans="2:5" ht="14.1" customHeight="1">
      <c r="B55" s="148" t="s">
        <v>177</v>
      </c>
      <c r="C55" s="18"/>
      <c r="D55" s="23"/>
      <c r="E55" s="18"/>
    </row>
    <row r="56" spans="2:5" ht="14.1" customHeight="1">
      <c r="B56" s="148" t="s">
        <v>176</v>
      </c>
      <c r="C56" s="18"/>
      <c r="D56" s="23"/>
      <c r="E56" s="18"/>
    </row>
    <row r="57" spans="2:5" ht="14.1" customHeight="1">
      <c r="B57" s="148" t="s">
        <v>175</v>
      </c>
      <c r="C57" s="18"/>
      <c r="D57" s="23"/>
      <c r="E57" s="18"/>
    </row>
    <row r="58" spans="2:5" ht="14.1" customHeight="1">
      <c r="B58" s="148" t="s">
        <v>174</v>
      </c>
      <c r="C58" s="18">
        <v>0</v>
      </c>
      <c r="D58" s="23"/>
      <c r="E58" s="18">
        <v>0</v>
      </c>
    </row>
    <row r="59" spans="2:5" ht="14.1" customHeight="1">
      <c r="B59" s="148" t="s">
        <v>173</v>
      </c>
      <c r="C59" s="18"/>
      <c r="D59" s="23"/>
      <c r="E59" s="18"/>
    </row>
    <row r="60" spans="2:5" ht="15" customHeight="1">
      <c r="B60" s="148" t="s">
        <v>193</v>
      </c>
      <c r="C60" s="18"/>
      <c r="D60" s="23"/>
      <c r="E60" s="18"/>
    </row>
    <row r="61" spans="2:5" ht="14.1" customHeight="1">
      <c r="B61" s="148" t="s">
        <v>201</v>
      </c>
      <c r="C61" s="18">
        <v>0</v>
      </c>
      <c r="D61" s="42"/>
      <c r="E61" s="41">
        <v>0</v>
      </c>
    </row>
    <row r="62" spans="2:5" ht="14.1" customHeight="1">
      <c r="B62" s="148" t="s">
        <v>200</v>
      </c>
      <c r="C62" s="18">
        <v>0</v>
      </c>
      <c r="D62" s="42"/>
      <c r="E62" s="41"/>
    </row>
    <row r="63" spans="2:5" ht="14.1" customHeight="1">
      <c r="B63" s="148" t="s">
        <v>171</v>
      </c>
      <c r="C63" s="18"/>
      <c r="D63" s="23"/>
      <c r="E63" s="18"/>
    </row>
    <row r="64" spans="2:5" ht="14.1" customHeight="1">
      <c r="B64" s="19" t="s">
        <v>170</v>
      </c>
      <c r="C64" s="36">
        <f>SUM(C52:C63)</f>
        <v>0</v>
      </c>
      <c r="D64" s="37"/>
      <c r="E64" s="36">
        <f>SUM(E52:E63)</f>
        <v>0</v>
      </c>
    </row>
    <row r="65" spans="2:6" ht="14.1" customHeight="1">
      <c r="B65" s="136"/>
      <c r="C65" s="18"/>
      <c r="D65" s="23"/>
      <c r="E65" s="18"/>
    </row>
    <row r="66" spans="2:6" ht="14.1" customHeight="1">
      <c r="B66" s="19" t="s">
        <v>169</v>
      </c>
      <c r="C66" s="147">
        <f>C37+C49+C64</f>
        <v>-442584</v>
      </c>
      <c r="D66" s="37"/>
      <c r="E66" s="147">
        <f>E37+E49+E64</f>
        <v>2750412</v>
      </c>
    </row>
    <row r="67" spans="2:6">
      <c r="B67" s="146" t="s">
        <v>168</v>
      </c>
      <c r="C67" s="18">
        <v>5720056</v>
      </c>
      <c r="D67" s="23"/>
      <c r="E67" s="18">
        <v>2969644</v>
      </c>
    </row>
    <row r="68" spans="2:6">
      <c r="B68" s="146" t="s">
        <v>199</v>
      </c>
      <c r="C68" s="18"/>
      <c r="D68" s="23"/>
      <c r="E68" s="18"/>
    </row>
    <row r="69" spans="2:6" ht="15.75" thickBot="1">
      <c r="B69" s="145" t="s">
        <v>166</v>
      </c>
      <c r="C69" s="143">
        <f>SUM(C66:C68)</f>
        <v>5277472</v>
      </c>
      <c r="D69" s="144"/>
      <c r="E69" s="143">
        <f>SUM(E66:E68)</f>
        <v>5720056</v>
      </c>
    </row>
    <row r="70" spans="2:6" ht="15.75" thickTop="1">
      <c r="C70" s="314"/>
      <c r="D70" s="314"/>
      <c r="E70" s="314"/>
    </row>
    <row r="72" spans="2:6">
      <c r="B72" s="25" t="s">
        <v>3</v>
      </c>
      <c r="C72" s="142">
        <f>C69-'[1]Pasqyra e Pozicioni Financiar'!C11</f>
        <v>5277472</v>
      </c>
      <c r="D72" s="141"/>
      <c r="E72" s="141">
        <f>E69-'[1]Pasqyra e Pozicioni Financiar'!E11</f>
        <v>5720056</v>
      </c>
      <c r="F72" s="25"/>
    </row>
  </sheetData>
  <mergeCells count="1">
    <mergeCell ref="B7:B8"/>
  </mergeCells>
  <pageMargins left="1.4960629921259843" right="1.4960629921259843" top="1.5354330708661419" bottom="1.5354330708661419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67"/>
  <sheetViews>
    <sheetView workbookViewId="0">
      <selection activeCell="F9" sqref="F9"/>
    </sheetView>
  </sheetViews>
  <sheetFormatPr defaultColWidth="9.140625" defaultRowHeight="15"/>
  <cols>
    <col min="1" max="1" width="95.42578125" style="99" customWidth="1"/>
    <col min="2" max="2" width="18.7109375" style="99" customWidth="1"/>
    <col min="3" max="3" width="2.7109375" style="100" customWidth="1"/>
    <col min="4" max="4" width="18.7109375" style="99" customWidth="1"/>
    <col min="5" max="5" width="10.5703125" style="99" customWidth="1"/>
    <col min="6" max="6" width="10.7109375" style="99" customWidth="1"/>
    <col min="7" max="7" width="10.140625" style="99" customWidth="1"/>
    <col min="8" max="8" width="10.7109375" style="99" customWidth="1"/>
    <col min="9" max="9" width="11.5703125" style="99" customWidth="1"/>
    <col min="10" max="10" width="11" style="99" customWidth="1"/>
    <col min="11" max="16384" width="9.140625" style="99"/>
  </cols>
  <sheetData>
    <row r="1" spans="1:8">
      <c r="A1" s="31" t="s">
        <v>73</v>
      </c>
    </row>
    <row r="2" spans="1:8" ht="15.75" thickBot="1">
      <c r="A2" s="153" t="s">
        <v>221</v>
      </c>
    </row>
    <row r="3" spans="1:8">
      <c r="A3" s="32" t="s">
        <v>222</v>
      </c>
    </row>
    <row r="4" spans="1:8" ht="16.5" customHeight="1">
      <c r="A4" s="32" t="s">
        <v>223</v>
      </c>
    </row>
    <row r="5" spans="1:8" ht="16.5" customHeight="1">
      <c r="A5" s="13" t="s">
        <v>38</v>
      </c>
    </row>
    <row r="6" spans="1:8" ht="16.5" customHeight="1">
      <c r="A6" s="118"/>
    </row>
    <row r="7" spans="1:8" ht="15" customHeight="1">
      <c r="A7" s="326"/>
      <c r="B7" s="129" t="s">
        <v>9</v>
      </c>
      <c r="C7" s="129"/>
      <c r="D7" s="129" t="s">
        <v>9</v>
      </c>
    </row>
    <row r="8" spans="1:8" ht="15" customHeight="1">
      <c r="A8" s="326"/>
      <c r="B8" s="129" t="s">
        <v>10</v>
      </c>
      <c r="C8" s="129"/>
      <c r="D8" s="129" t="s">
        <v>11</v>
      </c>
    </row>
    <row r="9" spans="1:8">
      <c r="A9" s="128"/>
      <c r="B9" s="140"/>
      <c r="C9" s="140"/>
      <c r="D9" s="140"/>
      <c r="F9" s="99">
        <v>48638995</v>
      </c>
      <c r="H9" s="99">
        <v>77134667</v>
      </c>
    </row>
    <row r="10" spans="1:8">
      <c r="A10" s="121" t="s">
        <v>198</v>
      </c>
      <c r="B10" s="117"/>
      <c r="C10" s="115"/>
      <c r="D10" s="117"/>
    </row>
    <row r="11" spans="1:8">
      <c r="A11" s="139" t="s">
        <v>197</v>
      </c>
      <c r="B11" s="117"/>
      <c r="C11" s="115"/>
      <c r="D11" s="117"/>
    </row>
    <row r="12" spans="1:8">
      <c r="A12" s="139" t="s">
        <v>196</v>
      </c>
      <c r="B12" s="117"/>
      <c r="C12" s="115"/>
      <c r="D12" s="117"/>
    </row>
    <row r="13" spans="1:8">
      <c r="A13" s="139" t="s">
        <v>195</v>
      </c>
      <c r="B13" s="117"/>
      <c r="C13" s="115"/>
      <c r="D13" s="117"/>
      <c r="F13" s="99">
        <v>31347900</v>
      </c>
      <c r="H13" s="99">
        <v>29837688</v>
      </c>
    </row>
    <row r="14" spans="1:8">
      <c r="A14" s="138" t="s">
        <v>171</v>
      </c>
      <c r="B14" s="117"/>
      <c r="C14" s="115"/>
      <c r="D14" s="117"/>
    </row>
    <row r="15" spans="1:8">
      <c r="A15" s="121" t="s">
        <v>194</v>
      </c>
      <c r="B15" s="117"/>
      <c r="C15" s="115"/>
      <c r="D15" s="117"/>
    </row>
    <row r="16" spans="1:8">
      <c r="A16" s="139" t="s">
        <v>193</v>
      </c>
      <c r="B16" s="117"/>
      <c r="C16" s="115"/>
      <c r="D16" s="117"/>
    </row>
    <row r="17" spans="1:8">
      <c r="A17" s="138" t="s">
        <v>192</v>
      </c>
      <c r="B17" s="117"/>
      <c r="C17" s="115"/>
      <c r="D17" s="117"/>
    </row>
    <row r="18" spans="1:8">
      <c r="A18" s="121" t="s">
        <v>191</v>
      </c>
      <c r="B18" s="137">
        <f>SUM(B11:B17)</f>
        <v>0</v>
      </c>
      <c r="C18" s="115"/>
      <c r="D18" s="137">
        <f>SUM(D11:D17)</f>
        <v>0</v>
      </c>
    </row>
    <row r="19" spans="1:8">
      <c r="A19" s="138"/>
      <c r="B19" s="117"/>
      <c r="C19" s="115"/>
      <c r="D19" s="117"/>
    </row>
    <row r="20" spans="1:8" ht="13.5" customHeight="1">
      <c r="A20" s="121" t="s">
        <v>190</v>
      </c>
      <c r="B20" s="117"/>
      <c r="C20" s="115"/>
      <c r="D20" s="117"/>
    </row>
    <row r="21" spans="1:8" ht="13.5" customHeight="1">
      <c r="A21" s="138" t="s">
        <v>189</v>
      </c>
      <c r="B21" s="117"/>
      <c r="C21" s="115"/>
      <c r="D21" s="117"/>
    </row>
    <row r="22" spans="1:8" ht="13.5" customHeight="1">
      <c r="A22" s="138" t="s">
        <v>188</v>
      </c>
      <c r="B22" s="117"/>
      <c r="C22" s="115"/>
      <c r="D22" s="117"/>
    </row>
    <row r="23" spans="1:8" ht="13.5" customHeight="1">
      <c r="A23" s="138" t="s">
        <v>187</v>
      </c>
      <c r="B23" s="117"/>
      <c r="C23" s="115"/>
      <c r="D23" s="117"/>
    </row>
    <row r="24" spans="1:8" ht="13.5" customHeight="1">
      <c r="A24" s="138" t="s">
        <v>186</v>
      </c>
      <c r="B24" s="117"/>
      <c r="C24" s="115"/>
      <c r="D24" s="117"/>
    </row>
    <row r="25" spans="1:8" ht="13.5" customHeight="1">
      <c r="A25" s="138" t="s">
        <v>185</v>
      </c>
      <c r="B25" s="117"/>
      <c r="C25" s="115"/>
      <c r="D25" s="117"/>
    </row>
    <row r="26" spans="1:8" ht="13.5" customHeight="1">
      <c r="A26" s="138" t="s">
        <v>184</v>
      </c>
      <c r="B26" s="117"/>
      <c r="C26" s="115"/>
      <c r="D26" s="117"/>
    </row>
    <row r="27" spans="1:8" ht="13.5" customHeight="1">
      <c r="A27" s="138" t="s">
        <v>183</v>
      </c>
      <c r="B27" s="117"/>
      <c r="C27" s="115"/>
      <c r="D27" s="117"/>
    </row>
    <row r="28" spans="1:8">
      <c r="A28" s="138" t="s">
        <v>171</v>
      </c>
      <c r="B28" s="117"/>
      <c r="C28" s="115"/>
      <c r="D28" s="117"/>
    </row>
    <row r="29" spans="1:8">
      <c r="A29" s="121" t="s">
        <v>182</v>
      </c>
      <c r="B29" s="137">
        <f>SUM(B21:B28)</f>
        <v>0</v>
      </c>
      <c r="C29" s="115"/>
      <c r="D29" s="137">
        <f>SUM(D21:D28)</f>
        <v>0</v>
      </c>
    </row>
    <row r="30" spans="1:8">
      <c r="A30" s="136"/>
      <c r="B30" s="117"/>
      <c r="C30" s="115"/>
      <c r="D30" s="117"/>
      <c r="F30" s="99">
        <v>29519329</v>
      </c>
      <c r="H30" s="99">
        <v>-6902941</v>
      </c>
    </row>
    <row r="31" spans="1:8">
      <c r="A31" s="121" t="s">
        <v>181</v>
      </c>
      <c r="B31" s="117"/>
      <c r="C31" s="115"/>
      <c r="D31" s="117"/>
      <c r="F31" s="99">
        <v>11118944</v>
      </c>
      <c r="H31" s="99">
        <v>-7226951</v>
      </c>
    </row>
    <row r="32" spans="1:8">
      <c r="A32" s="138" t="s">
        <v>180</v>
      </c>
      <c r="B32" s="117"/>
      <c r="C32" s="115"/>
      <c r="D32" s="117"/>
      <c r="F32" s="99">
        <v>-36386129</v>
      </c>
      <c r="H32" s="99">
        <v>-43191557</v>
      </c>
    </row>
    <row r="33" spans="1:8">
      <c r="A33" s="138" t="s">
        <v>179</v>
      </c>
      <c r="B33" s="117"/>
      <c r="C33" s="115"/>
      <c r="D33" s="117"/>
      <c r="F33" s="99">
        <v>1488249</v>
      </c>
      <c r="H33" s="99">
        <v>4062606</v>
      </c>
    </row>
    <row r="34" spans="1:8">
      <c r="A34" s="138" t="s">
        <v>178</v>
      </c>
      <c r="B34" s="117"/>
      <c r="C34" s="115"/>
      <c r="D34" s="117"/>
      <c r="F34" s="99">
        <v>30720</v>
      </c>
      <c r="H34" s="99">
        <v>65358</v>
      </c>
    </row>
    <row r="35" spans="1:8">
      <c r="A35" s="138" t="s">
        <v>177</v>
      </c>
      <c r="B35" s="117"/>
      <c r="C35" s="115"/>
      <c r="D35" s="117"/>
      <c r="F35" s="99">
        <v>85758008</v>
      </c>
      <c r="H35" s="99">
        <v>53778870</v>
      </c>
    </row>
    <row r="36" spans="1:8">
      <c r="A36" s="138" t="s">
        <v>176</v>
      </c>
      <c r="B36" s="117"/>
      <c r="C36" s="115"/>
      <c r="D36" s="117"/>
    </row>
    <row r="37" spans="1:8">
      <c r="A37" s="138" t="s">
        <v>175</v>
      </c>
      <c r="B37" s="117"/>
      <c r="C37" s="115"/>
      <c r="D37" s="117"/>
    </row>
    <row r="38" spans="1:8">
      <c r="A38" s="138" t="s">
        <v>174</v>
      </c>
      <c r="B38" s="117"/>
      <c r="C38" s="115"/>
      <c r="D38" s="117"/>
    </row>
    <row r="39" spans="1:8">
      <c r="A39" s="138" t="s">
        <v>173</v>
      </c>
      <c r="B39" s="117"/>
      <c r="C39" s="115"/>
      <c r="D39" s="117"/>
    </row>
    <row r="40" spans="1:8">
      <c r="A40" s="138" t="s">
        <v>172</v>
      </c>
      <c r="B40" s="117"/>
      <c r="C40" s="115"/>
      <c r="D40" s="117"/>
    </row>
    <row r="41" spans="1:8">
      <c r="A41" s="138" t="s">
        <v>171</v>
      </c>
      <c r="B41" s="117"/>
      <c r="C41" s="115"/>
      <c r="D41" s="117"/>
    </row>
    <row r="42" spans="1:8">
      <c r="A42" s="121" t="s">
        <v>170</v>
      </c>
      <c r="B42" s="137">
        <f>SUM(B32:B41)</f>
        <v>0</v>
      </c>
      <c r="C42" s="115"/>
      <c r="D42" s="137">
        <f>SUM(D32:D41)</f>
        <v>0</v>
      </c>
      <c r="F42" s="99">
        <v>-19263609</v>
      </c>
      <c r="H42" s="99">
        <v>-50476714</v>
      </c>
    </row>
    <row r="43" spans="1:8">
      <c r="A43" s="136"/>
      <c r="B43" s="117"/>
      <c r="C43" s="115"/>
      <c r="D43" s="117"/>
    </row>
    <row r="44" spans="1:8">
      <c r="A44" s="121" t="s">
        <v>169</v>
      </c>
      <c r="B44" s="135">
        <f>B18+B29+B42</f>
        <v>0</v>
      </c>
      <c r="C44" s="115"/>
      <c r="D44" s="135">
        <f>D18+D29+D42</f>
        <v>0</v>
      </c>
    </row>
    <row r="45" spans="1:8">
      <c r="A45" s="134" t="s">
        <v>168</v>
      </c>
      <c r="B45" s="117"/>
      <c r="C45" s="115"/>
      <c r="D45" s="117"/>
    </row>
    <row r="46" spans="1:8">
      <c r="A46" s="134" t="s">
        <v>167</v>
      </c>
      <c r="B46" s="117"/>
      <c r="C46" s="115"/>
      <c r="D46" s="117"/>
    </row>
    <row r="47" spans="1:8" ht="15.75" thickBot="1">
      <c r="A47" s="133" t="s">
        <v>166</v>
      </c>
      <c r="B47" s="131">
        <f>B44+B45+B46</f>
        <v>0</v>
      </c>
      <c r="C47" s="132"/>
      <c r="D47" s="131">
        <f>D44+D45+D46</f>
        <v>0</v>
      </c>
      <c r="F47" s="99">
        <v>-19263609</v>
      </c>
      <c r="H47" s="99">
        <v>-50476714</v>
      </c>
    </row>
    <row r="48" spans="1:8" ht="15.75" thickTop="1">
      <c r="A48" s="130"/>
    </row>
    <row r="49" spans="1:8">
      <c r="A49" s="130"/>
    </row>
    <row r="56" spans="1:8">
      <c r="F56" s="99">
        <v>-21156512</v>
      </c>
      <c r="H56" s="99">
        <v>-2441372</v>
      </c>
    </row>
    <row r="59" spans="1:8">
      <c r="F59" s="99">
        <v>-40943082</v>
      </c>
    </row>
    <row r="62" spans="1:8">
      <c r="F62" s="99">
        <v>-62099594</v>
      </c>
      <c r="H62" s="99">
        <v>-2441372</v>
      </c>
    </row>
    <row r="64" spans="1:8">
      <c r="F64" s="99">
        <v>4394805</v>
      </c>
      <c r="H64" s="99">
        <v>860784</v>
      </c>
    </row>
    <row r="65" spans="6:8">
      <c r="F65" s="99">
        <v>28197273</v>
      </c>
      <c r="H65" s="99">
        <v>27336489</v>
      </c>
    </row>
    <row r="67" spans="6:8">
      <c r="F67" s="99">
        <v>32592078</v>
      </c>
      <c r="H67" s="99">
        <v>28197273</v>
      </c>
    </row>
  </sheetData>
  <mergeCells count="1">
    <mergeCell ref="A7:A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41"/>
  <sheetViews>
    <sheetView zoomScale="90" zoomScaleNormal="90" workbookViewId="0">
      <selection activeCell="F46" sqref="F46"/>
    </sheetView>
  </sheetViews>
  <sheetFormatPr defaultColWidth="9.140625" defaultRowHeight="15"/>
  <cols>
    <col min="1" max="1" width="78.7109375" style="65" customWidth="1"/>
    <col min="2" max="11" width="15.7109375" style="65" customWidth="1"/>
    <col min="12" max="16384" width="9.140625" style="65"/>
  </cols>
  <sheetData>
    <row r="1" spans="1:12">
      <c r="A1" s="31" t="s">
        <v>437</v>
      </c>
    </row>
    <row r="2" spans="1:12" ht="15.75" thickBot="1">
      <c r="A2" s="158" t="s">
        <v>226</v>
      </c>
    </row>
    <row r="3" spans="1:12">
      <c r="A3" s="31" t="s">
        <v>227</v>
      </c>
    </row>
    <row r="4" spans="1:12">
      <c r="A4" s="32" t="s">
        <v>223</v>
      </c>
    </row>
    <row r="5" spans="1:12">
      <c r="A5" s="13" t="s">
        <v>38</v>
      </c>
    </row>
    <row r="6" spans="1:12">
      <c r="A6" s="72"/>
    </row>
    <row r="7" spans="1:12" ht="72">
      <c r="B7" s="73" t="s">
        <v>136</v>
      </c>
      <c r="C7" s="73" t="s">
        <v>35</v>
      </c>
      <c r="D7" s="73" t="s">
        <v>224</v>
      </c>
      <c r="E7" s="73" t="s">
        <v>6</v>
      </c>
      <c r="F7" s="73" t="s">
        <v>107</v>
      </c>
      <c r="G7" s="73" t="s">
        <v>137</v>
      </c>
      <c r="H7" s="73" t="s">
        <v>138</v>
      </c>
      <c r="I7" s="73" t="s">
        <v>5</v>
      </c>
      <c r="J7" s="73" t="s">
        <v>59</v>
      </c>
      <c r="K7" s="73" t="s">
        <v>5</v>
      </c>
      <c r="L7" s="61"/>
    </row>
    <row r="8" spans="1:12">
      <c r="A8" s="74"/>
      <c r="B8" s="61"/>
      <c r="C8" s="75"/>
      <c r="D8" s="75"/>
      <c r="E8" s="76"/>
      <c r="F8" s="76"/>
      <c r="G8" s="76"/>
      <c r="H8" s="77"/>
      <c r="I8" s="77"/>
      <c r="J8" s="77"/>
      <c r="K8" s="75"/>
      <c r="L8" s="75"/>
    </row>
    <row r="9" spans="1:12">
      <c r="A9" s="78"/>
      <c r="B9" s="79"/>
      <c r="C9" s="79"/>
      <c r="D9" s="79"/>
      <c r="E9" s="80"/>
      <c r="F9" s="80"/>
      <c r="G9" s="80"/>
      <c r="H9" s="67"/>
      <c r="I9" s="67"/>
      <c r="J9" s="67"/>
      <c r="K9" s="67"/>
      <c r="L9" s="75"/>
    </row>
    <row r="10" spans="1:12" ht="15.75" thickBot="1">
      <c r="A10" s="81" t="s">
        <v>139</v>
      </c>
      <c r="B10" s="68">
        <v>32500000</v>
      </c>
      <c r="C10" s="68">
        <v>0</v>
      </c>
      <c r="D10" s="68">
        <v>395464</v>
      </c>
      <c r="E10" s="68">
        <v>34152367</v>
      </c>
      <c r="F10" s="68">
        <v>0</v>
      </c>
      <c r="G10" s="68">
        <v>0</v>
      </c>
      <c r="H10" s="68">
        <v>5781767</v>
      </c>
      <c r="I10" s="68">
        <v>72829598</v>
      </c>
      <c r="J10" s="68">
        <v>0</v>
      </c>
      <c r="K10" s="68">
        <v>72829598</v>
      </c>
      <c r="L10" s="75"/>
    </row>
    <row r="11" spans="1:12" ht="15.75" thickTop="1">
      <c r="A11" s="82" t="s">
        <v>140</v>
      </c>
      <c r="B11" s="79"/>
      <c r="C11" s="79"/>
      <c r="D11" s="79"/>
      <c r="E11" s="79"/>
      <c r="F11" s="79"/>
      <c r="G11" s="79"/>
      <c r="H11" s="67"/>
      <c r="I11" s="67">
        <f>SUM(B11:H11)</f>
        <v>0</v>
      </c>
      <c r="J11" s="83"/>
      <c r="K11" s="79">
        <f>SUM(I11:J11)</f>
        <v>0</v>
      </c>
      <c r="L11" s="75"/>
    </row>
    <row r="12" spans="1:12">
      <c r="A12" s="81" t="s">
        <v>141</v>
      </c>
      <c r="B12" s="84">
        <f>SUM(B10:B11)</f>
        <v>32500000</v>
      </c>
      <c r="C12" s="84">
        <f t="shared" ref="C12:J12" si="0">SUM(C10:C11)</f>
        <v>0</v>
      </c>
      <c r="D12" s="84">
        <f t="shared" si="0"/>
        <v>395464</v>
      </c>
      <c r="E12" s="84">
        <f t="shared" si="0"/>
        <v>34152367</v>
      </c>
      <c r="F12" s="84">
        <f t="shared" si="0"/>
        <v>0</v>
      </c>
      <c r="G12" s="84">
        <f t="shared" si="0"/>
        <v>0</v>
      </c>
      <c r="H12" s="84">
        <f t="shared" si="0"/>
        <v>5781767</v>
      </c>
      <c r="I12" s="84">
        <f>SUM(B12:H12)</f>
        <v>72829598</v>
      </c>
      <c r="J12" s="84">
        <f t="shared" si="0"/>
        <v>0</v>
      </c>
      <c r="K12" s="84">
        <f>SUM(I12:J12)</f>
        <v>72829598</v>
      </c>
      <c r="L12" s="75"/>
    </row>
    <row r="13" spans="1:12">
      <c r="A13" s="85" t="s">
        <v>142</v>
      </c>
      <c r="B13" s="79"/>
      <c r="C13" s="79"/>
      <c r="D13" s="79"/>
      <c r="E13" s="79"/>
      <c r="F13" s="79"/>
      <c r="G13" s="79"/>
      <c r="H13" s="66"/>
      <c r="I13" s="66">
        <f t="shared" ref="I13:I37" si="1">SUM(B13:H13)</f>
        <v>0</v>
      </c>
      <c r="J13" s="66"/>
      <c r="K13" s="79">
        <f t="shared" ref="K13:K37" si="2">SUM(I13:J13)</f>
        <v>0</v>
      </c>
      <c r="L13" s="75"/>
    </row>
    <row r="14" spans="1:12">
      <c r="A14" s="86" t="s">
        <v>138</v>
      </c>
      <c r="B14" s="67"/>
      <c r="C14" s="67"/>
      <c r="D14" s="67"/>
      <c r="E14" s="67"/>
      <c r="F14" s="67"/>
      <c r="G14" s="66"/>
      <c r="H14" s="98">
        <v>-24708902</v>
      </c>
      <c r="I14" s="66">
        <v>-24708902</v>
      </c>
      <c r="J14" s="98"/>
      <c r="K14" s="66">
        <f t="shared" si="2"/>
        <v>-24708902</v>
      </c>
      <c r="L14" s="75"/>
    </row>
    <row r="15" spans="1:12">
      <c r="A15" s="86" t="s">
        <v>143</v>
      </c>
      <c r="B15" s="67"/>
      <c r="C15" s="67"/>
      <c r="D15" s="67"/>
      <c r="E15" s="67"/>
      <c r="F15" s="67"/>
      <c r="G15" s="66"/>
      <c r="H15" s="98"/>
      <c r="I15" s="66">
        <f t="shared" si="1"/>
        <v>0</v>
      </c>
      <c r="J15" s="98"/>
      <c r="K15" s="66">
        <f t="shared" si="2"/>
        <v>0</v>
      </c>
      <c r="L15" s="75"/>
    </row>
    <row r="16" spans="1:12">
      <c r="A16" s="86" t="s">
        <v>144</v>
      </c>
      <c r="B16" s="67"/>
      <c r="C16" s="67"/>
      <c r="D16" s="67"/>
      <c r="E16" s="67"/>
      <c r="F16" s="67"/>
      <c r="G16" s="66"/>
      <c r="H16" s="66"/>
      <c r="I16" s="66">
        <f t="shared" si="1"/>
        <v>0</v>
      </c>
      <c r="J16" s="66"/>
      <c r="K16" s="66">
        <f t="shared" si="2"/>
        <v>0</v>
      </c>
      <c r="L16" s="75"/>
    </row>
    <row r="17" spans="1:12">
      <c r="A17" s="85" t="s">
        <v>145</v>
      </c>
      <c r="B17" s="87">
        <f>SUM(B13:B16)</f>
        <v>0</v>
      </c>
      <c r="C17" s="87">
        <f t="shared" ref="C17:J17" si="3">SUM(C13:C16)</f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 t="shared" si="3"/>
        <v>0</v>
      </c>
      <c r="H17" s="97">
        <f>SUM(H13:H16)</f>
        <v>-24708902</v>
      </c>
      <c r="I17" s="87">
        <f t="shared" si="1"/>
        <v>-24708902</v>
      </c>
      <c r="J17" s="97">
        <f t="shared" si="3"/>
        <v>0</v>
      </c>
      <c r="K17" s="87">
        <f t="shared" si="2"/>
        <v>-24708902</v>
      </c>
      <c r="L17" s="75"/>
    </row>
    <row r="18" spans="1:12">
      <c r="A18" s="85" t="s">
        <v>146</v>
      </c>
      <c r="B18" s="67"/>
      <c r="C18" s="67"/>
      <c r="D18" s="67"/>
      <c r="E18" s="67"/>
      <c r="F18" s="67"/>
      <c r="G18" s="66"/>
      <c r="H18" s="66"/>
      <c r="I18" s="66">
        <f t="shared" si="1"/>
        <v>0</v>
      </c>
      <c r="J18" s="66"/>
      <c r="K18" s="66">
        <f t="shared" si="2"/>
        <v>0</v>
      </c>
      <c r="L18" s="75"/>
    </row>
    <row r="19" spans="1:12">
      <c r="A19" s="88" t="s">
        <v>147</v>
      </c>
      <c r="B19" s="67"/>
      <c r="C19" s="67"/>
      <c r="D19" s="67"/>
      <c r="E19" s="67"/>
      <c r="F19" s="67"/>
      <c r="G19" s="66"/>
      <c r="H19" s="66"/>
      <c r="I19" s="66">
        <f t="shared" si="1"/>
        <v>0</v>
      </c>
      <c r="J19" s="66"/>
      <c r="K19" s="66">
        <f t="shared" si="2"/>
        <v>0</v>
      </c>
      <c r="L19" s="75"/>
    </row>
    <row r="20" spans="1:12">
      <c r="A20" s="88" t="s">
        <v>148</v>
      </c>
      <c r="B20" s="67"/>
      <c r="C20" s="67"/>
      <c r="D20" s="67"/>
      <c r="E20" s="67"/>
      <c r="F20" s="67"/>
      <c r="G20" s="66"/>
      <c r="H20" s="66"/>
      <c r="I20" s="66">
        <f t="shared" si="1"/>
        <v>0</v>
      </c>
      <c r="J20" s="66"/>
      <c r="K20" s="66">
        <f t="shared" si="2"/>
        <v>0</v>
      </c>
      <c r="L20" s="75"/>
    </row>
    <row r="21" spans="1:12">
      <c r="A21" s="94" t="s">
        <v>149</v>
      </c>
      <c r="B21" s="67"/>
      <c r="C21" s="67"/>
      <c r="D21" s="67"/>
      <c r="E21" s="89"/>
      <c r="F21" s="89"/>
      <c r="G21" s="66"/>
      <c r="H21" s="66"/>
      <c r="I21" s="66">
        <f t="shared" si="1"/>
        <v>0</v>
      </c>
      <c r="J21" s="66"/>
      <c r="K21" s="66">
        <f>SUM(I21:J21)</f>
        <v>0</v>
      </c>
      <c r="L21" s="75"/>
    </row>
    <row r="22" spans="1:12">
      <c r="A22" s="85" t="s">
        <v>150</v>
      </c>
      <c r="B22" s="84">
        <f>SUM(B19:B21)</f>
        <v>0</v>
      </c>
      <c r="C22" s="84">
        <f t="shared" ref="C22:J22" si="4">SUM(C19:C21)</f>
        <v>0</v>
      </c>
      <c r="D22" s="84">
        <f t="shared" si="4"/>
        <v>0</v>
      </c>
      <c r="E22" s="84">
        <f t="shared" si="4"/>
        <v>0</v>
      </c>
      <c r="F22" s="84">
        <f t="shared" si="4"/>
        <v>0</v>
      </c>
      <c r="G22" s="84">
        <f t="shared" si="4"/>
        <v>0</v>
      </c>
      <c r="H22" s="84">
        <f t="shared" si="4"/>
        <v>0</v>
      </c>
      <c r="I22" s="87">
        <f t="shared" si="1"/>
        <v>0</v>
      </c>
      <c r="J22" s="84">
        <f t="shared" si="4"/>
        <v>0</v>
      </c>
      <c r="K22" s="84">
        <f t="shared" si="2"/>
        <v>0</v>
      </c>
      <c r="L22" s="75"/>
    </row>
    <row r="23" spans="1:12">
      <c r="A23" s="85"/>
      <c r="B23" s="79"/>
      <c r="C23" s="80"/>
      <c r="D23" s="79"/>
      <c r="E23" s="80"/>
      <c r="F23" s="80"/>
      <c r="G23" s="80"/>
      <c r="H23" s="66"/>
      <c r="I23" s="66"/>
      <c r="J23" s="66"/>
      <c r="K23" s="80"/>
      <c r="L23" s="75"/>
    </row>
    <row r="24" spans="1:12" ht="15.75" thickBot="1">
      <c r="A24" s="85" t="s">
        <v>151</v>
      </c>
      <c r="B24" s="90">
        <f>B12+B17+B22</f>
        <v>32500000</v>
      </c>
      <c r="C24" s="90">
        <f t="shared" ref="C24:J24" si="5">C12+C17+C22</f>
        <v>0</v>
      </c>
      <c r="D24" s="90">
        <f t="shared" si="5"/>
        <v>395464</v>
      </c>
      <c r="E24" s="90">
        <f t="shared" si="5"/>
        <v>34152367</v>
      </c>
      <c r="F24" s="90">
        <f t="shared" si="5"/>
        <v>0</v>
      </c>
      <c r="G24" s="90">
        <f t="shared" si="5"/>
        <v>0</v>
      </c>
      <c r="H24" s="90">
        <f t="shared" si="5"/>
        <v>-18927135</v>
      </c>
      <c r="I24" s="90">
        <f t="shared" si="1"/>
        <v>48120696</v>
      </c>
      <c r="J24" s="90">
        <f t="shared" si="5"/>
        <v>0</v>
      </c>
      <c r="K24" s="90">
        <f t="shared" si="2"/>
        <v>48120696</v>
      </c>
      <c r="L24" s="75"/>
    </row>
    <row r="25" spans="1:12" ht="15.75" thickTop="1">
      <c r="A25" s="91"/>
      <c r="B25" s="79"/>
      <c r="C25" s="79"/>
      <c r="D25" s="79"/>
      <c r="E25" s="79"/>
      <c r="F25" s="79"/>
      <c r="G25" s="79"/>
      <c r="H25" s="66"/>
      <c r="I25" s="66">
        <f t="shared" si="1"/>
        <v>0</v>
      </c>
      <c r="J25" s="66"/>
      <c r="K25" s="79">
        <f t="shared" si="2"/>
        <v>0</v>
      </c>
      <c r="L25" s="75"/>
    </row>
    <row r="26" spans="1:12">
      <c r="A26" s="85" t="s">
        <v>142</v>
      </c>
      <c r="B26" s="67"/>
      <c r="C26" s="67"/>
      <c r="D26" s="67"/>
      <c r="E26" s="67"/>
      <c r="F26" s="67"/>
      <c r="G26" s="66"/>
      <c r="H26" s="66"/>
      <c r="I26" s="66">
        <f t="shared" si="1"/>
        <v>0</v>
      </c>
      <c r="J26" s="66"/>
      <c r="K26" s="66">
        <f t="shared" si="2"/>
        <v>0</v>
      </c>
      <c r="L26" s="75"/>
    </row>
    <row r="27" spans="1:12">
      <c r="A27" s="86" t="s">
        <v>138</v>
      </c>
      <c r="B27" s="67"/>
      <c r="C27" s="67"/>
      <c r="D27" s="67"/>
      <c r="E27" s="67"/>
      <c r="F27" s="67"/>
      <c r="G27" s="66"/>
      <c r="H27" s="98">
        <v>14157502</v>
      </c>
      <c r="I27" s="66"/>
      <c r="J27" s="98"/>
      <c r="K27" s="66">
        <f t="shared" si="2"/>
        <v>0</v>
      </c>
      <c r="L27" s="75"/>
    </row>
    <row r="28" spans="1:12">
      <c r="A28" s="86" t="s">
        <v>143</v>
      </c>
      <c r="B28" s="67"/>
      <c r="C28" s="67"/>
      <c r="D28" s="67"/>
      <c r="E28" s="67"/>
      <c r="F28" s="67"/>
      <c r="G28" s="66"/>
      <c r="H28" s="98"/>
      <c r="I28" s="66">
        <f t="shared" si="1"/>
        <v>0</v>
      </c>
      <c r="J28" s="98"/>
      <c r="K28" s="66">
        <f t="shared" si="2"/>
        <v>0</v>
      </c>
      <c r="L28" s="75"/>
    </row>
    <row r="29" spans="1:12">
      <c r="A29" s="86" t="s">
        <v>144</v>
      </c>
      <c r="B29" s="67"/>
      <c r="C29" s="67"/>
      <c r="D29" s="67"/>
      <c r="E29" s="67"/>
      <c r="F29" s="67"/>
      <c r="G29" s="66"/>
      <c r="H29" s="66"/>
      <c r="I29" s="66">
        <f t="shared" si="1"/>
        <v>0</v>
      </c>
      <c r="J29" s="66"/>
      <c r="K29" s="66">
        <f t="shared" si="2"/>
        <v>0</v>
      </c>
      <c r="L29" s="75"/>
    </row>
    <row r="30" spans="1:12">
      <c r="A30" s="85" t="s">
        <v>145</v>
      </c>
      <c r="B30" s="87">
        <f>SUM(B27:B29)</f>
        <v>0</v>
      </c>
      <c r="C30" s="87">
        <f t="shared" ref="C30:J30" si="6">SUM(C27:C29)</f>
        <v>0</v>
      </c>
      <c r="D30" s="87">
        <f t="shared" si="6"/>
        <v>0</v>
      </c>
      <c r="E30" s="87">
        <f t="shared" si="6"/>
        <v>0</v>
      </c>
      <c r="F30" s="87">
        <f t="shared" si="6"/>
        <v>0</v>
      </c>
      <c r="G30" s="87">
        <f t="shared" si="6"/>
        <v>0</v>
      </c>
      <c r="H30" s="97">
        <f t="shared" si="6"/>
        <v>14157502</v>
      </c>
      <c r="I30" s="87">
        <f t="shared" si="1"/>
        <v>14157502</v>
      </c>
      <c r="J30" s="97">
        <f t="shared" si="6"/>
        <v>0</v>
      </c>
      <c r="K30" s="87">
        <f t="shared" si="2"/>
        <v>14157502</v>
      </c>
      <c r="L30" s="75"/>
    </row>
    <row r="31" spans="1:12">
      <c r="A31" s="85" t="s">
        <v>146</v>
      </c>
      <c r="B31" s="67"/>
      <c r="C31" s="67"/>
      <c r="D31" s="67"/>
      <c r="E31" s="67"/>
      <c r="F31" s="67"/>
      <c r="G31" s="66"/>
      <c r="H31" s="66"/>
      <c r="I31" s="66">
        <f t="shared" si="1"/>
        <v>0</v>
      </c>
      <c r="J31" s="66"/>
      <c r="K31" s="66">
        <f t="shared" si="2"/>
        <v>0</v>
      </c>
      <c r="L31" s="75"/>
    </row>
    <row r="32" spans="1:12">
      <c r="A32" s="88" t="s">
        <v>147</v>
      </c>
      <c r="B32" s="67"/>
      <c r="C32" s="67"/>
      <c r="D32" s="67"/>
      <c r="E32" s="67"/>
      <c r="F32" s="67"/>
      <c r="G32" s="66"/>
      <c r="H32" s="66"/>
      <c r="I32" s="66">
        <f t="shared" si="1"/>
        <v>0</v>
      </c>
      <c r="J32" s="66"/>
      <c r="K32" s="66">
        <f t="shared" si="2"/>
        <v>0</v>
      </c>
      <c r="L32" s="75"/>
    </row>
    <row r="33" spans="1:12">
      <c r="A33" s="88" t="s">
        <v>148</v>
      </c>
      <c r="B33" s="67"/>
      <c r="C33" s="67"/>
      <c r="D33" s="67"/>
      <c r="E33" s="67"/>
      <c r="F33" s="67"/>
      <c r="G33" s="66"/>
      <c r="H33" s="66"/>
      <c r="I33" s="66"/>
      <c r="J33" s="66"/>
      <c r="K33" s="66">
        <f t="shared" si="2"/>
        <v>0</v>
      </c>
      <c r="L33" s="75"/>
    </row>
    <row r="34" spans="1:12">
      <c r="A34" s="94" t="s">
        <v>225</v>
      </c>
      <c r="B34" s="67"/>
      <c r="C34" s="67"/>
      <c r="D34" s="67"/>
      <c r="E34" s="89"/>
      <c r="F34" s="89"/>
      <c r="G34" s="66"/>
      <c r="H34" s="66"/>
      <c r="I34" s="66">
        <f t="shared" si="1"/>
        <v>0</v>
      </c>
      <c r="J34" s="66"/>
      <c r="K34" s="66">
        <f t="shared" si="2"/>
        <v>0</v>
      </c>
      <c r="L34" s="75"/>
    </row>
    <row r="35" spans="1:12">
      <c r="A35" s="85" t="s">
        <v>150</v>
      </c>
      <c r="B35" s="87">
        <f>SUM(B32:B34)</f>
        <v>0</v>
      </c>
      <c r="C35" s="87">
        <f t="shared" ref="C35:J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0</v>
      </c>
      <c r="G35" s="87">
        <f t="shared" si="7"/>
        <v>0</v>
      </c>
      <c r="H35" s="87">
        <f t="shared" si="7"/>
        <v>0</v>
      </c>
      <c r="I35" s="87">
        <f t="shared" si="1"/>
        <v>0</v>
      </c>
      <c r="J35" s="87">
        <f t="shared" si="7"/>
        <v>0</v>
      </c>
      <c r="K35" s="87">
        <f t="shared" si="2"/>
        <v>0</v>
      </c>
      <c r="L35" s="75"/>
    </row>
    <row r="36" spans="1:12">
      <c r="A36" s="85"/>
      <c r="B36" s="67"/>
      <c r="C36" s="67"/>
      <c r="D36" s="67"/>
      <c r="E36" s="67"/>
      <c r="F36" s="67"/>
      <c r="G36" s="66"/>
      <c r="H36" s="66"/>
      <c r="I36" s="66"/>
      <c r="J36" s="66"/>
      <c r="K36" s="66"/>
      <c r="L36" s="75"/>
    </row>
    <row r="37" spans="1:12" ht="15.75" thickBot="1">
      <c r="A37" s="85" t="s">
        <v>152</v>
      </c>
      <c r="B37" s="90">
        <f>B24+B30+B35</f>
        <v>32500000</v>
      </c>
      <c r="C37" s="90">
        <f t="shared" ref="C37:J37" si="8">C24+C30+C35</f>
        <v>0</v>
      </c>
      <c r="D37" s="90">
        <f t="shared" si="8"/>
        <v>395464</v>
      </c>
      <c r="E37" s="90">
        <f t="shared" si="8"/>
        <v>34152367</v>
      </c>
      <c r="F37" s="90">
        <f t="shared" si="8"/>
        <v>0</v>
      </c>
      <c r="G37" s="90">
        <f t="shared" si="8"/>
        <v>0</v>
      </c>
      <c r="H37" s="90">
        <f t="shared" si="8"/>
        <v>-4769633</v>
      </c>
      <c r="I37" s="90">
        <f t="shared" si="1"/>
        <v>62278198</v>
      </c>
      <c r="J37" s="90">
        <f t="shared" si="8"/>
        <v>0</v>
      </c>
      <c r="K37" s="90">
        <f t="shared" si="2"/>
        <v>62278198</v>
      </c>
      <c r="L37" s="75"/>
    </row>
    <row r="38" spans="1:12" ht="15.75" thickTop="1">
      <c r="B38" s="92"/>
      <c r="C38" s="92"/>
      <c r="D38" s="92"/>
      <c r="E38" s="92"/>
      <c r="F38" s="92"/>
      <c r="G38" s="93"/>
      <c r="H38" s="93"/>
      <c r="I38" s="93"/>
      <c r="J38" s="93"/>
      <c r="K38" s="93">
        <f>K37-'1-Pasqyra e Pozicioni Financiar'!B109</f>
        <v>0</v>
      </c>
      <c r="L38" s="75"/>
    </row>
    <row r="39" spans="1:12">
      <c r="B39" s="75"/>
      <c r="C39" s="75"/>
      <c r="D39" s="75"/>
      <c r="E39" s="75"/>
      <c r="F39" s="75"/>
      <c r="L39" s="75"/>
    </row>
    <row r="40" spans="1:12">
      <c r="B40" s="75"/>
      <c r="C40" s="75"/>
      <c r="D40" s="75"/>
      <c r="E40" s="75"/>
      <c r="F40" s="75"/>
      <c r="K40" s="93"/>
      <c r="L40" s="75"/>
    </row>
    <row r="41" spans="1:12">
      <c r="B41" s="75"/>
      <c r="C41" s="75"/>
      <c r="D41" s="75"/>
      <c r="E41" s="75"/>
      <c r="F41" s="75"/>
    </row>
  </sheetData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L242"/>
  <sheetViews>
    <sheetView topLeftCell="A184" workbookViewId="0">
      <selection activeCell="S214" sqref="S214"/>
    </sheetView>
  </sheetViews>
  <sheetFormatPr defaultRowHeight="12.75"/>
  <cols>
    <col min="1" max="1" width="2.140625" style="263" customWidth="1"/>
    <col min="2" max="2" width="3" style="264" customWidth="1"/>
    <col min="3" max="3" width="3.42578125" style="263" customWidth="1"/>
    <col min="4" max="4" width="3.85546875" style="263" customWidth="1"/>
    <col min="5" max="5" width="18.85546875" style="263" customWidth="1"/>
    <col min="6" max="6" width="10.5703125" style="263" customWidth="1"/>
    <col min="7" max="8" width="9.140625" style="263"/>
    <col min="9" max="9" width="11.28515625" style="263" customWidth="1"/>
    <col min="10" max="10" width="9.140625" style="263"/>
    <col min="11" max="11" width="11" style="263" customWidth="1"/>
    <col min="12" max="12" width="11.28515625" style="263" customWidth="1"/>
  </cols>
  <sheetData>
    <row r="3" spans="1:12">
      <c r="A3" s="159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>
      <c r="A4" s="162"/>
      <c r="B4" s="163" t="s">
        <v>228</v>
      </c>
      <c r="C4" s="164"/>
      <c r="D4" s="164"/>
      <c r="E4" s="165" t="s">
        <v>229</v>
      </c>
      <c r="F4" s="165"/>
      <c r="G4" s="164"/>
      <c r="H4" s="164"/>
      <c r="I4" s="164"/>
      <c r="J4" s="164"/>
      <c r="K4" s="164"/>
      <c r="L4" s="164"/>
    </row>
    <row r="5" spans="1:12">
      <c r="A5" s="162"/>
      <c r="B5" s="163"/>
      <c r="C5" s="164"/>
      <c r="D5" s="164"/>
      <c r="E5" s="165"/>
      <c r="F5" s="165"/>
      <c r="G5" s="164"/>
      <c r="H5" s="164"/>
      <c r="I5" s="164"/>
      <c r="J5" s="164"/>
      <c r="K5" s="164"/>
      <c r="L5" s="164"/>
    </row>
    <row r="6" spans="1:12">
      <c r="A6" s="328" t="s">
        <v>230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1:12">
      <c r="A7" s="166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2">
      <c r="A8" s="166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2">
      <c r="A9" s="168"/>
      <c r="B9" s="169"/>
      <c r="C9" s="330" t="s">
        <v>231</v>
      </c>
      <c r="D9" s="330"/>
      <c r="E9" s="170" t="s">
        <v>232</v>
      </c>
      <c r="F9" s="171"/>
      <c r="G9" s="171"/>
      <c r="H9" s="171"/>
      <c r="I9" s="171"/>
      <c r="J9" s="172"/>
      <c r="K9" s="172"/>
      <c r="L9" s="171"/>
    </row>
    <row r="10" spans="1:12">
      <c r="A10" s="168"/>
      <c r="B10" s="169"/>
      <c r="C10" s="171"/>
      <c r="D10" s="171"/>
      <c r="E10" s="171"/>
      <c r="F10" s="171"/>
      <c r="G10" s="171"/>
      <c r="H10" s="171"/>
      <c r="I10" s="171"/>
      <c r="J10" s="172"/>
      <c r="K10" s="172"/>
      <c r="L10" s="171"/>
    </row>
    <row r="11" spans="1:12">
      <c r="A11" s="168"/>
      <c r="B11" s="169"/>
      <c r="C11" s="171"/>
      <c r="D11" s="171"/>
      <c r="E11" s="171"/>
      <c r="F11" s="171"/>
      <c r="G11" s="171"/>
      <c r="H11" s="171"/>
      <c r="I11" s="171"/>
      <c r="J11" s="172"/>
      <c r="K11" s="172"/>
      <c r="L11" s="171"/>
    </row>
    <row r="12" spans="1:12">
      <c r="A12" s="168"/>
      <c r="B12" s="169"/>
      <c r="C12" s="171"/>
      <c r="D12" s="173" t="s">
        <v>233</v>
      </c>
      <c r="E12" s="174" t="s">
        <v>234</v>
      </c>
      <c r="F12" s="174"/>
      <c r="G12" s="175"/>
      <c r="H12" s="171"/>
      <c r="I12" s="171"/>
      <c r="J12" s="176" t="s">
        <v>235</v>
      </c>
      <c r="K12" s="171"/>
      <c r="L12" s="177">
        <f>L15+L37+L42+L53+L63+L64+L65</f>
        <v>345806877</v>
      </c>
    </row>
    <row r="13" spans="1:12">
      <c r="A13" s="168"/>
      <c r="B13" s="169"/>
      <c r="C13" s="171"/>
      <c r="D13" s="173"/>
      <c r="E13" s="174"/>
      <c r="F13" s="174"/>
      <c r="G13" s="175"/>
      <c r="H13" s="171"/>
      <c r="I13" s="171"/>
      <c r="J13" s="171"/>
      <c r="K13" s="171"/>
      <c r="L13" s="178"/>
    </row>
    <row r="14" spans="1:12">
      <c r="A14" s="168"/>
      <c r="B14" s="169"/>
      <c r="C14" s="171"/>
      <c r="D14" s="173"/>
      <c r="E14" s="174"/>
      <c r="F14" s="174"/>
      <c r="G14" s="175"/>
      <c r="H14" s="171"/>
      <c r="I14" s="171"/>
      <c r="J14" s="171"/>
      <c r="K14" s="171"/>
      <c r="L14" s="178"/>
    </row>
    <row r="15" spans="1:12">
      <c r="A15" s="168"/>
      <c r="B15" s="169"/>
      <c r="C15" s="171"/>
      <c r="D15" s="167">
        <v>1</v>
      </c>
      <c r="E15" s="179" t="s">
        <v>236</v>
      </c>
      <c r="F15" s="180"/>
      <c r="G15" s="171"/>
      <c r="H15" s="171"/>
      <c r="I15" s="171"/>
      <c r="J15" s="176" t="s">
        <v>237</v>
      </c>
      <c r="K15" s="181"/>
      <c r="L15" s="177">
        <f>L24+L31</f>
        <v>5277472</v>
      </c>
    </row>
    <row r="16" spans="1:12">
      <c r="A16" s="168"/>
      <c r="B16" s="169"/>
      <c r="C16" s="171"/>
      <c r="D16" s="167"/>
      <c r="E16" s="179"/>
      <c r="F16" s="180"/>
      <c r="G16" s="171"/>
      <c r="H16" s="171"/>
      <c r="I16" s="171"/>
      <c r="J16" s="176"/>
      <c r="K16" s="181"/>
      <c r="L16" s="177"/>
    </row>
    <row r="17" spans="1:12">
      <c r="A17" s="168"/>
      <c r="B17" s="169" t="s">
        <v>238</v>
      </c>
      <c r="C17" s="171"/>
      <c r="D17" s="171"/>
      <c r="E17" s="176" t="s">
        <v>239</v>
      </c>
      <c r="F17" s="172"/>
      <c r="G17" s="172"/>
      <c r="H17" s="172"/>
      <c r="I17" s="172"/>
      <c r="J17" s="172"/>
      <c r="K17" s="172"/>
      <c r="L17" s="171"/>
    </row>
    <row r="18" spans="1:12">
      <c r="A18" s="168"/>
      <c r="B18" s="169"/>
      <c r="C18" s="171"/>
      <c r="D18" s="331" t="s">
        <v>240</v>
      </c>
      <c r="E18" s="331" t="s">
        <v>241</v>
      </c>
      <c r="F18" s="331"/>
      <c r="G18" s="331" t="s">
        <v>242</v>
      </c>
      <c r="H18" s="331" t="s">
        <v>243</v>
      </c>
      <c r="I18" s="331"/>
      <c r="J18" s="182" t="s">
        <v>244</v>
      </c>
      <c r="K18" s="182" t="s">
        <v>245</v>
      </c>
      <c r="L18" s="182" t="s">
        <v>244</v>
      </c>
    </row>
    <row r="19" spans="1:12">
      <c r="A19" s="168"/>
      <c r="B19" s="169"/>
      <c r="C19" s="171"/>
      <c r="D19" s="331"/>
      <c r="E19" s="331"/>
      <c r="F19" s="331"/>
      <c r="G19" s="331"/>
      <c r="H19" s="331"/>
      <c r="I19" s="331"/>
      <c r="J19" s="183" t="s">
        <v>246</v>
      </c>
      <c r="K19" s="183" t="s">
        <v>247</v>
      </c>
      <c r="L19" s="183" t="s">
        <v>248</v>
      </c>
    </row>
    <row r="20" spans="1:12">
      <c r="A20" s="168"/>
      <c r="B20" s="169"/>
      <c r="C20" s="171"/>
      <c r="D20" s="184">
        <v>1</v>
      </c>
      <c r="E20" s="332" t="s">
        <v>442</v>
      </c>
      <c r="F20" s="333"/>
      <c r="G20" s="185" t="s">
        <v>237</v>
      </c>
      <c r="H20" s="334" t="s">
        <v>249</v>
      </c>
      <c r="I20" s="335"/>
      <c r="J20" s="186">
        <v>1874999</v>
      </c>
      <c r="K20" s="187">
        <v>1</v>
      </c>
      <c r="L20" s="188">
        <f>J20*K20</f>
        <v>1874999</v>
      </c>
    </row>
    <row r="21" spans="1:12">
      <c r="A21" s="168"/>
      <c r="B21" s="169"/>
      <c r="C21" s="171"/>
      <c r="D21" s="184">
        <v>2</v>
      </c>
      <c r="E21" s="332" t="s">
        <v>442</v>
      </c>
      <c r="F21" s="333"/>
      <c r="G21" s="185" t="s">
        <v>250</v>
      </c>
      <c r="H21" s="189" t="s">
        <v>249</v>
      </c>
      <c r="I21" s="190"/>
      <c r="J21" s="186">
        <v>0</v>
      </c>
      <c r="K21" s="191">
        <v>123.7</v>
      </c>
      <c r="L21" s="188">
        <f>J21*K21</f>
        <v>0</v>
      </c>
    </row>
    <row r="22" spans="1:12">
      <c r="A22" s="168"/>
      <c r="B22" s="169"/>
      <c r="C22" s="171"/>
      <c r="D22" s="184">
        <v>3</v>
      </c>
      <c r="E22" s="332" t="s">
        <v>442</v>
      </c>
      <c r="F22" s="333"/>
      <c r="G22" s="185" t="s">
        <v>251</v>
      </c>
      <c r="H22" s="189" t="s">
        <v>249</v>
      </c>
      <c r="I22" s="190"/>
      <c r="J22" s="187">
        <f>L22/K22</f>
        <v>-5.5720801110450129</v>
      </c>
      <c r="K22" s="191">
        <v>100.86</v>
      </c>
      <c r="L22" s="188">
        <v>-562</v>
      </c>
    </row>
    <row r="23" spans="1:12">
      <c r="A23" s="168"/>
      <c r="B23" s="169"/>
      <c r="C23" s="171"/>
      <c r="D23" s="192"/>
      <c r="E23" s="332"/>
      <c r="F23" s="333"/>
      <c r="G23" s="185"/>
      <c r="H23" s="336"/>
      <c r="I23" s="335"/>
      <c r="J23" s="193"/>
      <c r="K23" s="187"/>
      <c r="L23" s="188">
        <v>0</v>
      </c>
    </row>
    <row r="24" spans="1:12">
      <c r="A24" s="194"/>
      <c r="B24" s="195"/>
      <c r="C24" s="180"/>
      <c r="D24" s="196"/>
      <c r="E24" s="337" t="s">
        <v>5</v>
      </c>
      <c r="F24" s="338"/>
      <c r="G24" s="338"/>
      <c r="H24" s="338"/>
      <c r="I24" s="338"/>
      <c r="J24" s="338"/>
      <c r="K24" s="339"/>
      <c r="L24" s="197">
        <f>SUM(L20:L23)</f>
        <v>1874437</v>
      </c>
    </row>
    <row r="25" spans="1:12">
      <c r="A25" s="194"/>
      <c r="B25" s="195"/>
      <c r="C25" s="180"/>
      <c r="D25" s="180"/>
      <c r="E25" s="198"/>
      <c r="F25" s="198"/>
      <c r="G25" s="198"/>
      <c r="H25" s="198"/>
      <c r="I25" s="198"/>
      <c r="J25" s="198"/>
      <c r="K25" s="198"/>
      <c r="L25" s="199"/>
    </row>
    <row r="26" spans="1:12">
      <c r="A26" s="168"/>
      <c r="B26" s="169" t="s">
        <v>252</v>
      </c>
      <c r="C26" s="171"/>
      <c r="D26" s="171"/>
      <c r="E26" s="176" t="s">
        <v>253</v>
      </c>
      <c r="F26" s="171"/>
      <c r="G26" s="171"/>
      <c r="H26" s="171"/>
      <c r="I26" s="171"/>
      <c r="J26" s="171"/>
      <c r="K26" s="171"/>
      <c r="L26" s="171"/>
    </row>
    <row r="27" spans="1:12">
      <c r="A27" s="168"/>
      <c r="B27" s="169"/>
      <c r="C27" s="171"/>
      <c r="D27" s="331" t="s">
        <v>240</v>
      </c>
      <c r="E27" s="340" t="s">
        <v>254</v>
      </c>
      <c r="F27" s="341"/>
      <c r="G27" s="341"/>
      <c r="H27" s="341"/>
      <c r="I27" s="342"/>
      <c r="J27" s="182" t="s">
        <v>244</v>
      </c>
      <c r="K27" s="182" t="s">
        <v>245</v>
      </c>
      <c r="L27" s="182" t="s">
        <v>244</v>
      </c>
    </row>
    <row r="28" spans="1:12">
      <c r="A28" s="168"/>
      <c r="B28" s="169"/>
      <c r="C28" s="171"/>
      <c r="D28" s="331"/>
      <c r="E28" s="343"/>
      <c r="F28" s="344"/>
      <c r="G28" s="344"/>
      <c r="H28" s="344"/>
      <c r="I28" s="345"/>
      <c r="J28" s="183" t="s">
        <v>246</v>
      </c>
      <c r="K28" s="183" t="s">
        <v>247</v>
      </c>
      <c r="L28" s="183" t="s">
        <v>248</v>
      </c>
    </row>
    <row r="29" spans="1:12">
      <c r="A29" s="168"/>
      <c r="B29" s="169"/>
      <c r="C29" s="171"/>
      <c r="D29" s="184"/>
      <c r="E29" s="332" t="s">
        <v>255</v>
      </c>
      <c r="F29" s="346"/>
      <c r="G29" s="346"/>
      <c r="H29" s="346"/>
      <c r="I29" s="333"/>
      <c r="J29" s="200">
        <v>3403035</v>
      </c>
      <c r="K29" s="201">
        <v>1</v>
      </c>
      <c r="L29" s="202">
        <f>J29*K29</f>
        <v>3403035</v>
      </c>
    </row>
    <row r="30" spans="1:12">
      <c r="A30" s="168"/>
      <c r="B30" s="169"/>
      <c r="C30" s="171"/>
      <c r="D30" s="192"/>
      <c r="E30" s="332"/>
      <c r="F30" s="346"/>
      <c r="G30" s="346"/>
      <c r="H30" s="346"/>
      <c r="I30" s="333"/>
      <c r="J30" s="203"/>
      <c r="K30" s="192"/>
      <c r="L30" s="202"/>
    </row>
    <row r="31" spans="1:12">
      <c r="A31" s="168"/>
      <c r="B31" s="169"/>
      <c r="C31" s="171"/>
      <c r="D31" s="196"/>
      <c r="E31" s="337" t="s">
        <v>5</v>
      </c>
      <c r="F31" s="338"/>
      <c r="G31" s="338"/>
      <c r="H31" s="338"/>
      <c r="I31" s="338"/>
      <c r="J31" s="338"/>
      <c r="K31" s="339"/>
      <c r="L31" s="204">
        <f>SUM(L29:L30)</f>
        <v>3403035</v>
      </c>
    </row>
    <row r="32" spans="1:12">
      <c r="A32" s="168"/>
      <c r="B32" s="169"/>
      <c r="C32" s="171"/>
      <c r="D32" s="171"/>
      <c r="E32" s="171"/>
      <c r="F32" s="171"/>
      <c r="G32" s="171"/>
      <c r="H32" s="171"/>
      <c r="I32" s="171"/>
      <c r="J32" s="171"/>
      <c r="K32" s="171"/>
      <c r="L32" s="171"/>
    </row>
    <row r="33" spans="1:12">
      <c r="A33" s="168"/>
      <c r="B33" s="169"/>
      <c r="C33" s="171"/>
      <c r="D33" s="171"/>
      <c r="E33" s="171" t="s">
        <v>256</v>
      </c>
      <c r="F33" s="171"/>
      <c r="G33" s="171"/>
      <c r="H33" s="171"/>
      <c r="I33" s="171"/>
      <c r="J33" s="171"/>
      <c r="K33" s="171"/>
      <c r="L33" s="171"/>
    </row>
    <row r="34" spans="1:12">
      <c r="A34" s="168"/>
      <c r="B34" s="169"/>
      <c r="C34" s="171"/>
      <c r="D34" s="171"/>
      <c r="E34" s="171" t="s">
        <v>257</v>
      </c>
      <c r="F34" s="171"/>
      <c r="G34" s="171"/>
      <c r="H34" s="171"/>
      <c r="I34" s="171"/>
      <c r="J34" s="171"/>
      <c r="K34" s="171"/>
      <c r="L34" s="171"/>
    </row>
    <row r="35" spans="1:12">
      <c r="A35" s="168"/>
      <c r="B35" s="169"/>
      <c r="C35" s="171"/>
      <c r="D35" s="171"/>
      <c r="E35" s="171"/>
      <c r="F35" s="171"/>
      <c r="G35" s="171"/>
      <c r="H35" s="171"/>
      <c r="I35" s="171"/>
      <c r="J35" s="171"/>
      <c r="K35" s="171"/>
      <c r="L35" s="171"/>
    </row>
    <row r="36" spans="1:12">
      <c r="A36" s="168"/>
      <c r="B36" s="169"/>
      <c r="C36" s="171"/>
      <c r="D36" s="171"/>
      <c r="E36" s="171"/>
      <c r="F36" s="171"/>
      <c r="G36" s="171"/>
      <c r="H36" s="171"/>
      <c r="I36" s="171"/>
      <c r="J36" s="171"/>
      <c r="K36" s="171"/>
      <c r="L36" s="171"/>
    </row>
    <row r="37" spans="1:12">
      <c r="A37" s="168"/>
      <c r="B37" s="169"/>
      <c r="C37" s="171"/>
      <c r="D37" s="167">
        <v>2</v>
      </c>
      <c r="E37" s="179" t="s">
        <v>258</v>
      </c>
      <c r="F37" s="180"/>
      <c r="G37" s="171"/>
      <c r="H37" s="171"/>
      <c r="I37" s="171"/>
      <c r="J37" s="169" t="s">
        <v>259</v>
      </c>
      <c r="K37" s="171"/>
      <c r="L37" s="181">
        <v>0</v>
      </c>
    </row>
    <row r="38" spans="1:12">
      <c r="A38" s="168"/>
      <c r="B38" s="169"/>
      <c r="C38" s="171"/>
      <c r="D38" s="171"/>
      <c r="E38" s="171"/>
      <c r="F38" s="171" t="s">
        <v>260</v>
      </c>
      <c r="G38" s="171"/>
      <c r="H38" s="171"/>
      <c r="I38" s="171"/>
      <c r="J38" s="171"/>
      <c r="K38" s="171"/>
      <c r="L38" s="171"/>
    </row>
    <row r="39" spans="1:12">
      <c r="A39" s="168"/>
      <c r="B39" s="169"/>
      <c r="C39" s="171"/>
      <c r="D39" s="171"/>
      <c r="E39" s="171"/>
      <c r="F39" s="171"/>
      <c r="G39" s="171"/>
      <c r="H39" s="171"/>
      <c r="I39" s="171"/>
      <c r="J39" s="171"/>
      <c r="K39" s="171"/>
      <c r="L39" s="171"/>
    </row>
    <row r="40" spans="1:12">
      <c r="A40" s="168"/>
      <c r="B40" s="169"/>
      <c r="C40" s="171"/>
      <c r="D40" s="171"/>
      <c r="E40" s="171"/>
      <c r="F40" s="171"/>
      <c r="G40" s="171"/>
      <c r="H40" s="171"/>
      <c r="I40" s="171"/>
      <c r="J40" s="171"/>
      <c r="K40" s="171"/>
      <c r="L40" s="171"/>
    </row>
    <row r="41" spans="1:12">
      <c r="A41" s="168"/>
      <c r="B41" s="169"/>
      <c r="C41" s="171"/>
      <c r="D41" s="171"/>
      <c r="E41" s="171"/>
      <c r="F41" s="171"/>
      <c r="G41" s="171"/>
      <c r="H41" s="171"/>
      <c r="I41" s="171"/>
      <c r="J41" s="171"/>
      <c r="K41" s="171"/>
      <c r="L41" s="171"/>
    </row>
    <row r="42" spans="1:12">
      <c r="A42" s="168"/>
      <c r="B42" s="169"/>
      <c r="C42" s="171"/>
      <c r="D42" s="167">
        <v>3</v>
      </c>
      <c r="E42" s="179" t="s">
        <v>261</v>
      </c>
      <c r="F42" s="180"/>
      <c r="G42" s="171"/>
      <c r="H42" s="171"/>
      <c r="I42" s="171"/>
      <c r="J42" s="176" t="s">
        <v>237</v>
      </c>
      <c r="K42" s="171"/>
      <c r="L42" s="205">
        <f>SUM(K44:K50)</f>
        <v>261924961</v>
      </c>
    </row>
    <row r="43" spans="1:12">
      <c r="A43" s="168"/>
      <c r="B43" s="169"/>
      <c r="C43" s="171"/>
      <c r="D43" s="195"/>
      <c r="E43" s="206"/>
      <c r="F43" s="180"/>
      <c r="G43" s="171"/>
      <c r="H43" s="171"/>
      <c r="I43" s="171"/>
      <c r="J43" s="171"/>
      <c r="K43" s="171"/>
      <c r="L43" s="207"/>
    </row>
    <row r="44" spans="1:12">
      <c r="A44" s="168"/>
      <c r="B44" s="169" t="s">
        <v>262</v>
      </c>
      <c r="C44" s="171"/>
      <c r="D44" s="195" t="s">
        <v>263</v>
      </c>
      <c r="E44" s="208" t="s">
        <v>264</v>
      </c>
      <c r="F44" s="171"/>
      <c r="G44" s="171"/>
      <c r="H44" s="171"/>
      <c r="I44" s="171"/>
      <c r="J44" s="169" t="s">
        <v>265</v>
      </c>
      <c r="K44" s="209">
        <f>'1-Pasqyra e Pozicioni Financiar'!B18</f>
        <v>256785730</v>
      </c>
      <c r="L44" s="207"/>
    </row>
    <row r="45" spans="1:12">
      <c r="A45" s="168"/>
      <c r="B45" s="169"/>
      <c r="C45" s="171"/>
      <c r="D45" s="195"/>
      <c r="E45" s="208"/>
      <c r="F45" s="171"/>
      <c r="G45" s="171"/>
      <c r="H45" s="171"/>
      <c r="I45" s="171"/>
      <c r="J45" s="169"/>
      <c r="K45" s="171"/>
      <c r="L45" s="207"/>
    </row>
    <row r="46" spans="1:12">
      <c r="A46" s="168"/>
      <c r="B46" s="169" t="s">
        <v>266</v>
      </c>
      <c r="C46" s="171"/>
      <c r="D46" s="195" t="s">
        <v>263</v>
      </c>
      <c r="E46" s="208" t="s">
        <v>267</v>
      </c>
      <c r="F46" s="171"/>
      <c r="G46" s="171"/>
      <c r="H46" s="171"/>
      <c r="I46" s="171"/>
      <c r="J46" s="169" t="s">
        <v>237</v>
      </c>
      <c r="K46" s="210">
        <v>0</v>
      </c>
      <c r="L46" s="207"/>
    </row>
    <row r="47" spans="1:12">
      <c r="A47" s="168"/>
      <c r="B47" s="169"/>
      <c r="C47" s="171"/>
      <c r="D47" s="195"/>
      <c r="E47" s="208"/>
      <c r="F47" s="171"/>
      <c r="G47" s="171"/>
      <c r="H47" s="171"/>
      <c r="I47" s="171"/>
      <c r="J47" s="169"/>
      <c r="K47" s="210"/>
      <c r="L47" s="207"/>
    </row>
    <row r="48" spans="1:12">
      <c r="A48" s="168"/>
      <c r="B48" s="169" t="s">
        <v>268</v>
      </c>
      <c r="C48" s="171"/>
      <c r="D48" s="195" t="s">
        <v>263</v>
      </c>
      <c r="E48" s="208" t="s">
        <v>269</v>
      </c>
      <c r="F48" s="171"/>
      <c r="G48" s="171"/>
      <c r="H48" s="171"/>
      <c r="I48" s="171"/>
      <c r="J48" s="169" t="s">
        <v>237</v>
      </c>
      <c r="K48" s="210">
        <v>2615943</v>
      </c>
      <c r="L48" s="207"/>
    </row>
    <row r="49" spans="1:12">
      <c r="A49" s="168"/>
      <c r="B49" s="169"/>
      <c r="C49" s="171"/>
      <c r="D49" s="195"/>
      <c r="E49" s="208"/>
      <c r="F49" s="171"/>
      <c r="G49" s="171"/>
      <c r="H49" s="171"/>
      <c r="I49" s="169"/>
      <c r="J49" s="169"/>
      <c r="K49" s="178"/>
      <c r="L49" s="207"/>
    </row>
    <row r="50" spans="1:12">
      <c r="A50" s="168"/>
      <c r="B50" s="169"/>
      <c r="C50" s="171"/>
      <c r="D50" s="195"/>
      <c r="E50" s="208" t="s">
        <v>270</v>
      </c>
      <c r="F50" s="171"/>
      <c r="G50" s="171"/>
      <c r="H50" s="171"/>
      <c r="I50" s="169"/>
      <c r="J50" s="169" t="s">
        <v>237</v>
      </c>
      <c r="K50" s="178">
        <v>2523288</v>
      </c>
      <c r="L50" s="207"/>
    </row>
    <row r="51" spans="1:12">
      <c r="A51" s="168"/>
      <c r="B51" s="169"/>
      <c r="C51" s="171"/>
      <c r="D51" s="195"/>
      <c r="E51" s="208"/>
      <c r="F51" s="171"/>
      <c r="G51" s="171"/>
      <c r="H51" s="171"/>
      <c r="I51" s="169"/>
      <c r="J51" s="169"/>
      <c r="K51" s="178"/>
      <c r="L51" s="207"/>
    </row>
    <row r="52" spans="1:12">
      <c r="A52" s="168"/>
      <c r="B52" s="169"/>
      <c r="C52" s="171"/>
      <c r="D52" s="195"/>
      <c r="E52" s="208"/>
      <c r="F52" s="171"/>
      <c r="G52" s="171"/>
      <c r="H52" s="171"/>
      <c r="I52" s="169"/>
      <c r="J52" s="169"/>
      <c r="K52" s="178"/>
      <c r="L52" s="207"/>
    </row>
    <row r="53" spans="1:12">
      <c r="A53" s="168"/>
      <c r="B53" s="169"/>
      <c r="C53" s="171"/>
      <c r="D53" s="173">
        <v>4</v>
      </c>
      <c r="E53" s="211" t="s">
        <v>271</v>
      </c>
      <c r="F53" s="212"/>
      <c r="G53" s="172"/>
      <c r="H53" s="172"/>
      <c r="I53" s="171"/>
      <c r="J53" s="176" t="s">
        <v>237</v>
      </c>
      <c r="K53" s="178"/>
      <c r="L53" s="205">
        <f>SUM(K55:K61)</f>
        <v>78604444</v>
      </c>
    </row>
    <row r="54" spans="1:12">
      <c r="A54" s="168"/>
      <c r="B54" s="169"/>
      <c r="C54" s="171"/>
      <c r="D54" s="173"/>
      <c r="E54" s="211"/>
      <c r="F54" s="212"/>
      <c r="G54" s="172"/>
      <c r="H54" s="172"/>
      <c r="I54" s="171"/>
      <c r="J54" s="169"/>
      <c r="K54" s="178"/>
      <c r="L54" s="205"/>
    </row>
    <row r="55" spans="1:12">
      <c r="A55" s="168"/>
      <c r="B55" s="169"/>
      <c r="C55" s="171"/>
      <c r="D55" s="195" t="s">
        <v>263</v>
      </c>
      <c r="E55" s="206" t="s">
        <v>272</v>
      </c>
      <c r="F55" s="212"/>
      <c r="G55" s="172"/>
      <c r="H55" s="172"/>
      <c r="I55" s="171"/>
      <c r="J55" s="169" t="s">
        <v>265</v>
      </c>
      <c r="K55" s="178">
        <f>[2]Aktivet!F22</f>
        <v>0</v>
      </c>
      <c r="L55" s="205"/>
    </row>
    <row r="56" spans="1:12">
      <c r="A56" s="168"/>
      <c r="B56" s="169"/>
      <c r="C56" s="171"/>
      <c r="D56" s="173"/>
      <c r="E56" s="211"/>
      <c r="F56" s="212"/>
      <c r="G56" s="172"/>
      <c r="H56" s="172"/>
      <c r="I56" s="171"/>
      <c r="J56" s="169"/>
      <c r="K56" s="178"/>
      <c r="L56" s="205"/>
    </row>
    <row r="57" spans="1:12">
      <c r="A57" s="168"/>
      <c r="B57" s="169"/>
      <c r="C57" s="171"/>
      <c r="D57" s="195" t="s">
        <v>263</v>
      </c>
      <c r="E57" s="206" t="s">
        <v>273</v>
      </c>
      <c r="F57" s="212"/>
      <c r="G57" s="172"/>
      <c r="H57" s="172"/>
      <c r="I57" s="171"/>
      <c r="J57" s="169" t="s">
        <v>237</v>
      </c>
      <c r="K57" s="178">
        <f>[2]Aktivet!F23</f>
        <v>211853</v>
      </c>
      <c r="L57" s="205"/>
    </row>
    <row r="58" spans="1:12">
      <c r="A58" s="168"/>
      <c r="B58" s="169"/>
      <c r="C58" s="171"/>
      <c r="D58" s="195"/>
      <c r="E58" s="206"/>
      <c r="F58" s="212"/>
      <c r="G58" s="172"/>
      <c r="H58" s="172"/>
      <c r="I58" s="171"/>
      <c r="J58" s="169"/>
      <c r="K58" s="178">
        <v>0</v>
      </c>
      <c r="L58" s="205"/>
    </row>
    <row r="59" spans="1:12">
      <c r="A59" s="168"/>
      <c r="B59" s="169"/>
      <c r="C59" s="171"/>
      <c r="D59" s="195" t="s">
        <v>263</v>
      </c>
      <c r="E59" s="206" t="s">
        <v>274</v>
      </c>
      <c r="F59" s="212"/>
      <c r="G59" s="172"/>
      <c r="H59" s="172"/>
      <c r="I59" s="171"/>
      <c r="J59" s="169" t="s">
        <v>237</v>
      </c>
      <c r="K59" s="178">
        <f>'1-Pasqyra e Pozicioni Financiar'!B27</f>
        <v>78392591</v>
      </c>
      <c r="L59" s="205"/>
    </row>
    <row r="60" spans="1:12">
      <c r="A60" s="168"/>
      <c r="B60" s="169"/>
      <c r="C60" s="171"/>
      <c r="D60" s="173"/>
      <c r="E60" s="211"/>
      <c r="F60" s="212"/>
      <c r="G60" s="172"/>
      <c r="H60" s="172"/>
      <c r="I60" s="171"/>
      <c r="J60" s="169"/>
      <c r="K60" s="178"/>
      <c r="L60" s="205"/>
    </row>
    <row r="61" spans="1:12">
      <c r="A61" s="168"/>
      <c r="B61" s="169"/>
      <c r="C61" s="171"/>
      <c r="D61" s="195" t="s">
        <v>263</v>
      </c>
      <c r="E61" s="206" t="s">
        <v>275</v>
      </c>
      <c r="F61" s="212"/>
      <c r="G61" s="172"/>
      <c r="H61" s="172"/>
      <c r="I61" s="171"/>
      <c r="J61" s="169" t="s">
        <v>237</v>
      </c>
      <c r="K61" s="178">
        <v>0</v>
      </c>
      <c r="L61" s="205"/>
    </row>
    <row r="62" spans="1:12">
      <c r="A62" s="168"/>
      <c r="B62" s="169"/>
      <c r="C62" s="171"/>
      <c r="D62" s="195"/>
      <c r="E62" s="206"/>
      <c r="F62" s="212"/>
      <c r="G62" s="172"/>
      <c r="H62" s="172"/>
      <c r="I62" s="171"/>
      <c r="J62" s="169"/>
      <c r="K62" s="178"/>
      <c r="L62" s="205"/>
    </row>
    <row r="63" spans="1:12">
      <c r="A63" s="168"/>
      <c r="B63" s="169"/>
      <c r="C63" s="171"/>
      <c r="D63" s="173">
        <v>5</v>
      </c>
      <c r="E63" s="211" t="s">
        <v>276</v>
      </c>
      <c r="F63" s="180"/>
      <c r="G63" s="171"/>
      <c r="H63" s="171"/>
      <c r="I63" s="171"/>
      <c r="J63" s="169" t="s">
        <v>259</v>
      </c>
      <c r="K63" s="178">
        <v>0</v>
      </c>
      <c r="L63" s="207"/>
    </row>
    <row r="64" spans="1:12">
      <c r="A64" s="168"/>
      <c r="B64" s="169"/>
      <c r="C64" s="171"/>
      <c r="D64" s="173">
        <v>6</v>
      </c>
      <c r="E64" s="211" t="s">
        <v>277</v>
      </c>
      <c r="F64" s="180"/>
      <c r="G64" s="171"/>
      <c r="H64" s="171"/>
      <c r="I64" s="171"/>
      <c r="J64" s="169" t="s">
        <v>259</v>
      </c>
      <c r="K64" s="178">
        <v>0</v>
      </c>
      <c r="L64" s="207"/>
    </row>
    <row r="65" spans="1:12">
      <c r="A65" s="168"/>
      <c r="B65" s="169"/>
      <c r="C65" s="171"/>
      <c r="D65" s="173">
        <v>7</v>
      </c>
      <c r="E65" s="211" t="s">
        <v>278</v>
      </c>
      <c r="F65" s="180"/>
      <c r="G65" s="171"/>
      <c r="H65" s="171"/>
      <c r="I65" s="171"/>
      <c r="J65" s="169" t="s">
        <v>279</v>
      </c>
      <c r="K65" s="178">
        <v>0</v>
      </c>
      <c r="L65" s="205">
        <f>K66</f>
        <v>0</v>
      </c>
    </row>
    <row r="66" spans="1:12">
      <c r="A66" s="168"/>
      <c r="B66" s="169"/>
      <c r="C66" s="171"/>
      <c r="D66" s="195" t="s">
        <v>263</v>
      </c>
      <c r="E66" s="180" t="s">
        <v>280</v>
      </c>
      <c r="F66" s="171"/>
      <c r="G66" s="171"/>
      <c r="H66" s="169"/>
      <c r="I66" s="171"/>
      <c r="J66" s="169" t="s">
        <v>265</v>
      </c>
      <c r="K66" s="178">
        <v>0</v>
      </c>
      <c r="L66" s="207"/>
    </row>
    <row r="67" spans="1:12">
      <c r="A67" s="168"/>
      <c r="B67" s="169"/>
      <c r="C67" s="171"/>
      <c r="D67" s="171"/>
      <c r="E67" s="171"/>
      <c r="F67" s="171"/>
      <c r="G67" s="171"/>
      <c r="H67" s="169"/>
      <c r="I67" s="171"/>
      <c r="J67" s="169"/>
      <c r="K67" s="178"/>
      <c r="L67" s="207"/>
    </row>
    <row r="68" spans="1:12">
      <c r="A68" s="168"/>
      <c r="B68" s="169"/>
      <c r="C68" s="171"/>
      <c r="D68" s="171"/>
      <c r="E68" s="171"/>
      <c r="F68" s="171"/>
      <c r="G68" s="171"/>
      <c r="H68" s="169"/>
      <c r="I68" s="171"/>
      <c r="J68" s="169"/>
      <c r="K68" s="178"/>
      <c r="L68" s="207"/>
    </row>
    <row r="69" spans="1:12">
      <c r="A69" s="168"/>
      <c r="B69" s="169"/>
      <c r="C69" s="171"/>
      <c r="D69" s="171"/>
      <c r="E69" s="171"/>
      <c r="F69" s="171"/>
      <c r="G69" s="171"/>
      <c r="H69" s="169"/>
      <c r="I69" s="171"/>
      <c r="J69" s="169"/>
      <c r="K69" s="178"/>
      <c r="L69" s="207"/>
    </row>
    <row r="70" spans="1:12">
      <c r="A70" s="168"/>
      <c r="B70" s="169"/>
      <c r="C70" s="171"/>
      <c r="D70" s="181" t="s">
        <v>281</v>
      </c>
      <c r="E70" s="181" t="s">
        <v>282</v>
      </c>
      <c r="F70" s="171"/>
      <c r="G70" s="171"/>
      <c r="H70" s="169"/>
      <c r="I70" s="171"/>
      <c r="J70" s="169" t="s">
        <v>259</v>
      </c>
      <c r="K70" s="178"/>
      <c r="L70" s="205">
        <f>K72+K74</f>
        <v>22990077</v>
      </c>
    </row>
    <row r="71" spans="1:12">
      <c r="A71" s="168"/>
      <c r="B71" s="169"/>
      <c r="C71" s="171"/>
      <c r="D71" s="171"/>
      <c r="E71" s="212"/>
      <c r="F71" s="212"/>
      <c r="G71" s="171"/>
      <c r="H71" s="169"/>
      <c r="I71" s="171"/>
      <c r="J71" s="169"/>
      <c r="K71" s="178"/>
      <c r="L71" s="213"/>
    </row>
    <row r="72" spans="1:12">
      <c r="A72" s="168"/>
      <c r="B72" s="169"/>
      <c r="C72" s="171"/>
      <c r="D72" s="181">
        <v>1</v>
      </c>
      <c r="E72" s="214" t="s">
        <v>283</v>
      </c>
      <c r="F72" s="171"/>
      <c r="G72" s="171"/>
      <c r="H72" s="169"/>
      <c r="I72" s="171"/>
      <c r="J72" s="169" t="s">
        <v>259</v>
      </c>
      <c r="K72" s="178">
        <v>0</v>
      </c>
      <c r="L72" s="171"/>
    </row>
    <row r="73" spans="1:12">
      <c r="A73" s="168"/>
      <c r="B73" s="169"/>
      <c r="C73" s="171"/>
      <c r="D73" s="181"/>
      <c r="E73" s="214"/>
      <c r="F73" s="171"/>
      <c r="G73" s="171"/>
      <c r="H73" s="169"/>
      <c r="I73" s="171"/>
      <c r="J73" s="169"/>
      <c r="K73" s="178"/>
      <c r="L73" s="171"/>
    </row>
    <row r="74" spans="1:12">
      <c r="A74" s="168"/>
      <c r="B74" s="169"/>
      <c r="C74" s="171"/>
      <c r="D74" s="181">
        <v>2</v>
      </c>
      <c r="E74" s="181" t="s">
        <v>284</v>
      </c>
      <c r="F74" s="171"/>
      <c r="G74" s="171"/>
      <c r="H74" s="171"/>
      <c r="I74" s="171"/>
      <c r="J74" s="169" t="s">
        <v>265</v>
      </c>
      <c r="K74" s="178">
        <f>H86</f>
        <v>22990077</v>
      </c>
      <c r="L74" s="171"/>
    </row>
    <row r="75" spans="1:12">
      <c r="A75" s="168"/>
      <c r="B75" s="169"/>
      <c r="C75" s="171"/>
      <c r="D75" s="181"/>
      <c r="E75" s="181"/>
      <c r="F75" s="171"/>
      <c r="G75" s="171"/>
      <c r="H75" s="171"/>
      <c r="I75" s="171"/>
      <c r="J75" s="169"/>
      <c r="K75" s="178"/>
      <c r="L75" s="171"/>
    </row>
    <row r="76" spans="1:12">
      <c r="A76" s="168"/>
      <c r="B76" s="169"/>
      <c r="C76" s="171"/>
      <c r="D76" s="171"/>
      <c r="E76" s="171"/>
      <c r="F76" s="171" t="s">
        <v>285</v>
      </c>
      <c r="G76" s="171"/>
      <c r="H76" s="171"/>
      <c r="I76" s="171"/>
      <c r="J76" s="171"/>
      <c r="K76" s="171"/>
      <c r="L76" s="171"/>
    </row>
    <row r="77" spans="1:12">
      <c r="A77" s="168"/>
      <c r="B77" s="169"/>
      <c r="C77" s="171"/>
      <c r="D77" s="331" t="s">
        <v>240</v>
      </c>
      <c r="E77" s="331" t="s">
        <v>286</v>
      </c>
      <c r="F77" s="347" t="s">
        <v>287</v>
      </c>
      <c r="G77" s="348"/>
      <c r="H77" s="349"/>
      <c r="I77" s="347" t="s">
        <v>288</v>
      </c>
      <c r="J77" s="348"/>
      <c r="K77" s="349"/>
      <c r="L77" s="171"/>
    </row>
    <row r="78" spans="1:12">
      <c r="A78" s="168"/>
      <c r="B78" s="169"/>
      <c r="C78" s="171"/>
      <c r="D78" s="331"/>
      <c r="E78" s="331"/>
      <c r="F78" s="185" t="s">
        <v>289</v>
      </c>
      <c r="G78" s="185" t="s">
        <v>290</v>
      </c>
      <c r="H78" s="185" t="s">
        <v>291</v>
      </c>
      <c r="I78" s="185" t="s">
        <v>289</v>
      </c>
      <c r="J78" s="185" t="s">
        <v>290</v>
      </c>
      <c r="K78" s="185" t="s">
        <v>291</v>
      </c>
      <c r="L78" s="171"/>
    </row>
    <row r="79" spans="1:12">
      <c r="A79" s="168"/>
      <c r="B79" s="169"/>
      <c r="C79" s="171"/>
      <c r="D79" s="192"/>
      <c r="E79" s="171" t="s">
        <v>292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  <c r="K79" s="215">
        <v>0</v>
      </c>
      <c r="L79" s="171"/>
    </row>
    <row r="80" spans="1:12">
      <c r="A80" s="168"/>
      <c r="B80" s="169"/>
      <c r="C80" s="171"/>
      <c r="D80" s="192"/>
      <c r="E80" s="192" t="s">
        <v>293</v>
      </c>
      <c r="F80" s="265">
        <v>25108290</v>
      </c>
      <c r="G80" s="215">
        <v>11207525</v>
      </c>
      <c r="H80" s="215">
        <f>F80-G80</f>
        <v>13900765</v>
      </c>
      <c r="I80" s="215">
        <v>25108290</v>
      </c>
      <c r="J80" s="215">
        <v>7732334</v>
      </c>
      <c r="K80" s="215">
        <f>I80-J80</f>
        <v>17375956</v>
      </c>
      <c r="L80" s="171"/>
    </row>
    <row r="81" spans="1:12">
      <c r="A81" s="168"/>
      <c r="B81" s="169"/>
      <c r="C81" s="171"/>
      <c r="D81" s="192"/>
      <c r="E81" s="192" t="s">
        <v>294</v>
      </c>
      <c r="F81" s="265">
        <v>12935859</v>
      </c>
      <c r="G81" s="215">
        <v>5660346</v>
      </c>
      <c r="H81" s="215">
        <f>F81-G81</f>
        <v>7275513</v>
      </c>
      <c r="I81" s="215">
        <v>12935859</v>
      </c>
      <c r="J81" s="215">
        <v>3841468</v>
      </c>
      <c r="K81" s="215">
        <f>I81-J81</f>
        <v>9094391</v>
      </c>
      <c r="L81" s="171"/>
    </row>
    <row r="82" spans="1:12">
      <c r="A82" s="168"/>
      <c r="B82" s="169"/>
      <c r="C82" s="171"/>
      <c r="D82" s="192"/>
      <c r="E82" s="192" t="s">
        <v>295</v>
      </c>
      <c r="F82" s="265">
        <v>435041</v>
      </c>
      <c r="G82" s="215">
        <v>76963</v>
      </c>
      <c r="H82" s="215">
        <f>F82-G82</f>
        <v>358078</v>
      </c>
      <c r="I82" s="215">
        <v>268374</v>
      </c>
      <c r="J82" s="215">
        <v>29110</v>
      </c>
      <c r="K82" s="215">
        <f>I82-J82</f>
        <v>239264</v>
      </c>
      <c r="L82" s="171"/>
    </row>
    <row r="83" spans="1:12">
      <c r="A83" s="168"/>
      <c r="B83" s="169"/>
      <c r="C83" s="171"/>
      <c r="D83" s="192"/>
      <c r="E83" s="192" t="s">
        <v>296</v>
      </c>
      <c r="F83" s="265">
        <v>2011337</v>
      </c>
      <c r="G83" s="215">
        <v>555616</v>
      </c>
      <c r="H83" s="215">
        <f>F83-G83</f>
        <v>1455721</v>
      </c>
      <c r="I83" s="215">
        <v>1174114</v>
      </c>
      <c r="J83" s="215">
        <v>400992</v>
      </c>
      <c r="K83" s="215">
        <f>I83-J83</f>
        <v>773122</v>
      </c>
      <c r="L83" s="171"/>
    </row>
    <row r="84" spans="1:12">
      <c r="A84" s="168"/>
      <c r="B84" s="169"/>
      <c r="C84" s="171"/>
      <c r="D84" s="192"/>
      <c r="E84" s="192" t="s">
        <v>297</v>
      </c>
      <c r="F84" s="215">
        <v>0</v>
      </c>
      <c r="G84" s="215">
        <v>0</v>
      </c>
      <c r="H84" s="215">
        <f>F84-G84</f>
        <v>0</v>
      </c>
      <c r="I84" s="215">
        <v>0</v>
      </c>
      <c r="J84" s="215">
        <v>0</v>
      </c>
      <c r="K84" s="215">
        <f>I84-J84</f>
        <v>0</v>
      </c>
      <c r="L84" s="171"/>
    </row>
    <row r="85" spans="1:12">
      <c r="A85" s="168"/>
      <c r="B85" s="169"/>
      <c r="C85" s="171"/>
      <c r="D85" s="192"/>
      <c r="E85" s="192"/>
      <c r="F85" s="215"/>
      <c r="G85" s="215"/>
      <c r="H85" s="215"/>
      <c r="I85" s="215"/>
      <c r="J85" s="215"/>
      <c r="K85" s="215"/>
      <c r="L85" s="171"/>
    </row>
    <row r="86" spans="1:12">
      <c r="A86" s="168"/>
      <c r="B86" s="169"/>
      <c r="C86" s="171"/>
      <c r="D86" s="192"/>
      <c r="E86" s="192" t="s">
        <v>298</v>
      </c>
      <c r="F86" s="197">
        <f t="shared" ref="F86:K86" si="0">SUM(F79:F85)</f>
        <v>40490527</v>
      </c>
      <c r="G86" s="197">
        <f t="shared" si="0"/>
        <v>17500450</v>
      </c>
      <c r="H86" s="197">
        <f t="shared" si="0"/>
        <v>22990077</v>
      </c>
      <c r="I86" s="197">
        <f t="shared" si="0"/>
        <v>39486637</v>
      </c>
      <c r="J86" s="197">
        <f t="shared" si="0"/>
        <v>12003904</v>
      </c>
      <c r="K86" s="197">
        <f t="shared" si="0"/>
        <v>27482733</v>
      </c>
      <c r="L86" s="171"/>
    </row>
    <row r="87" spans="1:12">
      <c r="A87" s="168"/>
      <c r="B87" s="169"/>
      <c r="C87" s="171"/>
      <c r="D87" s="171"/>
      <c r="E87" s="171"/>
      <c r="F87" s="181"/>
      <c r="G87" s="181"/>
      <c r="H87" s="181"/>
      <c r="I87" s="181"/>
      <c r="J87" s="181"/>
      <c r="K87" s="181"/>
      <c r="L87" s="171"/>
    </row>
    <row r="88" spans="1:12">
      <c r="A88" s="168"/>
      <c r="B88" s="169"/>
      <c r="C88" s="171"/>
      <c r="D88" s="181">
        <v>3</v>
      </c>
      <c r="E88" s="181" t="s">
        <v>299</v>
      </c>
      <c r="F88" s="171"/>
      <c r="G88" s="171"/>
      <c r="H88" s="171"/>
      <c r="I88" s="171"/>
      <c r="J88" s="169" t="s">
        <v>259</v>
      </c>
      <c r="K88" s="181"/>
      <c r="L88" s="171"/>
    </row>
    <row r="89" spans="1:12">
      <c r="A89" s="168"/>
      <c r="B89" s="169"/>
      <c r="C89" s="171"/>
      <c r="D89" s="181">
        <v>4</v>
      </c>
      <c r="E89" s="181" t="s">
        <v>300</v>
      </c>
      <c r="F89" s="171"/>
      <c r="G89" s="171"/>
      <c r="H89" s="171"/>
      <c r="I89" s="171"/>
      <c r="J89" s="169" t="s">
        <v>259</v>
      </c>
      <c r="K89" s="181"/>
      <c r="L89" s="171"/>
    </row>
    <row r="90" spans="1:12">
      <c r="A90" s="168"/>
      <c r="B90" s="169"/>
      <c r="C90" s="171"/>
      <c r="D90" s="181">
        <v>5</v>
      </c>
      <c r="E90" s="181" t="s">
        <v>301</v>
      </c>
      <c r="F90" s="171"/>
      <c r="G90" s="171"/>
      <c r="H90" s="171"/>
      <c r="I90" s="171"/>
      <c r="J90" s="169" t="s">
        <v>259</v>
      </c>
      <c r="K90" s="181"/>
      <c r="L90" s="171"/>
    </row>
    <row r="91" spans="1:12">
      <c r="A91" s="168"/>
      <c r="B91" s="169"/>
      <c r="C91" s="171"/>
      <c r="D91" s="181">
        <v>6</v>
      </c>
      <c r="E91" s="181" t="s">
        <v>302</v>
      </c>
      <c r="F91" s="171"/>
      <c r="G91" s="171"/>
      <c r="H91" s="171"/>
      <c r="I91" s="171"/>
      <c r="J91" s="169" t="s">
        <v>259</v>
      </c>
      <c r="K91" s="181"/>
      <c r="L91" s="171"/>
    </row>
    <row r="92" spans="1:12">
      <c r="A92" s="168"/>
      <c r="B92" s="169"/>
      <c r="C92" s="171"/>
      <c r="D92" s="181"/>
      <c r="E92" s="181"/>
      <c r="F92" s="171"/>
      <c r="G92" s="171"/>
      <c r="H92" s="171"/>
      <c r="I92" s="171"/>
      <c r="J92" s="169"/>
      <c r="K92" s="181"/>
      <c r="L92" s="171"/>
    </row>
    <row r="93" spans="1:12">
      <c r="A93" s="168"/>
      <c r="B93" s="169"/>
      <c r="C93" s="171"/>
      <c r="D93" s="181"/>
      <c r="E93" s="181"/>
      <c r="F93" s="171"/>
      <c r="G93" s="171"/>
      <c r="H93" s="171"/>
      <c r="I93" s="171"/>
      <c r="J93" s="169"/>
      <c r="K93" s="181"/>
      <c r="L93" s="171"/>
    </row>
    <row r="94" spans="1:12" ht="13.5" thickBot="1">
      <c r="A94" s="168"/>
      <c r="B94" s="169"/>
      <c r="C94" s="171"/>
      <c r="D94" s="181"/>
      <c r="E94" s="181"/>
      <c r="F94" s="171"/>
      <c r="G94" s="171"/>
      <c r="H94" s="171"/>
      <c r="I94" s="171"/>
      <c r="J94" s="169"/>
      <c r="K94" s="181"/>
      <c r="L94" s="171"/>
    </row>
    <row r="95" spans="1:12" ht="13.5" thickBot="1">
      <c r="A95" s="168"/>
      <c r="B95" s="169"/>
      <c r="C95" s="171"/>
      <c r="D95" s="181"/>
      <c r="E95" s="217" t="s">
        <v>303</v>
      </c>
      <c r="F95" s="218"/>
      <c r="G95" s="218"/>
      <c r="H95" s="218"/>
      <c r="I95" s="218"/>
      <c r="J95" s="219" t="s">
        <v>235</v>
      </c>
      <c r="K95" s="220"/>
      <c r="L95" s="221">
        <f>L12+L70</f>
        <v>368796954</v>
      </c>
    </row>
    <row r="96" spans="1:12">
      <c r="A96" s="168"/>
      <c r="B96" s="169"/>
      <c r="C96" s="171"/>
      <c r="D96" s="181"/>
      <c r="E96" s="181"/>
      <c r="F96" s="171"/>
      <c r="G96" s="171"/>
      <c r="H96" s="171"/>
      <c r="I96" s="171"/>
      <c r="J96" s="171"/>
      <c r="K96" s="181"/>
      <c r="L96" s="209">
        <f>L95-'1-Pasqyra e Pozicioni Financiar'!B57</f>
        <v>0</v>
      </c>
    </row>
    <row r="97" spans="1:12">
      <c r="A97" s="168"/>
      <c r="B97" s="169"/>
      <c r="C97" s="171"/>
      <c r="D97" s="181"/>
      <c r="E97" s="181"/>
      <c r="F97" s="171"/>
      <c r="G97" s="171"/>
      <c r="H97" s="171"/>
      <c r="I97" s="171"/>
      <c r="J97" s="169"/>
      <c r="K97" s="181"/>
      <c r="L97" s="171"/>
    </row>
    <row r="98" spans="1:12">
      <c r="A98" s="168"/>
      <c r="B98" s="169"/>
      <c r="C98" s="171"/>
      <c r="D98" s="181"/>
      <c r="E98" s="181"/>
      <c r="F98" s="171"/>
      <c r="G98" s="171"/>
      <c r="H98" s="171"/>
      <c r="I98" s="171"/>
      <c r="J98" s="169"/>
      <c r="K98" s="181"/>
      <c r="L98" s="171"/>
    </row>
    <row r="99" spans="1:12">
      <c r="A99" s="168"/>
      <c r="B99" s="169"/>
      <c r="C99" s="171"/>
      <c r="D99" s="176" t="s">
        <v>233</v>
      </c>
      <c r="E99" s="174" t="s">
        <v>304</v>
      </c>
      <c r="F99" s="174"/>
      <c r="G99" s="172"/>
      <c r="H99" s="172"/>
      <c r="I99" s="171"/>
      <c r="J99" s="176" t="s">
        <v>237</v>
      </c>
      <c r="K99" s="181"/>
      <c r="L99" s="177">
        <f>K101+K102+K103+K115+K117</f>
        <v>306518756</v>
      </c>
    </row>
    <row r="100" spans="1:12">
      <c r="A100" s="168"/>
      <c r="B100" s="169"/>
      <c r="C100" s="171"/>
      <c r="D100" s="176"/>
      <c r="E100" s="174"/>
      <c r="F100" s="174"/>
      <c r="G100" s="172"/>
      <c r="H100" s="172"/>
      <c r="I100" s="171"/>
      <c r="J100" s="169"/>
      <c r="K100" s="181"/>
      <c r="L100" s="178"/>
    </row>
    <row r="101" spans="1:12">
      <c r="A101" s="168"/>
      <c r="B101" s="169"/>
      <c r="C101" s="171"/>
      <c r="D101" s="173">
        <v>1</v>
      </c>
      <c r="E101" s="211" t="s">
        <v>305</v>
      </c>
      <c r="F101" s="180"/>
      <c r="G101" s="181"/>
      <c r="H101" s="181"/>
      <c r="I101" s="171"/>
      <c r="J101" s="169" t="s">
        <v>259</v>
      </c>
      <c r="K101" s="178">
        <v>0</v>
      </c>
      <c r="L101" s="178"/>
    </row>
    <row r="102" spans="1:12">
      <c r="A102" s="168"/>
      <c r="B102" s="169"/>
      <c r="C102" s="171"/>
      <c r="D102" s="173">
        <v>2</v>
      </c>
      <c r="E102" s="211" t="s">
        <v>306</v>
      </c>
      <c r="F102" s="180"/>
      <c r="G102" s="171"/>
      <c r="H102" s="171"/>
      <c r="I102" s="171"/>
      <c r="J102" s="169" t="s">
        <v>265</v>
      </c>
      <c r="K102" s="177">
        <f>'1-Pasqyra e Pozicioni Financiar'!B63</f>
        <v>23163560</v>
      </c>
      <c r="L102" s="177"/>
    </row>
    <row r="103" spans="1:12">
      <c r="A103" s="168"/>
      <c r="B103" s="169"/>
      <c r="C103" s="171"/>
      <c r="D103" s="173">
        <v>3</v>
      </c>
      <c r="E103" s="211" t="s">
        <v>307</v>
      </c>
      <c r="F103" s="180"/>
      <c r="G103" s="171"/>
      <c r="H103" s="171"/>
      <c r="I103" s="171"/>
      <c r="J103" s="222" t="s">
        <v>265</v>
      </c>
      <c r="K103" s="177">
        <f>SUM(K105:K113)</f>
        <v>283355196</v>
      </c>
      <c r="L103" s="177"/>
    </row>
    <row r="104" spans="1:12">
      <c r="A104" s="168"/>
      <c r="B104" s="169"/>
      <c r="C104" s="171"/>
      <c r="D104" s="173"/>
      <c r="E104" s="211"/>
      <c r="F104" s="180"/>
      <c r="G104" s="171"/>
      <c r="H104" s="171"/>
      <c r="I104" s="171"/>
      <c r="J104" s="171"/>
      <c r="K104" s="178"/>
      <c r="L104" s="178"/>
    </row>
    <row r="105" spans="1:12">
      <c r="A105" s="168" t="s">
        <v>233</v>
      </c>
      <c r="B105" s="169" t="s">
        <v>262</v>
      </c>
      <c r="C105" s="171"/>
      <c r="D105" s="195" t="s">
        <v>263</v>
      </c>
      <c r="E105" s="208" t="s">
        <v>308</v>
      </c>
      <c r="F105" s="171"/>
      <c r="G105" s="171"/>
      <c r="H105" s="171"/>
      <c r="I105" s="171"/>
      <c r="J105" s="223" t="s">
        <v>265</v>
      </c>
      <c r="K105" s="178">
        <f>'1-Pasqyra e Pozicioni Financiar'!B65</f>
        <v>139307700</v>
      </c>
      <c r="L105" s="178"/>
    </row>
    <row r="106" spans="1:12">
      <c r="A106" s="168"/>
      <c r="B106" s="169" t="s">
        <v>266</v>
      </c>
      <c r="C106" s="171"/>
      <c r="D106" s="195" t="s">
        <v>263</v>
      </c>
      <c r="E106" s="208" t="s">
        <v>309</v>
      </c>
      <c r="F106" s="171"/>
      <c r="G106" s="171"/>
      <c r="H106" s="171"/>
      <c r="I106" s="171"/>
      <c r="J106" s="169" t="s">
        <v>237</v>
      </c>
      <c r="K106" s="178">
        <v>1685870</v>
      </c>
      <c r="L106" s="178"/>
    </row>
    <row r="107" spans="1:12">
      <c r="A107" s="168"/>
      <c r="B107" s="169" t="s">
        <v>310</v>
      </c>
      <c r="C107" s="171"/>
      <c r="D107" s="195" t="s">
        <v>263</v>
      </c>
      <c r="E107" s="208" t="s">
        <v>311</v>
      </c>
      <c r="F107" s="171"/>
      <c r="G107" s="171"/>
      <c r="H107" s="171"/>
      <c r="I107" s="171"/>
      <c r="J107" s="169" t="s">
        <v>237</v>
      </c>
      <c r="K107" s="178">
        <v>264031</v>
      </c>
      <c r="L107" s="178"/>
    </row>
    <row r="108" spans="1:12">
      <c r="A108" s="168"/>
      <c r="B108" s="169" t="s">
        <v>312</v>
      </c>
      <c r="C108" s="171"/>
      <c r="D108" s="195" t="s">
        <v>263</v>
      </c>
      <c r="E108" s="208" t="s">
        <v>313</v>
      </c>
      <c r="F108" s="171"/>
      <c r="G108" s="171"/>
      <c r="H108" s="171"/>
      <c r="I108" s="171"/>
      <c r="J108" s="169" t="s">
        <v>237</v>
      </c>
      <c r="K108" s="178">
        <v>45637</v>
      </c>
      <c r="L108" s="178"/>
    </row>
    <row r="109" spans="1:12">
      <c r="A109" s="168"/>
      <c r="B109" s="169">
        <v>3</v>
      </c>
      <c r="C109" s="171" t="s">
        <v>314</v>
      </c>
      <c r="D109" s="195"/>
      <c r="E109" s="208" t="s">
        <v>315</v>
      </c>
      <c r="F109" s="171"/>
      <c r="G109" s="171"/>
      <c r="H109" s="171"/>
      <c r="I109" s="171"/>
      <c r="J109" s="169" t="s">
        <v>265</v>
      </c>
      <c r="K109" s="178">
        <v>0</v>
      </c>
      <c r="L109" s="178"/>
    </row>
    <row r="110" spans="1:12">
      <c r="A110" s="168"/>
      <c r="B110" s="169" t="s">
        <v>316</v>
      </c>
      <c r="C110" s="171"/>
      <c r="D110" s="195" t="s">
        <v>263</v>
      </c>
      <c r="E110" s="208" t="s">
        <v>317</v>
      </c>
      <c r="F110" s="171"/>
      <c r="G110" s="171"/>
      <c r="H110" s="171"/>
      <c r="I110" s="171"/>
      <c r="J110" s="169" t="s">
        <v>237</v>
      </c>
      <c r="K110" s="224">
        <v>0</v>
      </c>
      <c r="L110" s="178"/>
    </row>
    <row r="111" spans="1:12">
      <c r="A111" s="168"/>
      <c r="B111" s="169" t="s">
        <v>318</v>
      </c>
      <c r="C111" s="171"/>
      <c r="D111" s="195" t="s">
        <v>263</v>
      </c>
      <c r="E111" s="208" t="s">
        <v>319</v>
      </c>
      <c r="F111" s="171"/>
      <c r="G111" s="171"/>
      <c r="H111" s="171"/>
      <c r="I111" s="171"/>
      <c r="J111" s="169" t="s">
        <v>265</v>
      </c>
      <c r="K111" s="224">
        <v>0</v>
      </c>
      <c r="L111" s="178"/>
    </row>
    <row r="112" spans="1:12">
      <c r="A112" s="168"/>
      <c r="B112" s="169" t="s">
        <v>318</v>
      </c>
      <c r="C112" s="171"/>
      <c r="D112" s="195" t="s">
        <v>263</v>
      </c>
      <c r="E112" s="208" t="s">
        <v>320</v>
      </c>
      <c r="F112" s="171"/>
      <c r="G112" s="171"/>
      <c r="H112" s="171"/>
      <c r="I112" s="171"/>
      <c r="J112" s="169" t="s">
        <v>237</v>
      </c>
      <c r="K112" s="224">
        <f>[2]Pasivet!F16</f>
        <v>0</v>
      </c>
      <c r="L112" s="178"/>
    </row>
    <row r="113" spans="1:12">
      <c r="A113" s="168"/>
      <c r="B113" s="169" t="s">
        <v>316</v>
      </c>
      <c r="C113" s="171"/>
      <c r="D113" s="195" t="s">
        <v>263</v>
      </c>
      <c r="E113" s="208" t="s">
        <v>321</v>
      </c>
      <c r="F113" s="171"/>
      <c r="G113" s="171"/>
      <c r="H113" s="171"/>
      <c r="I113" s="171"/>
      <c r="J113" s="169" t="s">
        <v>237</v>
      </c>
      <c r="K113" s="224">
        <f>[2]Pasivet!F17</f>
        <v>142051958</v>
      </c>
      <c r="L113" s="178"/>
    </row>
    <row r="114" spans="1:12">
      <c r="A114" s="168"/>
      <c r="B114" s="169"/>
      <c r="C114" s="171"/>
      <c r="D114" s="195"/>
      <c r="E114" s="208"/>
      <c r="F114" s="171"/>
      <c r="G114" s="171"/>
      <c r="H114" s="171"/>
      <c r="I114" s="171"/>
      <c r="J114" s="176"/>
      <c r="K114" s="225"/>
      <c r="L114" s="178"/>
    </row>
    <row r="115" spans="1:12">
      <c r="A115" s="168"/>
      <c r="B115" s="169"/>
      <c r="C115" s="171"/>
      <c r="D115" s="173">
        <v>4</v>
      </c>
      <c r="E115" s="211" t="s">
        <v>322</v>
      </c>
      <c r="F115" s="180"/>
      <c r="G115" s="171"/>
      <c r="H115" s="171"/>
      <c r="I115" s="171"/>
      <c r="J115" s="169" t="s">
        <v>259</v>
      </c>
      <c r="K115" s="177">
        <v>0</v>
      </c>
      <c r="L115" s="177">
        <v>0</v>
      </c>
    </row>
    <row r="116" spans="1:12">
      <c r="A116" s="168"/>
      <c r="B116" s="169"/>
      <c r="C116" s="171"/>
      <c r="D116" s="173"/>
      <c r="E116" s="211"/>
      <c r="F116" s="180"/>
      <c r="G116" s="171"/>
      <c r="H116" s="171"/>
      <c r="I116" s="171"/>
      <c r="J116" s="169"/>
      <c r="K116" s="177"/>
      <c r="L116" s="177"/>
    </row>
    <row r="117" spans="1:12">
      <c r="A117" s="168"/>
      <c r="B117" s="169"/>
      <c r="C117" s="171"/>
      <c r="D117" s="173">
        <v>5</v>
      </c>
      <c r="E117" s="211" t="s">
        <v>323</v>
      </c>
      <c r="F117" s="180"/>
      <c r="G117" s="171"/>
      <c r="H117" s="171"/>
      <c r="I117" s="171"/>
      <c r="J117" s="169" t="s">
        <v>259</v>
      </c>
      <c r="K117" s="225">
        <v>0</v>
      </c>
      <c r="L117" s="225">
        <v>0</v>
      </c>
    </row>
    <row r="118" spans="1:12">
      <c r="A118" s="168"/>
      <c r="B118" s="169"/>
      <c r="C118" s="171"/>
      <c r="D118" s="173"/>
      <c r="E118" s="211"/>
      <c r="F118" s="180"/>
      <c r="G118" s="171"/>
      <c r="H118" s="171"/>
      <c r="I118" s="171"/>
      <c r="J118" s="169"/>
      <c r="K118" s="225"/>
      <c r="L118" s="225"/>
    </row>
    <row r="119" spans="1:12">
      <c r="A119" s="168"/>
      <c r="B119" s="169"/>
      <c r="C119" s="171"/>
      <c r="D119" s="173"/>
      <c r="E119" s="211"/>
      <c r="F119" s="180"/>
      <c r="G119" s="171"/>
      <c r="H119" s="171"/>
      <c r="I119" s="171"/>
      <c r="J119" s="169"/>
      <c r="K119" s="225"/>
      <c r="L119" s="225"/>
    </row>
    <row r="120" spans="1:12">
      <c r="A120" s="168"/>
      <c r="B120" s="169"/>
      <c r="C120" s="171"/>
      <c r="D120" s="181" t="s">
        <v>281</v>
      </c>
      <c r="E120" s="174" t="s">
        <v>324</v>
      </c>
      <c r="F120" s="174"/>
      <c r="G120" s="171"/>
      <c r="H120" s="171"/>
      <c r="I120" s="171"/>
      <c r="J120" s="176" t="s">
        <v>237</v>
      </c>
      <c r="K120" s="177"/>
      <c r="L120" s="177">
        <f>K122+K124+K126+K128</f>
        <v>0</v>
      </c>
    </row>
    <row r="121" spans="1:12">
      <c r="A121" s="168"/>
      <c r="B121" s="169"/>
      <c r="C121" s="171"/>
      <c r="D121" s="181"/>
      <c r="E121" s="174"/>
      <c r="F121" s="174"/>
      <c r="G121" s="171"/>
      <c r="H121" s="171"/>
      <c r="I121" s="171"/>
      <c r="J121" s="169"/>
      <c r="K121" s="178"/>
      <c r="L121" s="178"/>
    </row>
    <row r="122" spans="1:12">
      <c r="A122" s="168"/>
      <c r="B122" s="169"/>
      <c r="C122" s="171"/>
      <c r="D122" s="173">
        <v>1</v>
      </c>
      <c r="E122" s="211" t="s">
        <v>325</v>
      </c>
      <c r="F122" s="174"/>
      <c r="G122" s="171"/>
      <c r="H122" s="171"/>
      <c r="I122" s="171"/>
      <c r="J122" s="169" t="s">
        <v>237</v>
      </c>
      <c r="K122" s="177">
        <f>[2]Pasivet!F24</f>
        <v>0</v>
      </c>
      <c r="L122" s="178"/>
    </row>
    <row r="123" spans="1:12">
      <c r="A123" s="168"/>
      <c r="B123" s="169"/>
      <c r="C123" s="171"/>
      <c r="D123" s="173"/>
      <c r="E123" s="211"/>
      <c r="F123" s="174"/>
      <c r="G123" s="171"/>
      <c r="H123" s="171"/>
      <c r="I123" s="171"/>
      <c r="J123" s="169"/>
      <c r="K123" s="177"/>
      <c r="L123" s="178"/>
    </row>
    <row r="124" spans="1:12">
      <c r="A124" s="168"/>
      <c r="B124" s="169"/>
      <c r="C124" s="171"/>
      <c r="D124" s="173">
        <v>2</v>
      </c>
      <c r="E124" s="211" t="s">
        <v>326</v>
      </c>
      <c r="F124" s="174"/>
      <c r="G124" s="171"/>
      <c r="H124" s="171"/>
      <c r="I124" s="171"/>
      <c r="J124" s="169" t="s">
        <v>259</v>
      </c>
      <c r="K124" s="177">
        <v>0</v>
      </c>
      <c r="L124" s="177"/>
    </row>
    <row r="125" spans="1:12">
      <c r="A125" s="168"/>
      <c r="B125" s="169"/>
      <c r="C125" s="171"/>
      <c r="D125" s="173"/>
      <c r="E125" s="211"/>
      <c r="F125" s="174"/>
      <c r="G125" s="171"/>
      <c r="H125" s="171"/>
      <c r="I125" s="171"/>
      <c r="J125" s="169"/>
      <c r="K125" s="177"/>
      <c r="L125" s="177"/>
    </row>
    <row r="126" spans="1:12">
      <c r="A126" s="168"/>
      <c r="B126" s="169"/>
      <c r="C126" s="171"/>
      <c r="D126" s="173">
        <v>3</v>
      </c>
      <c r="E126" s="211" t="s">
        <v>322</v>
      </c>
      <c r="F126" s="174"/>
      <c r="G126" s="171"/>
      <c r="H126" s="171"/>
      <c r="I126" s="171"/>
      <c r="J126" s="169" t="s">
        <v>259</v>
      </c>
      <c r="K126" s="177">
        <v>0</v>
      </c>
      <c r="L126" s="177"/>
    </row>
    <row r="127" spans="1:12">
      <c r="A127" s="168"/>
      <c r="B127" s="169"/>
      <c r="C127" s="171"/>
      <c r="D127" s="173"/>
      <c r="E127" s="211"/>
      <c r="F127" s="174"/>
      <c r="G127" s="171"/>
      <c r="H127" s="171"/>
      <c r="I127" s="171"/>
      <c r="J127" s="169"/>
      <c r="K127" s="177"/>
      <c r="L127" s="177"/>
    </row>
    <row r="128" spans="1:12">
      <c r="A128" s="168"/>
      <c r="B128" s="169"/>
      <c r="C128" s="171"/>
      <c r="D128" s="173">
        <v>4</v>
      </c>
      <c r="E128" s="211" t="s">
        <v>327</v>
      </c>
      <c r="F128" s="174"/>
      <c r="G128" s="171"/>
      <c r="H128" s="171"/>
      <c r="I128" s="171"/>
      <c r="J128" s="169" t="s">
        <v>259</v>
      </c>
      <c r="K128" s="177">
        <v>0</v>
      </c>
      <c r="L128" s="177"/>
    </row>
    <row r="129" spans="1:12">
      <c r="A129" s="168"/>
      <c r="B129" s="169"/>
      <c r="C129" s="171"/>
      <c r="D129" s="173"/>
      <c r="E129" s="211"/>
      <c r="F129" s="180"/>
      <c r="G129" s="171"/>
      <c r="H129" s="171"/>
      <c r="I129" s="171"/>
      <c r="J129" s="169"/>
      <c r="K129" s="177"/>
      <c r="L129" s="178"/>
    </row>
    <row r="130" spans="1:12">
      <c r="A130" s="168"/>
      <c r="B130" s="169"/>
      <c r="C130" s="171"/>
      <c r="D130" s="181" t="s">
        <v>328</v>
      </c>
      <c r="E130" s="174" t="s">
        <v>329</v>
      </c>
      <c r="F130" s="174"/>
      <c r="G130" s="171"/>
      <c r="H130" s="171"/>
      <c r="I130" s="171"/>
      <c r="J130" s="176" t="s">
        <v>265</v>
      </c>
      <c r="K130" s="177"/>
      <c r="L130" s="177">
        <f>SUM(K132:K141)</f>
        <v>62278198</v>
      </c>
    </row>
    <row r="131" spans="1:12">
      <c r="A131" s="168"/>
      <c r="B131" s="169"/>
      <c r="C131" s="171"/>
      <c r="D131" s="181"/>
      <c r="E131" s="174"/>
      <c r="F131" s="174"/>
      <c r="G131" s="171"/>
      <c r="H131" s="171"/>
      <c r="I131" s="171"/>
      <c r="J131" s="176"/>
      <c r="K131" s="177"/>
      <c r="L131" s="177"/>
    </row>
    <row r="132" spans="1:12">
      <c r="A132" s="168"/>
      <c r="B132" s="169"/>
      <c r="C132" s="171"/>
      <c r="D132" s="173">
        <v>1</v>
      </c>
      <c r="E132" s="206" t="s">
        <v>330</v>
      </c>
      <c r="F132" s="180"/>
      <c r="G132" s="171"/>
      <c r="H132" s="171"/>
      <c r="I132" s="171"/>
      <c r="J132" s="169" t="s">
        <v>259</v>
      </c>
      <c r="K132" s="177">
        <v>0</v>
      </c>
      <c r="L132" s="178"/>
    </row>
    <row r="133" spans="1:12">
      <c r="A133" s="168"/>
      <c r="B133" s="169"/>
      <c r="C133" s="171"/>
      <c r="D133" s="173">
        <v>2</v>
      </c>
      <c r="E133" s="206" t="s">
        <v>331</v>
      </c>
      <c r="F133" s="180"/>
      <c r="G133" s="171"/>
      <c r="H133" s="171"/>
      <c r="I133" s="171"/>
      <c r="J133" s="169" t="s">
        <v>259</v>
      </c>
      <c r="K133" s="177">
        <v>0</v>
      </c>
      <c r="L133" s="178"/>
    </row>
    <row r="134" spans="1:12">
      <c r="A134" s="168"/>
      <c r="B134" s="169"/>
      <c r="C134" s="171"/>
      <c r="D134" s="173">
        <v>3</v>
      </c>
      <c r="E134" s="206" t="s">
        <v>332</v>
      </c>
      <c r="F134" s="180"/>
      <c r="G134" s="171"/>
      <c r="H134" s="171"/>
      <c r="I134" s="171"/>
      <c r="J134" s="176" t="s">
        <v>237</v>
      </c>
      <c r="K134" s="177">
        <v>32500000</v>
      </c>
      <c r="L134" s="178"/>
    </row>
    <row r="135" spans="1:12">
      <c r="A135" s="168"/>
      <c r="B135" s="169"/>
      <c r="C135" s="171"/>
      <c r="D135" s="173">
        <v>4</v>
      </c>
      <c r="E135" s="206" t="s">
        <v>333</v>
      </c>
      <c r="F135" s="180"/>
      <c r="G135" s="171"/>
      <c r="H135" s="171"/>
      <c r="I135" s="171"/>
      <c r="J135" s="169" t="s">
        <v>259</v>
      </c>
      <c r="K135" s="177">
        <v>0</v>
      </c>
      <c r="L135" s="178"/>
    </row>
    <row r="136" spans="1:12">
      <c r="A136" s="168"/>
      <c r="B136" s="169"/>
      <c r="C136" s="171"/>
      <c r="D136" s="173">
        <v>5</v>
      </c>
      <c r="E136" s="206" t="s">
        <v>334</v>
      </c>
      <c r="F136" s="180"/>
      <c r="G136" s="171"/>
      <c r="H136" s="171"/>
      <c r="I136" s="171"/>
      <c r="J136" s="169" t="s">
        <v>259</v>
      </c>
      <c r="K136" s="177">
        <v>0</v>
      </c>
      <c r="L136" s="178"/>
    </row>
    <row r="137" spans="1:12">
      <c r="A137" s="168"/>
      <c r="B137" s="169"/>
      <c r="C137" s="171"/>
      <c r="D137" s="173">
        <v>6</v>
      </c>
      <c r="E137" s="206" t="s">
        <v>335</v>
      </c>
      <c r="F137" s="180"/>
      <c r="G137" s="171"/>
      <c r="H137" s="171"/>
      <c r="I137" s="171"/>
      <c r="J137" s="169" t="s">
        <v>259</v>
      </c>
      <c r="K137" s="177">
        <v>0</v>
      </c>
      <c r="L137" s="178"/>
    </row>
    <row r="138" spans="1:12">
      <c r="A138" s="168"/>
      <c r="B138" s="169"/>
      <c r="C138" s="171"/>
      <c r="D138" s="173">
        <v>7</v>
      </c>
      <c r="E138" s="206" t="s">
        <v>336</v>
      </c>
      <c r="F138" s="180"/>
      <c r="G138" s="171"/>
      <c r="H138" s="171"/>
      <c r="I138" s="171"/>
      <c r="J138" s="176" t="s">
        <v>237</v>
      </c>
      <c r="K138" s="177">
        <f>[2]Pasivet!F47</f>
        <v>395464</v>
      </c>
      <c r="L138" s="178"/>
    </row>
    <row r="139" spans="1:12">
      <c r="A139" s="168"/>
      <c r="B139" s="169"/>
      <c r="C139" s="171"/>
      <c r="D139" s="173">
        <v>8</v>
      </c>
      <c r="E139" s="206" t="s">
        <v>337</v>
      </c>
      <c r="F139" s="180"/>
      <c r="G139" s="171"/>
      <c r="H139" s="171"/>
      <c r="I139" s="171"/>
      <c r="J139" s="169" t="s">
        <v>237</v>
      </c>
      <c r="K139" s="177">
        <f>[2]Pasivet!F49</f>
        <v>34152367</v>
      </c>
      <c r="L139" s="178"/>
    </row>
    <row r="140" spans="1:12">
      <c r="A140" s="168"/>
      <c r="B140" s="169"/>
      <c r="C140" s="171"/>
      <c r="D140" s="173">
        <v>9</v>
      </c>
      <c r="E140" s="206" t="s">
        <v>338</v>
      </c>
      <c r="F140" s="180"/>
      <c r="G140" s="171"/>
      <c r="H140" s="171"/>
      <c r="I140" s="171"/>
      <c r="J140" s="169" t="s">
        <v>237</v>
      </c>
      <c r="K140" s="177">
        <v>-18927135</v>
      </c>
      <c r="L140" s="178"/>
    </row>
    <row r="141" spans="1:12">
      <c r="A141" s="168"/>
      <c r="B141" s="169"/>
      <c r="C141" s="171"/>
      <c r="D141" s="173">
        <v>10</v>
      </c>
      <c r="E141" s="206" t="s">
        <v>339</v>
      </c>
      <c r="F141" s="180"/>
      <c r="G141" s="171"/>
      <c r="H141" s="171"/>
      <c r="I141" s="171"/>
      <c r="J141" s="176" t="s">
        <v>237</v>
      </c>
      <c r="K141" s="177">
        <f>'1-Pasqyra e Pozicioni Financiar'!B106</f>
        <v>14157502</v>
      </c>
      <c r="L141" s="178"/>
    </row>
    <row r="142" spans="1:12">
      <c r="A142" s="168"/>
      <c r="B142" s="169"/>
      <c r="C142" s="171"/>
      <c r="D142" s="173"/>
      <c r="E142" s="206"/>
      <c r="F142" s="180"/>
      <c r="G142" s="171"/>
      <c r="H142" s="171"/>
      <c r="I142" s="171"/>
      <c r="J142" s="176"/>
      <c r="K142" s="226"/>
      <c r="L142" s="178"/>
    </row>
    <row r="143" spans="1:12" ht="13.5" thickBot="1">
      <c r="A143" s="168"/>
      <c r="B143" s="169"/>
      <c r="C143" s="171"/>
      <c r="D143" s="173"/>
      <c r="E143" s="211"/>
      <c r="F143" s="180"/>
      <c r="G143" s="171"/>
      <c r="H143" s="171"/>
      <c r="I143" s="171"/>
      <c r="J143" s="176"/>
      <c r="K143" s="181"/>
      <c r="L143" s="178"/>
    </row>
    <row r="144" spans="1:12" ht="13.5" thickBot="1">
      <c r="A144" s="168"/>
      <c r="B144" s="169"/>
      <c r="C144" s="171"/>
      <c r="D144" s="171"/>
      <c r="E144" s="217" t="s">
        <v>340</v>
      </c>
      <c r="F144" s="218"/>
      <c r="G144" s="218"/>
      <c r="H144" s="218"/>
      <c r="I144" s="218"/>
      <c r="J144" s="219" t="s">
        <v>235</v>
      </c>
      <c r="K144" s="220"/>
      <c r="L144" s="227">
        <f>L99+L120+L130</f>
        <v>368796954</v>
      </c>
    </row>
    <row r="145" spans="1:12">
      <c r="A145" s="168"/>
      <c r="B145" s="169"/>
      <c r="C145" s="171"/>
      <c r="D145" s="171"/>
      <c r="E145" s="171"/>
      <c r="F145" s="171"/>
      <c r="G145" s="171"/>
      <c r="H145" s="171"/>
      <c r="I145" s="171"/>
      <c r="J145" s="171"/>
      <c r="K145" s="171"/>
      <c r="L145" s="228">
        <f>L144-'1-Pasqyra e Pozicioni Financiar'!B111</f>
        <v>0</v>
      </c>
    </row>
    <row r="146" spans="1:12">
      <c r="A146" s="168"/>
      <c r="B146" s="169"/>
      <c r="C146" s="171"/>
      <c r="D146" s="171"/>
      <c r="E146" s="171"/>
      <c r="F146" s="171"/>
      <c r="G146" s="171"/>
      <c r="H146" s="171"/>
      <c r="I146" s="171"/>
      <c r="J146" s="171"/>
      <c r="K146" s="171"/>
      <c r="L146" s="228"/>
    </row>
    <row r="147" spans="1:12">
      <c r="A147" s="168"/>
      <c r="B147" s="229"/>
      <c r="C147" s="229" t="s">
        <v>341</v>
      </c>
      <c r="D147" s="230"/>
      <c r="E147" s="231" t="s">
        <v>342</v>
      </c>
      <c r="F147" s="230"/>
      <c r="G147" s="230"/>
      <c r="H147" s="230"/>
      <c r="I147" s="171"/>
      <c r="J147" s="171"/>
      <c r="K147" s="171"/>
      <c r="L147" s="228"/>
    </row>
    <row r="148" spans="1:12">
      <c r="A148" s="168"/>
      <c r="B148" s="232"/>
      <c r="C148" s="232"/>
      <c r="D148" s="171"/>
      <c r="E148" s="181"/>
      <c r="F148" s="171"/>
      <c r="G148" s="171"/>
      <c r="H148" s="171"/>
      <c r="I148" s="171"/>
      <c r="J148" s="171"/>
      <c r="K148" s="171"/>
      <c r="L148" s="228"/>
    </row>
    <row r="149" spans="1:12">
      <c r="A149" s="168"/>
      <c r="B149" s="232"/>
      <c r="C149" s="232"/>
      <c r="D149" s="171"/>
      <c r="E149" s="181"/>
      <c r="F149" s="171"/>
      <c r="G149" s="171"/>
      <c r="H149" s="171"/>
      <c r="I149" s="171"/>
      <c r="J149" s="171"/>
      <c r="K149" s="171"/>
      <c r="L149" s="228"/>
    </row>
    <row r="150" spans="1:12">
      <c r="A150" s="168"/>
      <c r="B150" s="233"/>
      <c r="C150" s="234" t="s">
        <v>233</v>
      </c>
      <c r="D150" s="235"/>
      <c r="E150" s="234" t="s">
        <v>343</v>
      </c>
      <c r="F150" s="171"/>
      <c r="G150" s="171"/>
      <c r="H150" s="171"/>
      <c r="I150" s="171"/>
      <c r="J150" s="176" t="s">
        <v>265</v>
      </c>
      <c r="K150" s="181"/>
      <c r="L150" s="177">
        <f>SUM(K152:K158)</f>
        <v>145388246</v>
      </c>
    </row>
    <row r="151" spans="1:12">
      <c r="A151" s="168"/>
      <c r="B151" s="169"/>
      <c r="C151" s="181"/>
      <c r="D151" s="171"/>
      <c r="E151" s="181"/>
      <c r="F151" s="171"/>
      <c r="G151" s="171"/>
      <c r="H151" s="171"/>
      <c r="I151" s="171"/>
      <c r="J151" s="176"/>
      <c r="K151" s="181"/>
      <c r="L151" s="177"/>
    </row>
    <row r="152" spans="1:12">
      <c r="A152" s="168"/>
      <c r="B152" s="169"/>
      <c r="C152" s="181"/>
      <c r="D152" s="171"/>
      <c r="E152" s="181" t="s">
        <v>344</v>
      </c>
      <c r="F152" s="171"/>
      <c r="G152" s="171"/>
      <c r="H152" s="171"/>
      <c r="I152" s="171"/>
      <c r="J152" s="176"/>
      <c r="K152" s="177">
        <f>SUM(I154:I156)</f>
        <v>145388246</v>
      </c>
      <c r="L152" s="177"/>
    </row>
    <row r="153" spans="1:12">
      <c r="A153" s="168"/>
      <c r="B153" s="169"/>
      <c r="C153" s="181"/>
      <c r="D153" s="171"/>
      <c r="E153" s="181"/>
      <c r="F153" s="171"/>
      <c r="G153" s="171"/>
      <c r="H153" s="171"/>
      <c r="I153" s="171"/>
      <c r="J153" s="176"/>
      <c r="K153" s="177"/>
      <c r="L153" s="177"/>
    </row>
    <row r="154" spans="1:12">
      <c r="A154" s="168"/>
      <c r="B154" s="169"/>
      <c r="C154" s="181"/>
      <c r="D154" s="171"/>
      <c r="E154" s="171" t="s">
        <v>345</v>
      </c>
      <c r="F154" s="171"/>
      <c r="G154" s="171"/>
      <c r="H154" s="171"/>
      <c r="I154" s="178">
        <v>105156298</v>
      </c>
      <c r="J154" s="169" t="s">
        <v>346</v>
      </c>
      <c r="K154" s="210"/>
      <c r="L154" s="178"/>
    </row>
    <row r="155" spans="1:12">
      <c r="A155" s="168"/>
      <c r="B155" s="169"/>
      <c r="C155" s="181"/>
      <c r="D155" s="171"/>
      <c r="E155" s="171" t="s">
        <v>443</v>
      </c>
      <c r="F155" s="171"/>
      <c r="G155" s="171"/>
      <c r="H155" s="171"/>
      <c r="I155" s="178">
        <v>40231948</v>
      </c>
      <c r="J155" s="169" t="s">
        <v>346</v>
      </c>
      <c r="K155" s="210"/>
      <c r="L155" s="178"/>
    </row>
    <row r="156" spans="1:12">
      <c r="A156" s="168"/>
      <c r="B156" s="169"/>
      <c r="C156" s="181"/>
      <c r="D156" s="171"/>
      <c r="E156" s="171" t="s">
        <v>347</v>
      </c>
      <c r="F156" s="171"/>
      <c r="G156" s="171"/>
      <c r="H156" s="171"/>
      <c r="I156" s="178">
        <v>0</v>
      </c>
      <c r="J156" s="169" t="s">
        <v>346</v>
      </c>
      <c r="K156" s="210"/>
      <c r="L156" s="178"/>
    </row>
    <row r="157" spans="1:12">
      <c r="A157" s="168"/>
      <c r="B157" s="169"/>
      <c r="C157" s="181"/>
      <c r="D157" s="171"/>
      <c r="E157" s="171" t="s">
        <v>348</v>
      </c>
      <c r="F157" s="171"/>
      <c r="G157" s="171"/>
      <c r="H157" s="171"/>
      <c r="I157" s="178"/>
      <c r="J157" s="169" t="s">
        <v>346</v>
      </c>
      <c r="K157" s="178">
        <v>0</v>
      </c>
      <c r="L157" s="178"/>
    </row>
    <row r="158" spans="1:12">
      <c r="A158" s="168"/>
      <c r="B158" s="169"/>
      <c r="C158" s="181"/>
      <c r="D158" s="171"/>
      <c r="E158" s="171" t="s">
        <v>349</v>
      </c>
      <c r="F158" s="171"/>
      <c r="G158" s="171"/>
      <c r="H158" s="171"/>
      <c r="I158" s="178"/>
      <c r="J158" s="169" t="s">
        <v>346</v>
      </c>
      <c r="K158" s="178">
        <v>0</v>
      </c>
      <c r="L158" s="178"/>
    </row>
    <row r="159" spans="1:12">
      <c r="A159" s="168"/>
      <c r="B159" s="169"/>
      <c r="C159" s="181"/>
      <c r="D159" s="171"/>
      <c r="E159" s="181"/>
      <c r="F159" s="171"/>
      <c r="G159" s="171"/>
      <c r="H159" s="171"/>
      <c r="I159" s="178"/>
      <c r="J159" s="176"/>
      <c r="K159" s="177"/>
      <c r="L159" s="177"/>
    </row>
    <row r="160" spans="1:12">
      <c r="A160" s="168"/>
      <c r="B160" s="169"/>
      <c r="C160" s="181"/>
      <c r="D160" s="171"/>
      <c r="E160" s="181"/>
      <c r="F160" s="171"/>
      <c r="G160" s="171"/>
      <c r="H160" s="171"/>
      <c r="I160" s="178"/>
      <c r="J160" s="176"/>
      <c r="K160" s="236"/>
      <c r="L160" s="177"/>
    </row>
    <row r="161" spans="1:12">
      <c r="A161" s="168"/>
      <c r="B161" s="169"/>
      <c r="C161" s="231" t="s">
        <v>281</v>
      </c>
      <c r="D161" s="230"/>
      <c r="E161" s="231" t="s">
        <v>350</v>
      </c>
      <c r="F161" s="181"/>
      <c r="G161" s="181"/>
      <c r="H161" s="181"/>
      <c r="I161" s="177"/>
      <c r="J161" s="176" t="s">
        <v>265</v>
      </c>
      <c r="K161" s="236"/>
      <c r="L161" s="177">
        <f>SUM(K163:K197)</f>
        <v>128692718</v>
      </c>
    </row>
    <row r="162" spans="1:12">
      <c r="A162" s="168"/>
      <c r="B162" s="169"/>
      <c r="C162" s="181"/>
      <c r="D162" s="171"/>
      <c r="E162" s="181"/>
      <c r="F162" s="181"/>
      <c r="G162" s="181"/>
      <c r="H162" s="181"/>
      <c r="I162" s="181"/>
      <c r="J162" s="176"/>
      <c r="K162" s="181"/>
      <c r="L162" s="177"/>
    </row>
    <row r="163" spans="1:12">
      <c r="A163" s="168"/>
      <c r="B163" s="169"/>
      <c r="C163" s="181"/>
      <c r="D163" s="171"/>
      <c r="E163" s="181" t="s">
        <v>351</v>
      </c>
      <c r="F163" s="171"/>
      <c r="G163" s="171"/>
      <c r="H163" s="171"/>
      <c r="I163" s="171"/>
      <c r="J163" s="169" t="s">
        <v>346</v>
      </c>
      <c r="K163" s="237">
        <f>-'2.1-Pasqyra e Perform. (natyra)'!B19</f>
        <v>83822565</v>
      </c>
      <c r="L163" s="177"/>
    </row>
    <row r="164" spans="1:12">
      <c r="A164" s="168"/>
      <c r="B164" s="169"/>
      <c r="C164" s="181"/>
      <c r="D164" s="171"/>
      <c r="E164" s="181"/>
      <c r="F164" s="171"/>
      <c r="G164" s="171"/>
      <c r="H164" s="171"/>
      <c r="I164" s="171"/>
      <c r="J164" s="169"/>
      <c r="K164" s="237"/>
      <c r="L164" s="177"/>
    </row>
    <row r="165" spans="1:12">
      <c r="A165" s="168"/>
      <c r="B165" s="169"/>
      <c r="C165" s="181"/>
      <c r="D165" s="171"/>
      <c r="E165" s="181" t="s">
        <v>352</v>
      </c>
      <c r="F165" s="171"/>
      <c r="G165" s="171"/>
      <c r="H165" s="171"/>
      <c r="I165" s="171"/>
      <c r="J165" s="169" t="s">
        <v>346</v>
      </c>
      <c r="K165" s="237">
        <f>SUM(I166:I167)</f>
        <v>12940403</v>
      </c>
      <c r="L165" s="177"/>
    </row>
    <row r="166" spans="1:12">
      <c r="A166" s="168"/>
      <c r="B166" s="169"/>
      <c r="C166" s="181"/>
      <c r="D166" s="171"/>
      <c r="E166" s="171" t="s">
        <v>353</v>
      </c>
      <c r="F166" s="171"/>
      <c r="G166" s="171"/>
      <c r="H166" s="178"/>
      <c r="I166" s="209">
        <f>-'2.1-Pasqyra e Perform. (natyra)'!B22</f>
        <v>11085001</v>
      </c>
      <c r="J166" s="169" t="s">
        <v>346</v>
      </c>
      <c r="K166" s="237"/>
      <c r="L166" s="177"/>
    </row>
    <row r="167" spans="1:12">
      <c r="A167" s="168"/>
      <c r="B167" s="169"/>
      <c r="C167" s="181"/>
      <c r="D167" s="171"/>
      <c r="E167" s="171" t="s">
        <v>354</v>
      </c>
      <c r="F167" s="171"/>
      <c r="G167" s="171"/>
      <c r="H167" s="178"/>
      <c r="I167" s="209">
        <f>-'2.1-Pasqyra e Perform. (natyra)'!B23</f>
        <v>1855402</v>
      </c>
      <c r="J167" s="169" t="s">
        <v>346</v>
      </c>
      <c r="K167" s="237"/>
      <c r="L167" s="177"/>
    </row>
    <row r="168" spans="1:12">
      <c r="A168" s="168"/>
      <c r="B168" s="169"/>
      <c r="C168" s="181"/>
      <c r="D168" s="171"/>
      <c r="E168" s="171"/>
      <c r="F168" s="171"/>
      <c r="G168" s="171"/>
      <c r="H168" s="178"/>
      <c r="I168" s="209"/>
      <c r="J168" s="169"/>
      <c r="K168" s="237"/>
      <c r="L168" s="177"/>
    </row>
    <row r="169" spans="1:12">
      <c r="A169" s="168"/>
      <c r="B169" s="169"/>
      <c r="C169" s="181"/>
      <c r="D169" s="171"/>
      <c r="E169" s="214" t="s">
        <v>290</v>
      </c>
      <c r="F169" s="171"/>
      <c r="G169" s="171"/>
      <c r="H169" s="178"/>
      <c r="I169" s="171"/>
      <c r="J169" s="169" t="s">
        <v>248</v>
      </c>
      <c r="K169" s="237">
        <f>-'2.1-Pasqyra e Perform. (natyra)'!B26</f>
        <v>5496547</v>
      </c>
      <c r="L169" s="177"/>
    </row>
    <row r="170" spans="1:12">
      <c r="A170" s="168"/>
      <c r="B170" s="169"/>
      <c r="C170" s="181"/>
      <c r="D170" s="171"/>
      <c r="E170" s="214"/>
      <c r="F170" s="171"/>
      <c r="G170" s="171"/>
      <c r="H170" s="178"/>
      <c r="I170" s="171"/>
      <c r="J170" s="169"/>
      <c r="K170" s="237"/>
      <c r="L170" s="177"/>
    </row>
    <row r="171" spans="1:12">
      <c r="A171" s="168"/>
      <c r="B171" s="169"/>
      <c r="C171" s="181"/>
      <c r="D171" s="171"/>
      <c r="E171" s="238" t="s">
        <v>355</v>
      </c>
      <c r="F171" s="171"/>
      <c r="G171" s="171"/>
      <c r="H171" s="178"/>
      <c r="I171" s="171"/>
      <c r="J171" s="169" t="s">
        <v>346</v>
      </c>
      <c r="K171" s="237">
        <f>SUM(I175:I195)</f>
        <v>23939378</v>
      </c>
      <c r="L171" s="177"/>
    </row>
    <row r="172" spans="1:12">
      <c r="A172" s="168"/>
      <c r="B172" s="169"/>
      <c r="C172" s="181"/>
      <c r="D172" s="171"/>
      <c r="E172" s="238" t="s">
        <v>356</v>
      </c>
      <c r="F172" s="171"/>
      <c r="G172" s="171"/>
      <c r="H172" s="178"/>
      <c r="I172" s="171"/>
      <c r="J172" s="169"/>
      <c r="K172" s="237"/>
      <c r="L172" s="177"/>
    </row>
    <row r="173" spans="1:12">
      <c r="A173" s="168"/>
      <c r="B173" s="169"/>
      <c r="C173" s="181"/>
      <c r="D173" s="171"/>
      <c r="E173" s="239" t="s">
        <v>357</v>
      </c>
      <c r="F173" s="171"/>
      <c r="G173" s="171"/>
      <c r="H173" s="178"/>
      <c r="I173" s="171"/>
      <c r="J173" s="169"/>
      <c r="K173" s="237"/>
      <c r="L173" s="177"/>
    </row>
    <row r="174" spans="1:12">
      <c r="A174" s="168"/>
      <c r="B174" s="169"/>
      <c r="C174" s="181"/>
      <c r="D174" s="171"/>
      <c r="E174" s="239"/>
      <c r="F174" s="171"/>
      <c r="G174" s="171"/>
      <c r="H174" s="240"/>
      <c r="I174" s="241"/>
      <c r="J174" s="169" t="s">
        <v>346</v>
      </c>
      <c r="K174" s="237"/>
      <c r="L174" s="177"/>
    </row>
    <row r="175" spans="1:12">
      <c r="A175" s="168"/>
      <c r="B175" s="169"/>
      <c r="C175" s="181"/>
      <c r="D175" s="171"/>
      <c r="E175" s="239" t="s">
        <v>358</v>
      </c>
      <c r="F175" s="171"/>
      <c r="G175" s="171"/>
      <c r="H175" s="240" t="s">
        <v>359</v>
      </c>
      <c r="I175" s="241">
        <v>509181</v>
      </c>
      <c r="J175" s="169" t="s">
        <v>346</v>
      </c>
      <c r="K175" s="237"/>
      <c r="L175" s="177"/>
    </row>
    <row r="176" spans="1:12">
      <c r="A176" s="168"/>
      <c r="B176" s="169"/>
      <c r="C176" s="181"/>
      <c r="D176" s="171"/>
      <c r="E176" s="239" t="s">
        <v>360</v>
      </c>
      <c r="F176" s="171"/>
      <c r="G176" s="171"/>
      <c r="H176" s="240">
        <v>608</v>
      </c>
      <c r="I176" s="241">
        <v>1570262</v>
      </c>
      <c r="J176" s="169" t="s">
        <v>346</v>
      </c>
      <c r="K176" s="242"/>
      <c r="L176" s="177"/>
    </row>
    <row r="177" spans="1:12">
      <c r="A177" s="168"/>
      <c r="B177" s="169"/>
      <c r="C177" s="181"/>
      <c r="D177" s="171"/>
      <c r="E177" s="239" t="s">
        <v>361</v>
      </c>
      <c r="F177" s="171"/>
      <c r="G177" s="171"/>
      <c r="H177" s="240">
        <v>609</v>
      </c>
      <c r="I177" s="241">
        <v>909834</v>
      </c>
      <c r="J177" s="169" t="s">
        <v>346</v>
      </c>
      <c r="K177" s="242"/>
      <c r="L177" s="177"/>
    </row>
    <row r="178" spans="1:12">
      <c r="A178" s="168"/>
      <c r="B178" s="169"/>
      <c r="C178" s="181"/>
      <c r="D178" s="171"/>
      <c r="E178" s="239" t="s">
        <v>362</v>
      </c>
      <c r="F178" s="171"/>
      <c r="G178" s="171"/>
      <c r="H178" s="240" t="s">
        <v>363</v>
      </c>
      <c r="I178" s="241">
        <v>250327</v>
      </c>
      <c r="J178" s="169" t="s">
        <v>346</v>
      </c>
      <c r="K178" s="242"/>
      <c r="L178" s="177"/>
    </row>
    <row r="179" spans="1:12">
      <c r="A179" s="168"/>
      <c r="B179" s="169"/>
      <c r="C179" s="181"/>
      <c r="D179" s="171"/>
      <c r="E179" s="239" t="s">
        <v>378</v>
      </c>
      <c r="F179" s="171"/>
      <c r="G179" s="171"/>
      <c r="H179" s="240">
        <v>613</v>
      </c>
      <c r="I179" s="241">
        <v>6936004</v>
      </c>
      <c r="J179" s="169" t="s">
        <v>346</v>
      </c>
      <c r="K179" s="242"/>
      <c r="L179" s="177"/>
    </row>
    <row r="180" spans="1:12">
      <c r="A180" s="168"/>
      <c r="B180" s="169"/>
      <c r="C180" s="181"/>
      <c r="D180" s="171"/>
      <c r="E180" s="239" t="s">
        <v>364</v>
      </c>
      <c r="F180" s="171"/>
      <c r="G180" s="171"/>
      <c r="H180" s="240">
        <v>615</v>
      </c>
      <c r="I180" s="241">
        <v>353580</v>
      </c>
      <c r="J180" s="169" t="s">
        <v>346</v>
      </c>
      <c r="K180" s="242"/>
      <c r="L180" s="177"/>
    </row>
    <row r="181" spans="1:12">
      <c r="A181" s="168"/>
      <c r="B181" s="169"/>
      <c r="C181" s="181"/>
      <c r="D181" s="171"/>
      <c r="E181" s="239" t="s">
        <v>365</v>
      </c>
      <c r="F181" s="171"/>
      <c r="G181" s="171"/>
      <c r="H181" s="240">
        <v>616</v>
      </c>
      <c r="I181" s="241">
        <v>243306</v>
      </c>
      <c r="J181" s="169" t="s">
        <v>346</v>
      </c>
      <c r="K181" s="242"/>
      <c r="L181" s="177"/>
    </row>
    <row r="182" spans="1:12">
      <c r="A182" s="168"/>
      <c r="B182" s="169"/>
      <c r="C182" s="181"/>
      <c r="D182" s="171"/>
      <c r="E182" s="239" t="s">
        <v>366</v>
      </c>
      <c r="F182" s="171"/>
      <c r="G182" s="171"/>
      <c r="H182" s="240">
        <v>618</v>
      </c>
      <c r="I182" s="241">
        <v>24608</v>
      </c>
      <c r="J182" s="169" t="s">
        <v>346</v>
      </c>
      <c r="K182" s="242"/>
      <c r="L182" s="177"/>
    </row>
    <row r="183" spans="1:12">
      <c r="A183" s="168"/>
      <c r="B183" s="169"/>
      <c r="C183" s="181"/>
      <c r="D183" s="171"/>
      <c r="E183" s="239" t="s">
        <v>445</v>
      </c>
      <c r="F183" s="171"/>
      <c r="G183" s="171"/>
      <c r="H183" s="240">
        <v>622</v>
      </c>
      <c r="I183" s="241">
        <v>2208753</v>
      </c>
      <c r="J183" s="169" t="s">
        <v>346</v>
      </c>
      <c r="K183" s="242"/>
      <c r="L183" s="177"/>
    </row>
    <row r="184" spans="1:12">
      <c r="A184" s="168"/>
      <c r="B184" s="169"/>
      <c r="C184" s="181"/>
      <c r="D184" s="171"/>
      <c r="E184" s="239" t="s">
        <v>367</v>
      </c>
      <c r="F184" s="171"/>
      <c r="G184" s="171"/>
      <c r="H184" s="240">
        <v>621</v>
      </c>
      <c r="I184" s="241">
        <v>36000</v>
      </c>
      <c r="J184" s="169" t="s">
        <v>346</v>
      </c>
      <c r="K184" s="242"/>
      <c r="L184" s="177"/>
    </row>
    <row r="185" spans="1:12">
      <c r="A185" s="168"/>
      <c r="B185" s="169"/>
      <c r="C185" s="181"/>
      <c r="D185" s="171"/>
      <c r="E185" s="239" t="s">
        <v>368</v>
      </c>
      <c r="F185" s="171"/>
      <c r="G185" s="171"/>
      <c r="H185" s="240">
        <v>626</v>
      </c>
      <c r="I185" s="241">
        <v>455406</v>
      </c>
      <c r="J185" s="169" t="s">
        <v>346</v>
      </c>
      <c r="K185" s="242"/>
      <c r="L185" s="177"/>
    </row>
    <row r="186" spans="1:12">
      <c r="A186" s="168"/>
      <c r="B186" s="169"/>
      <c r="C186" s="181"/>
      <c r="D186" s="171"/>
      <c r="E186" s="171" t="s">
        <v>369</v>
      </c>
      <c r="F186" s="171"/>
      <c r="G186" s="171"/>
      <c r="H186" s="240">
        <v>627</v>
      </c>
      <c r="I186" s="241">
        <v>2792822</v>
      </c>
      <c r="J186" s="169" t="s">
        <v>346</v>
      </c>
      <c r="K186" s="242"/>
      <c r="L186" s="177"/>
    </row>
    <row r="187" spans="1:12">
      <c r="A187" s="168"/>
      <c r="B187" s="169"/>
      <c r="C187" s="181"/>
      <c r="D187" s="171"/>
      <c r="E187" s="171" t="s">
        <v>370</v>
      </c>
      <c r="F187" s="171"/>
      <c r="G187" s="171"/>
      <c r="H187" s="243">
        <v>628</v>
      </c>
      <c r="I187" s="244">
        <v>322743</v>
      </c>
      <c r="J187" s="169" t="s">
        <v>346</v>
      </c>
      <c r="K187" s="242"/>
      <c r="L187" s="177"/>
    </row>
    <row r="188" spans="1:12">
      <c r="A188" s="168"/>
      <c r="B188" s="169"/>
      <c r="C188" s="181"/>
      <c r="D188" s="171"/>
      <c r="E188" s="171" t="s">
        <v>371</v>
      </c>
      <c r="F188" s="171"/>
      <c r="G188" s="171"/>
      <c r="H188" s="245">
        <v>632</v>
      </c>
      <c r="I188" s="246">
        <v>68039</v>
      </c>
      <c r="J188" s="169" t="s">
        <v>346</v>
      </c>
      <c r="K188" s="242"/>
      <c r="L188" s="177"/>
    </row>
    <row r="189" spans="1:12">
      <c r="A189" s="168"/>
      <c r="B189" s="169"/>
      <c r="C189" s="181"/>
      <c r="D189" s="171"/>
      <c r="E189" s="171" t="s">
        <v>372</v>
      </c>
      <c r="F189" s="171"/>
      <c r="G189" s="171"/>
      <c r="H189" s="245">
        <v>634</v>
      </c>
      <c r="I189" s="246">
        <v>53520</v>
      </c>
      <c r="J189" s="169" t="s">
        <v>346</v>
      </c>
      <c r="K189" s="242"/>
      <c r="L189" s="177"/>
    </row>
    <row r="190" spans="1:12">
      <c r="A190" s="168"/>
      <c r="B190" s="169"/>
      <c r="C190" s="181"/>
      <c r="D190" s="171"/>
      <c r="E190" s="171" t="s">
        <v>373</v>
      </c>
      <c r="F190" s="171"/>
      <c r="G190" s="171"/>
      <c r="H190" s="245">
        <v>635</v>
      </c>
      <c r="I190" s="246">
        <v>0</v>
      </c>
      <c r="J190" s="169" t="s">
        <v>346</v>
      </c>
      <c r="K190" s="242"/>
      <c r="L190" s="177"/>
    </row>
    <row r="191" spans="1:12">
      <c r="A191" s="168"/>
      <c r="B191" s="169"/>
      <c r="C191" s="181"/>
      <c r="D191" s="171"/>
      <c r="E191" s="171" t="s">
        <v>374</v>
      </c>
      <c r="F191" s="171"/>
      <c r="G191" s="171"/>
      <c r="H191" s="245">
        <v>638</v>
      </c>
      <c r="I191" s="246">
        <v>0</v>
      </c>
      <c r="J191" s="169" t="s">
        <v>346</v>
      </c>
      <c r="K191" s="242"/>
      <c r="L191" s="177"/>
    </row>
    <row r="192" spans="1:12">
      <c r="A192" s="168"/>
      <c r="B192" s="169"/>
      <c r="C192" s="181"/>
      <c r="D192" s="171"/>
      <c r="E192" s="247" t="s">
        <v>375</v>
      </c>
      <c r="F192" s="171"/>
      <c r="G192" s="171"/>
      <c r="H192" s="248">
        <v>657</v>
      </c>
      <c r="I192" s="249">
        <v>221699</v>
      </c>
      <c r="J192" s="169" t="s">
        <v>346</v>
      </c>
      <c r="K192" s="242"/>
      <c r="L192" s="177"/>
    </row>
    <row r="193" spans="1:12">
      <c r="A193" s="168"/>
      <c r="B193" s="169"/>
      <c r="C193" s="181"/>
      <c r="D193" s="171"/>
      <c r="E193" s="171" t="s">
        <v>376</v>
      </c>
      <c r="F193" s="171"/>
      <c r="G193" s="171"/>
      <c r="H193" s="245">
        <v>658</v>
      </c>
      <c r="I193" s="246">
        <v>38782</v>
      </c>
      <c r="J193" s="169" t="s">
        <v>346</v>
      </c>
      <c r="K193" s="242"/>
      <c r="L193" s="177"/>
    </row>
    <row r="194" spans="1:12">
      <c r="A194" s="168"/>
      <c r="B194" s="169"/>
      <c r="C194" s="181"/>
      <c r="D194" s="171"/>
      <c r="E194" s="247" t="s">
        <v>377</v>
      </c>
      <c r="F194" s="247"/>
      <c r="G194" s="247"/>
      <c r="H194" s="248">
        <v>659</v>
      </c>
      <c r="I194" s="249">
        <v>2950</v>
      </c>
      <c r="J194" s="169" t="s">
        <v>346</v>
      </c>
      <c r="K194" s="242"/>
      <c r="L194" s="177"/>
    </row>
    <row r="195" spans="1:12">
      <c r="A195" s="168"/>
      <c r="B195" s="169"/>
      <c r="C195" s="181"/>
      <c r="D195" s="171"/>
      <c r="E195" s="171" t="s">
        <v>444</v>
      </c>
      <c r="F195" s="171"/>
      <c r="G195" s="171"/>
      <c r="H195" s="243">
        <v>486</v>
      </c>
      <c r="I195" s="244">
        <f>'1-Pasqyra e Pozicioni Financiar'!D31</f>
        <v>6941562</v>
      </c>
      <c r="J195" s="169" t="s">
        <v>346</v>
      </c>
      <c r="K195" s="242"/>
      <c r="L195" s="177"/>
    </row>
    <row r="196" spans="1:12">
      <c r="A196" s="168"/>
      <c r="B196" s="169"/>
      <c r="C196" s="181"/>
      <c r="D196" s="171"/>
      <c r="E196" s="171" t="s">
        <v>379</v>
      </c>
      <c r="F196" s="171"/>
      <c r="G196" s="171"/>
      <c r="H196" s="245"/>
      <c r="I196" s="246"/>
      <c r="J196" s="169"/>
      <c r="K196" s="250">
        <v>1904953</v>
      </c>
      <c r="L196" s="177"/>
    </row>
    <row r="197" spans="1:12">
      <c r="A197" s="168"/>
      <c r="B197" s="169"/>
      <c r="C197" s="181"/>
      <c r="D197" s="171"/>
      <c r="E197" s="171" t="s">
        <v>380</v>
      </c>
      <c r="F197" s="171"/>
      <c r="G197" s="171"/>
      <c r="H197" s="251"/>
      <c r="I197" s="171"/>
      <c r="J197" s="169"/>
      <c r="K197" s="250">
        <v>588872</v>
      </c>
      <c r="L197" s="177"/>
    </row>
    <row r="198" spans="1:12">
      <c r="A198" s="168"/>
      <c r="B198" s="169"/>
      <c r="C198" s="181"/>
      <c r="D198" s="171"/>
      <c r="E198" s="171"/>
      <c r="F198" s="171"/>
      <c r="G198" s="171"/>
      <c r="H198" s="251"/>
      <c r="I198" s="171"/>
      <c r="J198" s="169"/>
      <c r="K198" s="251"/>
      <c r="L198" s="177"/>
    </row>
    <row r="199" spans="1:12">
      <c r="A199" s="239"/>
      <c r="B199" s="223"/>
      <c r="C199" s="214" t="s">
        <v>328</v>
      </c>
      <c r="D199" s="239"/>
      <c r="E199" s="214" t="s">
        <v>381</v>
      </c>
      <c r="F199" s="214"/>
      <c r="G199" s="214"/>
      <c r="H199" s="214"/>
      <c r="I199" s="214"/>
      <c r="J199" s="222" t="s">
        <v>265</v>
      </c>
      <c r="K199" s="252"/>
      <c r="L199" s="225">
        <f>L150-L161</f>
        <v>16695528</v>
      </c>
    </row>
    <row r="200" spans="1:12">
      <c r="A200" s="168"/>
      <c r="B200" s="169"/>
      <c r="C200" s="181"/>
      <c r="D200" s="171"/>
      <c r="E200" s="181"/>
      <c r="F200" s="181"/>
      <c r="G200" s="181"/>
      <c r="H200" s="181"/>
      <c r="I200" s="181"/>
      <c r="J200" s="176"/>
      <c r="K200" s="236"/>
      <c r="L200" s="177"/>
    </row>
    <row r="201" spans="1:12">
      <c r="A201" s="168"/>
      <c r="B201" s="169"/>
      <c r="C201" s="181"/>
      <c r="D201" s="171"/>
      <c r="E201" s="239" t="s">
        <v>382</v>
      </c>
      <c r="F201" s="171"/>
      <c r="G201" s="171"/>
      <c r="H201" s="171"/>
      <c r="I201" s="171"/>
      <c r="J201" s="169" t="s">
        <v>265</v>
      </c>
      <c r="K201" s="181"/>
      <c r="L201" s="178">
        <f>SUM(I202:I203)</f>
        <v>224649</v>
      </c>
    </row>
    <row r="202" spans="1:12">
      <c r="A202" s="168"/>
      <c r="B202" s="169"/>
      <c r="C202" s="181"/>
      <c r="D202" s="171"/>
      <c r="E202" s="239" t="s">
        <v>383</v>
      </c>
      <c r="F202" s="171"/>
      <c r="G202" s="171"/>
      <c r="H202" s="171"/>
      <c r="I202" s="178">
        <f>I192</f>
        <v>221699</v>
      </c>
      <c r="J202" s="169" t="s">
        <v>265</v>
      </c>
      <c r="K202" s="181"/>
      <c r="L202" s="177"/>
    </row>
    <row r="203" spans="1:12">
      <c r="A203" s="168"/>
      <c r="B203" s="169"/>
      <c r="C203" s="181"/>
      <c r="D203" s="171"/>
      <c r="E203" s="239" t="s">
        <v>384</v>
      </c>
      <c r="F203" s="171"/>
      <c r="G203" s="171"/>
      <c r="H203" s="171"/>
      <c r="I203" s="178">
        <v>2950</v>
      </c>
      <c r="J203" s="169" t="s">
        <v>265</v>
      </c>
      <c r="K203" s="181"/>
      <c r="L203" s="177"/>
    </row>
    <row r="204" spans="1:12">
      <c r="A204" s="168"/>
      <c r="B204" s="169"/>
      <c r="C204" s="181"/>
      <c r="D204" s="171"/>
      <c r="E204" s="239"/>
      <c r="F204" s="171"/>
      <c r="G204" s="171"/>
      <c r="H204" s="171"/>
      <c r="I204" s="171"/>
      <c r="J204" s="169"/>
      <c r="K204" s="181"/>
      <c r="L204" s="177"/>
    </row>
    <row r="205" spans="1:12">
      <c r="A205" s="168"/>
      <c r="B205" s="169"/>
      <c r="C205" s="181" t="s">
        <v>385</v>
      </c>
      <c r="D205" s="171"/>
      <c r="E205" s="214" t="s">
        <v>386</v>
      </c>
      <c r="F205" s="181"/>
      <c r="G205" s="181"/>
      <c r="H205" s="181"/>
      <c r="I205" s="181"/>
      <c r="J205" s="176" t="s">
        <v>265</v>
      </c>
      <c r="K205" s="181"/>
      <c r="L205" s="177">
        <f>SUM(L199:L204)</f>
        <v>16920177</v>
      </c>
    </row>
    <row r="206" spans="1:12">
      <c r="A206" s="168"/>
      <c r="B206" s="169"/>
      <c r="C206" s="181"/>
      <c r="D206" s="171"/>
      <c r="E206" s="239" t="s">
        <v>387</v>
      </c>
      <c r="F206" s="171"/>
      <c r="G206" s="171"/>
      <c r="H206" s="171"/>
      <c r="I206" s="171"/>
      <c r="J206" s="176" t="s">
        <v>265</v>
      </c>
      <c r="K206" s="181"/>
      <c r="L206" s="177">
        <f>L205*0.15-1</f>
        <v>2538025.5499999998</v>
      </c>
    </row>
    <row r="207" spans="1:12">
      <c r="A207" s="168"/>
      <c r="B207" s="169"/>
      <c r="C207" s="181"/>
      <c r="D207" s="171"/>
      <c r="E207" s="239"/>
      <c r="F207" s="171"/>
      <c r="G207" s="171"/>
      <c r="H207" s="171"/>
      <c r="I207" s="171"/>
      <c r="J207" s="176"/>
      <c r="K207" s="181"/>
      <c r="L207" s="177"/>
    </row>
    <row r="208" spans="1:12">
      <c r="A208" s="253"/>
      <c r="B208" s="223"/>
      <c r="C208" s="214" t="s">
        <v>385</v>
      </c>
      <c r="D208" s="239"/>
      <c r="E208" s="214" t="s">
        <v>388</v>
      </c>
      <c r="F208" s="214"/>
      <c r="G208" s="239"/>
      <c r="H208" s="239"/>
      <c r="I208" s="239"/>
      <c r="J208" s="222" t="s">
        <v>265</v>
      </c>
      <c r="K208" s="214"/>
      <c r="L208" s="225">
        <f>L199-L206</f>
        <v>14157502.449999999</v>
      </c>
    </row>
    <row r="209" spans="1:12">
      <c r="A209" s="168"/>
      <c r="B209" s="169"/>
      <c r="C209" s="181"/>
      <c r="D209" s="171"/>
      <c r="E209" s="239"/>
      <c r="F209" s="171"/>
      <c r="G209" s="171"/>
      <c r="H209" s="171"/>
      <c r="I209" s="171"/>
      <c r="J209" s="176"/>
      <c r="K209" s="181"/>
      <c r="L209" s="177"/>
    </row>
    <row r="210" spans="1:12">
      <c r="A210" s="168"/>
      <c r="B210" s="169"/>
      <c r="C210" s="171"/>
      <c r="D210" s="171"/>
      <c r="E210" s="171"/>
      <c r="F210" s="171"/>
      <c r="G210" s="171"/>
      <c r="H210" s="171"/>
      <c r="I210" s="171"/>
      <c r="J210" s="171"/>
      <c r="K210" s="171"/>
      <c r="L210" s="178"/>
    </row>
    <row r="211" spans="1:12">
      <c r="A211" s="168"/>
      <c r="B211" s="163"/>
      <c r="C211" s="254" t="s">
        <v>389</v>
      </c>
      <c r="D211" s="165"/>
      <c r="E211" s="165" t="s">
        <v>390</v>
      </c>
      <c r="F211" s="164"/>
      <c r="G211" s="171"/>
      <c r="H211" s="171"/>
      <c r="I211" s="171"/>
      <c r="J211" s="171"/>
      <c r="K211" s="171"/>
      <c r="L211" s="178"/>
    </row>
    <row r="212" spans="1:12">
      <c r="A212" s="168"/>
      <c r="B212" s="163"/>
      <c r="C212" s="254"/>
      <c r="D212" s="165"/>
      <c r="E212" s="165"/>
      <c r="F212" s="164"/>
      <c r="G212" s="171"/>
      <c r="H212" s="171"/>
      <c r="I212" s="171"/>
      <c r="J212" s="171"/>
      <c r="K212" s="171"/>
      <c r="L212" s="178"/>
    </row>
    <row r="213" spans="1:12">
      <c r="A213" s="168"/>
      <c r="B213" s="169"/>
      <c r="C213" s="171"/>
      <c r="D213" s="171"/>
      <c r="E213" s="255" t="s">
        <v>391</v>
      </c>
      <c r="F213" s="255"/>
      <c r="G213" s="255"/>
      <c r="H213" s="255"/>
      <c r="I213" s="255"/>
      <c r="J213" s="255"/>
      <c r="K213" s="255"/>
      <c r="L213" s="256"/>
    </row>
    <row r="214" spans="1:12">
      <c r="A214" s="168"/>
      <c r="B214" s="169"/>
      <c r="C214" s="171"/>
      <c r="D214" s="171" t="s">
        <v>392</v>
      </c>
      <c r="E214" s="255"/>
      <c r="F214" s="255"/>
      <c r="G214" s="255"/>
      <c r="H214" s="255"/>
      <c r="I214" s="255"/>
      <c r="J214" s="255"/>
      <c r="K214" s="255"/>
      <c r="L214" s="256"/>
    </row>
    <row r="215" spans="1:12">
      <c r="A215" s="168"/>
      <c r="B215" s="169"/>
      <c r="C215" s="171"/>
      <c r="D215" s="171"/>
      <c r="E215" s="255"/>
      <c r="F215" s="255"/>
      <c r="G215" s="255"/>
      <c r="H215" s="255"/>
      <c r="I215" s="255"/>
      <c r="J215" s="255"/>
      <c r="K215" s="255"/>
      <c r="L215" s="255"/>
    </row>
    <row r="216" spans="1:12">
      <c r="A216" s="168"/>
      <c r="B216" s="169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</row>
    <row r="217" spans="1:12">
      <c r="A217" s="168"/>
      <c r="B217" s="169"/>
      <c r="C217" s="171"/>
      <c r="D217" s="171"/>
      <c r="E217" s="257" t="s">
        <v>393</v>
      </c>
      <c r="F217" s="257"/>
      <c r="G217" s="181"/>
      <c r="H217" s="181"/>
      <c r="I217" s="165" t="s">
        <v>394</v>
      </c>
      <c r="J217" s="165"/>
      <c r="K217" s="165"/>
      <c r="L217" s="181"/>
    </row>
    <row r="218" spans="1:12">
      <c r="A218" s="168"/>
      <c r="B218" s="169"/>
      <c r="C218" s="171"/>
      <c r="D218" s="171"/>
      <c r="E218" s="171"/>
      <c r="F218" s="181"/>
      <c r="G218" s="181"/>
      <c r="H218" s="181"/>
      <c r="I218" s="181"/>
      <c r="J218" s="181"/>
      <c r="K218" s="181"/>
      <c r="L218" s="181"/>
    </row>
    <row r="219" spans="1:12">
      <c r="A219" s="168"/>
      <c r="B219" s="169"/>
      <c r="C219" s="171"/>
      <c r="D219" s="171"/>
      <c r="E219" s="171"/>
      <c r="F219" s="181"/>
      <c r="G219" s="181"/>
      <c r="H219" s="181"/>
      <c r="I219" s="181"/>
      <c r="J219" s="181"/>
      <c r="K219" s="181"/>
      <c r="L219" s="181"/>
    </row>
    <row r="220" spans="1:12">
      <c r="A220" s="258"/>
      <c r="B220" s="259"/>
      <c r="C220" s="260"/>
      <c r="D220" s="260"/>
      <c r="E220" s="260"/>
      <c r="F220" s="260"/>
      <c r="G220" s="260"/>
      <c r="H220" s="260"/>
      <c r="I220" s="261"/>
      <c r="J220" s="261"/>
      <c r="K220" s="261"/>
      <c r="L220" s="261"/>
    </row>
    <row r="221" spans="1:12">
      <c r="A221" s="262"/>
      <c r="B221" s="245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</row>
    <row r="222" spans="1:12">
      <c r="A222" s="262"/>
      <c r="B222" s="245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</row>
    <row r="223" spans="1:12">
      <c r="A223" s="262"/>
      <c r="B223" s="245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</row>
    <row r="224" spans="1:12">
      <c r="A224" s="262"/>
      <c r="B224" s="245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</row>
    <row r="225" spans="1:12">
      <c r="A225" s="262"/>
      <c r="B225" s="245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</row>
    <row r="226" spans="1:12">
      <c r="A226" s="262"/>
      <c r="B226" s="245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</row>
    <row r="227" spans="1:12">
      <c r="A227" s="262"/>
      <c r="B227" s="245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</row>
    <row r="228" spans="1:12">
      <c r="A228" s="262"/>
      <c r="B228" s="245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</row>
    <row r="229" spans="1:12">
      <c r="A229" s="262"/>
      <c r="B229" s="245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</row>
    <row r="230" spans="1:12">
      <c r="A230" s="262"/>
      <c r="B230" s="245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</row>
    <row r="231" spans="1:12">
      <c r="A231" s="262"/>
      <c r="B231" s="245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</row>
    <row r="232" spans="1:12">
      <c r="A232" s="262"/>
      <c r="B232" s="245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</row>
    <row r="233" spans="1:12">
      <c r="A233" s="262"/>
      <c r="B233" s="245"/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</row>
    <row r="234" spans="1:12">
      <c r="A234" s="262"/>
      <c r="B234" s="245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</row>
    <row r="235" spans="1:12">
      <c r="A235" s="262"/>
      <c r="B235" s="245"/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</row>
    <row r="236" spans="1:12">
      <c r="A236" s="262"/>
      <c r="B236" s="245"/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</row>
    <row r="237" spans="1:12">
      <c r="A237" s="262"/>
      <c r="B237" s="245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</row>
    <row r="238" spans="1:12">
      <c r="A238" s="262"/>
      <c r="B238" s="245"/>
      <c r="C238" s="262"/>
      <c r="D238" s="262"/>
      <c r="E238" s="262"/>
      <c r="F238" s="262"/>
      <c r="G238" s="262"/>
      <c r="H238" s="262"/>
      <c r="I238" s="262"/>
      <c r="J238" s="262"/>
      <c r="K238" s="262"/>
      <c r="L238" s="262"/>
    </row>
    <row r="239" spans="1:12">
      <c r="A239" s="262"/>
      <c r="B239" s="245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</row>
    <row r="240" spans="1:12">
      <c r="A240" s="262"/>
      <c r="B240" s="245"/>
      <c r="C240" s="262"/>
      <c r="D240" s="262"/>
      <c r="E240" s="262"/>
      <c r="F240" s="262"/>
      <c r="G240" s="262"/>
      <c r="H240" s="262"/>
      <c r="I240" s="262"/>
      <c r="J240" s="262"/>
      <c r="K240" s="262"/>
      <c r="L240" s="262"/>
    </row>
    <row r="241" spans="1:12">
      <c r="A241" s="262"/>
      <c r="B241" s="245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</row>
    <row r="242" spans="1:12">
      <c r="A242" s="262"/>
      <c r="B242" s="245"/>
      <c r="C242" s="262"/>
      <c r="D242" s="262"/>
      <c r="E242" s="262"/>
      <c r="F242" s="262"/>
      <c r="G242" s="262"/>
      <c r="H242" s="262"/>
      <c r="I242" s="262"/>
      <c r="J242" s="262"/>
      <c r="K242" s="262"/>
      <c r="L242" s="262"/>
    </row>
  </sheetData>
  <mergeCells count="22">
    <mergeCell ref="E31:K31"/>
    <mergeCell ref="D77:D78"/>
    <mergeCell ref="E77:E78"/>
    <mergeCell ref="F77:H77"/>
    <mergeCell ref="I77:K77"/>
    <mergeCell ref="E24:K24"/>
    <mergeCell ref="D27:D28"/>
    <mergeCell ref="E27:I28"/>
    <mergeCell ref="E29:I29"/>
    <mergeCell ref="E30:I30"/>
    <mergeCell ref="E20:F20"/>
    <mergeCell ref="H20:I20"/>
    <mergeCell ref="E21:F21"/>
    <mergeCell ref="E22:F22"/>
    <mergeCell ref="E23:F23"/>
    <mergeCell ref="H23:I23"/>
    <mergeCell ref="A6:L6"/>
    <mergeCell ref="C9:D9"/>
    <mergeCell ref="D18:D19"/>
    <mergeCell ref="E18:F19"/>
    <mergeCell ref="G18:G19"/>
    <mergeCell ref="H18:I19"/>
  </mergeCells>
  <pageMargins left="0.43" right="0.24" top="0.17" bottom="0.22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54"/>
  <sheetViews>
    <sheetView topLeftCell="A4" workbookViewId="0">
      <selection activeCell="E16" sqref="E16"/>
    </sheetView>
  </sheetViews>
  <sheetFormatPr defaultRowHeight="12.75"/>
  <cols>
    <col min="1" max="1" width="5.7109375" style="263" customWidth="1"/>
    <col min="2" max="2" width="28.7109375" style="263" customWidth="1"/>
    <col min="3" max="3" width="9.140625" style="263"/>
    <col min="4" max="4" width="13" style="263" customWidth="1"/>
    <col min="5" max="5" width="9.7109375" style="267" customWidth="1"/>
    <col min="6" max="6" width="10" style="267" customWidth="1"/>
    <col min="7" max="7" width="13" style="263" customWidth="1"/>
  </cols>
  <sheetData>
    <row r="2" spans="1:7" ht="15.75">
      <c r="B2" s="266" t="s">
        <v>395</v>
      </c>
    </row>
    <row r="5" spans="1:7" ht="15">
      <c r="B5" s="350" t="s">
        <v>438</v>
      </c>
      <c r="C5" s="350"/>
      <c r="D5" s="350"/>
      <c r="E5" s="350"/>
      <c r="F5" s="350"/>
      <c r="G5" s="350"/>
    </row>
    <row r="7" spans="1:7" ht="12.75" customHeight="1">
      <c r="A7" s="351" t="s">
        <v>240</v>
      </c>
      <c r="B7" s="353" t="s">
        <v>286</v>
      </c>
      <c r="C7" s="351" t="s">
        <v>396</v>
      </c>
      <c r="D7" s="268" t="s">
        <v>397</v>
      </c>
      <c r="E7" s="355" t="s">
        <v>398</v>
      </c>
      <c r="F7" s="355" t="s">
        <v>399</v>
      </c>
      <c r="G7" s="268" t="s">
        <v>397</v>
      </c>
    </row>
    <row r="8" spans="1:7" ht="12.75" customHeight="1">
      <c r="A8" s="352"/>
      <c r="B8" s="354"/>
      <c r="C8" s="352"/>
      <c r="D8" s="269">
        <v>43831</v>
      </c>
      <c r="E8" s="356"/>
      <c r="F8" s="356"/>
      <c r="G8" s="270" t="s">
        <v>439</v>
      </c>
    </row>
    <row r="9" spans="1:7">
      <c r="A9" s="271"/>
      <c r="B9" s="272"/>
      <c r="C9" s="271"/>
      <c r="D9" s="273"/>
      <c r="E9" s="274"/>
      <c r="F9" s="274"/>
      <c r="G9" s="273"/>
    </row>
    <row r="10" spans="1:7">
      <c r="A10" s="271">
        <v>1</v>
      </c>
      <c r="B10" s="272" t="s">
        <v>400</v>
      </c>
      <c r="C10" s="271"/>
      <c r="D10" s="273">
        <v>0</v>
      </c>
      <c r="E10" s="274">
        <v>0</v>
      </c>
      <c r="F10" s="274">
        <v>0</v>
      </c>
      <c r="G10" s="273">
        <f t="shared" ref="G10:G17" si="0">D10+E10-F10</f>
        <v>0</v>
      </c>
    </row>
    <row r="11" spans="1:7">
      <c r="A11" s="271">
        <v>2</v>
      </c>
      <c r="B11" s="275" t="s">
        <v>401</v>
      </c>
      <c r="C11" s="271"/>
      <c r="D11" s="273">
        <v>0</v>
      </c>
      <c r="E11" s="274">
        <v>0</v>
      </c>
      <c r="F11" s="274">
        <v>0</v>
      </c>
      <c r="G11" s="273">
        <f t="shared" si="0"/>
        <v>0</v>
      </c>
    </row>
    <row r="12" spans="1:7">
      <c r="A12" s="271">
        <v>3</v>
      </c>
      <c r="B12" s="272" t="s">
        <v>402</v>
      </c>
      <c r="C12" s="271"/>
      <c r="D12" s="274">
        <v>25108290</v>
      </c>
      <c r="E12" s="274">
        <v>0</v>
      </c>
      <c r="F12" s="274">
        <v>0</v>
      </c>
      <c r="G12" s="216">
        <f t="shared" si="0"/>
        <v>25108290</v>
      </c>
    </row>
    <row r="13" spans="1:7">
      <c r="A13" s="271">
        <v>4</v>
      </c>
      <c r="B13" s="275" t="s">
        <v>403</v>
      </c>
      <c r="C13" s="271"/>
      <c r="D13" s="274">
        <v>12935859</v>
      </c>
      <c r="E13" s="274">
        <v>0</v>
      </c>
      <c r="F13" s="274">
        <v>0</v>
      </c>
      <c r="G13" s="216">
        <f t="shared" si="0"/>
        <v>12935859</v>
      </c>
    </row>
    <row r="14" spans="1:7">
      <c r="A14" s="271">
        <v>5</v>
      </c>
      <c r="B14" s="272" t="s">
        <v>404</v>
      </c>
      <c r="C14" s="271"/>
      <c r="D14" s="274">
        <v>268374</v>
      </c>
      <c r="E14" s="274">
        <v>166667</v>
      </c>
      <c r="F14" s="274">
        <v>0</v>
      </c>
      <c r="G14" s="216">
        <f t="shared" si="0"/>
        <v>435041</v>
      </c>
    </row>
    <row r="15" spans="1:7">
      <c r="A15" s="271">
        <v>6</v>
      </c>
      <c r="B15" s="272" t="s">
        <v>405</v>
      </c>
      <c r="C15" s="271"/>
      <c r="D15" s="274">
        <v>1174114</v>
      </c>
      <c r="E15" s="274">
        <v>837223</v>
      </c>
      <c r="F15" s="274">
        <v>0</v>
      </c>
      <c r="G15" s="216">
        <f t="shared" si="0"/>
        <v>2011337</v>
      </c>
    </row>
    <row r="16" spans="1:7">
      <c r="A16" s="271">
        <v>7</v>
      </c>
      <c r="B16" s="272" t="s">
        <v>406</v>
      </c>
      <c r="C16" s="271"/>
      <c r="D16" s="273">
        <v>0</v>
      </c>
      <c r="E16" s="274">
        <v>0</v>
      </c>
      <c r="F16" s="274"/>
      <c r="G16" s="273">
        <f t="shared" si="0"/>
        <v>0</v>
      </c>
    </row>
    <row r="17" spans="1:7">
      <c r="A17" s="271"/>
      <c r="B17" s="272"/>
      <c r="C17" s="271"/>
      <c r="D17" s="273"/>
      <c r="E17" s="274"/>
      <c r="F17" s="274"/>
      <c r="G17" s="273">
        <f t="shared" si="0"/>
        <v>0</v>
      </c>
    </row>
    <row r="18" spans="1:7">
      <c r="A18" s="276"/>
      <c r="B18" s="277" t="s">
        <v>407</v>
      </c>
      <c r="C18" s="278"/>
      <c r="D18" s="279">
        <f>SUM(D10:D17)</f>
        <v>39486637</v>
      </c>
      <c r="E18" s="280">
        <f>SUM(E10:E17)</f>
        <v>1003890</v>
      </c>
      <c r="F18" s="280">
        <f>SUM(F10:F17)</f>
        <v>0</v>
      </c>
      <c r="G18" s="279">
        <f>SUM(G10:G17)</f>
        <v>40490527</v>
      </c>
    </row>
    <row r="19" spans="1:7">
      <c r="E19" s="281"/>
    </row>
    <row r="21" spans="1:7" ht="12.75" customHeight="1">
      <c r="B21" s="357" t="s">
        <v>440</v>
      </c>
      <c r="C21" s="357"/>
      <c r="D21" s="357"/>
      <c r="E21" s="357"/>
      <c r="F21" s="357"/>
      <c r="G21" s="357"/>
    </row>
    <row r="22" spans="1:7" ht="12.75" customHeight="1"/>
    <row r="23" spans="1:7" ht="12.75" customHeight="1">
      <c r="A23" s="351" t="s">
        <v>240</v>
      </c>
      <c r="B23" s="353" t="s">
        <v>286</v>
      </c>
      <c r="C23" s="351" t="s">
        <v>396</v>
      </c>
      <c r="D23" s="268" t="s">
        <v>397</v>
      </c>
      <c r="E23" s="355" t="s">
        <v>398</v>
      </c>
      <c r="F23" s="355" t="s">
        <v>399</v>
      </c>
      <c r="G23" s="268" t="s">
        <v>397</v>
      </c>
    </row>
    <row r="24" spans="1:7" ht="12.75" customHeight="1">
      <c r="A24" s="352"/>
      <c r="B24" s="354"/>
      <c r="C24" s="352"/>
      <c r="D24" s="269">
        <v>43831</v>
      </c>
      <c r="E24" s="356"/>
      <c r="F24" s="356"/>
      <c r="G24" s="270" t="s">
        <v>439</v>
      </c>
    </row>
    <row r="25" spans="1:7">
      <c r="A25" s="271"/>
      <c r="B25" s="272"/>
      <c r="C25" s="271"/>
      <c r="D25" s="273"/>
      <c r="E25" s="274"/>
      <c r="F25" s="274"/>
      <c r="G25" s="273"/>
    </row>
    <row r="26" spans="1:7">
      <c r="A26" s="271">
        <v>1</v>
      </c>
      <c r="B26" s="272" t="s">
        <v>400</v>
      </c>
      <c r="C26" s="271"/>
      <c r="D26" s="273">
        <v>0</v>
      </c>
      <c r="E26" s="274">
        <v>0</v>
      </c>
      <c r="F26" s="274">
        <v>0</v>
      </c>
      <c r="G26" s="273">
        <f t="shared" ref="G26:G32" si="1">D26+E26-F26</f>
        <v>0</v>
      </c>
    </row>
    <row r="27" spans="1:7">
      <c r="A27" s="271">
        <v>2</v>
      </c>
      <c r="B27" s="275" t="s">
        <v>401</v>
      </c>
      <c r="C27" s="271"/>
      <c r="D27" s="273">
        <v>0</v>
      </c>
      <c r="E27" s="274">
        <v>0</v>
      </c>
      <c r="F27" s="274">
        <v>0</v>
      </c>
      <c r="G27" s="273">
        <f t="shared" si="1"/>
        <v>0</v>
      </c>
    </row>
    <row r="28" spans="1:7">
      <c r="A28" s="271">
        <v>3</v>
      </c>
      <c r="B28" s="272" t="s">
        <v>402</v>
      </c>
      <c r="C28" s="271"/>
      <c r="D28" s="273">
        <v>7732334</v>
      </c>
      <c r="E28" s="274">
        <f>D44*0.2</f>
        <v>3475191.2</v>
      </c>
      <c r="F28" s="274">
        <v>0</v>
      </c>
      <c r="G28" s="216">
        <f t="shared" si="1"/>
        <v>11207525.199999999</v>
      </c>
    </row>
    <row r="29" spans="1:7">
      <c r="A29" s="271">
        <v>4</v>
      </c>
      <c r="B29" s="275" t="s">
        <v>403</v>
      </c>
      <c r="C29" s="271"/>
      <c r="D29" s="273">
        <v>3841468</v>
      </c>
      <c r="E29" s="274">
        <f t="shared" ref="E29:E31" si="2">D45*0.2</f>
        <v>1818878.2000000002</v>
      </c>
      <c r="F29" s="274">
        <v>0</v>
      </c>
      <c r="G29" s="216">
        <f t="shared" si="1"/>
        <v>5660346.2000000002</v>
      </c>
    </row>
    <row r="30" spans="1:7">
      <c r="A30" s="271">
        <v>5</v>
      </c>
      <c r="B30" s="272" t="s">
        <v>404</v>
      </c>
      <c r="C30" s="271"/>
      <c r="D30" s="273">
        <v>29110</v>
      </c>
      <c r="E30" s="274">
        <f t="shared" si="2"/>
        <v>47852.800000000003</v>
      </c>
      <c r="F30" s="274">
        <v>0</v>
      </c>
      <c r="G30" s="216">
        <f t="shared" si="1"/>
        <v>76962.8</v>
      </c>
    </row>
    <row r="31" spans="1:7">
      <c r="A31" s="271">
        <v>6</v>
      </c>
      <c r="B31" s="272" t="s">
        <v>405</v>
      </c>
      <c r="C31" s="271"/>
      <c r="D31" s="273">
        <v>400992</v>
      </c>
      <c r="E31" s="274">
        <f t="shared" si="2"/>
        <v>154624.4</v>
      </c>
      <c r="F31" s="274">
        <v>0</v>
      </c>
      <c r="G31" s="216">
        <f t="shared" si="1"/>
        <v>555616.4</v>
      </c>
    </row>
    <row r="32" spans="1:7">
      <c r="A32" s="271">
        <v>7</v>
      </c>
      <c r="B32" s="272" t="s">
        <v>406</v>
      </c>
      <c r="C32" s="271"/>
      <c r="D32" s="273">
        <v>0</v>
      </c>
      <c r="E32" s="274">
        <v>0</v>
      </c>
      <c r="F32" s="274">
        <v>0</v>
      </c>
      <c r="G32" s="273">
        <f t="shared" si="1"/>
        <v>0</v>
      </c>
    </row>
    <row r="33" spans="1:7">
      <c r="A33" s="271"/>
      <c r="B33" s="272"/>
      <c r="C33" s="271"/>
      <c r="D33" s="273"/>
      <c r="E33" s="274"/>
      <c r="F33" s="274"/>
      <c r="G33" s="273"/>
    </row>
    <row r="34" spans="1:7">
      <c r="A34" s="276"/>
      <c r="B34" s="277" t="s">
        <v>407</v>
      </c>
      <c r="C34" s="278"/>
      <c r="D34" s="279">
        <f>SUM(D26:D33)</f>
        <v>12003904</v>
      </c>
      <c r="E34" s="280">
        <f>SUM(E26:E33)</f>
        <v>5496546.6000000006</v>
      </c>
      <c r="F34" s="280">
        <f>SUM(F26:F33)</f>
        <v>0</v>
      </c>
      <c r="G34" s="279">
        <f>SUM(G26:G33)</f>
        <v>17500450.599999998</v>
      </c>
    </row>
    <row r="35" spans="1:7" ht="12.75" customHeight="1"/>
    <row r="36" spans="1:7" ht="12.75" customHeight="1"/>
    <row r="37" spans="1:7" ht="15">
      <c r="B37" s="357" t="s">
        <v>441</v>
      </c>
      <c r="C37" s="357"/>
      <c r="D37" s="357"/>
      <c r="E37" s="357"/>
      <c r="F37" s="357"/>
      <c r="G37" s="357"/>
    </row>
    <row r="39" spans="1:7" ht="12.75" customHeight="1">
      <c r="A39" s="351" t="s">
        <v>240</v>
      </c>
      <c r="B39" s="353" t="s">
        <v>286</v>
      </c>
      <c r="C39" s="351" t="s">
        <v>396</v>
      </c>
      <c r="D39" s="268" t="s">
        <v>397</v>
      </c>
      <c r="E39" s="355" t="s">
        <v>398</v>
      </c>
      <c r="F39" s="355" t="s">
        <v>399</v>
      </c>
      <c r="G39" s="268" t="s">
        <v>397</v>
      </c>
    </row>
    <row r="40" spans="1:7" ht="12.75" customHeight="1">
      <c r="A40" s="352"/>
      <c r="B40" s="354"/>
      <c r="C40" s="352"/>
      <c r="D40" s="269">
        <v>43831</v>
      </c>
      <c r="E40" s="356"/>
      <c r="F40" s="356"/>
      <c r="G40" s="270" t="s">
        <v>439</v>
      </c>
    </row>
    <row r="41" spans="1:7">
      <c r="A41" s="271"/>
      <c r="B41" s="272"/>
      <c r="C41" s="271"/>
      <c r="D41" s="273"/>
      <c r="E41" s="274"/>
      <c r="F41" s="274"/>
      <c r="G41" s="273">
        <f>D41+E41-F41</f>
        <v>0</v>
      </c>
    </row>
    <row r="42" spans="1:7">
      <c r="A42" s="271">
        <v>1</v>
      </c>
      <c r="B42" s="272" t="s">
        <v>400</v>
      </c>
      <c r="C42" s="271"/>
      <c r="D42" s="273">
        <f t="shared" ref="D42:E48" si="3">D10-D26</f>
        <v>0</v>
      </c>
      <c r="E42" s="274">
        <f>E10-E26</f>
        <v>0</v>
      </c>
      <c r="F42" s="274">
        <v>0</v>
      </c>
      <c r="G42" s="273">
        <f>G10-G26</f>
        <v>0</v>
      </c>
    </row>
    <row r="43" spans="1:7">
      <c r="A43" s="271">
        <v>2</v>
      </c>
      <c r="B43" s="275" t="s">
        <v>401</v>
      </c>
      <c r="C43" s="271"/>
      <c r="D43" s="273">
        <f t="shared" si="3"/>
        <v>0</v>
      </c>
      <c r="E43" s="274">
        <f t="shared" si="3"/>
        <v>0</v>
      </c>
      <c r="F43" s="274">
        <v>0</v>
      </c>
      <c r="G43" s="273">
        <f t="shared" ref="G43:G48" si="4">G11-G27</f>
        <v>0</v>
      </c>
    </row>
    <row r="44" spans="1:7">
      <c r="A44" s="271">
        <v>3</v>
      </c>
      <c r="B44" s="272" t="s">
        <v>402</v>
      </c>
      <c r="C44" s="271"/>
      <c r="D44" s="273">
        <f t="shared" si="3"/>
        <v>17375956</v>
      </c>
      <c r="E44" s="274">
        <f t="shared" si="3"/>
        <v>-3475191.2</v>
      </c>
      <c r="F44" s="274">
        <v>0</v>
      </c>
      <c r="G44" s="273">
        <f t="shared" si="4"/>
        <v>13900764.800000001</v>
      </c>
    </row>
    <row r="45" spans="1:7">
      <c r="A45" s="271">
        <v>4</v>
      </c>
      <c r="B45" s="275" t="s">
        <v>403</v>
      </c>
      <c r="C45" s="271"/>
      <c r="D45" s="273">
        <f t="shared" si="3"/>
        <v>9094391</v>
      </c>
      <c r="E45" s="274">
        <f t="shared" si="3"/>
        <v>-1818878.2000000002</v>
      </c>
      <c r="F45" s="274">
        <v>0</v>
      </c>
      <c r="G45" s="273">
        <f t="shared" si="4"/>
        <v>7275512.7999999998</v>
      </c>
    </row>
    <row r="46" spans="1:7">
      <c r="A46" s="271">
        <v>5</v>
      </c>
      <c r="B46" s="272" t="s">
        <v>404</v>
      </c>
      <c r="C46" s="271"/>
      <c r="D46" s="273">
        <f t="shared" si="3"/>
        <v>239264</v>
      </c>
      <c r="E46" s="274">
        <f t="shared" si="3"/>
        <v>118814.2</v>
      </c>
      <c r="F46" s="274">
        <v>0</v>
      </c>
      <c r="G46" s="273">
        <f t="shared" si="4"/>
        <v>358078.2</v>
      </c>
    </row>
    <row r="47" spans="1:7">
      <c r="A47" s="271">
        <v>6</v>
      </c>
      <c r="B47" s="272" t="s">
        <v>405</v>
      </c>
      <c r="C47" s="271"/>
      <c r="D47" s="273">
        <f t="shared" si="3"/>
        <v>773122</v>
      </c>
      <c r="E47" s="274">
        <f t="shared" si="3"/>
        <v>682598.6</v>
      </c>
      <c r="F47" s="274">
        <v>0</v>
      </c>
      <c r="G47" s="273">
        <f t="shared" si="4"/>
        <v>1455720.6</v>
      </c>
    </row>
    <row r="48" spans="1:7">
      <c r="A48" s="271">
        <v>7</v>
      </c>
      <c r="B48" s="272" t="s">
        <v>406</v>
      </c>
      <c r="C48" s="271"/>
      <c r="D48" s="273">
        <f t="shared" si="3"/>
        <v>0</v>
      </c>
      <c r="E48" s="274">
        <f t="shared" si="3"/>
        <v>0</v>
      </c>
      <c r="F48" s="274">
        <v>0</v>
      </c>
      <c r="G48" s="273">
        <f t="shared" si="4"/>
        <v>0</v>
      </c>
    </row>
    <row r="49" spans="1:7">
      <c r="A49" s="271"/>
      <c r="B49" s="272"/>
      <c r="C49" s="271"/>
      <c r="D49" s="273"/>
      <c r="E49" s="274"/>
      <c r="F49" s="274"/>
      <c r="G49" s="273">
        <f>D49+E49-F49</f>
        <v>0</v>
      </c>
    </row>
    <row r="50" spans="1:7">
      <c r="A50" s="276"/>
      <c r="B50" s="277" t="s">
        <v>407</v>
      </c>
      <c r="C50" s="278"/>
      <c r="D50" s="279">
        <f>SUM(D42:D49)</f>
        <v>27482733</v>
      </c>
      <c r="E50" s="280">
        <f>SUM(E42:E49)</f>
        <v>-4492656.6000000006</v>
      </c>
      <c r="F50" s="280">
        <f>SUM(F42:F49)</f>
        <v>0</v>
      </c>
      <c r="G50" s="279">
        <f>SUM(G42:G49)</f>
        <v>22990076.400000002</v>
      </c>
    </row>
    <row r="52" spans="1:7">
      <c r="D52" s="282"/>
    </row>
    <row r="54" spans="1:7" ht="15">
      <c r="F54" s="283" t="s">
        <v>408</v>
      </c>
    </row>
  </sheetData>
  <mergeCells count="18">
    <mergeCell ref="B37:G37"/>
    <mergeCell ref="A39:A40"/>
    <mergeCell ref="B39:B40"/>
    <mergeCell ref="C39:C40"/>
    <mergeCell ref="E39:E40"/>
    <mergeCell ref="F39:F40"/>
    <mergeCell ref="B21:G21"/>
    <mergeCell ref="A23:A24"/>
    <mergeCell ref="B23:B24"/>
    <mergeCell ref="C23:C24"/>
    <mergeCell ref="E23:E24"/>
    <mergeCell ref="F23:F24"/>
    <mergeCell ref="B5:G5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Kapaku</vt:lpstr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Shenimet  B</vt:lpstr>
      <vt:lpstr>AAM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2021-03-28T13:49:34Z</cp:lastPrinted>
  <dcterms:created xsi:type="dcterms:W3CDTF">2012-01-19T09:31:29Z</dcterms:created>
  <dcterms:modified xsi:type="dcterms:W3CDTF">2021-07-16T08:35:22Z</dcterms:modified>
</cp:coreProperties>
</file>