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6"/>
  </bookViews>
  <sheets>
    <sheet name="PASH" sheetId="1" r:id="rId1"/>
    <sheet name="Emert" sheetId="2" r:id="rId2"/>
    <sheet name="Inf" sheetId="3" r:id="rId3"/>
    <sheet name="AKTIVI" sheetId="4" r:id="rId4"/>
    <sheet name="PASIVI" sheetId="5" r:id="rId5"/>
    <sheet name="CASH" sheetId="6" r:id="rId6"/>
    <sheet name="AAM" sheetId="7" r:id="rId7"/>
    <sheet name="Pase Ndysh. ne Kapital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<sst xmlns="http://schemas.openxmlformats.org/spreadsheetml/2006/main" count="417" uniqueCount="272">
  <si>
    <t xml:space="preserve">                  LLOGARITE      VJETORE </t>
  </si>
  <si>
    <t xml:space="preserve">                   ( Gjendjet      Financiare  )</t>
  </si>
  <si>
    <t>Data    e   depozitimit   ___________________________________</t>
  </si>
  <si>
    <t xml:space="preserve">                    B      I      L      A       N     C     I</t>
  </si>
  <si>
    <t>I</t>
  </si>
  <si>
    <t>III</t>
  </si>
  <si>
    <t>II</t>
  </si>
  <si>
    <t xml:space="preserve">INFORMATA   DHE   SQARIME   TE    NEVOJSHME </t>
  </si>
  <si>
    <t xml:space="preserve"> F  I  R  M   A</t>
  </si>
  <si>
    <t xml:space="preserve">             H A R T U E S E</t>
  </si>
  <si>
    <t xml:space="preserve">D R E J T U E S I </t>
  </si>
  <si>
    <t xml:space="preserve">Shoqeri  me   pergjegjesi  te  kufizuar </t>
  </si>
  <si>
    <t xml:space="preserve">STATUSI     JURIDIK     </t>
  </si>
  <si>
    <r>
      <t xml:space="preserve">VEPRIMTATRIA    KRYESORE  : 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 xml:space="preserve">  </t>
    </r>
  </si>
  <si>
    <r>
      <t>Emri   dhe   Andresa   e   plote</t>
    </r>
    <r>
      <rPr>
        <sz val="11"/>
        <rFont val="Arial"/>
        <family val="2"/>
      </rPr>
      <t xml:space="preserve">     </t>
    </r>
  </si>
  <si>
    <t>AKTIVET AFATSHKURTRA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</si>
  <si>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</si>
  <si>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</si>
  <si>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</si>
  <si>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</si>
  <si>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</si>
  <si>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</si>
  <si>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</si>
  <si>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</si>
  <si>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</si>
  <si>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</si>
  <si>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</si>
  <si>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</si>
  <si>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</si>
  <si>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</si>
  <si>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</si>
  <si>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</si>
  <si>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</si>
  <si>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</si>
  <si>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</si>
  <si>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</si>
  <si>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</si>
  <si>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</si>
  <si>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</si>
  <si>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</si>
  <si>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</si>
  <si>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</si>
  <si>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</si>
  <si>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</si>
  <si>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</si>
  <si>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</si>
  <si>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</si>
  <si>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</si>
  <si>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</si>
  <si>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</si>
  <si>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</si>
  <si>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</si>
  <si>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</si>
  <si>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</si>
  <si>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</si>
  <si>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</si>
  <si>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</si>
  <si>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DETYRIMEVE. AFATSHKURTRA ( I )</t>
  </si>
  <si>
    <t>DETYRIME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</si>
  <si>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</si>
  <si>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</si>
  <si>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</si>
  <si>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</si>
  <si>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</si>
  <si>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</si>
  <si>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</si>
  <si>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</si>
  <si>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</si>
  <si>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</si>
  <si>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</si>
  <si>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</si>
  <si>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</si>
  <si>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</si>
  <si>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</si>
  <si>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</si>
  <si>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</si>
  <si>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</si>
  <si>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</si>
  <si>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</si>
  <si>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</si>
  <si>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</si>
  <si>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</si>
  <si>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Te ardhura te tjera nga veprimtarite e shfrytezimit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</si>
  <si>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</si>
  <si>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</si>
  <si>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</si>
  <si>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</si>
  <si>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</si>
  <si>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</si>
  <si>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</si>
  <si>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</si>
  <si>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</si>
  <si>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</si>
  <si>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</si>
  <si>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</si>
  <si>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</si>
  <si>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</si>
  <si>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</si>
  <si>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</si>
  <si>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</si>
  <si>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</si>
  <si>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</si>
  <si>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</si>
  <si>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arketueshme</t>
  </si>
  <si>
    <t>Llogari/Kerkesa te tjera te arketueshme</t>
  </si>
  <si>
    <t>Instrumente te tjera borxhi</t>
  </si>
  <si>
    <t>Investime te tjera financiare</t>
  </si>
  <si>
    <t>Produkte te gatshme</t>
  </si>
  <si>
    <t>Mallra per rishitje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</si>
  <si>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</si>
  <si>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</si>
  <si>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</si>
  <si>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</si>
  <si>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>Toka</t>
  </si>
  <si>
    <t xml:space="preserve">Ndertesa </t>
  </si>
  <si>
    <t>Emri I mire</t>
  </si>
  <si>
    <t>Shpenzimet e zhvillimit</t>
  </si>
  <si>
    <t xml:space="preserve">Aktive te tjera afatgjata jomateriale 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</si>
  <si>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</si>
  <si>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</si>
  <si>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</si>
  <si>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</si>
  <si>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</si>
  <si>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</si>
  <si>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</si>
  <si>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</si>
  <si>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</si>
  <si>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</si>
  <si>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</si>
  <si>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</si>
  <si>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</si>
  <si>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</si>
  <si>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</si>
  <si>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</si>
  <si>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</si>
  <si>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PASQYRA E FLUKSIT MONETAR - METODA INDIREKTE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</si>
  <si>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</si>
  <si>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</si>
  <si>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</si>
  <si>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</si>
  <si>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</si>
  <si>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</si>
  <si>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FLUKSI MONETAR NGA VEPRIMTARITE INVESTUASE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</si>
  <si>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</si>
  <si>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</si>
  <si>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</si>
  <si>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</si>
  <si>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</si>
  <si>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</si>
  <si>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</si>
  <si>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</si>
  <si>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</si>
  <si>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</si>
  <si>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</si>
  <si>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</si>
  <si>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</si>
  <si>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</si>
  <si>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</si>
  <si>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</si>
  <si>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</si>
  <si>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</si>
  <si>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</si>
  <si>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</si>
  <si>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</si>
  <si>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</si>
  <si>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</si>
  <si>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</si>
  <si>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</si>
  <si>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</si>
  <si>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</si>
  <si>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</si>
  <si>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>PASQYRA E NDRYSHIMEVE NE KAPITAL</t>
  </si>
  <si>
    <t>Totali I te ardhurave apo</t>
  </si>
  <si>
    <t>Dividentet e paguar</t>
  </si>
  <si>
    <t>Efektet e ndryshimit te kursev</t>
  </si>
  <si>
    <t>te kembimit gjate konsolidimit</t>
  </si>
  <si>
    <t xml:space="preserve">shpenzimeve , qe nuk jane </t>
  </si>
  <si>
    <t>njohur ne pasq.e te A dhe SH</t>
  </si>
  <si>
    <t>kontabel</t>
  </si>
  <si>
    <t xml:space="preserve">Fitimi neto per periudhen </t>
  </si>
  <si>
    <t>Emetimi I kapitalit aksionar</t>
  </si>
  <si>
    <t>Aksione te thesarit te riblera</t>
  </si>
  <si>
    <t>Pozicioni me 31 dhjetor 08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</si>
  <si>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</si>
  <si>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</si>
  <si>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</si>
  <si>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</si>
  <si>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</si>
  <si>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</si>
  <si>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</si>
  <si>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>702-708X</t>
  </si>
  <si>
    <t>601-608X</t>
  </si>
  <si>
    <t>641-648</t>
  </si>
  <si>
    <t>68X</t>
  </si>
  <si>
    <t>61-63</t>
  </si>
  <si>
    <t>763,764,765,</t>
  </si>
  <si>
    <t>Inventare</t>
  </si>
  <si>
    <t>TOTALI I SHPENZIMEVE   ( 3 - 7 )</t>
  </si>
  <si>
    <t>TIRANE</t>
  </si>
  <si>
    <r>
      <t>Data    e   krijimit</t>
    </r>
    <r>
      <rPr>
        <sz val="11"/>
        <rFont val="Arial"/>
        <family val="2"/>
      </rPr>
      <t xml:space="preserve">  02.04.2002</t>
    </r>
  </si>
  <si>
    <r>
      <t>Nr.  i   Regjistrit  tregetar</t>
    </r>
    <r>
      <rPr>
        <sz val="11"/>
        <rFont val="Arial"/>
        <family val="2"/>
      </rPr>
      <t xml:space="preserve">     27500  </t>
    </r>
  </si>
  <si>
    <t>Tregtim Artikuj te Ndryshem</t>
  </si>
  <si>
    <t>Pozicioni me 31 dhjetor 09</t>
  </si>
  <si>
    <t xml:space="preserve">Fitimi </t>
  </si>
  <si>
    <t>Shitje jasht sistemit te TVSH-se(Karta vodafone)</t>
  </si>
  <si>
    <t>Materjale</t>
  </si>
  <si>
    <t>Makineri dhe paisje, mjete transp etj</t>
  </si>
  <si>
    <t xml:space="preserve">Aktive te tjera </t>
  </si>
  <si>
    <t>Eksporte</t>
  </si>
  <si>
    <t>5-Tatim Fitim</t>
  </si>
  <si>
    <t>KMSH</t>
  </si>
  <si>
    <t>Sqarim: Dhenia e shenimeve shpjeguese ne kete pjese eshte e detyrueshme sipas SKK 2</t>
  </si>
  <si>
    <t>Informacion I Pergjithshem:</t>
  </si>
  <si>
    <t>1. Kuadri ligjor: Ligji 9228, dt.29.04.2004 "Per kontabilitetin dhe pasqyrat financiare"</t>
  </si>
  <si>
    <t>2. Kuadri kontabel I aplikuar :Standartet Kombetare te Kontabilitetit(SKK2, 49)</t>
  </si>
  <si>
    <t>3.Baza e pergatitjes se PF:Te drejtat dhe detyrimet e konstatuara( SKK1.35)</t>
  </si>
  <si>
    <t>4.Parimet dhe karakteristikat ecilesore te perdorura per hartimin e PF (SKK1 37-69)</t>
  </si>
  <si>
    <t xml:space="preserve">A-Njesia ekonomike raportuese ka mbajtur ne llogarite e saj aktivet,pasivet dhe transaksionet ekonomike </t>
  </si>
  <si>
    <t>te veta.</t>
  </si>
  <si>
    <t>b-Vijiimesia e veprimtarise ekonomike eshte siguruar duke mospasur ne plan apo ne nevoje</t>
  </si>
  <si>
    <t>nderprerjen e aktivitetiot te saj</t>
  </si>
  <si>
    <t xml:space="preserve">c-Kompesimi midis nje aktivi dhe pasivi nuk ka, ndersa midis te ardhurave dhe shpenzimeve ka vetem </t>
  </si>
  <si>
    <t>e lejon SKK.</t>
  </si>
  <si>
    <t xml:space="preserve">d-Kuptueshmeria: Eshte realizuar ne masen e ploteper te qene te qarta dhe te kuptueshme , </t>
  </si>
  <si>
    <t>per perdorues te jashtem qe kane njohuri te pergjithshme te mjaftueshme ne fushen e kontabilitetit.</t>
  </si>
  <si>
    <t xml:space="preserve">Politikat Kontabel: Vleresimi fillestar I nje elementi  AAM qe ploteson kriteret per njohje si aktiv ne bilanc, </t>
  </si>
  <si>
    <t>eshte vleresuar me kosto(SKK5)</t>
  </si>
  <si>
    <t>Per vleresimin e metejshem eshte zgjedhur modeli I kostos duke I paraqitur ne bilanc me kosto minus</t>
  </si>
  <si>
    <t xml:space="preserve"> amortizimin e akumuluar</t>
  </si>
  <si>
    <t>Normat e amortizimit jane ato fiskale te miratuara.</t>
  </si>
  <si>
    <t xml:space="preserve">Aktive monetare </t>
  </si>
  <si>
    <t>Nr Rend.</t>
  </si>
  <si>
    <t xml:space="preserve"> USHTRIMI  I MBYLLUR </t>
  </si>
  <si>
    <t xml:space="preserve"> USHTRIMI  PARAARDHES </t>
  </si>
  <si>
    <t>REFERENCAT E LLOGARIVE</t>
  </si>
  <si>
    <t>TOTALI TE ARDHURAVE NGA SHITJA( 1+2-3 )</t>
  </si>
  <si>
    <t>Pozicioni me 31 dhjetor 11</t>
  </si>
  <si>
    <t>Pozicioni me 31 dhjetor 10</t>
  </si>
  <si>
    <t>Autostrada. Tr-Dr;Rruga Dytesore km 9</t>
  </si>
  <si>
    <t>Me   date __________________</t>
  </si>
  <si>
    <t xml:space="preserve">Llogari/Kerkesa te arketueshme afatgjata </t>
  </si>
  <si>
    <t>Te ardhura  bruto</t>
  </si>
  <si>
    <t>Huate afatgjata bankare</t>
  </si>
  <si>
    <t>Fitimi per periudhen kontabel</t>
  </si>
  <si>
    <t>Pozicioni me 31 dhjetor 12</t>
  </si>
  <si>
    <t xml:space="preserve">Ne zerin te ardhura eshte perfshire edhe vlera e shitjes se kartave rimbushese, 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</si>
  <si>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01,01,2013</t>
    </r>
    <r>
      <rPr>
        <sz val="11"/>
        <rFont val="Arial"/>
        <family val="2"/>
      </rPr>
      <t xml:space="preserve">   deri  me     </t>
    </r>
    <r>
      <rPr>
        <u val="single"/>
        <sz val="14"/>
        <rFont val="Arial"/>
        <family val="2"/>
      </rPr>
      <t>31,12,2013</t>
    </r>
  </si>
  <si>
    <t xml:space="preserve">Shitje Perjashtuar </t>
  </si>
  <si>
    <t>Pozicioni me 31 dhjetor 13</t>
  </si>
  <si>
    <t>e cila nuk perfshihet ne FDP-ne e TVSH-se, ne vleren 973,771,212 leke</t>
  </si>
  <si>
    <t>te ardhura financiare ne shumen -8,326,703 leke leke e cila nuk perfshihet ne FDP;</t>
  </si>
  <si>
    <t>te ardhura nga Kredit Note furniore te huaj  7,586,211 leke e cila gjithashtu nuk perfshihet ne FDP.</t>
  </si>
  <si>
    <t>DATA   E   MBYLLJES  10.03.2014</t>
  </si>
  <si>
    <t>Interlogistic</t>
  </si>
  <si>
    <t>Aktivet Afatgjata Materiale  me vlere fillestare   2013</t>
  </si>
  <si>
    <t>Nr</t>
  </si>
  <si>
    <t>Emertimi</t>
  </si>
  <si>
    <t>Sasia</t>
  </si>
  <si>
    <t>Gjendje</t>
  </si>
  <si>
    <t>Shtesa</t>
  </si>
  <si>
    <t>Pakesime</t>
  </si>
  <si>
    <t>Ndertime</t>
  </si>
  <si>
    <t>Makineri,paisje,vegla</t>
  </si>
  <si>
    <t>Mjete transporti</t>
  </si>
  <si>
    <t>kompjuterike</t>
  </si>
  <si>
    <t>Zyre</t>
  </si>
  <si>
    <t>Billborde</t>
  </si>
  <si>
    <t xml:space="preserve">             TOTALI</t>
  </si>
  <si>
    <t>Amortizimi A.A.Materiale   2013</t>
  </si>
  <si>
    <t>Vlera Kontabel Neto e A.A.Materiale  2013</t>
  </si>
  <si>
    <r>
      <t xml:space="preserve">Shoqeria: </t>
    </r>
    <r>
      <rPr>
        <b/>
        <i/>
        <u val="single"/>
        <sz val="12"/>
        <rFont val="Arial"/>
        <family val="2"/>
      </rPr>
      <t>InterLogistic</t>
    </r>
  </si>
  <si>
    <r>
      <t xml:space="preserve">NIPTI: </t>
    </r>
    <r>
      <rPr>
        <b/>
        <i/>
        <u val="single"/>
        <sz val="10"/>
        <rFont val="Arial"/>
        <family val="2"/>
      </rPr>
      <t>K21605003M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</si>
</sst>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000000"/>
    <numFmt numFmtId="186" formatCode="0.0"/>
    <numFmt numFmtId="187" formatCode="_-* #,##0.0_L_e_k_-;\-* #,##0.0_L_e_k_-;_-* &quot;-&quot;??_L_e_k_-;_-@_-"/>
    <numFmt numFmtId="188" formatCode="_-* #,##0_L_e_k_-;\-* #,##0_L_e_k_-;_-* &quot;-&quot;??_L_e_k_-;_-@_-"/>
    <numFmt numFmtId="189" formatCode="#,##0.0000000"/>
    <numFmt numFmtId="190" formatCode="_-* #,##0.0&quot;Lek&quot;_-;\-* #,##0.0&quot;Lek&quot;_-;_-* &quot;-&quot;??&quot;Lek&quot;_-;_-@_-"/>
    <numFmt numFmtId="191" formatCode="_-* #,##0&quot;Lek&quot;_-;\-* #,##0&quot;Lek&quot;_-;_-* &quot;-&quot;??&quot;Lek&quot;_-;_-@_-"/>
    <numFmt numFmtId="192" formatCode="_-* #,##0.000_L_e_k_-;\-* #,##0.000_L_e_k_-;_-* &quot;-&quot;??_L_e_k_-;_-@_-"/>
    <numFmt numFmtId="193" formatCode="#,##0.000"/>
    <numFmt numFmtId="194" formatCode="#,##0.0000"/>
    <numFmt numFmtId="195" formatCode="#,##0.00000"/>
    <numFmt numFmtId="196" formatCode="_-* #,##0.0000_L_e_k_-;\-* #,##0.0000_L_e_k_-;_-* &quot;-&quot;??_L_e_k_-;_-@_-"/>
    <numFmt numFmtId="197" formatCode="_(* #,##0.000_);_(* \(#,##0.000\);_(* &quot;-&quot;??_);_(@_)"/>
    <numFmt numFmtId="198" formatCode="_(* #,##0.0000_);_(* \(#,##0.0000\);_(* &quot;-&quot;??_);_(@_)"/>
    <numFmt numFmtId="199" formatCode="_(* #,##0.0000_);_(* \(#,##0.0000\);_(* &quot;-&quot;????_);_(@_)"/>
    <numFmt numFmtId="200" formatCode="_-* #,##0.00000_L_e_k_-;\-* #,##0.00000_L_e_k_-;_-* &quot;-&quot;??_L_e_k_-;_-@_-"/>
    <numFmt numFmtId="201" formatCode="_(* #,##0.0_);_(* \(#,##0.0\);_(* &quot;-&quot;??_);_(@_)"/>
    <numFmt numFmtId="202" formatCode="_(* #,##0_);_(* \(#,##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_);_(* \(#,##0.0\);_(* &quot;-&quot;?_);_(@_)"/>
  </numFmts>
  <fonts count="6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79" fontId="0" fillId="0" borderId="0" xfId="0" applyNumberFormat="1" applyAlignment="1">
      <alignment/>
    </xf>
    <xf numFmtId="43" fontId="0" fillId="0" borderId="0" xfId="0" applyNumberFormat="1" applyAlignment="1">
      <alignment/>
    </xf>
    <xf numFmtId="179" fontId="17" fillId="0" borderId="0" xfId="42" applyFont="1" applyAlignment="1">
      <alignment/>
    </xf>
    <xf numFmtId="179" fontId="17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0" fontId="20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188" fontId="3" fillId="0" borderId="20" xfId="42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88" fontId="17" fillId="0" borderId="0" xfId="0" applyNumberFormat="1" applyFont="1" applyAlignment="1">
      <alignment/>
    </xf>
    <xf numFmtId="188" fontId="17" fillId="0" borderId="0" xfId="42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9" fontId="0" fillId="0" borderId="0" xfId="42" applyAlignment="1">
      <alignment/>
    </xf>
    <xf numFmtId="179" fontId="0" fillId="0" borderId="0" xfId="42" applyFont="1" applyAlignment="1">
      <alignment/>
    </xf>
    <xf numFmtId="188" fontId="0" fillId="0" borderId="0" xfId="42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31" fillId="0" borderId="19" xfId="0" applyFont="1" applyBorder="1" applyAlignment="1">
      <alignment/>
    </xf>
    <xf numFmtId="0" fontId="30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Fill="1" applyAlignment="1">
      <alignment/>
    </xf>
    <xf numFmtId="0" fontId="32" fillId="20" borderId="20" xfId="0" applyFont="1" applyFill="1" applyBorder="1" applyAlignment="1">
      <alignment horizontal="center"/>
    </xf>
    <xf numFmtId="3" fontId="25" fillId="0" borderId="20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3" fontId="23" fillId="0" borderId="26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188" fontId="0" fillId="0" borderId="0" xfId="42" applyNumberFormat="1" applyFont="1" applyAlignment="1">
      <alignment/>
    </xf>
    <xf numFmtId="0" fontId="23" fillId="0" borderId="21" xfId="0" applyFont="1" applyFill="1" applyBorder="1" applyAlignment="1">
      <alignment horizontal="center"/>
    </xf>
    <xf numFmtId="178" fontId="36" fillId="0" borderId="21" xfId="45" applyFont="1" applyBorder="1" applyAlignment="1">
      <alignment horizontal="center"/>
    </xf>
    <xf numFmtId="178" fontId="36" fillId="0" borderId="27" xfId="45" applyFont="1" applyBorder="1" applyAlignment="1">
      <alignment horizontal="center"/>
    </xf>
    <xf numFmtId="178" fontId="36" fillId="0" borderId="28" xfId="45" applyFont="1" applyBorder="1" applyAlignment="1">
      <alignment horizontal="center"/>
    </xf>
    <xf numFmtId="178" fontId="36" fillId="0" borderId="15" xfId="45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178" fontId="36" fillId="0" borderId="20" xfId="45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7" fillId="24" borderId="20" xfId="0" applyFont="1" applyFill="1" applyBorder="1" applyAlignment="1">
      <alignment/>
    </xf>
    <xf numFmtId="178" fontId="23" fillId="0" borderId="21" xfId="45" applyFont="1" applyBorder="1" applyAlignment="1">
      <alignment/>
    </xf>
    <xf numFmtId="178" fontId="23" fillId="0" borderId="20" xfId="45" applyFont="1" applyBorder="1" applyAlignment="1">
      <alignment/>
    </xf>
    <xf numFmtId="178" fontId="27" fillId="0" borderId="21" xfId="45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2" fillId="0" borderId="20" xfId="0" applyFont="1" applyBorder="1" applyAlignment="1">
      <alignment horizontal="right"/>
    </xf>
    <xf numFmtId="188" fontId="22" fillId="0" borderId="20" xfId="42" applyNumberFormat="1" applyFont="1" applyBorder="1" applyAlignment="1">
      <alignment horizontal="right"/>
    </xf>
    <xf numFmtId="188" fontId="22" fillId="20" borderId="20" xfId="42" applyNumberFormat="1" applyFont="1" applyFill="1" applyBorder="1" applyAlignment="1">
      <alignment horizontal="right"/>
    </xf>
    <xf numFmtId="1" fontId="22" fillId="0" borderId="20" xfId="42" applyNumberFormat="1" applyFont="1" applyBorder="1" applyAlignment="1">
      <alignment horizontal="right"/>
    </xf>
    <xf numFmtId="1" fontId="22" fillId="0" borderId="20" xfId="0" applyNumberFormat="1" applyFont="1" applyBorder="1" applyAlignment="1">
      <alignment horizontal="right"/>
    </xf>
    <xf numFmtId="1" fontId="22" fillId="0" borderId="33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88" fontId="3" fillId="0" borderId="20" xfId="42" applyNumberFormat="1" applyFont="1" applyFill="1" applyBorder="1" applyAlignment="1">
      <alignment horizontal="center"/>
    </xf>
    <xf numFmtId="188" fontId="3" fillId="0" borderId="20" xfId="42" applyNumberFormat="1" applyFont="1" applyBorder="1" applyAlignment="1">
      <alignment horizontal="right"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34" xfId="0" applyFont="1" applyBorder="1" applyAlignment="1">
      <alignment horizontal="center"/>
    </xf>
    <xf numFmtId="0" fontId="37" fillId="0" borderId="34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26" xfId="0" applyFont="1" applyBorder="1" applyAlignment="1">
      <alignment/>
    </xf>
    <xf numFmtId="188" fontId="16" fillId="0" borderId="20" xfId="42" applyNumberFormat="1" applyFont="1" applyBorder="1" applyAlignment="1">
      <alignment horizontal="center"/>
    </xf>
    <xf numFmtId="188" fontId="16" fillId="0" borderId="20" xfId="42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188" fontId="16" fillId="0" borderId="20" xfId="0" applyNumberFormat="1" applyFont="1" applyBorder="1" applyAlignment="1">
      <alignment horizontal="justify"/>
    </xf>
    <xf numFmtId="188" fontId="16" fillId="0" borderId="20" xfId="0" applyNumberFormat="1" applyFont="1" applyBorder="1" applyAlignment="1">
      <alignment horizontal="center"/>
    </xf>
    <xf numFmtId="188" fontId="16" fillId="0" borderId="20" xfId="0" applyNumberFormat="1" applyFont="1" applyFill="1" applyBorder="1" applyAlignment="1">
      <alignment horizontal="center"/>
    </xf>
    <xf numFmtId="188" fontId="22" fillId="0" borderId="26" xfId="42" applyNumberFormat="1" applyFont="1" applyBorder="1" applyAlignment="1">
      <alignment horizontal="right"/>
    </xf>
    <xf numFmtId="188" fontId="22" fillId="24" borderId="20" xfId="42" applyNumberFormat="1" applyFont="1" applyFill="1" applyBorder="1" applyAlignment="1">
      <alignment horizontal="right"/>
    </xf>
    <xf numFmtId="188" fontId="22" fillId="0" borderId="18" xfId="42" applyNumberFormat="1" applyFont="1" applyBorder="1" applyAlignment="1">
      <alignment horizontal="right"/>
    </xf>
    <xf numFmtId="0" fontId="23" fillId="11" borderId="20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7" fillId="20" borderId="20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8" fillId="20" borderId="32" xfId="0" applyFont="1" applyFill="1" applyBorder="1" applyAlignment="1">
      <alignment horizontal="center"/>
    </xf>
    <xf numFmtId="0" fontId="29" fillId="21" borderId="33" xfId="0" applyFont="1" applyFill="1" applyBorder="1" applyAlignment="1">
      <alignment horizontal="center"/>
    </xf>
    <xf numFmtId="0" fontId="28" fillId="21" borderId="33" xfId="0" applyFont="1" applyFill="1" applyBorder="1" applyAlignment="1">
      <alignment horizontal="center"/>
    </xf>
    <xf numFmtId="0" fontId="27" fillId="11" borderId="20" xfId="0" applyFont="1" applyFill="1" applyBorder="1" applyAlignment="1">
      <alignment horizontal="center"/>
    </xf>
    <xf numFmtId="0" fontId="27" fillId="11" borderId="20" xfId="0" applyFont="1" applyFill="1" applyBorder="1" applyAlignment="1">
      <alignment/>
    </xf>
    <xf numFmtId="0" fontId="34" fillId="11" borderId="20" xfId="0" applyFont="1" applyFill="1" applyBorder="1" applyAlignment="1">
      <alignment horizontal="center"/>
    </xf>
    <xf numFmtId="0" fontId="27" fillId="11" borderId="20" xfId="0" applyFont="1" applyFill="1" applyBorder="1" applyAlignment="1">
      <alignment horizontal="left"/>
    </xf>
    <xf numFmtId="0" fontId="23" fillId="24" borderId="20" xfId="0" applyFont="1" applyFill="1" applyBorder="1" applyAlignment="1">
      <alignment horizontal="center"/>
    </xf>
    <xf numFmtId="0" fontId="23" fillId="24" borderId="20" xfId="0" applyFont="1" applyFill="1" applyBorder="1" applyAlignment="1">
      <alignment/>
    </xf>
    <xf numFmtId="0" fontId="27" fillId="11" borderId="21" xfId="0" applyFont="1" applyFill="1" applyBorder="1" applyAlignment="1">
      <alignment horizontal="center"/>
    </xf>
    <xf numFmtId="0" fontId="32" fillId="20" borderId="21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31" fillId="20" borderId="32" xfId="0" applyFont="1" applyFill="1" applyBorder="1" applyAlignment="1">
      <alignment horizontal="center"/>
    </xf>
    <xf numFmtId="0" fontId="31" fillId="20" borderId="33" xfId="0" applyFont="1" applyFill="1" applyBorder="1" applyAlignment="1">
      <alignment horizontal="left"/>
    </xf>
    <xf numFmtId="0" fontId="31" fillId="20" borderId="33" xfId="0" applyFont="1" applyFill="1" applyBorder="1" applyAlignment="1">
      <alignment horizontal="center"/>
    </xf>
    <xf numFmtId="179" fontId="0" fillId="0" borderId="0" xfId="42" applyAlignment="1">
      <alignment/>
    </xf>
    <xf numFmtId="0" fontId="6" fillId="0" borderId="0" xfId="0" applyFont="1" applyAlignment="1">
      <alignment/>
    </xf>
    <xf numFmtId="188" fontId="6" fillId="0" borderId="0" xfId="42" applyNumberFormat="1" applyFont="1" applyAlignment="1">
      <alignment/>
    </xf>
    <xf numFmtId="43" fontId="0" fillId="11" borderId="0" xfId="0" applyNumberFormat="1" applyFill="1" applyAlignment="1">
      <alignment/>
    </xf>
    <xf numFmtId="0" fontId="33" fillId="20" borderId="20" xfId="0" applyFont="1" applyFill="1" applyBorder="1" applyAlignment="1">
      <alignment/>
    </xf>
    <xf numFmtId="0" fontId="33" fillId="20" borderId="20" xfId="0" applyFont="1" applyFill="1" applyBorder="1" applyAlignment="1">
      <alignment horizontal="center"/>
    </xf>
    <xf numFmtId="188" fontId="18" fillId="0" borderId="0" xfId="42" applyNumberFormat="1" applyFont="1" applyFill="1" applyBorder="1" applyAlignment="1">
      <alignment/>
    </xf>
    <xf numFmtId="0" fontId="23" fillId="0" borderId="3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left"/>
    </xf>
    <xf numFmtId="186" fontId="23" fillId="0" borderId="21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16" fontId="22" fillId="0" borderId="21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2" fillId="0" borderId="32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55" fillId="0" borderId="21" xfId="0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88" fontId="17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3" fontId="57" fillId="11" borderId="20" xfId="0" applyNumberFormat="1" applyFont="1" applyFill="1" applyBorder="1" applyAlignment="1">
      <alignment horizontal="center"/>
    </xf>
    <xf numFmtId="3" fontId="57" fillId="20" borderId="20" xfId="0" applyNumberFormat="1" applyFont="1" applyFill="1" applyBorder="1" applyAlignment="1">
      <alignment horizontal="center"/>
    </xf>
    <xf numFmtId="3" fontId="57" fillId="21" borderId="33" xfId="0" applyNumberFormat="1" applyFont="1" applyFill="1" applyBorder="1" applyAlignment="1">
      <alignment horizontal="center"/>
    </xf>
    <xf numFmtId="179" fontId="23" fillId="0" borderId="20" xfId="42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7" fillId="0" borderId="20" xfId="0" applyFont="1" applyFill="1" applyBorder="1" applyAlignment="1">
      <alignment/>
    </xf>
    <xf numFmtId="188" fontId="57" fillId="0" borderId="20" xfId="42" applyNumberFormat="1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2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179" fontId="56" fillId="0" borderId="0" xfId="42" applyFont="1" applyFill="1" applyAlignment="1">
      <alignment/>
    </xf>
    <xf numFmtId="0" fontId="57" fillId="0" borderId="20" xfId="0" applyFont="1" applyFill="1" applyBorder="1" applyAlignment="1">
      <alignment horizontal="center"/>
    </xf>
    <xf numFmtId="3" fontId="56" fillId="0" borderId="0" xfId="0" applyNumberFormat="1" applyFont="1" applyFill="1" applyAlignment="1">
      <alignment/>
    </xf>
    <xf numFmtId="188" fontId="56" fillId="0" borderId="20" xfId="42" applyNumberFormat="1" applyFont="1" applyFill="1" applyBorder="1" applyAlignment="1">
      <alignment horizontal="center"/>
    </xf>
    <xf numFmtId="188" fontId="57" fillId="0" borderId="0" xfId="42" applyNumberFormat="1" applyFont="1" applyFill="1" applyAlignment="1">
      <alignment horizontal="center"/>
    </xf>
    <xf numFmtId="4" fontId="57" fillId="0" borderId="20" xfId="0" applyNumberFormat="1" applyFont="1" applyFill="1" applyBorder="1" applyAlignment="1">
      <alignment horizontal="center"/>
    </xf>
    <xf numFmtId="4" fontId="57" fillId="0" borderId="2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79" fontId="57" fillId="0" borderId="20" xfId="42" applyFont="1" applyFill="1" applyBorder="1" applyAlignment="1">
      <alignment horizontal="center"/>
    </xf>
    <xf numFmtId="179" fontId="57" fillId="11" borderId="20" xfId="42" applyFont="1" applyFill="1" applyBorder="1" applyAlignment="1">
      <alignment horizontal="center"/>
    </xf>
    <xf numFmtId="179" fontId="57" fillId="0" borderId="20" xfId="42" applyFont="1" applyFill="1" applyBorder="1" applyAlignment="1">
      <alignment horizontal="center"/>
    </xf>
    <xf numFmtId="188" fontId="57" fillId="0" borderId="20" xfId="42" applyNumberFormat="1" applyFont="1" applyFill="1" applyBorder="1" applyAlignment="1">
      <alignment horizontal="center"/>
    </xf>
    <xf numFmtId="188" fontId="59" fillId="0" borderId="20" xfId="42" applyNumberFormat="1" applyFont="1" applyFill="1" applyBorder="1" applyAlignment="1">
      <alignment horizontal="center"/>
    </xf>
    <xf numFmtId="188" fontId="57" fillId="11" borderId="20" xfId="42" applyNumberFormat="1" applyFont="1" applyFill="1" applyBorder="1" applyAlignment="1">
      <alignment horizontal="center"/>
    </xf>
    <xf numFmtId="188" fontId="57" fillId="0" borderId="20" xfId="42" applyNumberFormat="1" applyFont="1" applyBorder="1" applyAlignment="1">
      <alignment horizontal="center"/>
    </xf>
    <xf numFmtId="188" fontId="57" fillId="20" borderId="20" xfId="42" applyNumberFormat="1" applyFont="1" applyFill="1" applyBorder="1" applyAlignment="1">
      <alignment horizontal="center"/>
    </xf>
    <xf numFmtId="188" fontId="57" fillId="20" borderId="20" xfId="42" applyNumberFormat="1" applyFont="1" applyFill="1" applyBorder="1" applyAlignment="1">
      <alignment horizontal="center"/>
    </xf>
    <xf numFmtId="179" fontId="57" fillId="24" borderId="20" xfId="42" applyFont="1" applyFill="1" applyBorder="1" applyAlignment="1">
      <alignment horizontal="center"/>
    </xf>
    <xf numFmtId="188" fontId="57" fillId="20" borderId="33" xfId="42" applyNumberFormat="1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179" fontId="59" fillId="0" borderId="0" xfId="42" applyFont="1" applyAlignment="1">
      <alignment horizontal="center"/>
    </xf>
    <xf numFmtId="179" fontId="59" fillId="0" borderId="0" xfId="0" applyNumberFormat="1" applyFont="1" applyAlignment="1">
      <alignment horizontal="center"/>
    </xf>
    <xf numFmtId="43" fontId="59" fillId="0" borderId="0" xfId="0" applyNumberFormat="1" applyFont="1" applyAlignment="1">
      <alignment horizontal="center"/>
    </xf>
    <xf numFmtId="3" fontId="57" fillId="0" borderId="20" xfId="0" applyNumberFormat="1" applyFont="1" applyFill="1" applyBorder="1" applyAlignment="1">
      <alignment horizontal="center"/>
    </xf>
    <xf numFmtId="187" fontId="57" fillId="0" borderId="20" xfId="42" applyNumberFormat="1" applyFont="1" applyFill="1" applyBorder="1" applyAlignment="1">
      <alignment horizontal="center"/>
    </xf>
    <xf numFmtId="3" fontId="57" fillId="0" borderId="20" xfId="44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202" fontId="57" fillId="0" borderId="20" xfId="42" applyNumberFormat="1" applyFont="1" applyFill="1" applyBorder="1" applyAlignment="1">
      <alignment horizontal="center"/>
    </xf>
    <xf numFmtId="3" fontId="57" fillId="0" borderId="0" xfId="0" applyNumberFormat="1" applyFont="1" applyFill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61" fillId="24" borderId="0" xfId="0" applyFont="1" applyFill="1" applyBorder="1" applyAlignment="1">
      <alignment horizontal="center"/>
    </xf>
    <xf numFmtId="3" fontId="56" fillId="0" borderId="20" xfId="0" applyNumberFormat="1" applyFont="1" applyFill="1" applyBorder="1" applyAlignment="1">
      <alignment horizontal="center"/>
    </xf>
    <xf numFmtId="3" fontId="62" fillId="0" borderId="20" xfId="0" applyNumberFormat="1" applyFont="1" applyFill="1" applyBorder="1" applyAlignment="1">
      <alignment horizontal="center"/>
    </xf>
    <xf numFmtId="188" fontId="56" fillId="0" borderId="20" xfId="42" applyNumberFormat="1" applyFont="1" applyBorder="1" applyAlignment="1">
      <alignment horizontal="center"/>
    </xf>
    <xf numFmtId="188" fontId="62" fillId="0" borderId="20" xfId="0" applyNumberFormat="1" applyFont="1" applyFill="1" applyBorder="1" applyAlignment="1">
      <alignment horizontal="center"/>
    </xf>
    <xf numFmtId="179" fontId="56" fillId="0" borderId="20" xfId="42" applyFont="1" applyFill="1" applyBorder="1" applyAlignment="1">
      <alignment horizontal="center"/>
    </xf>
    <xf numFmtId="202" fontId="56" fillId="0" borderId="20" xfId="0" applyNumberFormat="1" applyFont="1" applyFill="1" applyBorder="1" applyAlignment="1">
      <alignment horizontal="center"/>
    </xf>
    <xf numFmtId="188" fontId="56" fillId="0" borderId="20" xfId="42" applyNumberFormat="1" applyFont="1" applyFill="1" applyBorder="1" applyAlignment="1">
      <alignment horizontal="center"/>
    </xf>
    <xf numFmtId="179" fontId="56" fillId="0" borderId="20" xfId="42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188" fontId="62" fillId="0" borderId="20" xfId="42" applyNumberFormat="1" applyFont="1" applyFill="1" applyBorder="1" applyAlignment="1">
      <alignment horizontal="center"/>
    </xf>
    <xf numFmtId="179" fontId="56" fillId="0" borderId="0" xfId="42" applyFont="1" applyAlignment="1">
      <alignment horizontal="center"/>
    </xf>
    <xf numFmtId="3" fontId="56" fillId="0" borderId="25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43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3" fontId="0" fillId="0" borderId="0" xfId="0" applyNumberFormat="1" applyFill="1" applyAlignment="1">
      <alignment/>
    </xf>
    <xf numFmtId="179" fontId="0" fillId="0" borderId="0" xfId="42" applyFont="1" applyFill="1" applyAlignment="1">
      <alignment/>
    </xf>
    <xf numFmtId="3" fontId="56" fillId="0" borderId="36" xfId="0" applyNumberFormat="1" applyFont="1" applyFill="1" applyBorder="1" applyAlignment="1">
      <alignment horizontal="center"/>
    </xf>
    <xf numFmtId="3" fontId="62" fillId="0" borderId="36" xfId="0" applyNumberFormat="1" applyFont="1" applyFill="1" applyBorder="1" applyAlignment="1">
      <alignment horizontal="center"/>
    </xf>
    <xf numFmtId="188" fontId="56" fillId="0" borderId="37" xfId="42" applyNumberFormat="1" applyFont="1" applyFill="1" applyBorder="1" applyAlignment="1">
      <alignment horizontal="center"/>
    </xf>
    <xf numFmtId="188" fontId="62" fillId="0" borderId="37" xfId="0" applyNumberFormat="1" applyFont="1" applyFill="1" applyBorder="1" applyAlignment="1">
      <alignment horizontal="center"/>
    </xf>
    <xf numFmtId="188" fontId="56" fillId="0" borderId="36" xfId="42" applyNumberFormat="1" applyFont="1" applyFill="1" applyBorder="1" applyAlignment="1">
      <alignment horizontal="center"/>
    </xf>
    <xf numFmtId="179" fontId="56" fillId="0" borderId="37" xfId="42" applyFont="1" applyFill="1" applyBorder="1" applyAlignment="1">
      <alignment horizontal="center"/>
    </xf>
    <xf numFmtId="202" fontId="56" fillId="0" borderId="36" xfId="0" applyNumberFormat="1" applyFont="1" applyFill="1" applyBorder="1" applyAlignment="1">
      <alignment horizontal="center"/>
    </xf>
    <xf numFmtId="43" fontId="56" fillId="0" borderId="36" xfId="42" applyNumberFormat="1" applyFont="1" applyFill="1" applyBorder="1" applyAlignment="1">
      <alignment horizontal="center"/>
    </xf>
    <xf numFmtId="188" fontId="62" fillId="0" borderId="36" xfId="0" applyNumberFormat="1" applyFont="1" applyFill="1" applyBorder="1" applyAlignment="1">
      <alignment horizontal="center"/>
    </xf>
    <xf numFmtId="188" fontId="62" fillId="0" borderId="36" xfId="42" applyNumberFormat="1" applyFont="1" applyFill="1" applyBorder="1" applyAlignment="1">
      <alignment horizontal="center"/>
    </xf>
    <xf numFmtId="179" fontId="56" fillId="0" borderId="36" xfId="42" applyFont="1" applyFill="1" applyBorder="1" applyAlignment="1">
      <alignment horizontal="center"/>
    </xf>
    <xf numFmtId="3" fontId="56" fillId="0" borderId="38" xfId="0" applyNumberFormat="1" applyFont="1" applyFill="1" applyBorder="1" applyAlignment="1">
      <alignment horizontal="center"/>
    </xf>
    <xf numFmtId="3" fontId="56" fillId="0" borderId="39" xfId="0" applyNumberFormat="1" applyFont="1" applyFill="1" applyBorder="1" applyAlignment="1">
      <alignment horizontal="center"/>
    </xf>
    <xf numFmtId="3" fontId="56" fillId="0" borderId="26" xfId="0" applyNumberFormat="1" applyFont="1" applyFill="1" applyBorder="1" applyAlignment="1">
      <alignment horizontal="center"/>
    </xf>
    <xf numFmtId="3" fontId="56" fillId="0" borderId="4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88" fontId="3" fillId="0" borderId="0" xfId="42" applyNumberFormat="1" applyFont="1" applyFill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88" fontId="2" fillId="0" borderId="0" xfId="0" applyNumberFormat="1" applyFont="1" applyAlignment="1">
      <alignment/>
    </xf>
    <xf numFmtId="188" fontId="2" fillId="0" borderId="0" xfId="42" applyNumberFormat="1" applyFont="1" applyAlignment="1">
      <alignment/>
    </xf>
    <xf numFmtId="202" fontId="57" fillId="0" borderId="20" xfId="42" applyNumberFormat="1" applyFont="1" applyFill="1" applyBorder="1" applyAlignment="1">
      <alignment horizontal="right"/>
    </xf>
    <xf numFmtId="0" fontId="22" fillId="0" borderId="28" xfId="0" applyFont="1" applyBorder="1" applyAlignment="1">
      <alignment horizontal="right"/>
    </xf>
    <xf numFmtId="188" fontId="0" fillId="0" borderId="0" xfId="42" applyNumberFormat="1" applyBorder="1" applyAlignment="1">
      <alignment/>
    </xf>
    <xf numFmtId="188" fontId="22" fillId="0" borderId="28" xfId="42" applyNumberFormat="1" applyFont="1" applyBorder="1" applyAlignment="1">
      <alignment horizontal="right"/>
    </xf>
    <xf numFmtId="188" fontId="22" fillId="24" borderId="28" xfId="42" applyNumberFormat="1" applyFont="1" applyFill="1" applyBorder="1" applyAlignment="1">
      <alignment horizontal="right"/>
    </xf>
    <xf numFmtId="188" fontId="22" fillId="0" borderId="41" xfId="42" applyNumberFormat="1" applyFont="1" applyBorder="1" applyAlignment="1">
      <alignment horizontal="right"/>
    </xf>
    <xf numFmtId="188" fontId="2" fillId="0" borderId="0" xfId="42" applyNumberFormat="1" applyFont="1" applyBorder="1" applyAlignment="1">
      <alignment/>
    </xf>
    <xf numFmtId="188" fontId="2" fillId="0" borderId="37" xfId="42" applyNumberFormat="1" applyFont="1" applyBorder="1" applyAlignment="1">
      <alignment/>
    </xf>
    <xf numFmtId="188" fontId="22" fillId="0" borderId="42" xfId="42" applyNumberFormat="1" applyFont="1" applyBorder="1" applyAlignment="1">
      <alignment horizontal="right"/>
    </xf>
    <xf numFmtId="1" fontId="22" fillId="0" borderId="28" xfId="0" applyNumberFormat="1" applyFont="1" applyBorder="1" applyAlignment="1">
      <alignment horizontal="right"/>
    </xf>
    <xf numFmtId="188" fontId="22" fillId="20" borderId="28" xfId="42" applyNumberFormat="1" applyFont="1" applyFill="1" applyBorder="1" applyAlignment="1">
      <alignment horizontal="right"/>
    </xf>
    <xf numFmtId="188" fontId="0" fillId="0" borderId="0" xfId="42" applyNumberFormat="1" applyBorder="1" applyAlignment="1">
      <alignment/>
    </xf>
    <xf numFmtId="1" fontId="22" fillId="0" borderId="28" xfId="42" applyNumberFormat="1" applyFont="1" applyBorder="1" applyAlignment="1">
      <alignment horizontal="right"/>
    </xf>
    <xf numFmtId="1" fontId="22" fillId="0" borderId="43" xfId="0" applyNumberFormat="1" applyFont="1" applyBorder="1" applyAlignment="1">
      <alignment horizontal="right"/>
    </xf>
    <xf numFmtId="0" fontId="63" fillId="0" borderId="44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78" fontId="31" fillId="0" borderId="0" xfId="45" applyFont="1" applyBorder="1" applyAlignment="1">
      <alignment horizontal="center"/>
    </xf>
    <xf numFmtId="178" fontId="36" fillId="0" borderId="21" xfId="45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67" fillId="0" borderId="0" xfId="0" applyFont="1" applyAlignment="1">
      <alignment horizontal="centerContinuous"/>
    </xf>
    <xf numFmtId="0" fontId="0" fillId="0" borderId="18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Continuous" vertical="center"/>
    </xf>
    <xf numFmtId="14" fontId="0" fillId="0" borderId="26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/>
    </xf>
    <xf numFmtId="3" fontId="0" fillId="0" borderId="20" xfId="44" applyNumberForma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" fontId="0" fillId="0" borderId="20" xfId="44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44" applyNumberFormat="1" applyBorder="1" applyAlignment="1">
      <alignment/>
    </xf>
    <xf numFmtId="0" fontId="0" fillId="0" borderId="50" xfId="0" applyFont="1" applyBorder="1" applyAlignment="1">
      <alignment vertical="center"/>
    </xf>
    <xf numFmtId="0" fontId="68" fillId="0" borderId="51" xfId="0" applyFont="1" applyBorder="1" applyAlignment="1">
      <alignment vertical="center"/>
    </xf>
    <xf numFmtId="0" fontId="68" fillId="0" borderId="51" xfId="0" applyFont="1" applyBorder="1" applyAlignment="1">
      <alignment horizontal="center" vertical="center"/>
    </xf>
    <xf numFmtId="3" fontId="68" fillId="0" borderId="51" xfId="44" applyNumberFormat="1" applyFont="1" applyBorder="1" applyAlignment="1">
      <alignment vertical="center"/>
    </xf>
    <xf numFmtId="3" fontId="68" fillId="0" borderId="52" xfId="44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ExchangeRate"/>
      <sheetName val="la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63"/>
  <sheetViews>
    <sheetView workbookViewId="0" topLeftCell="A1">
      <pane xSplit="5" ySplit="6" topLeftCell="K19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N4" sqref="N4"/>
    </sheetView>
  </sheetViews>
  <sheetFormatPr defaultColWidth="9.140625" defaultRowHeight="12.75"/>
  <cols>
    <col min="1" max="1" width="6.140625" style="0" customWidth="1"/>
    <col min="2" max="2" width="43.57421875" style="0" customWidth="1"/>
    <col min="3" max="3" width="13.8515625" style="0" customWidth="1"/>
    <col min="4" max="4" width="19.57421875" style="266" customWidth="1"/>
    <col min="5" max="5" width="17.421875" style="266" customWidth="1"/>
    <col min="6" max="6" width="20.421875" style="0" customWidth="1"/>
    <col min="7" max="7" width="20.28125" style="0" customWidth="1"/>
    <col min="8" max="8" width="23.57421875" style="0" customWidth="1"/>
    <col min="9" max="9" width="20.57421875" style="0" bestFit="1" customWidth="1"/>
    <col min="10" max="10" width="20.421875" style="0" customWidth="1"/>
  </cols>
  <sheetData>
    <row r="1" spans="1:5" ht="12.75">
      <c r="A1" s="52"/>
      <c r="B1" s="53"/>
      <c r="C1" s="53"/>
      <c r="D1" s="250"/>
      <c r="E1" s="250"/>
    </row>
    <row r="2" spans="1:5" ht="20.25">
      <c r="A2" s="50"/>
      <c r="B2" s="100" t="s">
        <v>78</v>
      </c>
      <c r="C2" s="59"/>
      <c r="D2" s="251"/>
      <c r="E2" s="250"/>
    </row>
    <row r="3" spans="1:5" ht="20.25">
      <c r="A3" s="51"/>
      <c r="B3" s="100" t="s">
        <v>188</v>
      </c>
      <c r="C3" s="59"/>
      <c r="D3" s="251"/>
      <c r="E3" s="250"/>
    </row>
    <row r="4" spans="1:5" ht="21" thickBot="1">
      <c r="A4" s="51"/>
      <c r="B4" s="59"/>
      <c r="C4" s="59"/>
      <c r="D4" s="251"/>
      <c r="E4" s="250"/>
    </row>
    <row r="5" spans="1:8" ht="32.25" customHeight="1" thickBot="1">
      <c r="A5" s="307" t="s">
        <v>79</v>
      </c>
      <c r="B5" s="307" t="s">
        <v>80</v>
      </c>
      <c r="C5" s="308" t="s">
        <v>234</v>
      </c>
      <c r="D5" s="310" t="s">
        <v>232</v>
      </c>
      <c r="E5" s="305" t="s">
        <v>233</v>
      </c>
      <c r="G5">
        <v>4295684874</v>
      </c>
      <c r="H5" s="33">
        <f>G5-D11</f>
        <v>-121832918</v>
      </c>
    </row>
    <row r="6" spans="1:5" ht="30.75" customHeight="1" thickBot="1">
      <c r="A6" s="307"/>
      <c r="B6" s="307"/>
      <c r="C6" s="309"/>
      <c r="D6" s="311"/>
      <c r="E6" s="306"/>
    </row>
    <row r="7" spans="1:5" ht="15.75" customHeight="1">
      <c r="A7" s="180">
        <v>1</v>
      </c>
      <c r="B7" s="181" t="s">
        <v>81</v>
      </c>
      <c r="C7" s="101"/>
      <c r="D7" s="282">
        <v>1463316282</v>
      </c>
      <c r="E7" s="283">
        <v>1397311594</v>
      </c>
    </row>
    <row r="8" spans="1:5" ht="15.75" customHeight="1">
      <c r="A8" s="182">
        <v>1.1</v>
      </c>
      <c r="B8" s="66" t="s">
        <v>204</v>
      </c>
      <c r="C8" s="90"/>
      <c r="D8" s="252">
        <f>959346052+14425160</f>
        <v>973771212</v>
      </c>
      <c r="E8" s="269">
        <v>2240808338</v>
      </c>
    </row>
    <row r="9" spans="1:7" ht="15.75" customHeight="1">
      <c r="A9" s="104">
        <v>1.2</v>
      </c>
      <c r="B9" s="66" t="s">
        <v>247</v>
      </c>
      <c r="C9" s="90"/>
      <c r="D9" s="252">
        <f>1961825405-1658263</f>
        <v>1960167142</v>
      </c>
      <c r="E9" s="269">
        <v>649287690</v>
      </c>
      <c r="G9" s="33">
        <f>D11-D8</f>
        <v>3443746580</v>
      </c>
    </row>
    <row r="10" spans="1:8" s="96" customFormat="1" ht="15.75" customHeight="1">
      <c r="A10" s="104">
        <v>1.3</v>
      </c>
      <c r="B10" s="66" t="s">
        <v>208</v>
      </c>
      <c r="C10" s="90"/>
      <c r="D10" s="252">
        <v>20263156</v>
      </c>
      <c r="E10" s="269">
        <v>8277252</v>
      </c>
      <c r="H10" s="91">
        <f>D11+D12+D36</f>
        <v>4416777300</v>
      </c>
    </row>
    <row r="11" spans="1:5" ht="15.75" customHeight="1">
      <c r="A11" s="104"/>
      <c r="B11" s="183" t="s">
        <v>161</v>
      </c>
      <c r="C11" s="102"/>
      <c r="D11" s="253">
        <f>D7+D8+D9+D10</f>
        <v>4417517792</v>
      </c>
      <c r="E11" s="270">
        <f>E7+E8+E9+E10</f>
        <v>4295684874</v>
      </c>
    </row>
    <row r="12" spans="1:7" ht="15.75" customHeight="1">
      <c r="A12" s="184">
        <v>2</v>
      </c>
      <c r="B12" s="185" t="s">
        <v>82</v>
      </c>
      <c r="C12" s="85" t="s">
        <v>190</v>
      </c>
      <c r="D12" s="254">
        <v>7586211</v>
      </c>
      <c r="E12" s="271">
        <v>25572549</v>
      </c>
      <c r="F12" s="83">
        <v>25566169.43</v>
      </c>
      <c r="G12" s="46">
        <f>D12-F12</f>
        <v>-17979958.43</v>
      </c>
    </row>
    <row r="13" spans="1:7" ht="15.75" customHeight="1">
      <c r="A13" s="184"/>
      <c r="B13" s="185" t="s">
        <v>161</v>
      </c>
      <c r="C13" s="85"/>
      <c r="D13" s="255">
        <f>D11+D12</f>
        <v>4425104003</v>
      </c>
      <c r="E13" s="272">
        <f>E11+E12</f>
        <v>4321257423</v>
      </c>
      <c r="F13" s="83"/>
      <c r="G13" s="46"/>
    </row>
    <row r="14" spans="1:5" ht="15.75" customHeight="1">
      <c r="A14" s="184">
        <v>3</v>
      </c>
      <c r="B14" s="186" t="s">
        <v>210</v>
      </c>
      <c r="C14" s="85"/>
      <c r="D14" s="220">
        <f>1966635518.67+15648876.08+1039673631.32+1053798540.81-1658265+'[1]laura'!$F$334</f>
        <v>4074098301.88</v>
      </c>
      <c r="E14" s="273">
        <f>2291997740+2764350+1043366794+672112229+1030450</f>
        <v>4011271563</v>
      </c>
    </row>
    <row r="15" spans="1:9" s="197" customFormat="1" ht="15.75" customHeight="1">
      <c r="A15" s="195"/>
      <c r="B15" s="185" t="s">
        <v>241</v>
      </c>
      <c r="C15" s="196"/>
      <c r="D15" s="253">
        <f>D13-D14</f>
        <v>351005701.1199999</v>
      </c>
      <c r="E15" s="270">
        <f>E11+E12-E14</f>
        <v>309985860</v>
      </c>
      <c r="H15" s="198">
        <f>D14-D11</f>
        <v>-343419490.1199999</v>
      </c>
      <c r="I15" s="199"/>
    </row>
    <row r="16" spans="1:9" ht="15.75" customHeight="1">
      <c r="A16" s="184">
        <v>3</v>
      </c>
      <c r="B16" s="187" t="s">
        <v>235</v>
      </c>
      <c r="C16" s="85"/>
      <c r="D16" s="220"/>
      <c r="E16" s="273"/>
      <c r="H16" s="174">
        <v>705</v>
      </c>
      <c r="I16" s="175">
        <v>351</v>
      </c>
    </row>
    <row r="17" spans="1:9" ht="15.75" customHeight="1">
      <c r="A17" s="184">
        <v>4</v>
      </c>
      <c r="B17" s="185" t="s">
        <v>83</v>
      </c>
      <c r="C17" s="85" t="s">
        <v>191</v>
      </c>
      <c r="D17" s="256">
        <v>31774172.5</v>
      </c>
      <c r="E17" s="274">
        <v>24387034.48</v>
      </c>
      <c r="F17" s="83">
        <v>24235033.53</v>
      </c>
      <c r="G17" s="46">
        <f>D17-F17</f>
        <v>7539138.969999999</v>
      </c>
      <c r="H17" s="82">
        <v>2243746983</v>
      </c>
      <c r="I17" s="82">
        <v>2291997740</v>
      </c>
    </row>
    <row r="18" spans="1:9" ht="15.75" customHeight="1">
      <c r="A18" s="184">
        <v>5</v>
      </c>
      <c r="B18" s="185" t="s">
        <v>84</v>
      </c>
      <c r="C18" s="85" t="s">
        <v>192</v>
      </c>
      <c r="D18" s="257">
        <f>D19+D20</f>
        <v>54973381</v>
      </c>
      <c r="E18" s="275">
        <f>E19+E20</f>
        <v>50363162.5</v>
      </c>
      <c r="F18" s="176">
        <v>50363162</v>
      </c>
      <c r="G18" s="46">
        <f>D18-F18</f>
        <v>4610219</v>
      </c>
      <c r="H18" s="82">
        <v>3684357</v>
      </c>
      <c r="I18" s="49">
        <v>2764350</v>
      </c>
    </row>
    <row r="19" spans="1:9" ht="15.75" customHeight="1">
      <c r="A19" s="184" t="s">
        <v>41</v>
      </c>
      <c r="B19" s="185" t="s">
        <v>85</v>
      </c>
      <c r="C19" s="85">
        <v>641</v>
      </c>
      <c r="D19" s="254">
        <v>47269423</v>
      </c>
      <c r="E19" s="271">
        <v>43417018</v>
      </c>
      <c r="H19" s="82">
        <v>1397311594</v>
      </c>
      <c r="I19" s="49">
        <v>1043366794</v>
      </c>
    </row>
    <row r="20" spans="1:9" ht="15.75" customHeight="1">
      <c r="A20" s="184" t="s">
        <v>42</v>
      </c>
      <c r="B20" s="185" t="s">
        <v>86</v>
      </c>
      <c r="C20" s="85">
        <v>644</v>
      </c>
      <c r="D20" s="258">
        <v>7703958</v>
      </c>
      <c r="E20" s="271">
        <v>6946144.5</v>
      </c>
      <c r="H20" s="82">
        <v>635233650</v>
      </c>
      <c r="I20" s="82">
        <v>672112229</v>
      </c>
    </row>
    <row r="21" spans="1:9" ht="15.75" customHeight="1">
      <c r="A21" s="184">
        <v>6</v>
      </c>
      <c r="B21" s="185" t="s">
        <v>87</v>
      </c>
      <c r="C21" s="85" t="s">
        <v>193</v>
      </c>
      <c r="D21" s="259">
        <v>46915070</v>
      </c>
      <c r="E21" s="276">
        <v>44108859.33</v>
      </c>
      <c r="F21" s="83">
        <v>44108859</v>
      </c>
      <c r="G21" s="46">
        <f>D21-F21</f>
        <v>2806211</v>
      </c>
      <c r="H21" s="82">
        <v>14054040</v>
      </c>
      <c r="I21" s="47">
        <v>1030450</v>
      </c>
    </row>
    <row r="22" spans="1:9" ht="15.75" customHeight="1">
      <c r="A22" s="184">
        <v>7</v>
      </c>
      <c r="B22" s="185" t="s">
        <v>88</v>
      </c>
      <c r="C22" s="85" t="s">
        <v>194</v>
      </c>
      <c r="D22" s="260">
        <v>161890405.4</v>
      </c>
      <c r="E22" s="274">
        <v>143596440.89</v>
      </c>
      <c r="F22" s="83">
        <v>143596440.89</v>
      </c>
      <c r="G22" s="46">
        <f>D22-F22</f>
        <v>18293964.51000002</v>
      </c>
      <c r="H22" s="82">
        <v>1654250</v>
      </c>
      <c r="I22" s="82">
        <f>SUM(I17:I21)</f>
        <v>4011271563</v>
      </c>
    </row>
    <row r="23" spans="1:9" ht="15.75" customHeight="1">
      <c r="A23" s="184">
        <v>8</v>
      </c>
      <c r="B23" s="187" t="s">
        <v>197</v>
      </c>
      <c r="C23" s="85"/>
      <c r="D23" s="255">
        <f>D17+D18+D21+D22</f>
        <v>295553028.9</v>
      </c>
      <c r="E23" s="277">
        <f>E17+E18+E21+E22</f>
        <v>262455497.2</v>
      </c>
      <c r="H23" s="82">
        <f>SUM(H17:H22)</f>
        <v>4295684874</v>
      </c>
      <c r="I23" s="45"/>
    </row>
    <row r="24" spans="1:9" ht="15.75" customHeight="1">
      <c r="A24" s="184"/>
      <c r="B24" s="188"/>
      <c r="C24" s="85"/>
      <c r="D24" s="252"/>
      <c r="E24" s="269"/>
      <c r="H24" s="83"/>
      <c r="I24" s="48"/>
    </row>
    <row r="25" spans="1:9" ht="15.75" customHeight="1">
      <c r="A25" s="184">
        <v>9</v>
      </c>
      <c r="B25" s="185" t="s">
        <v>89</v>
      </c>
      <c r="C25" s="85"/>
      <c r="D25" s="261">
        <f>D15-D23</f>
        <v>55452672.21999991</v>
      </c>
      <c r="E25" s="278">
        <f>E15-E23</f>
        <v>47530362.80000001</v>
      </c>
      <c r="H25" s="103">
        <f>D23+D14</f>
        <v>4369651330.78</v>
      </c>
      <c r="I25" s="46"/>
    </row>
    <row r="26" spans="1:9" ht="15.75" customHeight="1">
      <c r="A26" s="184"/>
      <c r="B26" s="185"/>
      <c r="C26" s="85"/>
      <c r="D26" s="252"/>
      <c r="E26" s="269"/>
      <c r="H26" s="83"/>
      <c r="I26" s="46"/>
    </row>
    <row r="27" spans="1:8" ht="15.75" customHeight="1">
      <c r="A27" s="184">
        <v>10</v>
      </c>
      <c r="B27" s="185" t="s">
        <v>189</v>
      </c>
      <c r="C27" s="85">
        <v>761661</v>
      </c>
      <c r="D27" s="252"/>
      <c r="E27" s="269"/>
      <c r="H27" s="83"/>
    </row>
    <row r="28" spans="1:8" ht="15.75" customHeight="1">
      <c r="A28" s="184">
        <v>11</v>
      </c>
      <c r="B28" s="185" t="s">
        <v>90</v>
      </c>
      <c r="C28" s="85">
        <v>762662</v>
      </c>
      <c r="D28" s="252"/>
      <c r="E28" s="269"/>
      <c r="F28" s="33">
        <f>D7+D8+D9+D10+D12+D32</f>
        <v>4415758210</v>
      </c>
      <c r="H28" s="83">
        <v>38846167</v>
      </c>
    </row>
    <row r="29" spans="1:8" ht="15.75" customHeight="1">
      <c r="A29" s="184">
        <v>12</v>
      </c>
      <c r="B29" s="185" t="s">
        <v>91</v>
      </c>
      <c r="C29" s="85"/>
      <c r="D29" s="252"/>
      <c r="E29" s="269"/>
      <c r="F29" s="56">
        <f>D14+D23</f>
        <v>4369651330.78</v>
      </c>
      <c r="H29" s="83">
        <v>192540</v>
      </c>
    </row>
    <row r="30" spans="1:8" ht="15.75" customHeight="1">
      <c r="A30" s="189" t="s">
        <v>41</v>
      </c>
      <c r="B30" s="185" t="s">
        <v>92</v>
      </c>
      <c r="C30" s="85" t="s">
        <v>195</v>
      </c>
      <c r="D30" s="252"/>
      <c r="E30" s="269"/>
      <c r="F30" s="46">
        <f>F28-F29</f>
        <v>46106879.22000027</v>
      </c>
      <c r="H30" s="83">
        <f>SUM(H28:H29)</f>
        <v>39038707</v>
      </c>
    </row>
    <row r="31" spans="1:8" ht="15.75" customHeight="1">
      <c r="A31" s="184"/>
      <c r="B31" s="185" t="s">
        <v>93</v>
      </c>
      <c r="C31" s="85">
        <v>664665</v>
      </c>
      <c r="D31" s="252"/>
      <c r="E31" s="269"/>
      <c r="H31" s="83"/>
    </row>
    <row r="32" spans="1:9" s="96" customFormat="1" ht="15.75" customHeight="1">
      <c r="A32" s="184" t="s">
        <v>42</v>
      </c>
      <c r="B32" s="185" t="s">
        <v>94</v>
      </c>
      <c r="C32" s="85">
        <v>767667</v>
      </c>
      <c r="D32" s="220">
        <v>-9345793</v>
      </c>
      <c r="E32" s="279">
        <v>-11914328.42</v>
      </c>
      <c r="F32" s="96">
        <v>11914328.42</v>
      </c>
      <c r="G32" s="267">
        <f>D32+F32</f>
        <v>2568535.42</v>
      </c>
      <c r="H32" s="268"/>
      <c r="I32" s="268"/>
    </row>
    <row r="33" spans="1:8" s="96" customFormat="1" ht="15.75" customHeight="1">
      <c r="A33" s="184" t="s">
        <v>43</v>
      </c>
      <c r="B33" s="190" t="s">
        <v>95</v>
      </c>
      <c r="C33" s="85">
        <v>769669</v>
      </c>
      <c r="D33" s="220">
        <v>1019090</v>
      </c>
      <c r="E33" s="269"/>
      <c r="H33" s="267"/>
    </row>
    <row r="34" spans="1:9" ht="13.5" customHeight="1">
      <c r="A34" s="184" t="s">
        <v>48</v>
      </c>
      <c r="B34" s="190" t="s">
        <v>96</v>
      </c>
      <c r="C34" s="85">
        <v>768668</v>
      </c>
      <c r="D34" s="252"/>
      <c r="E34" s="269"/>
      <c r="H34" s="33">
        <f>D38-35617858</f>
        <v>11508111.21999991</v>
      </c>
      <c r="I34" s="46"/>
    </row>
    <row r="35" spans="1:5" ht="12.75" customHeight="1">
      <c r="A35" s="184"/>
      <c r="B35" s="190"/>
      <c r="C35" s="85"/>
      <c r="D35" s="252"/>
      <c r="E35" s="269"/>
    </row>
    <row r="36" spans="1:9" ht="15.75" customHeight="1">
      <c r="A36" s="184">
        <v>13</v>
      </c>
      <c r="B36" s="191" t="s">
        <v>97</v>
      </c>
      <c r="C36" s="98"/>
      <c r="D36" s="253">
        <f>D27+D28+D29+D30+D31+D32+D33</f>
        <v>-8326703</v>
      </c>
      <c r="E36" s="270">
        <f>E32</f>
        <v>-11914328.42</v>
      </c>
      <c r="I36" s="82"/>
    </row>
    <row r="37" spans="1:9" ht="15.75" customHeight="1">
      <c r="A37" s="184"/>
      <c r="B37" s="190"/>
      <c r="C37" s="85"/>
      <c r="D37" s="252"/>
      <c r="E37" s="269"/>
      <c r="I37" s="82"/>
    </row>
    <row r="38" spans="1:9" ht="15.75" customHeight="1">
      <c r="A38" s="184">
        <v>14</v>
      </c>
      <c r="B38" s="190" t="s">
        <v>98</v>
      </c>
      <c r="C38" s="85"/>
      <c r="D38" s="252">
        <f>D25+D36</f>
        <v>47125969.21999991</v>
      </c>
      <c r="E38" s="269">
        <f>E25+E36</f>
        <v>35616034.38000001</v>
      </c>
      <c r="G38">
        <v>35616</v>
      </c>
      <c r="H38">
        <v>-35617656</v>
      </c>
      <c r="I38" s="82">
        <f>D38+H38</f>
        <v>11508313.21999991</v>
      </c>
    </row>
    <row r="39" spans="1:9" ht="15.75" customHeight="1">
      <c r="A39" s="184"/>
      <c r="B39" s="190"/>
      <c r="C39" s="85"/>
      <c r="D39" s="252"/>
      <c r="E39" s="269"/>
      <c r="H39" s="82">
        <f>761656-617858</f>
        <v>143798</v>
      </c>
      <c r="I39" s="82"/>
    </row>
    <row r="40" spans="1:9" ht="15.75" customHeight="1">
      <c r="A40" s="184">
        <v>15</v>
      </c>
      <c r="B40" s="185" t="s">
        <v>99</v>
      </c>
      <c r="C40" s="85">
        <v>69</v>
      </c>
      <c r="D40" s="252">
        <v>4798697</v>
      </c>
      <c r="E40" s="269">
        <v>3566762</v>
      </c>
      <c r="I40" s="46"/>
    </row>
    <row r="41" spans="1:9" ht="15.75" customHeight="1">
      <c r="A41" s="184"/>
      <c r="B41" s="185"/>
      <c r="C41" s="85"/>
      <c r="D41" s="252"/>
      <c r="E41" s="269"/>
      <c r="I41" s="46"/>
    </row>
    <row r="42" spans="1:9" ht="15.75" customHeight="1">
      <c r="A42" s="184">
        <v>16</v>
      </c>
      <c r="B42" s="186" t="s">
        <v>100</v>
      </c>
      <c r="C42" s="85"/>
      <c r="D42" s="252">
        <f>D38-D40</f>
        <v>42327272.21999991</v>
      </c>
      <c r="E42" s="269">
        <f>E38-E40</f>
        <v>32049272.38000001</v>
      </c>
      <c r="I42" s="46"/>
    </row>
    <row r="43" spans="1:5" ht="15.75" customHeight="1" thickBot="1">
      <c r="A43" s="192"/>
      <c r="B43" s="188"/>
      <c r="C43" s="85"/>
      <c r="D43" s="252"/>
      <c r="E43" s="280"/>
    </row>
    <row r="44" spans="1:5" ht="15.75" customHeight="1" thickBot="1">
      <c r="A44" s="193">
        <v>17</v>
      </c>
      <c r="B44" s="194" t="s">
        <v>101</v>
      </c>
      <c r="C44" s="99"/>
      <c r="D44" s="263"/>
      <c r="E44" s="281"/>
    </row>
    <row r="45" spans="1:5" ht="12.75" customHeight="1">
      <c r="A45" s="16"/>
      <c r="B45" s="60"/>
      <c r="C45" s="61"/>
      <c r="D45" s="264"/>
      <c r="E45" s="264"/>
    </row>
    <row r="46" spans="3:4" ht="12.75">
      <c r="C46" s="84"/>
      <c r="D46" s="265"/>
    </row>
    <row r="47" ht="12.75">
      <c r="C47" s="84"/>
    </row>
    <row r="48" ht="12.75">
      <c r="C48" s="84"/>
    </row>
    <row r="49" ht="12.75">
      <c r="C49" s="57"/>
    </row>
    <row r="50" spans="3:4" ht="12.75">
      <c r="C50" s="84"/>
      <c r="D50" s="262"/>
    </row>
    <row r="51" ht="12.75">
      <c r="C51" s="84"/>
    </row>
    <row r="52" ht="12.75">
      <c r="C52" s="84"/>
    </row>
    <row r="53" ht="12.75">
      <c r="C53" s="84"/>
    </row>
    <row r="54" ht="12.75">
      <c r="C54" s="84"/>
    </row>
    <row r="55" ht="12.75">
      <c r="C55" s="84"/>
    </row>
    <row r="56" ht="12.75">
      <c r="C56" s="84"/>
    </row>
    <row r="57" ht="12.75">
      <c r="C57" s="57"/>
    </row>
    <row r="58" ht="12.75">
      <c r="C58" s="58"/>
    </row>
    <row r="59" ht="12.75">
      <c r="C59" s="58"/>
    </row>
    <row r="60" ht="12.75">
      <c r="C60" s="179"/>
    </row>
    <row r="61" ht="12.75">
      <c r="C61" s="179"/>
    </row>
    <row r="62" ht="12.75">
      <c r="C62" s="57"/>
    </row>
    <row r="63" ht="12.75">
      <c r="C63" s="57"/>
    </row>
  </sheetData>
  <sheetProtection password="9918" sheet="1"/>
  <mergeCells count="5">
    <mergeCell ref="E5:E6"/>
    <mergeCell ref="A5:A6"/>
    <mergeCell ref="B5:B6"/>
    <mergeCell ref="C5:C6"/>
    <mergeCell ref="D5:D6"/>
  </mergeCells>
  <printOptions/>
  <pageMargins left="0.24" right="0.24" top="0.59" bottom="0.86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N47"/>
  <sheetViews>
    <sheetView zoomScalePageLayoutView="0" workbookViewId="0" topLeftCell="A2">
      <pane xSplit="11" ySplit="6" topLeftCell="L8" activePane="bottomRight" state="frozen"/>
      <selection pane="topLeft" activeCell="A2" sqref="A2"/>
      <selection pane="topRight" activeCell="L2" sqref="L2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2.281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14.710937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8">
      <c r="B4" s="6"/>
      <c r="C4" s="35" t="s">
        <v>14</v>
      </c>
      <c r="D4" s="7"/>
      <c r="E4" s="7"/>
      <c r="F4" s="7"/>
      <c r="G4" s="39" t="s">
        <v>253</v>
      </c>
      <c r="H4" s="7"/>
      <c r="I4" s="7"/>
      <c r="J4" s="7"/>
      <c r="K4" s="8"/>
    </row>
    <row r="5" spans="2:11" ht="18">
      <c r="B5" s="6"/>
      <c r="C5" s="7"/>
      <c r="D5" s="7"/>
      <c r="E5" s="7"/>
      <c r="F5" s="7"/>
      <c r="G5" s="39" t="s">
        <v>238</v>
      </c>
      <c r="H5" s="34"/>
      <c r="I5" s="7"/>
      <c r="J5" s="7"/>
      <c r="K5" s="8"/>
    </row>
    <row r="6" spans="2:11" ht="18">
      <c r="B6" s="6"/>
      <c r="C6" s="7"/>
      <c r="D6" s="7"/>
      <c r="E6" s="7"/>
      <c r="F6" s="7"/>
      <c r="G6" s="39" t="s">
        <v>198</v>
      </c>
      <c r="H6" s="34"/>
      <c r="I6" s="7"/>
      <c r="J6" s="7"/>
      <c r="K6" s="8"/>
    </row>
    <row r="7" spans="2:11" ht="18">
      <c r="B7" s="6"/>
      <c r="C7" s="7"/>
      <c r="D7" s="7"/>
      <c r="E7" s="7"/>
      <c r="F7" s="7"/>
      <c r="G7" s="7"/>
      <c r="H7" s="39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>
      <c r="B12" s="6"/>
      <c r="C12" s="35" t="s">
        <v>199</v>
      </c>
      <c r="D12" s="7"/>
      <c r="E12" s="7"/>
      <c r="F12" s="31"/>
      <c r="G12" s="40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36" t="s">
        <v>200</v>
      </c>
      <c r="D14" s="7"/>
      <c r="E14" s="7"/>
      <c r="F14" s="32"/>
      <c r="G14" s="41"/>
      <c r="H14" s="7"/>
      <c r="I14" s="7"/>
      <c r="J14" s="7"/>
      <c r="K14" s="8"/>
      <c r="N14" s="37"/>
    </row>
    <row r="15" spans="2:11" ht="14.25">
      <c r="B15" s="9"/>
      <c r="C15" s="7"/>
      <c r="D15" s="7"/>
      <c r="E15" s="7"/>
      <c r="F15" s="7"/>
      <c r="G15" s="7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12</v>
      </c>
      <c r="D19" s="7"/>
      <c r="E19" s="7"/>
      <c r="F19" s="39" t="s">
        <v>11</v>
      </c>
      <c r="G19" s="34"/>
      <c r="H19" s="34"/>
      <c r="I19" s="34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13</v>
      </c>
      <c r="D22" s="7"/>
      <c r="E22" s="7"/>
      <c r="F22" s="7"/>
      <c r="G22" s="7" t="s">
        <v>201</v>
      </c>
      <c r="H22" s="7"/>
      <c r="I22" s="7"/>
      <c r="J22" s="7"/>
      <c r="K22" s="8"/>
    </row>
    <row r="23" spans="2:11" ht="15">
      <c r="B23" s="6"/>
      <c r="C23" s="7"/>
      <c r="D23" s="7"/>
      <c r="E23" s="7"/>
      <c r="F23" s="30"/>
      <c r="G23" s="7"/>
      <c r="H23" s="7"/>
      <c r="I23" s="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4.25">
      <c r="B29" s="6"/>
      <c r="C29" s="7"/>
      <c r="D29" s="6"/>
      <c r="E29" s="7" t="s">
        <v>0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 t="s">
        <v>1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246</v>
      </c>
      <c r="E33" s="7"/>
      <c r="F33" s="7"/>
      <c r="G33" s="7"/>
      <c r="H33" s="7"/>
      <c r="I33" s="7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4.25">
      <c r="B35" s="6"/>
      <c r="C35" s="7"/>
      <c r="D35" s="6" t="s">
        <v>252</v>
      </c>
      <c r="E35" s="7"/>
      <c r="F35" s="7"/>
      <c r="G35" s="7"/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4.25">
      <c r="B37" s="6"/>
      <c r="C37" s="13"/>
      <c r="D37" s="9"/>
      <c r="E37" s="7"/>
      <c r="F37" s="7"/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4.25">
      <c r="B39" s="6"/>
      <c r="C39" s="7"/>
      <c r="D39" s="6"/>
      <c r="E39" s="7"/>
      <c r="F39" s="7" t="s">
        <v>239</v>
      </c>
      <c r="G39" s="7"/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 t="s">
        <v>2</v>
      </c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sheetProtection password="9918" sheet="1"/>
  <printOptions/>
  <pageMargins left="0.75" right="0.24" top="0.87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J45" sqref="J45"/>
    </sheetView>
  </sheetViews>
  <sheetFormatPr defaultColWidth="9.140625" defaultRowHeight="12.75"/>
  <cols>
    <col min="1" max="1" width="14.7109375" style="0" customWidth="1"/>
    <col min="2" max="2" width="16.00390625" style="0" customWidth="1"/>
    <col min="3" max="3" width="15.57421875" style="0" customWidth="1"/>
    <col min="4" max="4" width="14.140625" style="0" customWidth="1"/>
    <col min="5" max="5" width="14.7109375" style="0" customWidth="1"/>
    <col min="6" max="6" width="12.28125" style="0" customWidth="1"/>
  </cols>
  <sheetData>
    <row r="1" spans="1:6" s="22" customFormat="1" ht="21.75" customHeight="1">
      <c r="A1" s="29"/>
      <c r="B1" s="29" t="s">
        <v>7</v>
      </c>
      <c r="C1" s="29"/>
      <c r="D1" s="29"/>
      <c r="E1" s="29"/>
      <c r="F1" s="29"/>
    </row>
    <row r="2" spans="1:6" ht="12.75">
      <c r="A2" s="20"/>
      <c r="B2" s="23"/>
      <c r="C2" s="23"/>
      <c r="D2" s="23"/>
      <c r="E2" s="23"/>
      <c r="F2" s="24"/>
    </row>
    <row r="3" spans="1:6" ht="12.75">
      <c r="A3" s="25"/>
      <c r="B3" s="14"/>
      <c r="C3" s="14"/>
      <c r="D3" s="14"/>
      <c r="E3" s="14"/>
      <c r="F3" s="26"/>
    </row>
    <row r="4" spans="1:6" ht="12.75">
      <c r="A4" s="25"/>
      <c r="B4" s="14"/>
      <c r="C4" s="14"/>
      <c r="D4" s="14"/>
      <c r="E4" s="14"/>
      <c r="F4" s="26"/>
    </row>
    <row r="5" spans="1:6" ht="12.75">
      <c r="A5" s="77"/>
      <c r="B5" s="78"/>
      <c r="C5" s="78"/>
      <c r="D5" s="78"/>
      <c r="E5" s="78"/>
      <c r="F5" s="79"/>
    </row>
    <row r="6" spans="1:6" ht="12.75">
      <c r="A6" s="77" t="s">
        <v>211</v>
      </c>
      <c r="B6" s="78"/>
      <c r="C6" s="78"/>
      <c r="D6" s="78"/>
      <c r="E6" s="78"/>
      <c r="F6" s="79"/>
    </row>
    <row r="7" spans="1:6" ht="12.75">
      <c r="A7" s="77"/>
      <c r="B7" s="78"/>
      <c r="C7" s="78"/>
      <c r="D7" s="78"/>
      <c r="E7" s="78"/>
      <c r="F7" s="79"/>
    </row>
    <row r="8" spans="1:6" ht="12.75">
      <c r="A8" s="25" t="s">
        <v>212</v>
      </c>
      <c r="B8" s="14"/>
      <c r="C8" s="14"/>
      <c r="D8" s="14"/>
      <c r="E8" s="14"/>
      <c r="F8" s="26"/>
    </row>
    <row r="9" spans="1:6" ht="12.75">
      <c r="A9" s="25" t="s">
        <v>213</v>
      </c>
      <c r="B9" s="14"/>
      <c r="C9" s="14"/>
      <c r="D9" s="14"/>
      <c r="E9" s="14"/>
      <c r="F9" s="26"/>
    </row>
    <row r="10" spans="1:6" ht="12.75">
      <c r="A10" s="25" t="s">
        <v>214</v>
      </c>
      <c r="B10" s="14"/>
      <c r="C10" s="14"/>
      <c r="D10" s="14"/>
      <c r="E10" s="14"/>
      <c r="F10" s="26"/>
    </row>
    <row r="11" spans="1:6" ht="12.75">
      <c r="A11" s="25" t="s">
        <v>215</v>
      </c>
      <c r="B11" s="14"/>
      <c r="C11" s="14"/>
      <c r="D11" s="14"/>
      <c r="E11" s="14"/>
      <c r="F11" s="26"/>
    </row>
    <row r="12" spans="1:6" ht="12.75">
      <c r="A12" s="25" t="s">
        <v>216</v>
      </c>
      <c r="B12" s="14"/>
      <c r="C12" s="14"/>
      <c r="D12" s="14"/>
      <c r="E12" s="14"/>
      <c r="F12" s="26"/>
    </row>
    <row r="13" spans="1:6" ht="12.75">
      <c r="A13" s="25" t="s">
        <v>217</v>
      </c>
      <c r="B13" s="14"/>
      <c r="C13" s="14"/>
      <c r="D13" s="14"/>
      <c r="E13" s="14"/>
      <c r="F13" s="26"/>
    </row>
    <row r="14" spans="1:6" ht="12.75">
      <c r="A14" s="25" t="s">
        <v>218</v>
      </c>
      <c r="B14" s="14"/>
      <c r="C14" s="14"/>
      <c r="D14" s="14"/>
      <c r="E14" s="14"/>
      <c r="F14" s="26"/>
    </row>
    <row r="15" spans="1:6" ht="12.75">
      <c r="A15" s="25" t="s">
        <v>219</v>
      </c>
      <c r="B15" s="14"/>
      <c r="C15" s="14"/>
      <c r="D15" s="14"/>
      <c r="E15" s="14"/>
      <c r="F15" s="26"/>
    </row>
    <row r="16" spans="1:6" ht="12.75">
      <c r="A16" s="25" t="s">
        <v>220</v>
      </c>
      <c r="B16" s="14"/>
      <c r="C16" s="14"/>
      <c r="D16" s="14"/>
      <c r="E16" s="14"/>
      <c r="F16" s="26"/>
    </row>
    <row r="17" spans="1:6" ht="12.75">
      <c r="A17" s="25" t="s">
        <v>221</v>
      </c>
      <c r="B17" s="14"/>
      <c r="C17" s="14"/>
      <c r="D17" s="14"/>
      <c r="E17" s="14"/>
      <c r="F17" s="26"/>
    </row>
    <row r="18" spans="1:6" ht="12.75">
      <c r="A18" s="25" t="s">
        <v>222</v>
      </c>
      <c r="B18" s="14"/>
      <c r="C18" s="14"/>
      <c r="D18" s="14"/>
      <c r="E18" s="14"/>
      <c r="F18" s="26"/>
    </row>
    <row r="19" spans="1:6" ht="12.75">
      <c r="A19" s="25" t="s">
        <v>223</v>
      </c>
      <c r="B19" s="14"/>
      <c r="C19" s="14"/>
      <c r="D19" s="14"/>
      <c r="E19" s="14"/>
      <c r="F19" s="26"/>
    </row>
    <row r="20" spans="1:6" ht="12.75">
      <c r="A20" s="25" t="s">
        <v>224</v>
      </c>
      <c r="B20" s="14"/>
      <c r="C20" s="14"/>
      <c r="D20" s="14"/>
      <c r="E20" s="14"/>
      <c r="F20" s="26"/>
    </row>
    <row r="21" spans="1:6" ht="12.75">
      <c r="A21" s="25"/>
      <c r="B21" s="14"/>
      <c r="C21" s="14"/>
      <c r="D21" s="14"/>
      <c r="E21" s="14"/>
      <c r="F21" s="26"/>
    </row>
    <row r="22" spans="1:6" ht="12.75">
      <c r="A22" s="25" t="s">
        <v>225</v>
      </c>
      <c r="B22" s="14"/>
      <c r="C22" s="14"/>
      <c r="D22" s="14"/>
      <c r="E22" s="14"/>
      <c r="F22" s="26"/>
    </row>
    <row r="23" spans="1:6" ht="12.75">
      <c r="A23" s="25" t="s">
        <v>226</v>
      </c>
      <c r="B23" s="14"/>
      <c r="C23" s="14"/>
      <c r="D23" s="14"/>
      <c r="E23" s="14"/>
      <c r="F23" s="26"/>
    </row>
    <row r="24" spans="1:6" ht="12.75">
      <c r="A24" s="25"/>
      <c r="B24" s="14"/>
      <c r="C24" s="14"/>
      <c r="D24" s="14"/>
      <c r="E24" s="14"/>
      <c r="F24" s="26"/>
    </row>
    <row r="25" spans="1:6" ht="12.75">
      <c r="A25" s="25" t="s">
        <v>227</v>
      </c>
      <c r="B25" s="14"/>
      <c r="C25" s="14"/>
      <c r="D25" s="14"/>
      <c r="E25" s="14"/>
      <c r="F25" s="26"/>
    </row>
    <row r="26" spans="1:6" ht="12.75">
      <c r="A26" s="25" t="s">
        <v>228</v>
      </c>
      <c r="B26" s="14"/>
      <c r="C26" s="14"/>
      <c r="D26" s="14"/>
      <c r="E26" s="14"/>
      <c r="F26" s="26"/>
    </row>
    <row r="27" spans="1:6" ht="12.75">
      <c r="A27" s="25"/>
      <c r="B27" s="14"/>
      <c r="C27" s="14"/>
      <c r="D27" s="14"/>
      <c r="E27" s="14"/>
      <c r="F27" s="26"/>
    </row>
    <row r="28" spans="1:6" ht="12.75">
      <c r="A28" s="25" t="s">
        <v>229</v>
      </c>
      <c r="B28" s="14"/>
      <c r="C28" s="14"/>
      <c r="D28" s="14"/>
      <c r="E28" s="14"/>
      <c r="F28" s="26"/>
    </row>
    <row r="29" spans="1:6" ht="12.75">
      <c r="A29" s="25"/>
      <c r="B29" s="14"/>
      <c r="C29" s="14"/>
      <c r="D29" s="14"/>
      <c r="E29" s="14"/>
      <c r="F29" s="26"/>
    </row>
    <row r="30" spans="1:6" ht="12.75">
      <c r="A30" s="25" t="s">
        <v>245</v>
      </c>
      <c r="B30" s="14"/>
      <c r="C30" s="14"/>
      <c r="D30" s="14"/>
      <c r="E30" s="14"/>
      <c r="F30" s="26"/>
    </row>
    <row r="31" spans="1:6" ht="12.75">
      <c r="A31" s="25"/>
      <c r="B31" s="14"/>
      <c r="C31" s="14"/>
      <c r="D31" s="14"/>
      <c r="E31" s="14"/>
      <c r="F31" s="26"/>
    </row>
    <row r="32" spans="1:6" ht="12.75">
      <c r="A32" s="25" t="s">
        <v>249</v>
      </c>
      <c r="B32" s="14"/>
      <c r="C32" s="14"/>
      <c r="D32" s="14"/>
      <c r="E32" s="14"/>
      <c r="F32" s="26"/>
    </row>
    <row r="33" spans="1:6" ht="12.75">
      <c r="A33" s="25" t="s">
        <v>250</v>
      </c>
      <c r="B33" s="14"/>
      <c r="C33" s="14"/>
      <c r="D33" s="14"/>
      <c r="E33" s="14"/>
      <c r="F33" s="26"/>
    </row>
    <row r="34" spans="1:6" ht="12.75">
      <c r="A34" s="25" t="s">
        <v>251</v>
      </c>
      <c r="B34" s="14"/>
      <c r="C34" s="14"/>
      <c r="D34" s="14"/>
      <c r="E34" s="14"/>
      <c r="F34" s="26"/>
    </row>
    <row r="35" spans="1:6" ht="12.75">
      <c r="A35" s="25"/>
      <c r="B35" s="14"/>
      <c r="C35" s="14"/>
      <c r="D35" s="14"/>
      <c r="E35" s="14"/>
      <c r="F35" s="26"/>
    </row>
    <row r="36" spans="1:6" ht="12.75">
      <c r="A36" s="25"/>
      <c r="B36" s="14"/>
      <c r="C36" s="14"/>
      <c r="D36" s="14"/>
      <c r="E36" s="14"/>
      <c r="F36" s="26"/>
    </row>
    <row r="37" spans="1:6" ht="12.75">
      <c r="A37" s="25"/>
      <c r="B37" s="14"/>
      <c r="C37" s="14"/>
      <c r="D37" s="14"/>
      <c r="E37" s="14"/>
      <c r="F37" s="26"/>
    </row>
    <row r="38" spans="1:6" ht="12.75">
      <c r="A38" s="25"/>
      <c r="B38" s="14"/>
      <c r="C38" s="14"/>
      <c r="D38" s="14"/>
      <c r="E38" s="14"/>
      <c r="F38" s="26"/>
    </row>
    <row r="39" spans="1:6" ht="12.75">
      <c r="A39" s="25"/>
      <c r="B39" s="14"/>
      <c r="C39" s="14"/>
      <c r="D39" s="14"/>
      <c r="E39" s="14"/>
      <c r="F39" s="26"/>
    </row>
    <row r="40" spans="1:6" ht="12.75">
      <c r="A40" s="25"/>
      <c r="B40" s="14"/>
      <c r="C40" s="14"/>
      <c r="D40" s="14"/>
      <c r="E40" s="14"/>
      <c r="F40" s="26"/>
    </row>
    <row r="41" spans="1:6" ht="12.75">
      <c r="A41" s="25"/>
      <c r="B41" s="14"/>
      <c r="C41" s="14"/>
      <c r="D41" s="14"/>
      <c r="E41" s="14"/>
      <c r="F41" s="26"/>
    </row>
    <row r="42" spans="1:6" ht="12.75">
      <c r="A42" s="25"/>
      <c r="B42" s="14"/>
      <c r="C42" s="14"/>
      <c r="D42" s="14"/>
      <c r="E42" s="14"/>
      <c r="F42" s="26"/>
    </row>
    <row r="43" spans="1:6" ht="12.75">
      <c r="A43" s="25"/>
      <c r="B43" s="14"/>
      <c r="C43" s="14"/>
      <c r="D43" s="14"/>
      <c r="E43" s="14"/>
      <c r="F43" s="26"/>
    </row>
    <row r="44" spans="1:6" ht="12.75">
      <c r="A44" s="25"/>
      <c r="B44" s="14"/>
      <c r="C44" s="14"/>
      <c r="D44" s="14"/>
      <c r="E44" s="14"/>
      <c r="F44" s="26"/>
    </row>
    <row r="45" spans="1:6" ht="12.75">
      <c r="A45" s="25"/>
      <c r="B45" s="14"/>
      <c r="C45" s="14"/>
      <c r="D45" s="14"/>
      <c r="E45" s="14"/>
      <c r="F45" s="26"/>
    </row>
    <row r="46" spans="1:6" ht="12.75">
      <c r="A46" s="25"/>
      <c r="B46" s="14"/>
      <c r="C46" s="14"/>
      <c r="D46" s="14"/>
      <c r="E46" s="14"/>
      <c r="F46" s="26"/>
    </row>
    <row r="47" spans="1:6" ht="12.75">
      <c r="A47" s="25"/>
      <c r="B47" s="14"/>
      <c r="C47" s="14"/>
      <c r="D47" s="14"/>
      <c r="E47" s="14"/>
      <c r="F47" s="26"/>
    </row>
    <row r="48" spans="1:6" ht="12.75">
      <c r="A48" s="25"/>
      <c r="B48" s="14"/>
      <c r="C48" s="14"/>
      <c r="D48" s="14"/>
      <c r="E48" s="14"/>
      <c r="F48" s="26"/>
    </row>
    <row r="49" spans="1:6" ht="12.75">
      <c r="A49" s="25"/>
      <c r="B49" s="14"/>
      <c r="C49" s="14"/>
      <c r="D49" s="14"/>
      <c r="E49" s="14"/>
      <c r="F49" s="26"/>
    </row>
    <row r="50" spans="1:6" ht="12.75">
      <c r="A50" s="25"/>
      <c r="B50" s="14"/>
      <c r="C50" s="14"/>
      <c r="D50" s="14"/>
      <c r="E50" s="14"/>
      <c r="F50" s="26"/>
    </row>
    <row r="51" spans="1:6" ht="12.75">
      <c r="A51" s="25"/>
      <c r="B51" s="14"/>
      <c r="C51" s="14" t="s">
        <v>8</v>
      </c>
      <c r="D51" s="14"/>
      <c r="E51" s="14"/>
      <c r="F51" s="26"/>
    </row>
    <row r="52" spans="1:6" ht="12.75">
      <c r="A52" s="25" t="s">
        <v>9</v>
      </c>
      <c r="B52" s="14"/>
      <c r="C52" s="14"/>
      <c r="D52" s="14"/>
      <c r="E52" s="14" t="s">
        <v>10</v>
      </c>
      <c r="F52" s="26"/>
    </row>
    <row r="53" spans="1:6" ht="12.75">
      <c r="A53" s="25"/>
      <c r="B53" s="14"/>
      <c r="C53" s="14"/>
      <c r="D53" s="14"/>
      <c r="E53" s="14"/>
      <c r="F53" s="26"/>
    </row>
    <row r="54" spans="1:6" ht="12.75">
      <c r="A54" s="21"/>
      <c r="B54" s="27"/>
      <c r="C54" s="27"/>
      <c r="D54" s="27"/>
      <c r="E54" s="27"/>
      <c r="F54" s="28"/>
    </row>
  </sheetData>
  <sheetProtection password="E6D9" sheet="1"/>
  <printOptions/>
  <pageMargins left="0.75" right="0.75" top="0.84" bottom="0.83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F70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" sqref="G1:Q16384"/>
    </sheetView>
  </sheetViews>
  <sheetFormatPr defaultColWidth="9.140625" defaultRowHeight="12.75"/>
  <cols>
    <col min="1" max="1" width="4.421875" style="17" customWidth="1"/>
    <col min="2" max="2" width="40.8515625" style="0" customWidth="1"/>
    <col min="3" max="3" width="6.00390625" style="0" customWidth="1"/>
    <col min="4" max="4" width="11.140625" style="0" customWidth="1"/>
    <col min="5" max="5" width="17.57421875" style="245" customWidth="1"/>
    <col min="6" max="6" width="19.57421875" style="245" customWidth="1"/>
  </cols>
  <sheetData>
    <row r="1" ht="6.75" customHeight="1"/>
    <row r="2" spans="1:6" s="18" customFormat="1" ht="21.75" customHeight="1" thickBot="1">
      <c r="A2" s="19"/>
      <c r="B2" s="92" t="s">
        <v>3</v>
      </c>
      <c r="C2" s="89"/>
      <c r="D2" s="62"/>
      <c r="E2" s="246"/>
      <c r="F2" s="246"/>
    </row>
    <row r="3" spans="1:6" s="18" customFormat="1" ht="23.25" customHeight="1" thickBot="1" thickTop="1">
      <c r="A3" s="19"/>
      <c r="B3" s="38"/>
      <c r="C3" s="38"/>
      <c r="D3" s="38"/>
      <c r="E3" s="247"/>
      <c r="F3" s="247"/>
    </row>
    <row r="4" spans="1:6" s="15" customFormat="1" ht="14.25" customHeight="1">
      <c r="A4" s="316"/>
      <c r="B4" s="318" t="s">
        <v>37</v>
      </c>
      <c r="C4" s="318" t="s">
        <v>231</v>
      </c>
      <c r="D4" s="318" t="s">
        <v>187</v>
      </c>
      <c r="E4" s="312" t="s">
        <v>232</v>
      </c>
      <c r="F4" s="314" t="s">
        <v>233</v>
      </c>
    </row>
    <row r="5" spans="1:6" ht="27.75" customHeight="1">
      <c r="A5" s="317"/>
      <c r="B5" s="319"/>
      <c r="C5" s="319"/>
      <c r="D5" s="319"/>
      <c r="E5" s="313"/>
      <c r="F5" s="315"/>
    </row>
    <row r="6" spans="1:6" ht="15" customHeight="1">
      <c r="A6" s="86" t="s">
        <v>4</v>
      </c>
      <c r="B6" s="87" t="s">
        <v>15</v>
      </c>
      <c r="C6" s="64"/>
      <c r="D6" s="64"/>
      <c r="E6" s="242"/>
      <c r="F6" s="242"/>
    </row>
    <row r="7" spans="1:6" ht="15" customHeight="1">
      <c r="A7" s="68">
        <v>1</v>
      </c>
      <c r="B7" s="64" t="s">
        <v>230</v>
      </c>
      <c r="C7" s="64"/>
      <c r="D7" s="64"/>
      <c r="E7" s="212">
        <v>30257316</v>
      </c>
      <c r="F7" s="248">
        <v>33528790.89</v>
      </c>
    </row>
    <row r="8" spans="1:6" ht="15" customHeight="1">
      <c r="A8" s="68">
        <v>2</v>
      </c>
      <c r="B8" s="64" t="s">
        <v>16</v>
      </c>
      <c r="C8" s="64"/>
      <c r="D8" s="64"/>
      <c r="E8" s="242"/>
      <c r="F8" s="242"/>
    </row>
    <row r="9" spans="1:6" ht="15" customHeight="1">
      <c r="A9" s="68" t="s">
        <v>41</v>
      </c>
      <c r="B9" s="64" t="s">
        <v>39</v>
      </c>
      <c r="C9" s="64"/>
      <c r="D9" s="64"/>
      <c r="E9" s="242"/>
      <c r="F9" s="242"/>
    </row>
    <row r="10" spans="1:6" ht="15" customHeight="1">
      <c r="A10" s="68" t="s">
        <v>42</v>
      </c>
      <c r="B10" s="64" t="s">
        <v>102</v>
      </c>
      <c r="C10" s="64"/>
      <c r="D10" s="64"/>
      <c r="E10" s="242"/>
      <c r="F10" s="242"/>
    </row>
    <row r="11" spans="1:6" ht="15" customHeight="1">
      <c r="A11" s="154"/>
      <c r="B11" s="153" t="s">
        <v>17</v>
      </c>
      <c r="C11" s="153"/>
      <c r="D11" s="153"/>
      <c r="E11" s="200"/>
      <c r="F11" s="200">
        <v>0</v>
      </c>
    </row>
    <row r="12" spans="1:6" ht="15" customHeight="1">
      <c r="A12" s="68">
        <v>3</v>
      </c>
      <c r="B12" s="64" t="s">
        <v>18</v>
      </c>
      <c r="C12" s="64"/>
      <c r="D12" s="64"/>
      <c r="E12" s="223"/>
      <c r="F12" s="223"/>
    </row>
    <row r="13" spans="1:6" ht="15" customHeight="1">
      <c r="A13" s="68" t="s">
        <v>41</v>
      </c>
      <c r="B13" s="64" t="s">
        <v>103</v>
      </c>
      <c r="C13" s="64"/>
      <c r="D13" s="64"/>
      <c r="E13" s="222">
        <v>71699893.36</v>
      </c>
      <c r="F13" s="223">
        <v>33124849.46</v>
      </c>
    </row>
    <row r="14" spans="1:6" ht="15" customHeight="1">
      <c r="A14" s="68" t="s">
        <v>42</v>
      </c>
      <c r="B14" s="64" t="s">
        <v>104</v>
      </c>
      <c r="C14" s="64"/>
      <c r="D14" s="64"/>
      <c r="E14" s="227">
        <v>716421.46</v>
      </c>
      <c r="F14" s="230">
        <f>4006090.23+6383</f>
        <v>4012473.23</v>
      </c>
    </row>
    <row r="15" spans="1:6" ht="15" customHeight="1">
      <c r="A15" s="68" t="s">
        <v>43</v>
      </c>
      <c r="B15" s="64" t="s">
        <v>105</v>
      </c>
      <c r="C15" s="64"/>
      <c r="D15" s="64"/>
      <c r="E15" s="212">
        <v>7984879</v>
      </c>
      <c r="F15" s="242"/>
    </row>
    <row r="16" spans="1:6" ht="15" customHeight="1">
      <c r="A16" s="68" t="s">
        <v>48</v>
      </c>
      <c r="B16" s="64" t="s">
        <v>106</v>
      </c>
      <c r="C16" s="64"/>
      <c r="D16" s="64"/>
      <c r="E16" s="242"/>
      <c r="F16" s="242"/>
    </row>
    <row r="17" spans="1:6" ht="15" customHeight="1">
      <c r="A17" s="154"/>
      <c r="B17" s="153" t="s">
        <v>19</v>
      </c>
      <c r="C17" s="153"/>
      <c r="D17" s="153"/>
      <c r="E17" s="200">
        <f>E13+E14+E15</f>
        <v>80401193.82</v>
      </c>
      <c r="F17" s="200">
        <f>F13+F14</f>
        <v>37137322.69</v>
      </c>
    </row>
    <row r="18" spans="1:6" ht="15" customHeight="1">
      <c r="A18" s="68">
        <v>4</v>
      </c>
      <c r="B18" s="64" t="s">
        <v>20</v>
      </c>
      <c r="C18" s="64"/>
      <c r="D18" s="64"/>
      <c r="E18" s="242"/>
      <c r="F18" s="242"/>
    </row>
    <row r="19" spans="1:6" ht="15" customHeight="1">
      <c r="A19" s="68" t="s">
        <v>41</v>
      </c>
      <c r="B19" s="67" t="s">
        <v>196</v>
      </c>
      <c r="C19" s="64"/>
      <c r="D19" s="64"/>
      <c r="E19" s="242"/>
      <c r="F19" s="242">
        <v>0</v>
      </c>
    </row>
    <row r="20" spans="1:6" ht="15" customHeight="1">
      <c r="A20" s="68" t="s">
        <v>42</v>
      </c>
      <c r="B20" s="67" t="s">
        <v>205</v>
      </c>
      <c r="C20" s="64"/>
      <c r="D20" s="64"/>
      <c r="E20" s="212">
        <v>3372120.25</v>
      </c>
      <c r="F20" s="230">
        <v>3321848.65</v>
      </c>
    </row>
    <row r="21" spans="1:6" ht="15" customHeight="1">
      <c r="A21" s="68" t="s">
        <v>43</v>
      </c>
      <c r="B21" s="67" t="s">
        <v>107</v>
      </c>
      <c r="C21" s="64"/>
      <c r="D21" s="64"/>
      <c r="E21" s="243"/>
      <c r="F21" s="229"/>
    </row>
    <row r="22" spans="1:6" ht="15" customHeight="1">
      <c r="A22" s="68" t="s">
        <v>48</v>
      </c>
      <c r="B22" s="67" t="s">
        <v>108</v>
      </c>
      <c r="C22" s="64"/>
      <c r="D22" s="64"/>
      <c r="E22" s="212">
        <v>350006638.62</v>
      </c>
      <c r="F22" s="242">
        <v>380567067.35</v>
      </c>
    </row>
    <row r="23" spans="1:6" ht="15" customHeight="1">
      <c r="A23" s="68" t="s">
        <v>49</v>
      </c>
      <c r="B23" s="67" t="s">
        <v>109</v>
      </c>
      <c r="C23" s="64"/>
      <c r="D23" s="64"/>
      <c r="E23" s="223"/>
      <c r="F23" s="242">
        <v>14784718.15</v>
      </c>
    </row>
    <row r="24" spans="1:6" ht="15" customHeight="1">
      <c r="A24" s="154"/>
      <c r="B24" s="153" t="s">
        <v>21</v>
      </c>
      <c r="C24" s="153"/>
      <c r="D24" s="153"/>
      <c r="E24" s="200">
        <f>E20+E22+E23</f>
        <v>353378758.87</v>
      </c>
      <c r="F24" s="200">
        <f>F20+F22+F23</f>
        <v>398673634.15</v>
      </c>
    </row>
    <row r="25" spans="1:6" ht="15" customHeight="1">
      <c r="A25" s="68">
        <v>5</v>
      </c>
      <c r="B25" s="67" t="s">
        <v>22</v>
      </c>
      <c r="C25" s="64"/>
      <c r="D25" s="64"/>
      <c r="E25" s="242"/>
      <c r="F25" s="242"/>
    </row>
    <row r="26" spans="1:6" ht="15" customHeight="1">
      <c r="A26" s="68">
        <v>6</v>
      </c>
      <c r="B26" s="67" t="s">
        <v>23</v>
      </c>
      <c r="C26" s="64"/>
      <c r="D26" s="64"/>
      <c r="E26" s="242"/>
      <c r="F26" s="242"/>
    </row>
    <row r="27" spans="1:6" ht="15" customHeight="1">
      <c r="A27" s="68">
        <v>7</v>
      </c>
      <c r="B27" s="67" t="s">
        <v>24</v>
      </c>
      <c r="C27" s="64"/>
      <c r="D27" s="64"/>
      <c r="E27" s="212">
        <v>853285</v>
      </c>
      <c r="F27" s="230">
        <v>2665958.8</v>
      </c>
    </row>
    <row r="28" spans="1:6" ht="15" customHeight="1">
      <c r="A28" s="155"/>
      <c r="B28" s="156" t="s">
        <v>25</v>
      </c>
      <c r="C28" s="157"/>
      <c r="D28" s="157"/>
      <c r="E28" s="201">
        <f>E7+E17+E24+E27</f>
        <v>464890553.69</v>
      </c>
      <c r="F28" s="201">
        <f>F7+F17+F24+F27</f>
        <v>472005706.53</v>
      </c>
    </row>
    <row r="29" spans="1:6" ht="15" customHeight="1">
      <c r="A29" s="68"/>
      <c r="B29" s="67"/>
      <c r="C29" s="64"/>
      <c r="D29" s="64"/>
      <c r="E29" s="242"/>
      <c r="F29" s="242"/>
    </row>
    <row r="30" spans="1:6" ht="15" customHeight="1">
      <c r="A30" s="86" t="s">
        <v>6</v>
      </c>
      <c r="B30" s="88" t="s">
        <v>26</v>
      </c>
      <c r="C30" s="64"/>
      <c r="D30" s="64"/>
      <c r="E30" s="242"/>
      <c r="F30" s="242"/>
    </row>
    <row r="31" spans="1:6" ht="15" customHeight="1">
      <c r="A31" s="68">
        <v>1</v>
      </c>
      <c r="B31" s="67" t="s">
        <v>27</v>
      </c>
      <c r="C31" s="64"/>
      <c r="D31" s="64"/>
      <c r="E31" s="242"/>
      <c r="F31" s="242"/>
    </row>
    <row r="32" spans="1:6" ht="15" customHeight="1">
      <c r="A32" s="68" t="s">
        <v>41</v>
      </c>
      <c r="B32" s="67" t="s">
        <v>110</v>
      </c>
      <c r="C32" s="64"/>
      <c r="D32" s="64"/>
      <c r="E32" s="242"/>
      <c r="F32" s="242"/>
    </row>
    <row r="33" spans="1:6" ht="15" customHeight="1">
      <c r="A33" s="68" t="s">
        <v>42</v>
      </c>
      <c r="B33" s="67" t="s">
        <v>111</v>
      </c>
      <c r="C33" s="64"/>
      <c r="D33" s="64"/>
      <c r="E33" s="242"/>
      <c r="F33" s="242"/>
    </row>
    <row r="34" spans="1:6" ht="15" customHeight="1">
      <c r="A34" s="68" t="s">
        <v>43</v>
      </c>
      <c r="B34" s="67" t="s">
        <v>112</v>
      </c>
      <c r="C34" s="64"/>
      <c r="D34" s="64"/>
      <c r="E34" s="242"/>
      <c r="F34" s="242"/>
    </row>
    <row r="35" spans="1:6" ht="15" customHeight="1">
      <c r="A35" s="68" t="s">
        <v>48</v>
      </c>
      <c r="B35" s="67" t="s">
        <v>240</v>
      </c>
      <c r="C35" s="64"/>
      <c r="D35" s="64"/>
      <c r="E35" s="212">
        <v>10254462</v>
      </c>
      <c r="F35" s="248">
        <v>42694176</v>
      </c>
    </row>
    <row r="36" spans="1:6" ht="15" customHeight="1">
      <c r="A36" s="154"/>
      <c r="B36" s="153" t="s">
        <v>28</v>
      </c>
      <c r="C36" s="153"/>
      <c r="D36" s="153"/>
      <c r="E36" s="200">
        <f>E35</f>
        <v>10254462</v>
      </c>
      <c r="F36" s="200">
        <f>F35</f>
        <v>42694176</v>
      </c>
    </row>
    <row r="37" spans="1:6" ht="15" customHeight="1">
      <c r="A37" s="68">
        <v>2</v>
      </c>
      <c r="B37" s="67" t="s">
        <v>29</v>
      </c>
      <c r="C37" s="64"/>
      <c r="D37" s="64"/>
      <c r="E37" s="242"/>
      <c r="F37" s="242"/>
    </row>
    <row r="38" spans="1:6" ht="15" customHeight="1">
      <c r="A38" s="68" t="s">
        <v>41</v>
      </c>
      <c r="B38" s="67" t="s">
        <v>113</v>
      </c>
      <c r="C38" s="64"/>
      <c r="D38" s="64"/>
      <c r="E38" s="244">
        <v>22700000</v>
      </c>
      <c r="F38" s="244">
        <v>22700000</v>
      </c>
    </row>
    <row r="39" spans="1:6" ht="15" customHeight="1">
      <c r="A39" s="68" t="s">
        <v>42</v>
      </c>
      <c r="B39" s="67" t="s">
        <v>114</v>
      </c>
      <c r="C39" s="64"/>
      <c r="D39" s="64"/>
      <c r="E39" s="244">
        <f>589282760+2</f>
        <v>589282762</v>
      </c>
      <c r="F39" s="244">
        <v>512558282.39337474</v>
      </c>
    </row>
    <row r="40" spans="1:6" ht="15" customHeight="1">
      <c r="A40" s="68" t="s">
        <v>43</v>
      </c>
      <c r="B40" s="67" t="s">
        <v>206</v>
      </c>
      <c r="C40" s="64"/>
      <c r="D40" s="64"/>
      <c r="E40" s="221">
        <f>20051016+5097335+16088000+49047030</f>
        <v>90283381</v>
      </c>
      <c r="F40" s="221">
        <v>89189699</v>
      </c>
    </row>
    <row r="41" spans="1:6" ht="15" customHeight="1">
      <c r="A41" s="68" t="s">
        <v>48</v>
      </c>
      <c r="B41" s="67" t="s">
        <v>207</v>
      </c>
      <c r="C41" s="64"/>
      <c r="D41" s="64"/>
      <c r="E41" s="244">
        <v>2215713</v>
      </c>
      <c r="F41" s="244">
        <v>2769641.658779307</v>
      </c>
    </row>
    <row r="42" spans="1:6" ht="15" customHeight="1">
      <c r="A42" s="154"/>
      <c r="B42" s="153" t="s">
        <v>17</v>
      </c>
      <c r="C42" s="153"/>
      <c r="D42" s="153"/>
      <c r="E42" s="200">
        <f>E38+E39+E40+E41</f>
        <v>704481856</v>
      </c>
      <c r="F42" s="200">
        <f>SUM(F38:F41)</f>
        <v>627217623.052154</v>
      </c>
    </row>
    <row r="43" spans="1:6" ht="15" customHeight="1">
      <c r="A43" s="68">
        <v>3</v>
      </c>
      <c r="B43" s="67" t="s">
        <v>30</v>
      </c>
      <c r="C43" s="64"/>
      <c r="D43" s="64"/>
      <c r="E43" s="242"/>
      <c r="F43" s="242"/>
    </row>
    <row r="44" spans="1:6" ht="15" customHeight="1">
      <c r="A44" s="68">
        <v>4</v>
      </c>
      <c r="B44" s="67" t="s">
        <v>31</v>
      </c>
      <c r="C44" s="64"/>
      <c r="D44" s="64"/>
      <c r="E44" s="242"/>
      <c r="F44" s="242"/>
    </row>
    <row r="45" spans="1:6" ht="15" customHeight="1">
      <c r="A45" s="68" t="s">
        <v>41</v>
      </c>
      <c r="B45" s="67" t="s">
        <v>115</v>
      </c>
      <c r="C45" s="64"/>
      <c r="D45" s="64"/>
      <c r="E45" s="242"/>
      <c r="F45" s="242"/>
    </row>
    <row r="46" spans="1:6" ht="15" customHeight="1">
      <c r="A46" s="68" t="s">
        <v>42</v>
      </c>
      <c r="B46" s="67" t="s">
        <v>116</v>
      </c>
      <c r="C46" s="64"/>
      <c r="D46" s="64"/>
      <c r="E46" s="242"/>
      <c r="F46" s="242"/>
    </row>
    <row r="47" spans="1:6" ht="15" customHeight="1">
      <c r="A47" s="68" t="s">
        <v>43</v>
      </c>
      <c r="B47" s="67" t="s">
        <v>117</v>
      </c>
      <c r="C47" s="64"/>
      <c r="D47" s="64"/>
      <c r="E47" s="242"/>
      <c r="F47" s="242"/>
    </row>
    <row r="48" spans="1:6" ht="15" customHeight="1">
      <c r="A48" s="68">
        <v>5</v>
      </c>
      <c r="B48" s="67" t="s">
        <v>32</v>
      </c>
      <c r="C48" s="64"/>
      <c r="D48" s="64"/>
      <c r="E48" s="242"/>
      <c r="F48" s="242"/>
    </row>
    <row r="49" spans="1:6" ht="15" customHeight="1">
      <c r="A49" s="68">
        <v>6</v>
      </c>
      <c r="B49" s="67" t="s">
        <v>33</v>
      </c>
      <c r="C49" s="64"/>
      <c r="D49" s="64"/>
      <c r="E49" s="242"/>
      <c r="F49" s="242"/>
    </row>
    <row r="50" spans="1:6" ht="15" customHeight="1">
      <c r="A50" s="68"/>
      <c r="B50" s="67"/>
      <c r="C50" s="64"/>
      <c r="D50" s="64"/>
      <c r="E50" s="242"/>
      <c r="F50" s="242"/>
    </row>
    <row r="51" spans="1:6" ht="15" customHeight="1">
      <c r="A51" s="155"/>
      <c r="B51" s="156" t="s">
        <v>34</v>
      </c>
      <c r="C51" s="157"/>
      <c r="D51" s="157"/>
      <c r="E51" s="201">
        <f>E36+E42</f>
        <v>714736318</v>
      </c>
      <c r="F51" s="201">
        <f>F36+F42</f>
        <v>669911799.052154</v>
      </c>
    </row>
    <row r="52" spans="1:6" ht="31.5" customHeight="1" thickBot="1">
      <c r="A52" s="158"/>
      <c r="B52" s="159" t="s">
        <v>35</v>
      </c>
      <c r="C52" s="160"/>
      <c r="D52" s="160"/>
      <c r="E52" s="202">
        <f>E51+E28</f>
        <v>1179626871.69</v>
      </c>
      <c r="F52" s="202">
        <f>F51+F28</f>
        <v>1141917505.5821538</v>
      </c>
    </row>
    <row r="59" ht="12.75">
      <c r="E59" s="221"/>
    </row>
    <row r="70" ht="12.75">
      <c r="E70" s="249"/>
    </row>
  </sheetData>
  <sheetProtection password="E6D9" sheet="1"/>
  <mergeCells count="6">
    <mergeCell ref="E4:E5"/>
    <mergeCell ref="F4:F5"/>
    <mergeCell ref="A4:A5"/>
    <mergeCell ref="B4:B5"/>
    <mergeCell ref="C4:C5"/>
    <mergeCell ref="D4:D5"/>
  </mergeCells>
  <printOptions/>
  <pageMargins left="0.24" right="0.29" top="0.17" bottom="0.36" header="0.28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67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L8" sqref="L8"/>
    </sheetView>
  </sheetViews>
  <sheetFormatPr defaultColWidth="9.140625" defaultRowHeight="12.75"/>
  <cols>
    <col min="1" max="1" width="3.8515625" style="0" customWidth="1"/>
    <col min="2" max="2" width="40.57421875" style="0" customWidth="1"/>
    <col min="3" max="4" width="6.28125" style="0" customWidth="1"/>
    <col min="5" max="5" width="20.140625" style="224" customWidth="1"/>
    <col min="6" max="6" width="18.57421875" style="224" customWidth="1"/>
    <col min="7" max="7" width="17.00390625" style="0" bestFit="1" customWidth="1"/>
    <col min="8" max="8" width="21.28125" style="0" customWidth="1"/>
    <col min="9" max="9" width="18.00390625" style="0" customWidth="1"/>
  </cols>
  <sheetData>
    <row r="1" spans="1:4" ht="9.75" customHeight="1">
      <c r="A1" s="69"/>
      <c r="B1" s="70"/>
      <c r="C1" s="70"/>
      <c r="D1" s="70"/>
    </row>
    <row r="2" spans="1:6" ht="21" customHeight="1" thickBot="1">
      <c r="A2" s="71"/>
      <c r="B2" s="92" t="s">
        <v>3</v>
      </c>
      <c r="C2" s="72"/>
      <c r="D2" s="72"/>
      <c r="E2" s="225"/>
      <c r="F2" s="225"/>
    </row>
    <row r="3" spans="1:6" ht="21" customHeight="1" thickBot="1" thickTop="1">
      <c r="A3" s="71"/>
      <c r="B3" s="95"/>
      <c r="C3" s="73"/>
      <c r="D3" s="73"/>
      <c r="E3" s="226"/>
      <c r="F3" s="226"/>
    </row>
    <row r="4" spans="1:6" ht="27.75" customHeight="1">
      <c r="A4" s="324"/>
      <c r="B4" s="326" t="s">
        <v>38</v>
      </c>
      <c r="C4" s="318" t="s">
        <v>231</v>
      </c>
      <c r="D4" s="318" t="s">
        <v>187</v>
      </c>
      <c r="E4" s="320" t="s">
        <v>232</v>
      </c>
      <c r="F4" s="322" t="s">
        <v>233</v>
      </c>
    </row>
    <row r="5" spans="1:6" ht="27.75" customHeight="1">
      <c r="A5" s="325"/>
      <c r="B5" s="327"/>
      <c r="C5" s="319"/>
      <c r="D5" s="319"/>
      <c r="E5" s="321"/>
      <c r="F5" s="323"/>
    </row>
    <row r="6" spans="1:6" ht="15" customHeight="1">
      <c r="A6" s="86" t="s">
        <v>4</v>
      </c>
      <c r="B6" s="87" t="s">
        <v>36</v>
      </c>
      <c r="C6" s="64"/>
      <c r="D6" s="64"/>
      <c r="E6" s="227"/>
      <c r="F6" s="227"/>
    </row>
    <row r="7" spans="1:6" ht="15" customHeight="1">
      <c r="A7" s="68">
        <v>1</v>
      </c>
      <c r="B7" s="63" t="s">
        <v>39</v>
      </c>
      <c r="C7" s="64"/>
      <c r="D7" s="64"/>
      <c r="E7" s="227"/>
      <c r="F7" s="227"/>
    </row>
    <row r="8" spans="1:7" ht="15" customHeight="1">
      <c r="A8" s="68">
        <v>2</v>
      </c>
      <c r="B8" s="63" t="s">
        <v>40</v>
      </c>
      <c r="C8" s="64"/>
      <c r="D8" s="64"/>
      <c r="E8" s="227"/>
      <c r="F8" s="227"/>
      <c r="G8" s="33"/>
    </row>
    <row r="9" spans="1:7" ht="15" customHeight="1">
      <c r="A9" s="68" t="s">
        <v>41</v>
      </c>
      <c r="B9" s="63" t="s">
        <v>44</v>
      </c>
      <c r="C9" s="64"/>
      <c r="D9" s="64"/>
      <c r="E9" s="227"/>
      <c r="F9" s="227"/>
      <c r="G9" s="82"/>
    </row>
    <row r="10" spans="1:6" ht="15" customHeight="1">
      <c r="A10" s="68" t="s">
        <v>42</v>
      </c>
      <c r="B10" s="63" t="s">
        <v>45</v>
      </c>
      <c r="C10" s="64"/>
      <c r="D10" s="64"/>
      <c r="E10" s="227"/>
      <c r="F10" s="227"/>
    </row>
    <row r="11" spans="1:6" ht="15" customHeight="1">
      <c r="A11" s="68"/>
      <c r="B11" s="63"/>
      <c r="C11" s="64"/>
      <c r="D11" s="64"/>
      <c r="E11" s="227"/>
      <c r="F11" s="227"/>
    </row>
    <row r="12" spans="1:6" ht="15" customHeight="1">
      <c r="A12" s="68" t="s">
        <v>43</v>
      </c>
      <c r="B12" s="63" t="s">
        <v>46</v>
      </c>
      <c r="C12" s="64"/>
      <c r="D12" s="64"/>
      <c r="E12" s="227"/>
      <c r="F12" s="227"/>
    </row>
    <row r="13" spans="1:6" s="80" customFormat="1" ht="15" customHeight="1">
      <c r="A13" s="167"/>
      <c r="B13" s="161" t="s">
        <v>17</v>
      </c>
      <c r="C13" s="161"/>
      <c r="D13" s="161"/>
      <c r="E13" s="228"/>
      <c r="F13" s="228"/>
    </row>
    <row r="14" spans="1:6" s="96" customFormat="1" ht="15" customHeight="1">
      <c r="A14" s="104">
        <v>3</v>
      </c>
      <c r="B14" s="65" t="s">
        <v>47</v>
      </c>
      <c r="C14" s="67"/>
      <c r="D14" s="67"/>
      <c r="E14" s="229"/>
      <c r="F14" s="229"/>
    </row>
    <row r="15" spans="1:6" s="96" customFormat="1" ht="15" customHeight="1">
      <c r="A15" s="104" t="s">
        <v>41</v>
      </c>
      <c r="B15" s="65" t="s">
        <v>50</v>
      </c>
      <c r="C15" s="67"/>
      <c r="D15" s="203"/>
      <c r="E15" s="212">
        <v>138149457</v>
      </c>
      <c r="F15" s="230">
        <v>321674438.57</v>
      </c>
    </row>
    <row r="16" spans="1:6" s="96" customFormat="1" ht="15" customHeight="1">
      <c r="A16" s="104" t="s">
        <v>42</v>
      </c>
      <c r="B16" s="65" t="s">
        <v>51</v>
      </c>
      <c r="C16" s="67"/>
      <c r="D16" s="203"/>
      <c r="E16" s="231">
        <v>3548363</v>
      </c>
      <c r="F16" s="229">
        <v>1832607</v>
      </c>
    </row>
    <row r="17" spans="1:7" s="96" customFormat="1" ht="15" customHeight="1">
      <c r="A17" s="104" t="s">
        <v>43</v>
      </c>
      <c r="B17" s="65" t="s">
        <v>52</v>
      </c>
      <c r="C17" s="67"/>
      <c r="D17" s="67"/>
      <c r="E17" s="231">
        <v>2619861</v>
      </c>
      <c r="F17" s="227">
        <v>1400277.5</v>
      </c>
      <c r="G17" s="91"/>
    </row>
    <row r="18" spans="1:6" s="96" customFormat="1" ht="15" customHeight="1">
      <c r="A18" s="104" t="s">
        <v>48</v>
      </c>
      <c r="B18" s="65" t="s">
        <v>53</v>
      </c>
      <c r="C18" s="67"/>
      <c r="D18" s="67"/>
      <c r="E18" s="231">
        <v>1908998</v>
      </c>
      <c r="F18" s="229"/>
    </row>
    <row r="19" spans="1:6" s="96" customFormat="1" ht="15" customHeight="1">
      <c r="A19" s="104" t="s">
        <v>49</v>
      </c>
      <c r="B19" s="65" t="s">
        <v>54</v>
      </c>
      <c r="C19" s="67"/>
      <c r="D19" s="67"/>
      <c r="E19" s="230"/>
      <c r="F19" s="229"/>
    </row>
    <row r="20" spans="1:6" s="206" customFormat="1" ht="15" customHeight="1">
      <c r="A20" s="204"/>
      <c r="B20" s="205" t="s">
        <v>19</v>
      </c>
      <c r="C20" s="205"/>
      <c r="D20" s="205"/>
      <c r="E20" s="212">
        <f>E15+E16+E17+E18</f>
        <v>146226679</v>
      </c>
      <c r="F20" s="227">
        <f>SUM(F15:F19)</f>
        <v>324907323.07</v>
      </c>
    </row>
    <row r="21" spans="1:6" s="96" customFormat="1" ht="15" customHeight="1">
      <c r="A21" s="104">
        <v>4</v>
      </c>
      <c r="B21" s="65" t="s">
        <v>55</v>
      </c>
      <c r="C21" s="67"/>
      <c r="D21" s="67"/>
      <c r="E21" s="227"/>
      <c r="F21" s="227"/>
    </row>
    <row r="22" spans="1:6" s="96" customFormat="1" ht="15" customHeight="1">
      <c r="A22" s="104">
        <v>5</v>
      </c>
      <c r="B22" s="65" t="s">
        <v>56</v>
      </c>
      <c r="C22" s="67"/>
      <c r="D22" s="67"/>
      <c r="E22" s="227"/>
      <c r="F22" s="227"/>
    </row>
    <row r="23" spans="1:9" s="80" customFormat="1" ht="15" customHeight="1">
      <c r="A23" s="167"/>
      <c r="B23" s="162" t="s">
        <v>57</v>
      </c>
      <c r="C23" s="161"/>
      <c r="D23" s="163"/>
      <c r="E23" s="232">
        <f>E20</f>
        <v>146226679</v>
      </c>
      <c r="F23" s="232">
        <f>F20</f>
        <v>324907323.07</v>
      </c>
      <c r="G23" s="81"/>
      <c r="H23" s="289"/>
      <c r="I23" s="290"/>
    </row>
    <row r="24" spans="1:7" ht="15" customHeight="1">
      <c r="A24" s="68"/>
      <c r="B24" s="65"/>
      <c r="C24" s="64"/>
      <c r="D24" s="64"/>
      <c r="E24" s="227"/>
      <c r="F24" s="227"/>
      <c r="G24" s="33"/>
    </row>
    <row r="25" spans="1:7" ht="15" customHeight="1">
      <c r="A25" s="86" t="s">
        <v>6</v>
      </c>
      <c r="B25" s="93" t="s">
        <v>58</v>
      </c>
      <c r="C25" s="64"/>
      <c r="D25" s="64"/>
      <c r="E25" s="227"/>
      <c r="F25" s="227"/>
      <c r="G25" s="33"/>
    </row>
    <row r="26" spans="1:7" s="210" customFormat="1" ht="15" customHeight="1">
      <c r="A26" s="207">
        <v>1</v>
      </c>
      <c r="B26" s="185" t="s">
        <v>242</v>
      </c>
      <c r="C26" s="208"/>
      <c r="D26" s="208"/>
      <c r="E26" s="212">
        <f>707124*140.2</f>
        <v>99138784.8</v>
      </c>
      <c r="F26" s="212">
        <v>75378600</v>
      </c>
      <c r="G26" s="209"/>
    </row>
    <row r="27" spans="1:6" ht="15" customHeight="1">
      <c r="A27" s="68" t="s">
        <v>41</v>
      </c>
      <c r="B27" s="65" t="s">
        <v>59</v>
      </c>
      <c r="C27" s="64"/>
      <c r="D27" s="64"/>
      <c r="E27" s="227"/>
      <c r="F27" s="227"/>
    </row>
    <row r="28" spans="1:6" ht="15" customHeight="1">
      <c r="A28" s="68" t="s">
        <v>42</v>
      </c>
      <c r="B28" s="66" t="s">
        <v>60</v>
      </c>
      <c r="C28" s="64"/>
      <c r="D28" s="64"/>
      <c r="E28" s="227"/>
      <c r="F28" s="227"/>
    </row>
    <row r="29" spans="1:6" ht="15" customHeight="1">
      <c r="A29" s="68"/>
      <c r="B29" s="67" t="s">
        <v>28</v>
      </c>
      <c r="C29" s="64"/>
      <c r="D29" s="64"/>
      <c r="E29" s="212">
        <f>E26-53</f>
        <v>99138731.8</v>
      </c>
      <c r="F29" s="212">
        <f>F26</f>
        <v>75378600</v>
      </c>
    </row>
    <row r="30" spans="1:6" ht="15" customHeight="1">
      <c r="A30" s="68">
        <v>2</v>
      </c>
      <c r="B30" s="65" t="s">
        <v>61</v>
      </c>
      <c r="C30" s="64"/>
      <c r="D30" s="64"/>
      <c r="E30" s="212">
        <v>708130737</v>
      </c>
      <c r="F30" s="233">
        <v>557828131.11</v>
      </c>
    </row>
    <row r="31" spans="1:6" ht="15" customHeight="1">
      <c r="A31" s="68">
        <v>3</v>
      </c>
      <c r="B31" s="65" t="s">
        <v>62</v>
      </c>
      <c r="C31" s="64"/>
      <c r="D31" s="64"/>
      <c r="E31" s="227"/>
      <c r="F31" s="227"/>
    </row>
    <row r="32" spans="1:6" ht="15" customHeight="1">
      <c r="A32" s="68">
        <v>4</v>
      </c>
      <c r="B32" s="65" t="s">
        <v>55</v>
      </c>
      <c r="C32" s="64"/>
      <c r="D32" s="64"/>
      <c r="E32" s="227"/>
      <c r="F32" s="227"/>
    </row>
    <row r="33" spans="1:8" s="80" customFormat="1" ht="15" customHeight="1">
      <c r="A33" s="167"/>
      <c r="B33" s="164" t="s">
        <v>63</v>
      </c>
      <c r="C33" s="161"/>
      <c r="D33" s="161"/>
      <c r="E33" s="232">
        <f>E29+E30</f>
        <v>807269468.8</v>
      </c>
      <c r="F33" s="232">
        <f>F29+F30</f>
        <v>633206731.11</v>
      </c>
      <c r="G33" s="81"/>
      <c r="H33" s="289"/>
    </row>
    <row r="34" spans="1:6" ht="15" customHeight="1">
      <c r="A34" s="168"/>
      <c r="B34" s="97" t="s">
        <v>64</v>
      </c>
      <c r="C34" s="97"/>
      <c r="D34" s="97"/>
      <c r="E34" s="234">
        <f>E23+E33</f>
        <v>953496147.8</v>
      </c>
      <c r="F34" s="234">
        <f>F33+F23</f>
        <v>958114054.1800001</v>
      </c>
    </row>
    <row r="35" spans="1:6" ht="15" customHeight="1">
      <c r="A35" s="86" t="s">
        <v>5</v>
      </c>
      <c r="B35" s="93" t="s">
        <v>65</v>
      </c>
      <c r="C35" s="64"/>
      <c r="D35" s="64"/>
      <c r="E35" s="227"/>
      <c r="F35" s="227"/>
    </row>
    <row r="36" spans="1:6" ht="15" customHeight="1">
      <c r="A36" s="68">
        <v>1</v>
      </c>
      <c r="B36" s="65" t="s">
        <v>66</v>
      </c>
      <c r="C36" s="64"/>
      <c r="D36" s="64"/>
      <c r="E36" s="227"/>
      <c r="F36" s="227"/>
    </row>
    <row r="37" spans="1:6" s="96" customFormat="1" ht="15" customHeight="1">
      <c r="A37" s="104">
        <v>2</v>
      </c>
      <c r="B37" s="65" t="s">
        <v>67</v>
      </c>
      <c r="C37" s="67"/>
      <c r="D37" s="67"/>
      <c r="E37" s="227"/>
      <c r="F37" s="227"/>
    </row>
    <row r="38" spans="1:6" s="216" customFormat="1" ht="15" customHeight="1">
      <c r="A38" s="213">
        <v>3</v>
      </c>
      <c r="B38" s="214" t="s">
        <v>68</v>
      </c>
      <c r="C38" s="215"/>
      <c r="D38" s="215"/>
      <c r="E38" s="222">
        <v>100000</v>
      </c>
      <c r="F38" s="223">
        <v>100000</v>
      </c>
    </row>
    <row r="39" spans="1:6" s="216" customFormat="1" ht="15" customHeight="1">
      <c r="A39" s="213">
        <v>4</v>
      </c>
      <c r="B39" s="211" t="s">
        <v>69</v>
      </c>
      <c r="C39" s="218"/>
      <c r="D39" s="218"/>
      <c r="E39" s="212"/>
      <c r="F39" s="212"/>
    </row>
    <row r="40" spans="1:6" s="216" customFormat="1" ht="15" customHeight="1">
      <c r="A40" s="213">
        <v>5</v>
      </c>
      <c r="B40" s="211" t="s">
        <v>70</v>
      </c>
      <c r="C40" s="218"/>
      <c r="D40" s="218"/>
      <c r="E40" s="212"/>
      <c r="F40" s="212"/>
    </row>
    <row r="41" spans="1:6" s="216" customFormat="1" ht="15" customHeight="1">
      <c r="A41" s="213">
        <v>6</v>
      </c>
      <c r="B41" s="211" t="s">
        <v>71</v>
      </c>
      <c r="C41" s="218"/>
      <c r="D41" s="218"/>
      <c r="E41" s="212"/>
      <c r="F41" s="212"/>
    </row>
    <row r="42" spans="1:6" s="216" customFormat="1" ht="15" customHeight="1">
      <c r="A42" s="213">
        <v>7</v>
      </c>
      <c r="B42" s="211" t="s">
        <v>72</v>
      </c>
      <c r="C42" s="218"/>
      <c r="D42" s="218"/>
      <c r="E42" s="212">
        <v>5000</v>
      </c>
      <c r="F42" s="212">
        <v>5000</v>
      </c>
    </row>
    <row r="43" spans="1:6" s="216" customFormat="1" ht="15" customHeight="1">
      <c r="A43" s="213">
        <v>8</v>
      </c>
      <c r="B43" s="211" t="s">
        <v>73</v>
      </c>
      <c r="C43" s="218"/>
      <c r="D43" s="218"/>
      <c r="E43" s="212"/>
      <c r="F43" s="212"/>
    </row>
    <row r="44" spans="1:7" s="216" customFormat="1" ht="15" customHeight="1">
      <c r="A44" s="213">
        <v>9</v>
      </c>
      <c r="B44" s="211" t="s">
        <v>74</v>
      </c>
      <c r="C44" s="218"/>
      <c r="D44" s="218"/>
      <c r="E44" s="212">
        <v>183698452</v>
      </c>
      <c r="F44" s="212">
        <v>151649179</v>
      </c>
      <c r="G44" s="219"/>
    </row>
    <row r="45" spans="1:7" s="216" customFormat="1" ht="15" customHeight="1">
      <c r="A45" s="213">
        <v>10</v>
      </c>
      <c r="B45" s="211" t="s">
        <v>75</v>
      </c>
      <c r="C45" s="218"/>
      <c r="D45" s="218"/>
      <c r="E45" s="221">
        <v>42327272</v>
      </c>
      <c r="F45" s="212">
        <v>32049273</v>
      </c>
      <c r="G45" s="217"/>
    </row>
    <row r="46" spans="1:7" ht="15" customHeight="1">
      <c r="A46" s="155"/>
      <c r="B46" s="177" t="s">
        <v>76</v>
      </c>
      <c r="C46" s="178"/>
      <c r="D46" s="178"/>
      <c r="E46" s="235">
        <f>E38+E42+E44+E45</f>
        <v>226130724</v>
      </c>
      <c r="F46" s="235">
        <f>F38+F42+F44+F45</f>
        <v>183803452</v>
      </c>
      <c r="G46" s="33"/>
    </row>
    <row r="47" spans="1:7" s="96" customFormat="1" ht="15" customHeight="1">
      <c r="A47" s="104"/>
      <c r="B47" s="65"/>
      <c r="C47" s="67"/>
      <c r="D47" s="67"/>
      <c r="E47" s="227"/>
      <c r="F47" s="227"/>
      <c r="G47" s="91"/>
    </row>
    <row r="48" spans="1:6" ht="15" customHeight="1">
      <c r="A48" s="169"/>
      <c r="B48" s="166"/>
      <c r="C48" s="165"/>
      <c r="D48" s="165"/>
      <c r="E48" s="236"/>
      <c r="F48" s="236"/>
    </row>
    <row r="49" spans="1:6" s="94" customFormat="1" ht="25.5" customHeight="1" thickBot="1">
      <c r="A49" s="170"/>
      <c r="B49" s="171" t="s">
        <v>77</v>
      </c>
      <c r="C49" s="172"/>
      <c r="D49" s="172"/>
      <c r="E49" s="237">
        <f>E34+E46</f>
        <v>1179626871.8</v>
      </c>
      <c r="F49" s="237">
        <f>F34+F46</f>
        <v>1141917506.18</v>
      </c>
    </row>
    <row r="50" spans="1:6" ht="13.5" customHeight="1">
      <c r="A50" s="14"/>
      <c r="B50" s="14"/>
      <c r="C50" s="14"/>
      <c r="D50" s="14"/>
      <c r="F50" s="238"/>
    </row>
    <row r="51" ht="12.75">
      <c r="F51" s="239"/>
    </row>
    <row r="52" ht="12.75">
      <c r="F52" s="239"/>
    </row>
    <row r="53" ht="12.75">
      <c r="F53" s="239"/>
    </row>
    <row r="54" ht="12.75">
      <c r="F54" s="240"/>
    </row>
    <row r="55" ht="12.75">
      <c r="F55" s="239"/>
    </row>
    <row r="56" spans="6:7" ht="12.75">
      <c r="F56" s="241"/>
      <c r="G56" s="46"/>
    </row>
    <row r="57" ht="12.75">
      <c r="F57" s="239"/>
    </row>
    <row r="58" ht="12.75">
      <c r="F58" s="239"/>
    </row>
    <row r="67" ht="12.75">
      <c r="F67" s="239"/>
    </row>
  </sheetData>
  <sheetProtection password="E6D9" sheet="1"/>
  <mergeCells count="6">
    <mergeCell ref="E4:E5"/>
    <mergeCell ref="F4:F5"/>
    <mergeCell ref="A4:A5"/>
    <mergeCell ref="B4:B5"/>
    <mergeCell ref="C4:C5"/>
    <mergeCell ref="D4:D5"/>
  </mergeCells>
  <printOptions/>
  <pageMargins left="0.28" right="0.36" top="0.4" bottom="0.37" header="0.49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6.421875" style="0" customWidth="1"/>
    <col min="6" max="6" width="17.00390625" style="0" bestFit="1" customWidth="1"/>
    <col min="8" max="8" width="22.140625" style="0" customWidth="1"/>
  </cols>
  <sheetData>
    <row r="2" spans="1:4" ht="16.5" thickBot="1">
      <c r="A2" s="14"/>
      <c r="B2" s="328" t="s">
        <v>135</v>
      </c>
      <c r="C2" s="328"/>
      <c r="D2" s="328"/>
    </row>
    <row r="3" spans="1:4" ht="12.75">
      <c r="A3" s="74"/>
      <c r="B3" s="75"/>
      <c r="C3" s="75"/>
      <c r="D3" s="76"/>
    </row>
    <row r="4" spans="1:4" ht="12.75">
      <c r="A4" s="329" t="s">
        <v>79</v>
      </c>
      <c r="B4" s="330" t="s">
        <v>118</v>
      </c>
      <c r="C4" s="106" t="s">
        <v>119</v>
      </c>
      <c r="D4" s="107" t="s">
        <v>121</v>
      </c>
    </row>
    <row r="5" spans="1:4" ht="12.75">
      <c r="A5" s="329"/>
      <c r="B5" s="331"/>
      <c r="C5" s="108" t="s">
        <v>120</v>
      </c>
      <c r="D5" s="107" t="s">
        <v>122</v>
      </c>
    </row>
    <row r="6" spans="1:4" ht="12.75">
      <c r="A6" s="105"/>
      <c r="B6" s="109"/>
      <c r="C6" s="110"/>
      <c r="D6" s="107"/>
    </row>
    <row r="7" spans="1:4" ht="12.75">
      <c r="A7" s="111" t="s">
        <v>4</v>
      </c>
      <c r="B7" s="112" t="s">
        <v>123</v>
      </c>
      <c r="C7" s="124"/>
      <c r="D7" s="292"/>
    </row>
    <row r="8" spans="1:4" ht="12.75">
      <c r="A8" s="111"/>
      <c r="B8" s="112"/>
      <c r="C8" s="124"/>
      <c r="D8" s="292"/>
    </row>
    <row r="9" spans="1:4" ht="12.75">
      <c r="A9" s="113" t="s">
        <v>41</v>
      </c>
      <c r="B9" s="63" t="s">
        <v>203</v>
      </c>
      <c r="C9" s="293">
        <v>47125969</v>
      </c>
      <c r="D9" s="294">
        <v>35616034</v>
      </c>
    </row>
    <row r="10" spans="1:4" ht="12.75">
      <c r="A10" s="113" t="s">
        <v>42</v>
      </c>
      <c r="B10" s="63" t="s">
        <v>148</v>
      </c>
      <c r="C10" s="125"/>
      <c r="D10" s="294"/>
    </row>
    <row r="11" spans="1:4" ht="12.75">
      <c r="A11" s="113"/>
      <c r="B11" s="63" t="s">
        <v>149</v>
      </c>
      <c r="C11" s="151">
        <v>46915070</v>
      </c>
      <c r="D11" s="295">
        <f>38846167-192540</f>
        <v>38653627</v>
      </c>
    </row>
    <row r="12" spans="1:4" ht="12.75">
      <c r="A12" s="113"/>
      <c r="B12" s="63" t="s">
        <v>152</v>
      </c>
      <c r="C12" s="151"/>
      <c r="D12" s="295"/>
    </row>
    <row r="13" spans="1:8" ht="12.75">
      <c r="A13" s="113"/>
      <c r="B13" s="63" t="s">
        <v>153</v>
      </c>
      <c r="C13" s="125"/>
      <c r="D13" s="294"/>
      <c r="H13" s="82"/>
    </row>
    <row r="14" spans="1:4" ht="12.75">
      <c r="A14" s="113"/>
      <c r="B14" s="63" t="s">
        <v>154</v>
      </c>
      <c r="C14" s="125"/>
      <c r="D14" s="294"/>
    </row>
    <row r="15" spans="1:8" ht="12.75">
      <c r="A15" s="113"/>
      <c r="B15" s="114" t="s">
        <v>209</v>
      </c>
      <c r="C15" s="293">
        <v>-4798697</v>
      </c>
      <c r="D15" s="295">
        <v>-3566762</v>
      </c>
      <c r="H15" s="82"/>
    </row>
    <row r="16" spans="1:8" ht="12.75">
      <c r="A16" s="115" t="s">
        <v>43</v>
      </c>
      <c r="B16" s="116" t="s">
        <v>136</v>
      </c>
      <c r="C16" s="293">
        <v>-9011483</v>
      </c>
      <c r="D16" s="294">
        <v>97191826</v>
      </c>
      <c r="H16" s="82"/>
    </row>
    <row r="17" spans="1:8" ht="12.75">
      <c r="A17" s="117"/>
      <c r="B17" s="116" t="s">
        <v>137</v>
      </c>
      <c r="C17" s="125"/>
      <c r="D17" s="294"/>
      <c r="H17" s="45"/>
    </row>
    <row r="18" spans="1:8" ht="12.75">
      <c r="A18" s="118" t="s">
        <v>48</v>
      </c>
      <c r="B18" s="119" t="s">
        <v>138</v>
      </c>
      <c r="C18" s="293">
        <v>45294875</v>
      </c>
      <c r="D18" s="296">
        <v>56798650</v>
      </c>
      <c r="H18" s="45"/>
    </row>
    <row r="19" spans="1:8" ht="12.75">
      <c r="A19" s="113" t="s">
        <v>49</v>
      </c>
      <c r="B19" s="63" t="s">
        <v>139</v>
      </c>
      <c r="C19" s="297">
        <v>-178680644</v>
      </c>
      <c r="D19" s="298">
        <v>-111041212.54</v>
      </c>
      <c r="H19" s="45"/>
    </row>
    <row r="20" spans="1:8" ht="12.75">
      <c r="A20" s="120"/>
      <c r="B20" s="121"/>
      <c r="C20" s="152"/>
      <c r="D20" s="299"/>
      <c r="H20" s="45"/>
    </row>
    <row r="21" spans="1:8" ht="12.75">
      <c r="A21" s="113"/>
      <c r="B21" s="112" t="s">
        <v>140</v>
      </c>
      <c r="C21" s="128"/>
      <c r="D21" s="300"/>
      <c r="H21" s="45"/>
    </row>
    <row r="22" spans="1:4" ht="12.75">
      <c r="A22" s="113"/>
      <c r="B22" s="112" t="s">
        <v>141</v>
      </c>
      <c r="C22" s="126">
        <f>C9+C11+C15+C16+C18+C19</f>
        <v>-53154910</v>
      </c>
      <c r="D22" s="301">
        <f>D9+D11+D15+D16+D18+D19</f>
        <v>113652162.46</v>
      </c>
    </row>
    <row r="23" spans="1:4" ht="12.75">
      <c r="A23" s="118"/>
      <c r="B23" s="119"/>
      <c r="C23" s="150"/>
      <c r="D23" s="296"/>
    </row>
    <row r="24" spans="1:8" ht="12.75">
      <c r="A24" s="113" t="s">
        <v>6</v>
      </c>
      <c r="B24" s="112" t="s">
        <v>142</v>
      </c>
      <c r="C24" s="125"/>
      <c r="D24" s="294"/>
      <c r="H24" s="82"/>
    </row>
    <row r="25" spans="1:8" ht="12.75">
      <c r="A25" s="113"/>
      <c r="B25" s="112"/>
      <c r="C25" s="125"/>
      <c r="D25" s="294"/>
      <c r="H25" s="82"/>
    </row>
    <row r="26" spans="1:8" ht="12.75">
      <c r="A26" s="113" t="s">
        <v>41</v>
      </c>
      <c r="B26" s="63" t="s">
        <v>143</v>
      </c>
      <c r="C26" s="125"/>
      <c r="D26" s="294"/>
      <c r="H26" s="46"/>
    </row>
    <row r="27" spans="1:4" ht="12.75">
      <c r="A27" s="113" t="s">
        <v>42</v>
      </c>
      <c r="B27" s="63" t="s">
        <v>124</v>
      </c>
      <c r="C27" s="302">
        <v>-124179302</v>
      </c>
      <c r="D27" s="294">
        <v>-144395114</v>
      </c>
    </row>
    <row r="28" spans="1:4" ht="12.75">
      <c r="A28" s="113" t="s">
        <v>43</v>
      </c>
      <c r="B28" s="63" t="s">
        <v>144</v>
      </c>
      <c r="C28" s="125"/>
      <c r="D28" s="294">
        <v>5493717</v>
      </c>
    </row>
    <row r="29" spans="1:4" ht="12.75">
      <c r="A29" s="113" t="s">
        <v>48</v>
      </c>
      <c r="B29" s="63" t="s">
        <v>145</v>
      </c>
      <c r="C29" s="125"/>
      <c r="D29" s="294"/>
    </row>
    <row r="30" spans="1:4" ht="12.75">
      <c r="A30" s="113" t="s">
        <v>49</v>
      </c>
      <c r="B30" s="63" t="s">
        <v>125</v>
      </c>
      <c r="C30" s="127"/>
      <c r="D30" s="303"/>
    </row>
    <row r="31" spans="1:4" ht="12.75">
      <c r="A31" s="113"/>
      <c r="B31" s="112"/>
      <c r="C31" s="127"/>
      <c r="D31" s="303"/>
    </row>
    <row r="32" spans="1:4" ht="12.75">
      <c r="A32" s="113"/>
      <c r="B32" s="112" t="s">
        <v>150</v>
      </c>
      <c r="C32" s="126">
        <f>C27</f>
        <v>-124179302</v>
      </c>
      <c r="D32" s="301">
        <f>D27+D28</f>
        <v>-138901397</v>
      </c>
    </row>
    <row r="33" spans="1:4" ht="12.75">
      <c r="A33" s="113"/>
      <c r="B33" s="63"/>
      <c r="C33" s="125"/>
      <c r="D33" s="294"/>
    </row>
    <row r="34" spans="1:6" ht="12.75">
      <c r="A34" s="111" t="s">
        <v>5</v>
      </c>
      <c r="B34" s="112" t="s">
        <v>126</v>
      </c>
      <c r="C34" s="125"/>
      <c r="D34" s="294"/>
      <c r="F34" s="46"/>
    </row>
    <row r="35" spans="1:8" ht="12.75">
      <c r="A35" s="113"/>
      <c r="B35" s="63"/>
      <c r="C35" s="125"/>
      <c r="D35" s="294"/>
      <c r="H35" s="82"/>
    </row>
    <row r="36" spans="1:8" ht="12.75">
      <c r="A36" s="113" t="s">
        <v>41</v>
      </c>
      <c r="B36" s="63" t="s">
        <v>127</v>
      </c>
      <c r="C36" s="125"/>
      <c r="D36" s="294"/>
      <c r="F36" s="46"/>
      <c r="H36" s="82"/>
    </row>
    <row r="37" spans="1:8" ht="12.75">
      <c r="A37" s="113" t="s">
        <v>42</v>
      </c>
      <c r="B37" s="63" t="s">
        <v>128</v>
      </c>
      <c r="C37" s="297">
        <v>174062738</v>
      </c>
      <c r="D37" s="294">
        <v>38423778</v>
      </c>
      <c r="H37" s="82"/>
    </row>
    <row r="38" spans="1:4" ht="12.75">
      <c r="A38" s="113" t="s">
        <v>43</v>
      </c>
      <c r="B38" s="63" t="s">
        <v>129</v>
      </c>
      <c r="C38" s="125"/>
      <c r="D38" s="294"/>
    </row>
    <row r="39" spans="1:4" ht="12.75">
      <c r="A39" s="113" t="s">
        <v>48</v>
      </c>
      <c r="B39" s="63" t="s">
        <v>130</v>
      </c>
      <c r="C39" s="125"/>
      <c r="D39" s="294"/>
    </row>
    <row r="40" spans="1:4" ht="12.75">
      <c r="A40" s="113"/>
      <c r="B40" s="63"/>
      <c r="C40" s="125"/>
      <c r="D40" s="294"/>
    </row>
    <row r="41" spans="1:4" ht="12.75">
      <c r="A41" s="113"/>
      <c r="B41" s="112" t="s">
        <v>151</v>
      </c>
      <c r="C41" s="126">
        <f>C37</f>
        <v>174062738</v>
      </c>
      <c r="D41" s="301">
        <f>D37</f>
        <v>38423778</v>
      </c>
    </row>
    <row r="42" spans="1:4" ht="12.75">
      <c r="A42" s="113"/>
      <c r="B42" s="63"/>
      <c r="C42" s="128"/>
      <c r="D42" s="300"/>
    </row>
    <row r="43" spans="1:6" ht="12.75">
      <c r="A43" s="111" t="s">
        <v>131</v>
      </c>
      <c r="B43" s="112" t="s">
        <v>133</v>
      </c>
      <c r="C43" s="125">
        <f>C22+C32+C41</f>
        <v>-3271474</v>
      </c>
      <c r="D43" s="294">
        <f>D22+D32+D41</f>
        <v>13174543.459999993</v>
      </c>
      <c r="F43" s="173"/>
    </row>
    <row r="44" spans="1:8" ht="12.75">
      <c r="A44" s="111"/>
      <c r="B44" s="112"/>
      <c r="C44" s="125"/>
      <c r="D44" s="294"/>
      <c r="H44" s="82"/>
    </row>
    <row r="45" spans="1:8" ht="12.75">
      <c r="A45" s="111" t="s">
        <v>132</v>
      </c>
      <c r="B45" s="112" t="s">
        <v>146</v>
      </c>
      <c r="C45" s="291">
        <v>33528790.89</v>
      </c>
      <c r="D45" s="294">
        <v>20354249</v>
      </c>
      <c r="F45" s="46"/>
      <c r="H45" s="46"/>
    </row>
    <row r="46" spans="1:4" ht="12.75">
      <c r="A46" s="113"/>
      <c r="B46" s="63"/>
      <c r="C46" s="125"/>
      <c r="D46" s="294"/>
    </row>
    <row r="47" spans="1:8" ht="12.75">
      <c r="A47" s="111" t="s">
        <v>134</v>
      </c>
      <c r="B47" s="112" t="s">
        <v>147</v>
      </c>
      <c r="C47" s="212">
        <v>30257316</v>
      </c>
      <c r="D47" s="294">
        <v>33528790.89</v>
      </c>
      <c r="H47" s="46"/>
    </row>
    <row r="48" spans="1:4" ht="12.75">
      <c r="A48" s="111"/>
      <c r="B48" s="112"/>
      <c r="C48" s="128"/>
      <c r="D48" s="300"/>
    </row>
    <row r="49" spans="1:8" ht="13.5" thickBot="1">
      <c r="A49" s="122"/>
      <c r="B49" s="123"/>
      <c r="C49" s="129"/>
      <c r="D49" s="304"/>
      <c r="H49" s="46"/>
    </row>
    <row r="51" ht="12.75">
      <c r="F51" s="56"/>
    </row>
    <row r="52" spans="3:8" ht="12.75">
      <c r="C52" s="56"/>
      <c r="F52" s="56"/>
      <c r="H52" s="82"/>
    </row>
    <row r="53" spans="3:8" ht="12.75">
      <c r="C53" s="56"/>
      <c r="F53" s="56"/>
      <c r="H53" s="82"/>
    </row>
    <row r="54" spans="3:8" ht="12.75">
      <c r="C54" s="46"/>
      <c r="H54" s="45"/>
    </row>
    <row r="57" ht="12.75">
      <c r="C57" s="46"/>
    </row>
    <row r="58" spans="3:4" ht="12.75">
      <c r="C58" s="46"/>
      <c r="D58" s="46"/>
    </row>
    <row r="59" ht="12.75">
      <c r="C59" s="46"/>
    </row>
    <row r="61" ht="12.75">
      <c r="C61" s="46"/>
    </row>
  </sheetData>
  <sheetProtection password="E6D9" sheet="1"/>
  <mergeCells count="3">
    <mergeCell ref="B2:D2"/>
    <mergeCell ref="A4:A5"/>
    <mergeCell ref="B4:B5"/>
  </mergeCells>
  <printOptions/>
  <pageMargins left="0.24" right="0.48" top="1" bottom="0.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:G53"/>
    </sheetView>
  </sheetViews>
  <sheetFormatPr defaultColWidth="9.140625" defaultRowHeight="12.75"/>
  <cols>
    <col min="4" max="4" width="14.421875" style="0" customWidth="1"/>
    <col min="5" max="5" width="15.421875" style="0" customWidth="1"/>
    <col min="6" max="6" width="14.421875" style="0" customWidth="1"/>
    <col min="7" max="7" width="13.7109375" style="0" customWidth="1"/>
  </cols>
  <sheetData>
    <row r="1" ht="15">
      <c r="B1" s="336" t="s">
        <v>270</v>
      </c>
    </row>
    <row r="2" ht="12.75">
      <c r="B2" s="337" t="s">
        <v>271</v>
      </c>
    </row>
    <row r="3" ht="12.75">
      <c r="B3" s="337"/>
    </row>
    <row r="4" spans="2:7" ht="15.75">
      <c r="B4" s="338" t="s">
        <v>254</v>
      </c>
      <c r="C4" s="338"/>
      <c r="D4" s="338"/>
      <c r="E4" s="338"/>
      <c r="F4" s="338"/>
      <c r="G4" s="338"/>
    </row>
    <row r="6" spans="1:7" ht="12.75">
      <c r="A6" s="339" t="s">
        <v>255</v>
      </c>
      <c r="B6" s="339" t="s">
        <v>256</v>
      </c>
      <c r="C6" s="339" t="s">
        <v>257</v>
      </c>
      <c r="D6" s="340" t="s">
        <v>258</v>
      </c>
      <c r="E6" s="339" t="s">
        <v>259</v>
      </c>
      <c r="F6" s="339" t="s">
        <v>260</v>
      </c>
      <c r="G6" s="340" t="s">
        <v>258</v>
      </c>
    </row>
    <row r="7" spans="1:7" ht="12.75">
      <c r="A7" s="341"/>
      <c r="B7" s="341"/>
      <c r="C7" s="341"/>
      <c r="D7" s="342">
        <v>41275</v>
      </c>
      <c r="E7" s="341"/>
      <c r="F7" s="341"/>
      <c r="G7" s="342">
        <v>41639</v>
      </c>
    </row>
    <row r="8" spans="1:7" ht="12.75">
      <c r="A8" s="343">
        <v>1</v>
      </c>
      <c r="B8" s="344" t="s">
        <v>113</v>
      </c>
      <c r="C8" s="343"/>
      <c r="D8" s="345">
        <v>22700000</v>
      </c>
      <c r="E8" s="345">
        <v>0</v>
      </c>
      <c r="F8" s="345">
        <v>0</v>
      </c>
      <c r="G8" s="345">
        <f aca="true" t="shared" si="0" ref="G8:G14">D8+E8-F8</f>
        <v>22700000</v>
      </c>
    </row>
    <row r="9" spans="1:7" ht="12.75">
      <c r="A9" s="343">
        <v>2</v>
      </c>
      <c r="B9" s="346" t="s">
        <v>261</v>
      </c>
      <c r="C9" s="343"/>
      <c r="D9" s="345">
        <v>544018960.9900001</v>
      </c>
      <c r="E9" s="345">
        <v>103262764.94</v>
      </c>
      <c r="F9" s="345"/>
      <c r="G9" s="345">
        <f t="shared" si="0"/>
        <v>647281725.9300001</v>
      </c>
    </row>
    <row r="10" spans="1:7" ht="12.75">
      <c r="A10" s="343">
        <v>3</v>
      </c>
      <c r="B10" s="344" t="s">
        <v>262</v>
      </c>
      <c r="C10" s="343"/>
      <c r="D10" s="345">
        <v>26813744.199999996</v>
      </c>
      <c r="E10" s="345">
        <v>4437268.67</v>
      </c>
      <c r="F10" s="345"/>
      <c r="G10" s="345">
        <f t="shared" si="0"/>
        <v>31251012.869999997</v>
      </c>
    </row>
    <row r="11" spans="1:7" ht="12.75">
      <c r="A11" s="343">
        <v>4</v>
      </c>
      <c r="B11" s="344" t="s">
        <v>263</v>
      </c>
      <c r="C11" s="343"/>
      <c r="D11" s="345">
        <v>12395900</v>
      </c>
      <c r="E11" s="345">
        <v>0</v>
      </c>
      <c r="F11" s="345"/>
      <c r="G11" s="345">
        <f t="shared" si="0"/>
        <v>12395900</v>
      </c>
    </row>
    <row r="12" spans="1:7" ht="12.75">
      <c r="A12" s="343">
        <v>5</v>
      </c>
      <c r="B12" s="344" t="s">
        <v>264</v>
      </c>
      <c r="C12" s="343"/>
      <c r="D12" s="345">
        <v>35218811.400000006</v>
      </c>
      <c r="E12" s="345">
        <v>3392886.48</v>
      </c>
      <c r="F12" s="345"/>
      <c r="G12" s="345">
        <f t="shared" si="0"/>
        <v>38611697.88</v>
      </c>
    </row>
    <row r="13" spans="1:7" ht="12.75">
      <c r="A13" s="343">
        <v>6</v>
      </c>
      <c r="B13" s="344" t="s">
        <v>265</v>
      </c>
      <c r="C13" s="343"/>
      <c r="D13" s="345">
        <v>58613189.02999999</v>
      </c>
      <c r="E13" s="345">
        <v>13086382.003333336</v>
      </c>
      <c r="F13" s="345">
        <v>4158.67</v>
      </c>
      <c r="G13" s="345">
        <f t="shared" si="0"/>
        <v>71695412.36333331</v>
      </c>
    </row>
    <row r="14" spans="1:7" ht="12.75">
      <c r="A14" s="343">
        <v>7</v>
      </c>
      <c r="B14" s="347" t="s">
        <v>266</v>
      </c>
      <c r="C14" s="348"/>
      <c r="D14" s="349">
        <v>14220724.67</v>
      </c>
      <c r="E14" s="349">
        <v>0</v>
      </c>
      <c r="F14" s="349"/>
      <c r="G14" s="345">
        <f t="shared" si="0"/>
        <v>14220724.67</v>
      </c>
    </row>
    <row r="15" spans="1:7" ht="12.75">
      <c r="A15" s="343">
        <v>8</v>
      </c>
      <c r="B15" s="347"/>
      <c r="C15" s="348"/>
      <c r="D15" s="349"/>
      <c r="E15" s="349"/>
      <c r="F15" s="349"/>
      <c r="G15" s="349"/>
    </row>
    <row r="16" spans="1:7" ht="13.5" thickBot="1">
      <c r="A16" s="343">
        <v>9</v>
      </c>
      <c r="B16" s="350"/>
      <c r="C16" s="351"/>
      <c r="D16" s="352"/>
      <c r="E16" s="352"/>
      <c r="F16" s="352"/>
      <c r="G16" s="352">
        <f>D16+E16-F16</f>
        <v>0</v>
      </c>
    </row>
    <row r="17" spans="1:7" ht="13.5" thickBot="1">
      <c r="A17" s="353"/>
      <c r="B17" s="354" t="s">
        <v>267</v>
      </c>
      <c r="C17" s="355"/>
      <c r="D17" s="356">
        <f>SUM(D8:D16)</f>
        <v>713981330.2900001</v>
      </c>
      <c r="E17" s="356">
        <f>SUM(E8:E16)</f>
        <v>124179302.09333333</v>
      </c>
      <c r="F17" s="356">
        <f>SUM(F8:F16)</f>
        <v>4158.67</v>
      </c>
      <c r="G17" s="357">
        <f>SUM(G8:G16)</f>
        <v>838156473.7133334</v>
      </c>
    </row>
    <row r="20" spans="2:7" ht="15.75">
      <c r="B20" s="338" t="s">
        <v>268</v>
      </c>
      <c r="C20" s="338"/>
      <c r="D20" s="338"/>
      <c r="E20" s="338"/>
      <c r="F20" s="338"/>
      <c r="G20" s="338"/>
    </row>
    <row r="22" spans="1:7" ht="12.75">
      <c r="A22" s="339" t="s">
        <v>255</v>
      </c>
      <c r="B22" s="339" t="s">
        <v>256</v>
      </c>
      <c r="C22" s="339" t="s">
        <v>257</v>
      </c>
      <c r="D22" s="340" t="s">
        <v>258</v>
      </c>
      <c r="E22" s="339" t="s">
        <v>259</v>
      </c>
      <c r="F22" s="339" t="s">
        <v>260</v>
      </c>
      <c r="G22" s="340" t="s">
        <v>258</v>
      </c>
    </row>
    <row r="23" spans="1:7" ht="12.75">
      <c r="A23" s="341"/>
      <c r="B23" s="341"/>
      <c r="C23" s="341"/>
      <c r="D23" s="342">
        <v>41275</v>
      </c>
      <c r="E23" s="341"/>
      <c r="F23" s="341"/>
      <c r="G23" s="342">
        <v>41639</v>
      </c>
    </row>
    <row r="24" spans="1:7" ht="12.75">
      <c r="A24" s="343">
        <v>1</v>
      </c>
      <c r="B24" s="344" t="s">
        <v>113</v>
      </c>
      <c r="C24" s="343"/>
      <c r="D24" s="345">
        <v>0</v>
      </c>
      <c r="E24" s="345">
        <v>0</v>
      </c>
      <c r="F24" s="345">
        <v>0</v>
      </c>
      <c r="G24" s="345">
        <f aca="true" t="shared" si="1" ref="G24:G30">D24+E24-F24</f>
        <v>0</v>
      </c>
    </row>
    <row r="25" spans="1:7" ht="12.75">
      <c r="A25" s="343">
        <v>2</v>
      </c>
      <c r="B25" s="346" t="s">
        <v>261</v>
      </c>
      <c r="C25" s="343"/>
      <c r="D25" s="345">
        <v>31460679.34329202</v>
      </c>
      <c r="E25" s="345">
        <v>26538287.0150854</v>
      </c>
      <c r="F25" s="345">
        <v>0</v>
      </c>
      <c r="G25" s="345">
        <f t="shared" si="1"/>
        <v>57998966.35837742</v>
      </c>
    </row>
    <row r="26" spans="1:7" ht="12.75">
      <c r="A26" s="343">
        <v>3</v>
      </c>
      <c r="B26" s="344" t="s">
        <v>262</v>
      </c>
      <c r="C26" s="343"/>
      <c r="D26" s="345">
        <v>7209212.531955198</v>
      </c>
      <c r="E26" s="345">
        <v>3990783.8614422935</v>
      </c>
      <c r="F26" s="345">
        <v>0</v>
      </c>
      <c r="G26" s="345">
        <f t="shared" si="1"/>
        <v>11199996.393397491</v>
      </c>
    </row>
    <row r="27" spans="1:7" ht="12.75">
      <c r="A27" s="343">
        <v>4</v>
      </c>
      <c r="B27" s="344" t="s">
        <v>263</v>
      </c>
      <c r="C27" s="343"/>
      <c r="D27" s="345">
        <v>6024230.773333333</v>
      </c>
      <c r="E27" s="345">
        <v>1274333.8453333336</v>
      </c>
      <c r="F27" s="345">
        <v>0</v>
      </c>
      <c r="G27" s="345">
        <f t="shared" si="1"/>
        <v>7298564.6186666675</v>
      </c>
    </row>
    <row r="28" spans="1:7" ht="12.75">
      <c r="A28" s="343">
        <v>5</v>
      </c>
      <c r="B28" s="344" t="s">
        <v>264</v>
      </c>
      <c r="C28" s="343"/>
      <c r="D28" s="345">
        <v>17873037.98126369</v>
      </c>
      <c r="E28" s="345">
        <v>4650660.237392411</v>
      </c>
      <c r="F28" s="345">
        <v>0</v>
      </c>
      <c r="G28" s="345">
        <f t="shared" si="1"/>
        <v>22523698.2186561</v>
      </c>
    </row>
    <row r="29" spans="1:7" ht="12.75">
      <c r="A29" s="343">
        <v>6</v>
      </c>
      <c r="B29" s="344" t="s">
        <v>265</v>
      </c>
      <c r="C29" s="343"/>
      <c r="D29" s="345">
        <v>12745464.107858958</v>
      </c>
      <c r="E29" s="345">
        <v>9907076.613164049</v>
      </c>
      <c r="F29" s="345">
        <v>4158.67</v>
      </c>
      <c r="G29" s="345">
        <f t="shared" si="1"/>
        <v>22648382.051023006</v>
      </c>
    </row>
    <row r="30" spans="1:7" ht="12.75">
      <c r="A30" s="343">
        <v>7</v>
      </c>
      <c r="B30" s="358" t="s">
        <v>266</v>
      </c>
      <c r="C30" s="343"/>
      <c r="D30" s="345">
        <v>11451083.01122069</v>
      </c>
      <c r="E30" s="345">
        <v>553928.3317558612</v>
      </c>
      <c r="F30" s="345"/>
      <c r="G30" s="345">
        <f t="shared" si="1"/>
        <v>12005011.342976552</v>
      </c>
    </row>
    <row r="31" spans="1:7" ht="12.75">
      <c r="A31" s="343">
        <v>8</v>
      </c>
      <c r="B31" s="347"/>
      <c r="C31" s="343"/>
      <c r="D31" s="345"/>
      <c r="E31" s="345"/>
      <c r="F31" s="345"/>
      <c r="G31" s="345"/>
    </row>
    <row r="32" spans="1:7" ht="13.5" thickBot="1">
      <c r="A32" s="343">
        <v>9</v>
      </c>
      <c r="B32" s="350"/>
      <c r="C32" s="351"/>
      <c r="D32" s="352"/>
      <c r="E32" s="352"/>
      <c r="F32" s="352"/>
      <c r="G32" s="352">
        <f>D32+E32-F32</f>
        <v>0</v>
      </c>
    </row>
    <row r="33" spans="1:7" ht="13.5" thickBot="1">
      <c r="A33" s="353"/>
      <c r="B33" s="354" t="s">
        <v>267</v>
      </c>
      <c r="C33" s="355"/>
      <c r="D33" s="356">
        <f>SUM(D24:D32)</f>
        <v>86763707.7489239</v>
      </c>
      <c r="E33" s="356">
        <f>SUM(E24:E32)</f>
        <v>46915069.904173344</v>
      </c>
      <c r="F33" s="356">
        <f>SUM(F24:F32)</f>
        <v>4158.67</v>
      </c>
      <c r="G33" s="357">
        <f>SUM(G24:G32)</f>
        <v>133674618.98309724</v>
      </c>
    </row>
    <row r="34" ht="12.75">
      <c r="G34" s="359"/>
    </row>
    <row r="36" spans="2:7" ht="15.75">
      <c r="B36" s="338" t="s">
        <v>269</v>
      </c>
      <c r="C36" s="338"/>
      <c r="D36" s="338"/>
      <c r="E36" s="338"/>
      <c r="F36" s="338"/>
      <c r="G36" s="338"/>
    </row>
    <row r="38" spans="1:7" ht="12.75">
      <c r="A38" s="339" t="s">
        <v>255</v>
      </c>
      <c r="B38" s="339" t="s">
        <v>256</v>
      </c>
      <c r="C38" s="339" t="s">
        <v>257</v>
      </c>
      <c r="D38" s="340" t="s">
        <v>258</v>
      </c>
      <c r="E38" s="339" t="s">
        <v>259</v>
      </c>
      <c r="F38" s="339" t="s">
        <v>260</v>
      </c>
      <c r="G38" s="340" t="s">
        <v>258</v>
      </c>
    </row>
    <row r="39" spans="1:7" ht="12.75">
      <c r="A39" s="341"/>
      <c r="B39" s="341"/>
      <c r="C39" s="341"/>
      <c r="D39" s="342">
        <v>41275</v>
      </c>
      <c r="E39" s="341"/>
      <c r="F39" s="341"/>
      <c r="G39" s="342">
        <v>41639</v>
      </c>
    </row>
    <row r="40" spans="1:7" ht="12.75">
      <c r="A40" s="343">
        <v>1</v>
      </c>
      <c r="B40" s="346" t="s">
        <v>113</v>
      </c>
      <c r="C40" s="343"/>
      <c r="D40" s="345">
        <f aca="true" t="shared" si="2" ref="D40:F47">D8-D24</f>
        <v>22700000</v>
      </c>
      <c r="E40" s="345">
        <f t="shared" si="2"/>
        <v>0</v>
      </c>
      <c r="F40" s="345">
        <f t="shared" si="2"/>
        <v>0</v>
      </c>
      <c r="G40" s="345">
        <f aca="true" t="shared" si="3" ref="G40:G48">D40+E40-F40</f>
        <v>22700000</v>
      </c>
    </row>
    <row r="41" spans="1:7" ht="12.75">
      <c r="A41" s="343">
        <v>2</v>
      </c>
      <c r="B41" s="344" t="s">
        <v>261</v>
      </c>
      <c r="C41" s="343"/>
      <c r="D41" s="345">
        <f t="shared" si="2"/>
        <v>512558281.64670813</v>
      </c>
      <c r="E41" s="345">
        <f t="shared" si="2"/>
        <v>76724477.9249146</v>
      </c>
      <c r="F41" s="345">
        <f t="shared" si="2"/>
        <v>0</v>
      </c>
      <c r="G41" s="345">
        <f t="shared" si="3"/>
        <v>589282759.5716227</v>
      </c>
    </row>
    <row r="42" spans="1:7" ht="12.75">
      <c r="A42" s="343">
        <v>3</v>
      </c>
      <c r="B42" s="344" t="s">
        <v>262</v>
      </c>
      <c r="C42" s="343"/>
      <c r="D42" s="345">
        <f t="shared" si="2"/>
        <v>19604531.668044798</v>
      </c>
      <c r="E42" s="345">
        <f t="shared" si="2"/>
        <v>446484.8085577064</v>
      </c>
      <c r="F42" s="345">
        <f t="shared" si="2"/>
        <v>0</v>
      </c>
      <c r="G42" s="345">
        <f t="shared" si="3"/>
        <v>20051016.476602506</v>
      </c>
    </row>
    <row r="43" spans="1:7" ht="12.75">
      <c r="A43" s="343">
        <v>4</v>
      </c>
      <c r="B43" s="344" t="s">
        <v>263</v>
      </c>
      <c r="C43" s="343"/>
      <c r="D43" s="345">
        <f t="shared" si="2"/>
        <v>6371669.226666667</v>
      </c>
      <c r="E43" s="345">
        <f t="shared" si="2"/>
        <v>-1274333.8453333336</v>
      </c>
      <c r="F43" s="345">
        <f t="shared" si="2"/>
        <v>0</v>
      </c>
      <c r="G43" s="345">
        <f t="shared" si="3"/>
        <v>5097335.3813333325</v>
      </c>
    </row>
    <row r="44" spans="1:7" ht="12.75">
      <c r="A44" s="343">
        <v>5</v>
      </c>
      <c r="B44" s="344" t="s">
        <v>264</v>
      </c>
      <c r="C44" s="343"/>
      <c r="D44" s="345">
        <f t="shared" si="2"/>
        <v>17345773.418736316</v>
      </c>
      <c r="E44" s="345">
        <f t="shared" si="2"/>
        <v>-1257773.7573924107</v>
      </c>
      <c r="F44" s="345">
        <f t="shared" si="2"/>
        <v>0</v>
      </c>
      <c r="G44" s="345">
        <f t="shared" si="3"/>
        <v>16087999.661343906</v>
      </c>
    </row>
    <row r="45" spans="1:7" ht="12.75">
      <c r="A45" s="343">
        <v>6</v>
      </c>
      <c r="B45" s="344" t="s">
        <v>265</v>
      </c>
      <c r="C45" s="343"/>
      <c r="D45" s="345">
        <f t="shared" si="2"/>
        <v>45867724.92214103</v>
      </c>
      <c r="E45" s="345">
        <f t="shared" si="2"/>
        <v>3179305.390169287</v>
      </c>
      <c r="F45" s="345">
        <f t="shared" si="2"/>
        <v>0</v>
      </c>
      <c r="G45" s="345">
        <f t="shared" si="3"/>
        <v>49047030.312310316</v>
      </c>
    </row>
    <row r="46" spans="1:7" ht="12.75">
      <c r="A46" s="343">
        <v>7</v>
      </c>
      <c r="B46" s="358" t="s">
        <v>266</v>
      </c>
      <c r="C46" s="343"/>
      <c r="D46" s="345">
        <f t="shared" si="2"/>
        <v>2769641.65877931</v>
      </c>
      <c r="E46" s="345">
        <f t="shared" si="2"/>
        <v>-553928.3317558612</v>
      </c>
      <c r="F46" s="345">
        <f t="shared" si="2"/>
        <v>0</v>
      </c>
      <c r="G46" s="345">
        <f t="shared" si="3"/>
        <v>2215713.327023449</v>
      </c>
    </row>
    <row r="47" spans="1:7" ht="12.75">
      <c r="A47" s="343">
        <v>8</v>
      </c>
      <c r="B47" s="347"/>
      <c r="C47" s="343"/>
      <c r="D47" s="345">
        <f t="shared" si="2"/>
        <v>0</v>
      </c>
      <c r="E47" s="345">
        <f t="shared" si="2"/>
        <v>0</v>
      </c>
      <c r="F47" s="345">
        <f t="shared" si="2"/>
        <v>0</v>
      </c>
      <c r="G47" s="345">
        <f t="shared" si="3"/>
        <v>0</v>
      </c>
    </row>
    <row r="48" spans="1:7" ht="13.5" thickBot="1">
      <c r="A48" s="343">
        <v>9</v>
      </c>
      <c r="B48" s="350"/>
      <c r="C48" s="351"/>
      <c r="D48" s="352"/>
      <c r="E48" s="352"/>
      <c r="F48" s="352"/>
      <c r="G48" s="352">
        <f t="shared" si="3"/>
        <v>0</v>
      </c>
    </row>
    <row r="49" spans="1:7" ht="13.5" thickBot="1">
      <c r="A49" s="353"/>
      <c r="B49" s="354" t="s">
        <v>267</v>
      </c>
      <c r="C49" s="355"/>
      <c r="D49" s="356">
        <f>SUM(D40:D48)</f>
        <v>627217622.5410763</v>
      </c>
      <c r="E49" s="356">
        <f>SUM(E40:E48)</f>
        <v>77264232.18915999</v>
      </c>
      <c r="F49" s="356">
        <f>SUM(F40:F48)</f>
        <v>0</v>
      </c>
      <c r="G49" s="357">
        <f>SUM(G40:G48)</f>
        <v>704481854.7302364</v>
      </c>
    </row>
    <row r="50" spans="1:7" ht="12.75">
      <c r="A50" s="14"/>
      <c r="B50" s="14"/>
      <c r="C50" s="14"/>
      <c r="D50" s="14"/>
      <c r="E50" s="14"/>
      <c r="F50" s="360"/>
      <c r="G50" s="361"/>
    </row>
    <row r="51" spans="4:7" ht="12.75">
      <c r="D51" s="33"/>
      <c r="G51" s="33"/>
    </row>
    <row r="52" spans="4:7" ht="12.75">
      <c r="D52" s="33"/>
      <c r="G52" s="33"/>
    </row>
    <row r="53" spans="5:7" ht="15.75">
      <c r="E53" s="362"/>
      <c r="F53" s="362"/>
      <c r="G53" s="36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L4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140625" style="0" customWidth="1"/>
    <col min="2" max="2" width="32.421875" style="0" customWidth="1"/>
    <col min="3" max="3" width="12.7109375" style="0" customWidth="1"/>
    <col min="4" max="4" width="11.00390625" style="0" customWidth="1"/>
    <col min="5" max="5" width="12.28125" style="0" customWidth="1"/>
    <col min="6" max="7" width="14.00390625" style="0" customWidth="1"/>
    <col min="8" max="8" width="17.7109375" style="0" customWidth="1"/>
    <col min="9" max="9" width="19.57421875" style="0" customWidth="1"/>
    <col min="12" max="12" width="15.421875" style="0" bestFit="1" customWidth="1"/>
    <col min="13" max="13" width="17.00390625" style="0" bestFit="1" customWidth="1"/>
  </cols>
  <sheetData>
    <row r="2" spans="1:9" ht="18.75" customHeight="1" thickBot="1">
      <c r="A2" s="42"/>
      <c r="B2" s="332" t="s">
        <v>171</v>
      </c>
      <c r="C2" s="332"/>
      <c r="D2" s="332"/>
      <c r="E2" s="332"/>
      <c r="F2" s="332"/>
      <c r="G2" s="332"/>
      <c r="H2" s="332"/>
      <c r="I2" s="42"/>
    </row>
    <row r="3" ht="13.5" thickTop="1"/>
    <row r="4" spans="1:9" ht="12.75">
      <c r="A4" s="333" t="s">
        <v>79</v>
      </c>
      <c r="B4" s="333" t="s">
        <v>155</v>
      </c>
      <c r="C4" s="139" t="s">
        <v>65</v>
      </c>
      <c r="D4" s="139" t="s">
        <v>157</v>
      </c>
      <c r="E4" s="138" t="s">
        <v>159</v>
      </c>
      <c r="F4" s="139" t="s">
        <v>160</v>
      </c>
      <c r="G4" s="139" t="s">
        <v>164</v>
      </c>
      <c r="H4" s="138" t="s">
        <v>186</v>
      </c>
      <c r="I4" s="138" t="s">
        <v>161</v>
      </c>
    </row>
    <row r="5" spans="1:9" ht="12.75">
      <c r="A5" s="334"/>
      <c r="B5" s="334"/>
      <c r="C5" s="141" t="s">
        <v>156</v>
      </c>
      <c r="D5" s="141" t="s">
        <v>158</v>
      </c>
      <c r="E5" s="140" t="s">
        <v>168</v>
      </c>
      <c r="F5" s="141" t="s">
        <v>165</v>
      </c>
      <c r="G5" s="141" t="s">
        <v>163</v>
      </c>
      <c r="H5" s="140" t="s">
        <v>169</v>
      </c>
      <c r="I5" s="141"/>
    </row>
    <row r="6" spans="1:9" ht="12.75">
      <c r="A6" s="335"/>
      <c r="B6" s="335"/>
      <c r="C6" s="143"/>
      <c r="D6" s="143"/>
      <c r="E6" s="142" t="s">
        <v>167</v>
      </c>
      <c r="F6" s="143" t="s">
        <v>166</v>
      </c>
      <c r="G6" s="143" t="s">
        <v>162</v>
      </c>
      <c r="H6" s="142" t="s">
        <v>170</v>
      </c>
      <c r="I6" s="143"/>
    </row>
    <row r="7" spans="1:9" ht="12.75">
      <c r="A7" s="43">
        <v>1</v>
      </c>
      <c r="B7" s="131" t="s">
        <v>182</v>
      </c>
      <c r="C7" s="148">
        <v>100000</v>
      </c>
      <c r="D7" s="146" t="s">
        <v>183</v>
      </c>
      <c r="E7" s="146" t="s">
        <v>184</v>
      </c>
      <c r="F7" s="149">
        <v>5000</v>
      </c>
      <c r="G7" s="146" t="s">
        <v>184</v>
      </c>
      <c r="H7" s="147">
        <v>76386113</v>
      </c>
      <c r="I7" s="147">
        <f>H7+F7+C7</f>
        <v>76491113</v>
      </c>
    </row>
    <row r="8" spans="1:9" ht="12.75">
      <c r="A8" s="44">
        <v>2</v>
      </c>
      <c r="B8" s="130" t="s">
        <v>174</v>
      </c>
      <c r="C8" s="130"/>
      <c r="D8" s="130"/>
      <c r="E8" s="130"/>
      <c r="F8" s="130"/>
      <c r="G8" s="130"/>
      <c r="H8" s="133"/>
      <c r="I8" s="133"/>
    </row>
    <row r="9" spans="1:9" ht="12.75">
      <c r="A9" s="44"/>
      <c r="B9" s="130" t="s">
        <v>175</v>
      </c>
      <c r="C9" s="54">
        <v>0</v>
      </c>
      <c r="D9" s="54">
        <v>0</v>
      </c>
      <c r="E9" s="54">
        <v>0</v>
      </c>
      <c r="F9" s="132">
        <v>0</v>
      </c>
      <c r="G9" s="54" t="s">
        <v>184</v>
      </c>
      <c r="H9" s="133">
        <v>0</v>
      </c>
      <c r="I9" s="133">
        <v>0</v>
      </c>
    </row>
    <row r="10" spans="1:9" ht="12.75">
      <c r="A10" s="44">
        <v>3</v>
      </c>
      <c r="B10" s="130" t="s">
        <v>172</v>
      </c>
      <c r="C10" s="130"/>
      <c r="D10" s="130"/>
      <c r="E10" s="130"/>
      <c r="F10" s="130"/>
      <c r="G10" s="130"/>
      <c r="H10" s="133"/>
      <c r="I10" s="133"/>
    </row>
    <row r="11" spans="1:9" ht="12.75">
      <c r="A11" s="44"/>
      <c r="B11" s="130" t="s">
        <v>176</v>
      </c>
      <c r="C11" s="54">
        <v>0</v>
      </c>
      <c r="D11" s="54">
        <v>0</v>
      </c>
      <c r="E11" s="54">
        <v>0</v>
      </c>
      <c r="F11" s="132">
        <v>0</v>
      </c>
      <c r="G11" s="54" t="s">
        <v>184</v>
      </c>
      <c r="H11" s="133">
        <v>0</v>
      </c>
      <c r="I11" s="133">
        <v>0</v>
      </c>
    </row>
    <row r="12" spans="1:9" ht="12.75">
      <c r="A12" s="44"/>
      <c r="B12" s="130" t="s">
        <v>177</v>
      </c>
      <c r="C12" s="130"/>
      <c r="D12" s="130"/>
      <c r="E12" s="130"/>
      <c r="F12" s="130"/>
      <c r="G12" s="130"/>
      <c r="H12" s="133"/>
      <c r="I12" s="133"/>
    </row>
    <row r="13" spans="1:12" ht="12.75">
      <c r="A13" s="44">
        <v>4</v>
      </c>
      <c r="B13" s="130" t="s">
        <v>179</v>
      </c>
      <c r="C13" s="130"/>
      <c r="D13" s="130"/>
      <c r="E13" s="130"/>
      <c r="F13" s="130"/>
      <c r="G13" s="130"/>
      <c r="H13" s="133"/>
      <c r="I13" s="133"/>
      <c r="L13" s="56"/>
    </row>
    <row r="14" spans="1:9" ht="12.75">
      <c r="A14" s="44"/>
      <c r="B14" s="130" t="s">
        <v>178</v>
      </c>
      <c r="C14" s="54">
        <v>0</v>
      </c>
      <c r="D14" s="54">
        <v>0</v>
      </c>
      <c r="E14" s="54">
        <v>0</v>
      </c>
      <c r="F14" s="132">
        <v>0</v>
      </c>
      <c r="G14" s="54">
        <v>0</v>
      </c>
      <c r="H14" s="134">
        <v>21065733</v>
      </c>
      <c r="I14" s="134">
        <v>21065733</v>
      </c>
    </row>
    <row r="15" spans="1:9" ht="12.75">
      <c r="A15" s="44">
        <v>5</v>
      </c>
      <c r="B15" s="130" t="s">
        <v>173</v>
      </c>
      <c r="C15" s="54">
        <v>0</v>
      </c>
      <c r="D15" s="54">
        <v>0</v>
      </c>
      <c r="E15" s="54">
        <v>0</v>
      </c>
      <c r="F15" s="132">
        <v>0</v>
      </c>
      <c r="G15" s="54">
        <v>0</v>
      </c>
      <c r="H15" s="133" t="s">
        <v>185</v>
      </c>
      <c r="I15" s="133"/>
    </row>
    <row r="16" spans="1:9" ht="12.75">
      <c r="A16" s="44">
        <v>6</v>
      </c>
      <c r="B16" s="130" t="s">
        <v>180</v>
      </c>
      <c r="C16" s="54" t="s">
        <v>183</v>
      </c>
      <c r="D16" s="54" t="s">
        <v>183</v>
      </c>
      <c r="E16" s="54">
        <v>0</v>
      </c>
      <c r="F16" s="132">
        <v>0</v>
      </c>
      <c r="G16" s="54">
        <v>0</v>
      </c>
      <c r="H16" s="133">
        <v>0</v>
      </c>
      <c r="I16" s="133"/>
    </row>
    <row r="17" spans="1:9" ht="12.75">
      <c r="A17" s="44">
        <v>7</v>
      </c>
      <c r="B17" s="130" t="s">
        <v>181</v>
      </c>
      <c r="C17" s="54">
        <v>0</v>
      </c>
      <c r="D17" s="54">
        <v>0</v>
      </c>
      <c r="E17" s="54" t="s">
        <v>184</v>
      </c>
      <c r="F17" s="132">
        <v>0</v>
      </c>
      <c r="G17" s="54">
        <v>0</v>
      </c>
      <c r="H17" s="133">
        <v>0</v>
      </c>
      <c r="I17" s="133"/>
    </row>
    <row r="18" spans="1:12" ht="12.75">
      <c r="A18" s="43">
        <v>8</v>
      </c>
      <c r="B18" s="131" t="s">
        <v>202</v>
      </c>
      <c r="C18" s="148">
        <v>100000</v>
      </c>
      <c r="D18" s="146" t="s">
        <v>183</v>
      </c>
      <c r="E18" s="146" t="s">
        <v>184</v>
      </c>
      <c r="F18" s="149">
        <v>5000</v>
      </c>
      <c r="G18" s="146" t="s">
        <v>184</v>
      </c>
      <c r="H18" s="147">
        <v>97413046</v>
      </c>
      <c r="I18" s="147">
        <f>H18+F18+C18</f>
        <v>97518046</v>
      </c>
      <c r="L18" s="56"/>
    </row>
    <row r="19" spans="1:12" ht="12.75">
      <c r="A19" s="44">
        <v>9</v>
      </c>
      <c r="B19" s="130" t="s">
        <v>174</v>
      </c>
      <c r="C19" s="130"/>
      <c r="D19" s="130"/>
      <c r="E19" s="130"/>
      <c r="F19" s="130"/>
      <c r="G19" s="130"/>
      <c r="H19" s="133"/>
      <c r="I19" s="133"/>
      <c r="L19" s="56"/>
    </row>
    <row r="20" spans="1:9" ht="12.75">
      <c r="A20" s="44"/>
      <c r="B20" s="130" t="s">
        <v>175</v>
      </c>
      <c r="C20" s="54">
        <v>0</v>
      </c>
      <c r="D20" s="54">
        <v>0</v>
      </c>
      <c r="E20" s="54">
        <v>0</v>
      </c>
      <c r="F20" s="132">
        <v>0</v>
      </c>
      <c r="G20" s="54" t="s">
        <v>184</v>
      </c>
      <c r="H20" s="133">
        <v>0</v>
      </c>
      <c r="I20" s="133">
        <v>0</v>
      </c>
    </row>
    <row r="21" spans="1:9" ht="12.75">
      <c r="A21" s="44">
        <v>10</v>
      </c>
      <c r="B21" s="130" t="s">
        <v>172</v>
      </c>
      <c r="C21" s="130"/>
      <c r="D21" s="130"/>
      <c r="E21" s="130"/>
      <c r="F21" s="130"/>
      <c r="G21" s="130"/>
      <c r="H21" s="133"/>
      <c r="I21" s="133"/>
    </row>
    <row r="22" spans="1:12" ht="12.75">
      <c r="A22" s="44"/>
      <c r="B22" s="130" t="s">
        <v>176</v>
      </c>
      <c r="C22" s="54">
        <v>0</v>
      </c>
      <c r="D22" s="54">
        <v>0</v>
      </c>
      <c r="E22" s="54">
        <v>0</v>
      </c>
      <c r="F22" s="132">
        <v>0</v>
      </c>
      <c r="G22" s="54" t="s">
        <v>184</v>
      </c>
      <c r="H22" s="133">
        <v>0</v>
      </c>
      <c r="I22" s="133">
        <v>0</v>
      </c>
      <c r="L22" s="56"/>
    </row>
    <row r="23" spans="1:9" ht="12.75">
      <c r="A23" s="44"/>
      <c r="B23" s="130" t="s">
        <v>177</v>
      </c>
      <c r="C23" s="130"/>
      <c r="D23" s="130"/>
      <c r="E23" s="130"/>
      <c r="F23" s="130"/>
      <c r="G23" s="130"/>
      <c r="H23" s="133"/>
      <c r="I23" s="133"/>
    </row>
    <row r="24" spans="1:9" ht="12.75">
      <c r="A24" s="44">
        <v>11</v>
      </c>
      <c r="B24" s="130" t="s">
        <v>179</v>
      </c>
      <c r="C24" s="130"/>
      <c r="D24" s="130"/>
      <c r="E24" s="130"/>
      <c r="F24" s="130"/>
      <c r="G24" s="130"/>
      <c r="H24" s="133"/>
      <c r="I24" s="133"/>
    </row>
    <row r="25" spans="1:9" ht="12.75">
      <c r="A25" s="44"/>
      <c r="B25" s="130" t="s">
        <v>178</v>
      </c>
      <c r="C25" s="54">
        <v>0</v>
      </c>
      <c r="D25" s="54">
        <v>0</v>
      </c>
      <c r="E25" s="54">
        <v>0</v>
      </c>
      <c r="F25" s="132">
        <v>0</v>
      </c>
      <c r="G25" s="54">
        <v>0</v>
      </c>
      <c r="H25" s="135">
        <v>27759540</v>
      </c>
      <c r="I25" s="135">
        <v>27759540</v>
      </c>
    </row>
    <row r="26" spans="1:9" ht="12.75">
      <c r="A26" s="44">
        <v>12</v>
      </c>
      <c r="B26" s="130" t="s">
        <v>173</v>
      </c>
      <c r="C26" s="54">
        <v>0</v>
      </c>
      <c r="D26" s="54">
        <v>0</v>
      </c>
      <c r="E26" s="54">
        <v>0</v>
      </c>
      <c r="F26" s="132">
        <v>0</v>
      </c>
      <c r="G26" s="54">
        <v>0</v>
      </c>
      <c r="H26" s="133" t="s">
        <v>185</v>
      </c>
      <c r="I26" s="133"/>
    </row>
    <row r="27" spans="1:9" ht="12.75">
      <c r="A27" s="44">
        <v>13</v>
      </c>
      <c r="B27" s="130" t="s">
        <v>180</v>
      </c>
      <c r="C27" s="54" t="s">
        <v>183</v>
      </c>
      <c r="D27" s="54" t="s">
        <v>183</v>
      </c>
      <c r="E27" s="54">
        <v>0</v>
      </c>
      <c r="F27" s="132">
        <v>0</v>
      </c>
      <c r="G27" s="54">
        <v>0</v>
      </c>
      <c r="H27" s="133">
        <v>0</v>
      </c>
      <c r="I27" s="133"/>
    </row>
    <row r="28" spans="1:9" ht="12.75">
      <c r="A28" s="44">
        <v>14</v>
      </c>
      <c r="B28" s="131" t="s">
        <v>237</v>
      </c>
      <c r="C28" s="144">
        <v>100000</v>
      </c>
      <c r="D28" s="144">
        <v>0</v>
      </c>
      <c r="E28" s="144" t="s">
        <v>184</v>
      </c>
      <c r="F28" s="145">
        <v>5000</v>
      </c>
      <c r="G28" s="146">
        <v>0</v>
      </c>
      <c r="H28" s="147">
        <f>H7+H14+H25</f>
        <v>125211386</v>
      </c>
      <c r="I28" s="147">
        <f>H28+F28+C28</f>
        <v>125316386</v>
      </c>
    </row>
    <row r="29" spans="1:9" ht="12.75">
      <c r="A29" s="44">
        <v>15</v>
      </c>
      <c r="B29" s="130" t="s">
        <v>174</v>
      </c>
      <c r="C29" s="130"/>
      <c r="D29" s="130"/>
      <c r="E29" s="130"/>
      <c r="F29" s="130"/>
      <c r="G29" s="130"/>
      <c r="H29" s="133"/>
      <c r="I29" s="133"/>
    </row>
    <row r="30" spans="1:9" ht="12.75">
      <c r="A30" s="44"/>
      <c r="B30" s="130" t="s">
        <v>175</v>
      </c>
      <c r="C30" s="54">
        <v>0</v>
      </c>
      <c r="D30" s="54">
        <v>0</v>
      </c>
      <c r="E30" s="54">
        <v>0</v>
      </c>
      <c r="F30" s="132">
        <v>0</v>
      </c>
      <c r="G30" s="54" t="s">
        <v>184</v>
      </c>
      <c r="H30" s="133">
        <v>0</v>
      </c>
      <c r="I30" s="133">
        <v>0</v>
      </c>
    </row>
    <row r="31" spans="1:9" ht="12.75">
      <c r="A31" s="44">
        <v>16</v>
      </c>
      <c r="B31" s="130" t="s">
        <v>172</v>
      </c>
      <c r="C31" s="130"/>
      <c r="D31" s="130"/>
      <c r="E31" s="130"/>
      <c r="F31" s="130"/>
      <c r="G31" s="130"/>
      <c r="H31" s="133"/>
      <c r="I31" s="133"/>
    </row>
    <row r="32" spans="1:9" ht="12.75">
      <c r="A32" s="44"/>
      <c r="B32" s="130" t="s">
        <v>176</v>
      </c>
      <c r="C32" s="54">
        <v>0</v>
      </c>
      <c r="D32" s="54">
        <v>0</v>
      </c>
      <c r="E32" s="54">
        <v>0</v>
      </c>
      <c r="F32" s="132">
        <v>0</v>
      </c>
      <c r="G32" s="54" t="s">
        <v>184</v>
      </c>
      <c r="H32" s="133">
        <v>0</v>
      </c>
      <c r="I32" s="133">
        <v>0</v>
      </c>
    </row>
    <row r="33" spans="1:9" ht="12.75">
      <c r="A33" s="44"/>
      <c r="B33" s="130" t="s">
        <v>177</v>
      </c>
      <c r="C33" s="130"/>
      <c r="D33" s="130"/>
      <c r="E33" s="130"/>
      <c r="F33" s="130"/>
      <c r="G33" s="130"/>
      <c r="H33" s="133"/>
      <c r="I33" s="133"/>
    </row>
    <row r="34" spans="1:9" ht="12.75">
      <c r="A34" s="44">
        <v>17</v>
      </c>
      <c r="B34" s="130" t="s">
        <v>179</v>
      </c>
      <c r="C34" s="130"/>
      <c r="D34" s="130"/>
      <c r="E34" s="130"/>
      <c r="F34" s="130"/>
      <c r="G34" s="130"/>
      <c r="H34" s="137">
        <v>26437793</v>
      </c>
      <c r="I34" s="137">
        <v>26437793</v>
      </c>
    </row>
    <row r="35" spans="1:9" ht="12.75">
      <c r="A35" s="44"/>
      <c r="B35" s="130" t="s">
        <v>178</v>
      </c>
      <c r="C35" s="54">
        <v>0</v>
      </c>
      <c r="D35" s="54">
        <v>0</v>
      </c>
      <c r="E35" s="54">
        <v>0</v>
      </c>
      <c r="F35" s="132">
        <v>0</v>
      </c>
      <c r="G35" s="54">
        <v>0</v>
      </c>
      <c r="H35" s="135"/>
      <c r="I35" s="135"/>
    </row>
    <row r="36" spans="1:9" ht="12.75">
      <c r="A36" s="44">
        <v>18</v>
      </c>
      <c r="B36" s="130" t="s">
        <v>173</v>
      </c>
      <c r="C36" s="54">
        <v>0</v>
      </c>
      <c r="D36" s="54">
        <v>0</v>
      </c>
      <c r="E36" s="54">
        <v>0</v>
      </c>
      <c r="F36" s="132">
        <v>0</v>
      </c>
      <c r="G36" s="54">
        <v>0</v>
      </c>
      <c r="H36" s="133" t="s">
        <v>185</v>
      </c>
      <c r="I36" s="133"/>
    </row>
    <row r="37" spans="1:9" ht="12.75">
      <c r="A37" s="44">
        <v>19</v>
      </c>
      <c r="B37" s="130" t="s">
        <v>180</v>
      </c>
      <c r="C37" s="55">
        <v>100000</v>
      </c>
      <c r="D37" s="55">
        <v>0</v>
      </c>
      <c r="E37" s="55" t="s">
        <v>184</v>
      </c>
      <c r="F37" s="136">
        <v>5000</v>
      </c>
      <c r="G37" s="54">
        <v>0</v>
      </c>
      <c r="H37" s="133">
        <v>0</v>
      </c>
      <c r="I37" s="133"/>
    </row>
    <row r="38" spans="1:9" ht="12.75">
      <c r="A38" s="44">
        <v>20</v>
      </c>
      <c r="B38" s="131" t="s">
        <v>236</v>
      </c>
      <c r="C38" s="144">
        <v>100000</v>
      </c>
      <c r="D38" s="144">
        <v>0</v>
      </c>
      <c r="E38" s="144" t="s">
        <v>184</v>
      </c>
      <c r="F38" s="145">
        <v>5000</v>
      </c>
      <c r="G38" s="146">
        <v>0</v>
      </c>
      <c r="H38" s="147">
        <f>H28+H34</f>
        <v>151649179</v>
      </c>
      <c r="I38" s="147">
        <f>H38+F38+C38</f>
        <v>151754179</v>
      </c>
    </row>
    <row r="39" spans="1:9" ht="12.75">
      <c r="A39" s="44">
        <v>21</v>
      </c>
      <c r="B39" s="130" t="s">
        <v>243</v>
      </c>
      <c r="C39" s="54">
        <v>0</v>
      </c>
      <c r="D39" s="54">
        <v>0</v>
      </c>
      <c r="E39" s="54">
        <v>0</v>
      </c>
      <c r="F39" s="132">
        <v>0</v>
      </c>
      <c r="G39" s="54">
        <v>0</v>
      </c>
      <c r="H39" s="137">
        <v>32049273</v>
      </c>
      <c r="I39" s="133"/>
    </row>
    <row r="40" spans="1:9" ht="12.75">
      <c r="A40" s="44">
        <v>22</v>
      </c>
      <c r="B40" s="130" t="s">
        <v>173</v>
      </c>
      <c r="C40" s="55"/>
      <c r="D40" s="55"/>
      <c r="E40" s="55"/>
      <c r="F40" s="136"/>
      <c r="G40" s="54"/>
      <c r="H40" s="133"/>
      <c r="I40" s="133"/>
    </row>
    <row r="41" spans="1:9" ht="12.75">
      <c r="A41" s="44">
        <v>23</v>
      </c>
      <c r="B41" s="131" t="s">
        <v>244</v>
      </c>
      <c r="C41" s="144">
        <v>100000</v>
      </c>
      <c r="D41" s="144">
        <v>0</v>
      </c>
      <c r="E41" s="144" t="s">
        <v>184</v>
      </c>
      <c r="F41" s="145">
        <v>5000</v>
      </c>
      <c r="G41" s="146">
        <v>0</v>
      </c>
      <c r="H41" s="147">
        <f>H38+H39</f>
        <v>183698452</v>
      </c>
      <c r="I41" s="147">
        <f>H41+F41+C41</f>
        <v>183803452</v>
      </c>
    </row>
    <row r="42" spans="1:9" s="288" customFormat="1" ht="11.25">
      <c r="A42" s="284">
        <v>24</v>
      </c>
      <c r="B42" s="284" t="s">
        <v>243</v>
      </c>
      <c r="C42" s="285">
        <v>0</v>
      </c>
      <c r="D42" s="285">
        <v>0</v>
      </c>
      <c r="E42" s="285">
        <v>0</v>
      </c>
      <c r="F42" s="285">
        <v>0</v>
      </c>
      <c r="G42" s="285">
        <v>0</v>
      </c>
      <c r="H42" s="286">
        <v>42327272</v>
      </c>
      <c r="I42" s="287"/>
    </row>
    <row r="43" spans="1:9" ht="12.75">
      <c r="A43" s="44">
        <v>25</v>
      </c>
      <c r="B43" s="130" t="s">
        <v>173</v>
      </c>
      <c r="C43" s="55"/>
      <c r="D43" s="55"/>
      <c r="E43" s="55"/>
      <c r="F43" s="136"/>
      <c r="G43" s="54"/>
      <c r="H43" s="133"/>
      <c r="I43" s="133"/>
    </row>
    <row r="44" spans="1:9" ht="12.75">
      <c r="A44" s="44">
        <v>26</v>
      </c>
      <c r="B44" s="131" t="s">
        <v>248</v>
      </c>
      <c r="C44" s="144">
        <v>100000</v>
      </c>
      <c r="D44" s="144">
        <v>0</v>
      </c>
      <c r="E44" s="144" t="s">
        <v>184</v>
      </c>
      <c r="F44" s="145">
        <v>5000</v>
      </c>
      <c r="G44" s="146">
        <v>0</v>
      </c>
      <c r="H44" s="147">
        <f>H41+H42</f>
        <v>226025724</v>
      </c>
      <c r="I44" s="147">
        <f>H44+F44+C44</f>
        <v>226130724</v>
      </c>
    </row>
  </sheetData>
  <sheetProtection password="E6D9" sheet="1"/>
  <mergeCells count="3">
    <mergeCell ref="B2:H2"/>
    <mergeCell ref="B4:B6"/>
    <mergeCell ref="A4:A6"/>
  </mergeCells>
  <printOptions/>
  <pageMargins left="0.24" right="0.24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seferi.m</cp:lastModifiedBy>
  <cp:lastPrinted>2014-03-27T08:07:41Z</cp:lastPrinted>
  <dcterms:created xsi:type="dcterms:W3CDTF">2002-01-01T08:35:09Z</dcterms:created>
  <dcterms:modified xsi:type="dcterms:W3CDTF">2014-07-25T16:25:53Z</dcterms:modified>
  <cp:category/>
  <cp:version/>
  <cp:contentType/>
  <cp:contentStatus/>
</cp:coreProperties>
</file>