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32" windowHeight="8136" firstSheet="7" activeTab="10"/>
  </bookViews>
  <sheets>
    <sheet name="KAPAKU I BIL 2013" sheetId="1" r:id="rId1"/>
    <sheet name="AKTIVI 2013" sheetId="2" r:id="rId2"/>
    <sheet name="PASIVI 2013" sheetId="3" r:id="rId3"/>
    <sheet name="TE ARDHURAT 2013" sheetId="4" r:id="rId4"/>
    <sheet name="FLUKSI MED 2" sheetId="6" r:id="rId5"/>
    <sheet name="INVENTARI AKTIVEVE" sheetId="7" r:id="rId6"/>
    <sheet name="KAPITALI 2010" sheetId="14" r:id="rId7"/>
    <sheet name="AMORTIZIMET 2010" sheetId="8" r:id="rId8"/>
    <sheet name="KAPAKU I FUNDIT 2010" sheetId="9" r:id="rId9"/>
    <sheet name="SHENIME SHP 2010" sheetId="10" r:id="rId10"/>
    <sheet name="Raport" sheetId="15" r:id="rId11"/>
  </sheets>
  <calcPr calcId="124519"/>
</workbook>
</file>

<file path=xl/calcChain.xml><?xml version="1.0" encoding="utf-8"?>
<calcChain xmlns="http://schemas.openxmlformats.org/spreadsheetml/2006/main">
  <c r="I137" i="15"/>
  <c r="H114"/>
  <c r="H74"/>
  <c r="I120"/>
  <c r="I121" s="1"/>
  <c r="I101"/>
  <c r="G66"/>
  <c r="I46"/>
  <c r="I43"/>
  <c r="I42"/>
  <c r="H37"/>
  <c r="I39"/>
  <c r="I32"/>
  <c r="I34" s="1"/>
  <c r="I26"/>
  <c r="H33" i="14"/>
  <c r="F13" i="2"/>
  <c r="G42" i="3"/>
  <c r="D41" i="6"/>
  <c r="D35"/>
  <c r="D28"/>
  <c r="D18"/>
  <c r="D21" s="1"/>
  <c r="D37" s="1"/>
  <c r="D39" s="1"/>
  <c r="D10"/>
  <c r="G39" i="4"/>
  <c r="G30"/>
  <c r="G15"/>
  <c r="G20" s="1"/>
  <c r="G7"/>
  <c r="G21" s="1"/>
  <c r="H25" i="3"/>
  <c r="H24"/>
  <c r="H11"/>
  <c r="H8"/>
  <c r="H6" s="1"/>
  <c r="G33" i="2"/>
  <c r="G43" s="1"/>
  <c r="G28"/>
  <c r="G19"/>
  <c r="G18"/>
  <c r="G10"/>
  <c r="G6"/>
  <c r="H120" i="15"/>
  <c r="H46"/>
  <c r="H43"/>
  <c r="H42"/>
  <c r="H39"/>
  <c r="I53"/>
  <c r="I41"/>
  <c r="H33" i="7"/>
  <c r="I6"/>
  <c r="I7"/>
  <c r="I8"/>
  <c r="I9"/>
  <c r="I10"/>
  <c r="I11"/>
  <c r="I12"/>
  <c r="I13"/>
  <c r="I14"/>
  <c r="I15"/>
  <c r="I16"/>
  <c r="I17"/>
  <c r="I18"/>
  <c r="I19"/>
  <c r="I20"/>
  <c r="M26"/>
  <c r="M27"/>
  <c r="M28"/>
  <c r="M29"/>
  <c r="M30"/>
  <c r="M31"/>
  <c r="G26"/>
  <c r="I26" s="1"/>
  <c r="J26" s="1"/>
  <c r="G27"/>
  <c r="I27" s="1"/>
  <c r="J27" s="1"/>
  <c r="G28"/>
  <c r="I28" s="1"/>
  <c r="J28" s="1"/>
  <c r="G29"/>
  <c r="I29" s="1"/>
  <c r="J29" s="1"/>
  <c r="G30"/>
  <c r="I30" s="1"/>
  <c r="J30" s="1"/>
  <c r="G31"/>
  <c r="I31" s="1"/>
  <c r="J31" s="1"/>
  <c r="M25"/>
  <c r="M23"/>
  <c r="M21"/>
  <c r="M22"/>
  <c r="M24"/>
  <c r="M32"/>
  <c r="G22"/>
  <c r="I22" s="1"/>
  <c r="J22" s="1"/>
  <c r="G23"/>
  <c r="I23" s="1"/>
  <c r="J23" s="1"/>
  <c r="G24"/>
  <c r="I24" s="1"/>
  <c r="J24" s="1"/>
  <c r="G25"/>
  <c r="I25" s="1"/>
  <c r="J25" s="1"/>
  <c r="G32"/>
  <c r="I32" s="1"/>
  <c r="J32" s="1"/>
  <c r="C41" i="6"/>
  <c r="D42" l="1"/>
  <c r="G31" i="4"/>
  <c r="G32" s="1"/>
  <c r="G21" i="7"/>
  <c r="G33" l="1"/>
  <c r="I21"/>
  <c r="G35" i="4"/>
  <c r="G33"/>
  <c r="G34"/>
  <c r="G41" i="3"/>
  <c r="H32"/>
  <c r="H31"/>
  <c r="H43" s="1"/>
  <c r="H123" i="15"/>
  <c r="F145" s="1"/>
  <c r="H67"/>
  <c r="G67"/>
  <c r="I66"/>
  <c r="I65"/>
  <c r="I67" s="1"/>
  <c r="I123"/>
  <c r="I74"/>
  <c r="F17" i="8"/>
  <c r="I21" i="14"/>
  <c r="G21"/>
  <c r="M16" i="7"/>
  <c r="M17"/>
  <c r="M18"/>
  <c r="M19"/>
  <c r="M20"/>
  <c r="G16"/>
  <c r="J16" s="1"/>
  <c r="G17"/>
  <c r="J17" s="1"/>
  <c r="G18"/>
  <c r="J18" s="1"/>
  <c r="G19"/>
  <c r="J19" s="1"/>
  <c r="G20"/>
  <c r="J20" s="1"/>
  <c r="D33"/>
  <c r="I33" l="1"/>
  <c r="J21"/>
  <c r="J33" s="1"/>
  <c r="H101" i="15" l="1"/>
  <c r="H137"/>
  <c r="H121"/>
  <c r="E67"/>
  <c r="D67"/>
  <c r="F66"/>
  <c r="F65"/>
  <c r="H41"/>
  <c r="H32"/>
  <c r="J11"/>
  <c r="J10"/>
  <c r="J13" s="1"/>
  <c r="F67" l="1"/>
  <c r="H26"/>
  <c r="C21" i="14"/>
  <c r="D21"/>
  <c r="E21"/>
  <c r="F21"/>
  <c r="J21"/>
  <c r="B21"/>
  <c r="H44" i="3"/>
  <c r="I8" i="2"/>
  <c r="F33" i="7"/>
  <c r="E33"/>
  <c r="G34" s="1"/>
  <c r="G25" i="8"/>
  <c r="F24"/>
  <c r="E24"/>
  <c r="D24"/>
  <c r="C24"/>
  <c r="G24" s="1"/>
  <c r="G23"/>
  <c r="F22"/>
  <c r="E22"/>
  <c r="D22"/>
  <c r="C22"/>
  <c r="G21"/>
  <c r="G20"/>
  <c r="G19"/>
  <c r="G18"/>
  <c r="E17"/>
  <c r="D17"/>
  <c r="C17"/>
  <c r="G15"/>
  <c r="G14"/>
  <c r="G13"/>
  <c r="F12"/>
  <c r="F26" s="1"/>
  <c r="E12"/>
  <c r="D12"/>
  <c r="D26" s="1"/>
  <c r="C12"/>
  <c r="G11"/>
  <c r="G10"/>
  <c r="G9"/>
  <c r="B32" i="14"/>
  <c r="H16"/>
  <c r="H8"/>
  <c r="C35" i="6"/>
  <c r="C28"/>
  <c r="G14" i="7"/>
  <c r="J14" s="1"/>
  <c r="G13"/>
  <c r="J13" s="1"/>
  <c r="G12"/>
  <c r="J12" s="1"/>
  <c r="G11"/>
  <c r="J11" s="1"/>
  <c r="G9"/>
  <c r="J9" s="1"/>
  <c r="G8"/>
  <c r="J8" s="1"/>
  <c r="G7"/>
  <c r="J7" s="1"/>
  <c r="G6"/>
  <c r="J6" s="1"/>
  <c r="G5"/>
  <c r="I5" s="1"/>
  <c r="J5" s="1"/>
  <c r="F7" i="4"/>
  <c r="F30"/>
  <c r="F15"/>
  <c r="F20" s="1"/>
  <c r="G32" i="3"/>
  <c r="G25"/>
  <c r="G24"/>
  <c r="G11"/>
  <c r="G8"/>
  <c r="F28" i="2"/>
  <c r="F18"/>
  <c r="H18" s="1"/>
  <c r="F10"/>
  <c r="H10" s="1"/>
  <c r="F6"/>
  <c r="H21" i="14" l="1"/>
  <c r="C26" i="8"/>
  <c r="E26"/>
  <c r="G22"/>
  <c r="G6" i="3"/>
  <c r="G31" s="1"/>
  <c r="G43" s="1"/>
  <c r="I11"/>
  <c r="G26" i="8"/>
  <c r="G17"/>
  <c r="F31" i="4"/>
  <c r="F32" s="1"/>
  <c r="F21"/>
  <c r="G12" i="8"/>
  <c r="M6" i="7"/>
  <c r="M7"/>
  <c r="M8"/>
  <c r="M9"/>
  <c r="G10"/>
  <c r="J10" s="1"/>
  <c r="M12"/>
  <c r="M13"/>
  <c r="M14"/>
  <c r="G15"/>
  <c r="J15" s="1"/>
  <c r="C10" i="6" l="1"/>
  <c r="C18" s="1"/>
  <c r="C21" s="1"/>
  <c r="C37" s="1"/>
  <c r="C39" s="1"/>
  <c r="C42" s="1"/>
  <c r="F33" i="4"/>
  <c r="F34" s="1"/>
  <c r="F35"/>
  <c r="M15" i="7"/>
  <c r="M11"/>
  <c r="M5"/>
  <c r="G28" i="14" l="1"/>
  <c r="F39" i="4"/>
  <c r="K33" i="7"/>
  <c r="M10"/>
  <c r="G32" i="14" l="1"/>
  <c r="H32" s="1"/>
  <c r="I32" s="1"/>
  <c r="J32" s="1"/>
  <c r="H28"/>
  <c r="L33" i="7"/>
  <c r="M33"/>
  <c r="F38" i="2" s="1"/>
  <c r="F33" s="1"/>
  <c r="H55" i="15" l="1"/>
  <c r="H53" s="1"/>
  <c r="F43" i="2"/>
  <c r="G44" i="3" s="1"/>
</calcChain>
</file>

<file path=xl/sharedStrings.xml><?xml version="1.0" encoding="utf-8"?>
<sst xmlns="http://schemas.openxmlformats.org/spreadsheetml/2006/main" count="659" uniqueCount="437">
  <si>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</si>
  <si>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</si>
  <si>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</si>
  <si>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</si>
  <si>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</si>
  <si>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</si>
  <si>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</si>
  <si>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</si>
  <si>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</si>
  <si>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</si>
  <si>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</si>
  <si>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</si>
  <si>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</si>
  <si>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</si>
  <si>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</si>
  <si>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</si>
  <si>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</si>
  <si>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</si>
  <si>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</si>
  <si>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</si>
  <si>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</si>
  <si>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</si>
  <si>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</si>
  <si>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</si>
  <si>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</si>
  <si>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</si>
  <si>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</si>
  <si>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</si>
  <si>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</si>
  <si>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</si>
  <si>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</si>
  <si>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</si>
  <si>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</si>
  <si>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</si>
  <si>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</si>
  <si>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</si>
  <si>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</si>
  <si>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</si>
  <si>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</si>
  <si>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</si>
  <si>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</si>
  <si>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</si>
  <si>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</si>
  <si>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</si>
  <si>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</si>
  <si>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</si>
  <si>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</si>
  <si>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</si>
  <si>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</si>
  <si>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</si>
  <si>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</si>
  <si>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</si>
  <si>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</si>
  <si>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</si>
  <si>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</si>
  <si>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</si>
  <si>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>Mjete transporti</t>
  </si>
  <si>
    <t>Te tjera AAMateriale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</si>
  <si>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</si>
  <si>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</si>
  <si>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</si>
  <si>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</si>
  <si>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</si>
  <si>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FIRMA PRIVATE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</si>
  <si>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</si>
  <si>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</si>
  <si>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</si>
  <si>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</si>
  <si>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</si>
  <si>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</si>
  <si>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</si>
  <si>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</si>
  <si>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</si>
  <si>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</si>
  <si>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</si>
  <si>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</si>
  <si>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</si>
  <si>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</si>
  <si>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</si>
  <si>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</si>
  <si>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</si>
  <si>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</si>
  <si>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</si>
  <si>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</si>
  <si>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</si>
  <si>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</si>
  <si>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</si>
  <si>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</si>
  <si>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</si>
  <si>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</si>
  <si>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</si>
  <si>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</si>
  <si>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</si>
  <si>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</si>
  <si>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</si>
  <si>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</si>
  <si>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</si>
  <si>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</si>
  <si>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</si>
  <si>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</si>
  <si>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</si>
  <si>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FIRMA  PRIVATE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</si>
  <si>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</si>
  <si>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</si>
  <si>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</si>
  <si>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</si>
  <si>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</si>
  <si>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</si>
  <si>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</si>
  <si>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</si>
  <si>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</si>
  <si>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</si>
  <si>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</si>
  <si>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</si>
  <si>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</si>
  <si>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</si>
  <si>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</si>
  <si>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</si>
  <si>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</si>
  <si>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</si>
  <si>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</si>
  <si>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</si>
  <si>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</si>
  <si>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</si>
  <si>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</si>
  <si>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</si>
  <si>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</si>
  <si>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A</t>
  </si>
  <si>
    <t>B</t>
  </si>
  <si>
    <t>C</t>
  </si>
  <si>
    <t>D</t>
  </si>
  <si>
    <t>Totali iShpenzimeve financiare</t>
  </si>
  <si>
    <t>Fitimi para tatimit</t>
  </si>
  <si>
    <t>Fluksi monetar nga veprimtarite investuese</t>
  </si>
  <si>
    <t>Dividentet e arketuar</t>
  </si>
  <si>
    <t>Fluksi monetar nga aktivitetet financiare</t>
  </si>
  <si>
    <t>Te ardhura nga huamarrje afatgjata</t>
  </si>
  <si>
    <t>Dividente te paguar</t>
  </si>
  <si>
    <t>Mjetet monetare ne fillim te periudhes kontabel</t>
  </si>
  <si>
    <t>Emertimi</t>
  </si>
  <si>
    <t>Sasia</t>
  </si>
  <si>
    <t>Gjendje</t>
  </si>
  <si>
    <t>Shtesa</t>
  </si>
  <si>
    <t>Pakesime</t>
  </si>
  <si>
    <t>Amortizimi</t>
  </si>
  <si>
    <t>Vl.mbetur</t>
  </si>
  <si>
    <t>TOTALI</t>
  </si>
  <si>
    <t>AMORTIZI</t>
  </si>
  <si>
    <t>VLERA E MB</t>
  </si>
  <si>
    <t>BLER-PAKS</t>
  </si>
  <si>
    <t>AMORTI</t>
  </si>
  <si>
    <t xml:space="preserve">             TOTALI</t>
  </si>
  <si>
    <t>Administratori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</si>
  <si>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</si>
  <si>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</si>
  <si>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</si>
  <si>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</si>
  <si>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</si>
  <si>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</si>
  <si>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</si>
  <si>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</si>
  <si>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</si>
  <si>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</si>
  <si>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</si>
  <si>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</si>
  <si>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</si>
  <si>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</si>
  <si>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</si>
  <si>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</si>
  <si>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</si>
  <si>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</si>
  <si>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</si>
  <si>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</si>
  <si>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</si>
  <si>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</si>
  <si>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</si>
  <si>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</si>
  <si>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</si>
  <si>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</si>
  <si>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</si>
  <si>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</si>
  <si>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</si>
  <si>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</si>
  <si>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</si>
  <si>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</si>
  <si>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</si>
  <si>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</si>
  <si>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</si>
  <si>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</si>
  <si>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</si>
  <si>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</si>
  <si>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</si>
  <si>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</si>
  <si>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</si>
  <si>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</si>
  <si>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</si>
  <si>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</si>
  <si>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</si>
  <si>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</si>
  <si>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</si>
  <si>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</si>
  <si>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</si>
  <si>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</si>
  <si>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</si>
  <si>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</si>
  <si>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</si>
  <si>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</si>
  <si>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</si>
  <si>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</si>
  <si>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</si>
  <si>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</si>
  <si>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</si>
  <si>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</si>
  <si>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</si>
  <si>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</si>
  <si>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</si>
  <si>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</si>
  <si>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</si>
  <si>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</si>
  <si>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</si>
  <si>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</si>
  <si>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</si>
  <si>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</si>
  <si>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</si>
  <si>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</si>
  <si>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</si>
  <si>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</si>
  <si>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</si>
  <si>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</si>
  <si>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</si>
  <si>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</si>
  <si>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</si>
  <si>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AKTIVET AFATGJATA</t>
  </si>
  <si>
    <t>Analiza e posteve te amortizushme</t>
  </si>
  <si>
    <t>Viti raportues</t>
  </si>
  <si>
    <t>Vlera</t>
  </si>
  <si>
    <t xml:space="preserve">AAM te tjera </t>
  </si>
  <si>
    <t>PASIVET  AFATSHKURTRA</t>
  </si>
  <si>
    <t>Debitore dhe Kreditore te tjere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</si>
  <si>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</si>
  <si>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</si>
  <si>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</si>
  <si>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</si>
  <si>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</si>
  <si>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</si>
  <si>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 xml:space="preserve">LLOGARIA  E  REZULTATIT </t>
  </si>
  <si>
    <t xml:space="preserve">Te ardhurat </t>
  </si>
  <si>
    <t xml:space="preserve">Shpenzimet 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</si>
  <si>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</si>
  <si>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</si>
  <si>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</si>
  <si>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</si>
  <si>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</si>
  <si>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</si>
  <si>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</si>
  <si>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</si>
  <si>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a) Informacion i përgjithsëm dhe politikat kontabël</t>
  </si>
  <si>
    <t>b)Shënimet qe shpjegojnë zërat e ndryshëm të pasqyrave financiare</t>
  </si>
  <si>
    <t>c) Shënime të tjera shpjegeuse</t>
  </si>
  <si>
    <t>Vo,</t>
  </si>
  <si>
    <t>Shif  shenimet spjeguese bashkelidhur  Pasqyrave Financiare</t>
  </si>
  <si>
    <t xml:space="preserve">PER  NJESINE EKONOMIKE </t>
  </si>
  <si>
    <t xml:space="preserve">DREJTUESI </t>
  </si>
  <si>
    <t>Pershkrimi I Elementeve</t>
  </si>
  <si>
    <t>raportuese</t>
  </si>
  <si>
    <t>paraardhese</t>
  </si>
  <si>
    <t>Fluksi monetar nga veprimtarit e shfrytezimit</t>
  </si>
  <si>
    <t>Fitmi para  tatimit</t>
  </si>
  <si>
    <t xml:space="preserve"> Per amortizime</t>
  </si>
  <si>
    <t xml:space="preserve">Humbje nga kembime valutore </t>
  </si>
  <si>
    <t>Te ardhura nga investimet(Rez. shitjeve AAM )</t>
  </si>
  <si>
    <t>Shpenzimet  per interes</t>
  </si>
  <si>
    <t>Rritje/renie  ne tepricen e kerkesave  t</t>
  </si>
  <si>
    <t>Rritje/renie  ne tepricen e inventarit</t>
  </si>
  <si>
    <t>Rritje/renie ne tepricen e detyriemve per tu paguar</t>
  </si>
  <si>
    <t>Mjete  monetare te perfituara nga aktiviteti</t>
  </si>
  <si>
    <t>Interesi I paguar</t>
  </si>
  <si>
    <t>Tatimi mbi fitimin e  Paguar</t>
  </si>
  <si>
    <t>Mjete  monetare neto nga aktiviteti ne shfrytezim</t>
  </si>
  <si>
    <t>Blerja e njesise se kontrolluar X  minus parat e arketuara</t>
  </si>
  <si>
    <t>Blerja e aktiveve  afatgjata materiale</t>
  </si>
  <si>
    <t>Te ardhurat nga shitja e paisjeve</t>
  </si>
  <si>
    <t>Interesi I arketuar</t>
  </si>
  <si>
    <t>MM neto te perdorura ne veprimtarite investuese</t>
  </si>
  <si>
    <t>Te ardhura nga emetimi I kapitalit aksionar</t>
  </si>
  <si>
    <t>Pagesat e detyrimeve te qerase financiare</t>
  </si>
  <si>
    <t>MM neto e perdorur ne veprimtarite financiare</t>
  </si>
  <si>
    <t>Rritja / renia neto e mjeteve monetare</t>
  </si>
  <si>
    <t>Mjetet monetare ne fund  te periudhes kontabel</t>
  </si>
  <si>
    <t>Kapitali aksionar qe i perket aksionerve te shoqerise meme</t>
  </si>
  <si>
    <t>Kapitali</t>
  </si>
  <si>
    <t>Primi i</t>
  </si>
  <si>
    <t>Aksionet</t>
  </si>
  <si>
    <t xml:space="preserve">Rezerva </t>
  </si>
  <si>
    <t>Rezerva te</t>
  </si>
  <si>
    <t>Fitimi i</t>
  </si>
  <si>
    <t xml:space="preserve">T o t a l i </t>
  </si>
  <si>
    <t>Zoterimet</t>
  </si>
  <si>
    <t>aksionar</t>
  </si>
  <si>
    <t>aksionit</t>
  </si>
  <si>
    <t xml:space="preserve">e </t>
  </si>
  <si>
    <t>statuore</t>
  </si>
  <si>
    <t>konvertimit te</t>
  </si>
  <si>
    <t xml:space="preserve">pa </t>
  </si>
  <si>
    <t>e aksionarve</t>
  </si>
  <si>
    <t>thesarit</t>
  </si>
  <si>
    <t>dhe</t>
  </si>
  <si>
    <t xml:space="preserve">monedhave </t>
  </si>
  <si>
    <t>shperndare</t>
  </si>
  <si>
    <t>te pakices</t>
  </si>
  <si>
    <t>ligjore</t>
  </si>
  <si>
    <t>te huaja</t>
  </si>
  <si>
    <t>x</t>
  </si>
  <si>
    <t>Efekti I ndryshimeve ne politikat kontabel</t>
  </si>
  <si>
    <t>(x)</t>
  </si>
  <si>
    <t>Pozicioni I rregulluar</t>
  </si>
  <si>
    <t>Efektet e ndryshimit te kurseve te</t>
  </si>
  <si>
    <t>kembimit gjate konsolidimit</t>
  </si>
  <si>
    <t>Totali I te ardhurave apo I shpenzimeve ,</t>
  </si>
  <si>
    <t>qe nuk jane njohur ne pasqyren e te</t>
  </si>
  <si>
    <t xml:space="preserve">ardhurave dhe shpenzimeve </t>
  </si>
  <si>
    <t>Fitimi neto I vitit financiar</t>
  </si>
  <si>
    <t>Dividentet e paguar</t>
  </si>
  <si>
    <t>Transferime ne rezerven e detyrueshme</t>
  </si>
  <si>
    <t>Emetimi I kapitalit aksionar</t>
  </si>
  <si>
    <t>Fitimi neto per periudhen kontabel</t>
  </si>
  <si>
    <t>Dividentee e paguar</t>
  </si>
  <si>
    <t>Emetim I kapitalit aksionar</t>
  </si>
  <si>
    <t>Aksione te thesarit te riblera</t>
  </si>
  <si>
    <t>Gjendja dhe ndryshimet e AAM-ve, amortizimet dhe zhvleresimet</t>
  </si>
  <si>
    <t>Gjendjet dhe levizjet</t>
  </si>
  <si>
    <t>Aktivet te tjera afatgjata materiale</t>
  </si>
  <si>
    <t xml:space="preserve">Shtesat </t>
  </si>
  <si>
    <t xml:space="preserve">Pakesimet </t>
  </si>
  <si>
    <t xml:space="preserve">Amortizimi ushtrimit </t>
  </si>
  <si>
    <t>Amortizimi per daljet e AAM-ve</t>
  </si>
  <si>
    <t>RAFTE ZYRE</t>
  </si>
  <si>
    <t>TAVOLINA ZYRE</t>
  </si>
  <si>
    <t>KOMPJUTER</t>
  </si>
  <si>
    <t>DEKANATOR KIMIK</t>
  </si>
  <si>
    <t>DYER TAMBURATO</t>
  </si>
  <si>
    <t>ELEKTROGURE</t>
  </si>
  <si>
    <t>VINC</t>
  </si>
  <si>
    <t>BETONIERE</t>
  </si>
  <si>
    <t xml:space="preserve">FIRMA PRIVATE </t>
  </si>
  <si>
    <t>" ANDI EUROPLAST "</t>
  </si>
  <si>
    <t>HYSNI BUCI</t>
  </si>
  <si>
    <t>"ANDI EUROPLAST"    sh.p.k</t>
  </si>
  <si>
    <t>K92305028U</t>
  </si>
  <si>
    <t xml:space="preserve">FRUTIKULTURE  KAMZE TIRANE </t>
  </si>
  <si>
    <t>6.11.2009</t>
  </si>
  <si>
    <t>SN-0681910-09</t>
  </si>
  <si>
    <t>PRODHIME  LUBRIFIKANTE BETONI</t>
  </si>
  <si>
    <t xml:space="preserve">HUA  TE TJERA </t>
  </si>
  <si>
    <t>"ANDI EUROPLAST"</t>
  </si>
  <si>
    <t>" ANDI EUROPLAST"</t>
  </si>
  <si>
    <t>"ANDI EUROPLAST "</t>
  </si>
  <si>
    <t>HYSNI  BUCI</t>
  </si>
  <si>
    <t>LEK</t>
  </si>
  <si>
    <t>EURO</t>
  </si>
  <si>
    <t>MJET TRASP</t>
  </si>
  <si>
    <t>SHUMA</t>
  </si>
  <si>
    <t>MATERIALE TE KONSUMUARA</t>
  </si>
  <si>
    <t>KOSTO E PUNES</t>
  </si>
  <si>
    <t>AMORTIZIMET</t>
  </si>
  <si>
    <t>SHPENZIME TE TJERA  (FURNITURA)</t>
  </si>
  <si>
    <t>TE TJERA FINANCIARE</t>
  </si>
  <si>
    <t xml:space="preserve">SHUMA </t>
  </si>
  <si>
    <t>PER SHOQERINE  " ANDI EUROPLAST " SHPK</t>
  </si>
  <si>
    <t xml:space="preserve">me kapital fillestar  100.000 lek  le  me 100 kuota nominale me vlere 1000 kek kuota </t>
  </si>
  <si>
    <t>Shoqeria  "ANDIEUROPALST"  krijuar me 6.11.2009 me ortak te  vetem zotin  HYSNI Buci me aksione 100%</t>
  </si>
  <si>
    <t xml:space="preserve">HYSNI  BUCI </t>
  </si>
  <si>
    <t xml:space="preserve">BKT </t>
  </si>
  <si>
    <t>PAGUAR</t>
  </si>
  <si>
    <t>TVSH</t>
  </si>
  <si>
    <t>Te drejta e detyrime n</t>
  </si>
  <si>
    <t>SHERBIME  NGA PERPUNIMI I LENDEVE PER BETON</t>
  </si>
  <si>
    <t>Te ardhura te tjera nga veprimtaria ADEKTIVE</t>
  </si>
  <si>
    <t xml:space="preserve">SHITJE TE TJERA </t>
  </si>
  <si>
    <t xml:space="preserve">PJESE PER MAKINA </t>
  </si>
  <si>
    <t xml:space="preserve">DEPOZIT UJI </t>
  </si>
  <si>
    <t>ELEKTROMOTORR</t>
  </si>
  <si>
    <t>POMPE</t>
  </si>
  <si>
    <t>INIT DENTARE</t>
  </si>
  <si>
    <t>Pozicioni me 31 dhjetor 2011</t>
  </si>
  <si>
    <t>%</t>
  </si>
  <si>
    <t>HARTUSI I PAS FINACIARE</t>
  </si>
  <si>
    <t>SHEFQET  LUSHA</t>
  </si>
  <si>
    <t>Viti paraardhes PROGRESIVE</t>
  </si>
  <si>
    <t>SHITJE  TE TJERA</t>
  </si>
  <si>
    <t>AQ</t>
  </si>
  <si>
    <t>" ANDI EUROPLAST   VITI</t>
  </si>
  <si>
    <t>31.12.2012</t>
  </si>
  <si>
    <t xml:space="preserve">BLERJE AKTIVE  QENDRUSHME </t>
  </si>
  <si>
    <t>E ARDHURA  NETO</t>
  </si>
  <si>
    <t>Detyrime tatimore</t>
  </si>
  <si>
    <t>1.01.2012</t>
  </si>
  <si>
    <t>SET LAVAMANI</t>
  </si>
  <si>
    <t>FENER</t>
  </si>
  <si>
    <t>MATERIALE ELEKTRIKE</t>
  </si>
  <si>
    <t>PROFILE CELIKU</t>
  </si>
  <si>
    <t>POMPE UJI</t>
  </si>
  <si>
    <t>GUZHINIETA</t>
  </si>
  <si>
    <t>TUBACIONE</t>
  </si>
  <si>
    <t>DREJTUESE MURI</t>
  </si>
  <si>
    <t xml:space="preserve">PASTRUESE BALTE </t>
  </si>
  <si>
    <t>SMUSO 3CM+2CM</t>
  </si>
  <si>
    <t>PJESE  TE # PER MAKINERI</t>
  </si>
  <si>
    <t>Pozicioni me 31 dhjetor 2012</t>
  </si>
  <si>
    <t>VITI 2012</t>
  </si>
  <si>
    <t>EMERTIMI</t>
  </si>
  <si>
    <t>Pasqyrat e fluksit monetar-Metoda indirekte</t>
  </si>
  <si>
    <t>01.01.2013</t>
  </si>
  <si>
    <t>31.12.2013</t>
  </si>
  <si>
    <t>Viti   2013</t>
  </si>
  <si>
    <t xml:space="preserve">  Pasqyrat    Financiare    te    Vitit   2013</t>
  </si>
  <si>
    <t>Pasqyrat    Financiare    te    Vitit   2013</t>
  </si>
  <si>
    <t>Pasqyra   e   te   Ardhurave   dhe   Shpenzimeve     2013</t>
  </si>
  <si>
    <t>1.01.2013</t>
  </si>
  <si>
    <t>Inventari i Aktiveve Afatgjata Materiale  2013</t>
  </si>
  <si>
    <t>VITIT2013</t>
  </si>
  <si>
    <t>Pozicioni me 31 dhjetor 2013</t>
  </si>
  <si>
    <t>Kosto e AAM-ve me 01.01.2013</t>
  </si>
  <si>
    <t>Kosto e AAM-ve 31.12.2013</t>
  </si>
  <si>
    <t>Amortizimi AAM-ve 01.01. 2013</t>
  </si>
  <si>
    <t>Amortizimi i AAM-ve 31.121.2013</t>
  </si>
  <si>
    <t>Zhvleresimi AAM-ve 01.01.2013</t>
  </si>
  <si>
    <t>Zhvleresimi AAM-ve 31.12.2013</t>
  </si>
  <si>
    <t>Vlera neto e AAM-ve 01.01.2013</t>
  </si>
  <si>
    <t>Vlera neto e AAM-ve 31.12.2013</t>
  </si>
  <si>
    <t>VITI 2013</t>
  </si>
  <si>
    <t>Rentabiliteti per  vitin 2013  eshte</t>
  </si>
  <si>
    <t>VITI 2010-2012</t>
  </si>
  <si>
    <t>5.02..2014</t>
  </si>
  <si>
    <t>(ADETIV   BETONI )</t>
  </si>
  <si>
    <t>PASQYRAT</t>
  </si>
  <si>
    <t>FINANCIARE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</si>
</sst>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b/>
      <u/>
      <sz val="11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sz val="10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8" xfId="0" applyFont="1" applyBorder="1"/>
    <xf numFmtId="0" fontId="8" fillId="0" borderId="4" xfId="0" applyFont="1" applyBorder="1"/>
    <xf numFmtId="0" fontId="8" fillId="0" borderId="0" xfId="0" applyFont="1" applyBorder="1"/>
    <xf numFmtId="0" fontId="3" fillId="0" borderId="8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9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3" fontId="11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0" borderId="8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right" vertical="center"/>
    </xf>
    <xf numFmtId="165" fontId="11" fillId="0" borderId="9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3" fontId="0" fillId="0" borderId="0" xfId="0" applyNumberFormat="1"/>
    <xf numFmtId="0" fontId="19" fillId="0" borderId="0" xfId="0" applyFont="1"/>
    <xf numFmtId="0" fontId="6" fillId="0" borderId="0" xfId="0" applyFont="1"/>
    <xf numFmtId="0" fontId="0" fillId="0" borderId="8" xfId="0" applyBorder="1" applyAlignment="1">
      <alignment horizontal="center"/>
    </xf>
    <xf numFmtId="0" fontId="0" fillId="0" borderId="8" xfId="0" applyBorder="1"/>
    <xf numFmtId="3" fontId="0" fillId="0" borderId="8" xfId="0" applyNumberFormat="1" applyBorder="1"/>
    <xf numFmtId="0" fontId="1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3" fillId="0" borderId="0" xfId="0" applyFont="1"/>
    <xf numFmtId="0" fontId="23" fillId="0" borderId="4" xfId="0" applyFont="1" applyBorder="1"/>
    <xf numFmtId="0" fontId="24" fillId="0" borderId="16" xfId="0" applyFont="1" applyBorder="1" applyAlignment="1">
      <alignment horizontal="center"/>
    </xf>
    <xf numFmtId="0" fontId="23" fillId="0" borderId="17" xfId="0" applyFont="1" applyBorder="1"/>
    <xf numFmtId="0" fontId="23" fillId="0" borderId="6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19" xfId="0" applyFont="1" applyBorder="1" applyAlignment="1"/>
    <xf numFmtId="0" fontId="23" fillId="0" borderId="18" xfId="0" applyFont="1" applyFill="1" applyBorder="1"/>
    <xf numFmtId="0" fontId="23" fillId="0" borderId="20" xfId="0" applyFont="1" applyBorder="1"/>
    <xf numFmtId="0" fontId="23" fillId="0" borderId="21" xfId="0" applyFont="1" applyBorder="1"/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1" fillId="0" borderId="4" xfId="0" applyFont="1" applyBorder="1"/>
    <xf numFmtId="0" fontId="11" fillId="0" borderId="0" xfId="0" applyFont="1" applyBorder="1"/>
    <xf numFmtId="0" fontId="11" fillId="0" borderId="6" xfId="0" applyFont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20" fillId="0" borderId="19" xfId="0" applyFont="1" applyBorder="1"/>
    <xf numFmtId="0" fontId="0" fillId="0" borderId="0" xfId="0" applyBorder="1" applyAlignment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Fill="1" applyBorder="1"/>
    <xf numFmtId="0" fontId="0" fillId="0" borderId="8" xfId="0" applyBorder="1" applyAlignment="1"/>
    <xf numFmtId="0" fontId="0" fillId="0" borderId="8" xfId="0" applyBorder="1" applyAlignment="1">
      <alignment vertical="center"/>
    </xf>
    <xf numFmtId="0" fontId="23" fillId="0" borderId="0" xfId="0" applyFont="1" applyBorder="1"/>
    <xf numFmtId="0" fontId="0" fillId="0" borderId="0" xfId="0" applyFill="1" applyBorder="1"/>
    <xf numFmtId="0" fontId="0" fillId="0" borderId="7" xfId="0" applyBorder="1"/>
    <xf numFmtId="0" fontId="17" fillId="0" borderId="0" xfId="0" applyFont="1" applyBorder="1"/>
    <xf numFmtId="0" fontId="23" fillId="0" borderId="0" xfId="0" applyFont="1" applyBorder="1" applyAlignment="1"/>
    <xf numFmtId="0" fontId="23" fillId="0" borderId="8" xfId="0" applyFont="1" applyBorder="1"/>
    <xf numFmtId="0" fontId="26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29" fillId="0" borderId="0" xfId="0" applyFont="1" applyBorder="1"/>
    <xf numFmtId="0" fontId="6" fillId="0" borderId="8" xfId="0" applyFont="1" applyBorder="1"/>
    <xf numFmtId="0" fontId="0" fillId="0" borderId="7" xfId="0" applyFill="1" applyBorder="1" applyAlignment="1"/>
    <xf numFmtId="0" fontId="0" fillId="0" borderId="7" xfId="0" applyBorder="1" applyAlignment="1"/>
    <xf numFmtId="0" fontId="0" fillId="0" borderId="10" xfId="0" applyBorder="1"/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/>
    <xf numFmtId="0" fontId="6" fillId="0" borderId="9" xfId="0" applyFont="1" applyBorder="1"/>
    <xf numFmtId="0" fontId="6" fillId="0" borderId="9" xfId="0" applyFont="1" applyFill="1" applyBorder="1"/>
    <xf numFmtId="0" fontId="18" fillId="0" borderId="0" xfId="0" applyFont="1" applyBorder="1"/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10" fillId="0" borderId="9" xfId="0" applyFont="1" applyBorder="1" applyAlignment="1">
      <alignment vertical="center"/>
    </xf>
    <xf numFmtId="0" fontId="26" fillId="0" borderId="9" xfId="0" applyFont="1" applyBorder="1" applyAlignment="1">
      <alignment horizontal="right"/>
    </xf>
    <xf numFmtId="0" fontId="0" fillId="0" borderId="7" xfId="0" applyFill="1" applyBorder="1"/>
    <xf numFmtId="0" fontId="29" fillId="0" borderId="9" xfId="0" applyFont="1" applyFill="1" applyBorder="1"/>
    <xf numFmtId="0" fontId="29" fillId="0" borderId="7" xfId="0" applyFont="1" applyBorder="1"/>
    <xf numFmtId="0" fontId="30" fillId="0" borderId="9" xfId="0" applyFont="1" applyBorder="1" applyAlignment="1">
      <alignment horizontal="left"/>
    </xf>
    <xf numFmtId="0" fontId="23" fillId="0" borderId="22" xfId="0" applyFont="1" applyBorder="1"/>
    <xf numFmtId="0" fontId="23" fillId="0" borderId="22" xfId="0" applyFont="1" applyBorder="1" applyAlignment="1"/>
    <xf numFmtId="0" fontId="23" fillId="0" borderId="0" xfId="0" applyFont="1" applyFill="1" applyBorder="1"/>
    <xf numFmtId="0" fontId="23" fillId="0" borderId="23" xfId="0" applyFont="1" applyBorder="1"/>
    <xf numFmtId="0" fontId="23" fillId="0" borderId="0" xfId="0" applyFont="1" applyBorder="1" applyAlignment="1">
      <alignment horizontal="center"/>
    </xf>
    <xf numFmtId="0" fontId="27" fillId="0" borderId="0" xfId="0" applyFont="1" applyBorder="1"/>
    <xf numFmtId="0" fontId="4" fillId="0" borderId="0" xfId="0" applyFont="1" applyBorder="1"/>
    <xf numFmtId="0" fontId="3" fillId="0" borderId="6" xfId="0" applyFont="1" applyBorder="1"/>
    <xf numFmtId="0" fontId="3" fillId="0" borderId="0" xfId="0" applyFont="1"/>
    <xf numFmtId="0" fontId="8" fillId="0" borderId="0" xfId="0" applyFont="1"/>
    <xf numFmtId="0" fontId="2" fillId="0" borderId="9" xfId="0" applyFont="1" applyBorder="1"/>
    <xf numFmtId="0" fontId="7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3" xfId="0" applyFont="1" applyBorder="1" applyAlignment="1">
      <alignment horizontal="center"/>
    </xf>
    <xf numFmtId="0" fontId="5" fillId="0" borderId="9" xfId="0" applyFont="1" applyBorder="1"/>
    <xf numFmtId="0" fontId="5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3" borderId="1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29" fillId="3" borderId="14" xfId="0" applyFont="1" applyFill="1" applyBorder="1" applyAlignment="1">
      <alignment horizontal="center"/>
    </xf>
    <xf numFmtId="0" fontId="29" fillId="0" borderId="8" xfId="0" applyFont="1" applyBorder="1"/>
    <xf numFmtId="0" fontId="31" fillId="0" borderId="8" xfId="0" applyFont="1" applyBorder="1"/>
    <xf numFmtId="3" fontId="31" fillId="0" borderId="8" xfId="0" applyNumberFormat="1" applyFont="1" applyBorder="1"/>
    <xf numFmtId="3" fontId="6" fillId="2" borderId="8" xfId="0" applyNumberFormat="1" applyFont="1" applyFill="1" applyBorder="1"/>
    <xf numFmtId="0" fontId="4" fillId="0" borderId="0" xfId="0" applyFont="1"/>
    <xf numFmtId="0" fontId="4" fillId="2" borderId="0" xfId="0" applyFont="1" applyFill="1"/>
    <xf numFmtId="0" fontId="6" fillId="3" borderId="1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164" fontId="23" fillId="0" borderId="8" xfId="1" applyNumberFormat="1" applyFont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8" xfId="0" applyFill="1" applyBorder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0" fontId="33" fillId="0" borderId="0" xfId="0" applyFont="1" applyFill="1"/>
    <xf numFmtId="0" fontId="21" fillId="0" borderId="0" xfId="0" applyFont="1" applyFill="1" applyBorder="1" applyAlignment="1">
      <alignment horizontal="left"/>
    </xf>
    <xf numFmtId="1" fontId="6" fillId="0" borderId="8" xfId="3" applyNumberFormat="1" applyFont="1" applyBorder="1"/>
    <xf numFmtId="0" fontId="36" fillId="0" borderId="0" xfId="0" applyFont="1"/>
    <xf numFmtId="0" fontId="18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Fill="1" applyBorder="1"/>
    <xf numFmtId="0" fontId="37" fillId="0" borderId="6" xfId="0" applyFont="1" applyBorder="1"/>
    <xf numFmtId="0" fontId="38" fillId="0" borderId="0" xfId="0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vertical="center"/>
    </xf>
    <xf numFmtId="1" fontId="0" fillId="0" borderId="8" xfId="0" applyNumberFormat="1" applyBorder="1"/>
    <xf numFmtId="1" fontId="18" fillId="6" borderId="8" xfId="0" applyNumberFormat="1" applyFont="1" applyFill="1" applyBorder="1" applyAlignment="1">
      <alignment vertical="center"/>
    </xf>
    <xf numFmtId="0" fontId="43" fillId="0" borderId="0" xfId="0" applyFont="1" applyBorder="1"/>
    <xf numFmtId="0" fontId="41" fillId="0" borderId="0" xfId="0" applyFont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8" xfId="0" applyFont="1" applyFill="1" applyBorder="1"/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/>
    </xf>
    <xf numFmtId="0" fontId="18" fillId="0" borderId="8" xfId="0" applyFont="1" applyBorder="1"/>
    <xf numFmtId="0" fontId="41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vertical="center"/>
    </xf>
    <xf numFmtId="0" fontId="8" fillId="0" borderId="7" xfId="0" applyFont="1" applyBorder="1"/>
    <xf numFmtId="0" fontId="8" fillId="0" borderId="10" xfId="0" applyFont="1" applyBorder="1"/>
    <xf numFmtId="0" fontId="41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vertical="center"/>
    </xf>
    <xf numFmtId="0" fontId="2" fillId="0" borderId="9" xfId="0" applyFont="1" applyBorder="1" applyAlignment="1">
      <alignment horizontal="left"/>
    </xf>
    <xf numFmtId="0" fontId="39" fillId="0" borderId="0" xfId="0" applyFont="1" applyBorder="1" applyAlignment="1">
      <alignment horizontal="right" vertical="center"/>
    </xf>
    <xf numFmtId="0" fontId="39" fillId="0" borderId="7" xfId="0" applyFont="1" applyBorder="1" applyAlignment="1">
      <alignment vertical="center"/>
    </xf>
    <xf numFmtId="0" fontId="40" fillId="0" borderId="7" xfId="0" applyFont="1" applyBorder="1" applyAlignment="1">
      <alignment vertical="center"/>
    </xf>
    <xf numFmtId="0" fontId="39" fillId="0" borderId="9" xfId="0" applyFont="1" applyBorder="1" applyAlignment="1">
      <alignment horizontal="left" vertical="center"/>
    </xf>
    <xf numFmtId="0" fontId="41" fillId="0" borderId="8" xfId="0" applyFont="1" applyBorder="1"/>
    <xf numFmtId="0" fontId="44" fillId="0" borderId="7" xfId="0" applyFont="1" applyFill="1" applyBorder="1" applyAlignment="1"/>
    <xf numFmtId="0" fontId="41" fillId="0" borderId="8" xfId="0" applyFont="1" applyBorder="1" applyAlignment="1">
      <alignment vertical="center"/>
    </xf>
    <xf numFmtId="0" fontId="43" fillId="0" borderId="7" xfId="0" applyFont="1" applyBorder="1"/>
    <xf numFmtId="0" fontId="43" fillId="0" borderId="8" xfId="0" applyFont="1" applyBorder="1"/>
    <xf numFmtId="0" fontId="39" fillId="0" borderId="8" xfId="0" applyFont="1" applyBorder="1" applyAlignment="1">
      <alignment horizontal="center" vertical="center"/>
    </xf>
    <xf numFmtId="0" fontId="18" fillId="6" borderId="8" xfId="0" applyFont="1" applyFill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37" fillId="0" borderId="8" xfId="0" applyFont="1" applyBorder="1"/>
    <xf numFmtId="0" fontId="18" fillId="6" borderId="8" xfId="0" applyFont="1" applyFill="1" applyBorder="1"/>
    <xf numFmtId="0" fontId="39" fillId="0" borderId="9" xfId="0" applyFont="1" applyBorder="1" applyAlignment="1">
      <alignment horizontal="center"/>
    </xf>
    <xf numFmtId="0" fontId="39" fillId="0" borderId="9" xfId="0" applyFont="1" applyBorder="1" applyAlignment="1">
      <alignment vertical="center"/>
    </xf>
    <xf numFmtId="0" fontId="41" fillId="0" borderId="7" xfId="0" applyFont="1" applyBorder="1" applyAlignment="1"/>
    <xf numFmtId="0" fontId="41" fillId="0" borderId="10" xfId="0" applyFont="1" applyBorder="1" applyAlignment="1"/>
    <xf numFmtId="0" fontId="39" fillId="0" borderId="9" xfId="0" applyFont="1" applyBorder="1" applyAlignment="1">
      <alignment horizontal="center" vertical="center"/>
    </xf>
    <xf numFmtId="0" fontId="41" fillId="0" borderId="7" xfId="0" applyFont="1" applyBorder="1" applyAlignment="1">
      <alignment vertical="center"/>
    </xf>
    <xf numFmtId="0" fontId="39" fillId="0" borderId="7" xfId="0" applyFont="1" applyBorder="1"/>
    <xf numFmtId="0" fontId="39" fillId="0" borderId="10" xfId="0" applyFont="1" applyBorder="1"/>
    <xf numFmtId="0" fontId="41" fillId="0" borderId="7" xfId="0" applyFont="1" applyBorder="1"/>
    <xf numFmtId="0" fontId="41" fillId="0" borderId="10" xfId="0" applyFont="1" applyBorder="1"/>
    <xf numFmtId="0" fontId="41" fillId="0" borderId="9" xfId="0" applyFont="1" applyBorder="1" applyAlignment="1">
      <alignment horizontal="center" vertical="center"/>
    </xf>
    <xf numFmtId="0" fontId="39" fillId="0" borderId="9" xfId="0" applyFont="1" applyBorder="1"/>
    <xf numFmtId="0" fontId="39" fillId="0" borderId="0" xfId="0" applyFont="1" applyBorder="1" applyAlignment="1">
      <alignment horizontal="left" vertical="center"/>
    </xf>
    <xf numFmtId="3" fontId="18" fillId="6" borderId="8" xfId="0" applyNumberFormat="1" applyFont="1" applyFill="1" applyBorder="1"/>
    <xf numFmtId="0" fontId="45" fillId="0" borderId="0" xfId="0" applyFont="1" applyBorder="1"/>
    <xf numFmtId="0" fontId="41" fillId="0" borderId="0" xfId="0" applyFont="1" applyFill="1" applyBorder="1"/>
    <xf numFmtId="0" fontId="18" fillId="0" borderId="0" xfId="0" applyFont="1" applyBorder="1" applyAlignment="1"/>
    <xf numFmtId="0" fontId="18" fillId="0" borderId="8" xfId="0" applyFont="1" applyBorder="1" applyAlignment="1">
      <alignment horizontal="center"/>
    </xf>
    <xf numFmtId="0" fontId="21" fillId="0" borderId="9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46" fillId="0" borderId="7" xfId="0" applyFont="1" applyBorder="1"/>
    <xf numFmtId="0" fontId="46" fillId="0" borderId="10" xfId="0" applyFont="1" applyBorder="1"/>
    <xf numFmtId="3" fontId="18" fillId="6" borderId="0" xfId="0" applyNumberFormat="1" applyFont="1" applyFill="1" applyBorder="1"/>
    <xf numFmtId="0" fontId="2" fillId="0" borderId="10" xfId="0" applyFont="1" applyBorder="1" applyAlignment="1">
      <alignment horizontal="left" vertical="center"/>
    </xf>
    <xf numFmtId="0" fontId="47" fillId="0" borderId="0" xfId="0" applyFont="1"/>
    <xf numFmtId="3" fontId="47" fillId="0" borderId="0" xfId="0" applyNumberFormat="1" applyFont="1"/>
    <xf numFmtId="0" fontId="22" fillId="0" borderId="0" xfId="0" applyFont="1" applyAlignment="1">
      <alignment horizontal="left"/>
    </xf>
    <xf numFmtId="164" fontId="2" fillId="0" borderId="8" xfId="1" applyNumberFormat="1" applyFont="1" applyBorder="1"/>
    <xf numFmtId="164" fontId="2" fillId="3" borderId="13" xfId="1" applyNumberFormat="1" applyFont="1" applyFill="1" applyBorder="1"/>
    <xf numFmtId="0" fontId="2" fillId="3" borderId="13" xfId="0" applyFont="1" applyFill="1" applyBorder="1"/>
    <xf numFmtId="164" fontId="2" fillId="3" borderId="14" xfId="1" applyNumberFormat="1" applyFont="1" applyFill="1" applyBorder="1"/>
    <xf numFmtId="0" fontId="2" fillId="3" borderId="14" xfId="0" applyFont="1" applyFill="1" applyBorder="1"/>
    <xf numFmtId="164" fontId="2" fillId="3" borderId="15" xfId="1" applyNumberFormat="1" applyFont="1" applyFill="1" applyBorder="1"/>
    <xf numFmtId="0" fontId="2" fillId="3" borderId="15" xfId="0" applyFont="1" applyFill="1" applyBorder="1"/>
    <xf numFmtId="164" fontId="6" fillId="0" borderId="8" xfId="1" applyNumberFormat="1" applyFont="1" applyBorder="1"/>
    <xf numFmtId="4" fontId="11" fillId="0" borderId="8" xfId="0" applyNumberFormat="1" applyFont="1" applyBorder="1" applyAlignment="1">
      <alignment horizontal="right" vertical="center"/>
    </xf>
    <xf numFmtId="0" fontId="48" fillId="0" borderId="0" xfId="0" applyFont="1" applyBorder="1"/>
    <xf numFmtId="0" fontId="48" fillId="0" borderId="0" xfId="0" applyFont="1" applyBorder="1" applyAlignment="1"/>
    <xf numFmtId="0" fontId="48" fillId="0" borderId="0" xfId="0" applyFont="1"/>
    <xf numFmtId="2" fontId="0" fillId="0" borderId="0" xfId="0" applyNumberFormat="1" applyBorder="1"/>
    <xf numFmtId="0" fontId="2" fillId="0" borderId="9" xfId="0" applyFont="1" applyBorder="1" applyAlignment="1">
      <alignment horizontal="left" vertical="center"/>
    </xf>
    <xf numFmtId="0" fontId="11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34" fillId="0" borderId="8" xfId="0" applyFont="1" applyFill="1" applyBorder="1"/>
    <xf numFmtId="0" fontId="34" fillId="0" borderId="8" xfId="0" applyFont="1" applyBorder="1"/>
    <xf numFmtId="0" fontId="35" fillId="0" borderId="8" xfId="0" applyFont="1" applyFill="1" applyBorder="1" applyAlignment="1">
      <alignment horizontal="center"/>
    </xf>
    <xf numFmtId="0" fontId="35" fillId="0" borderId="8" xfId="0" applyFont="1" applyFill="1" applyBorder="1"/>
    <xf numFmtId="164" fontId="35" fillId="0" borderId="8" xfId="1" applyNumberFormat="1" applyFont="1" applyFill="1" applyBorder="1" applyAlignment="1">
      <alignment horizontal="right"/>
    </xf>
    <xf numFmtId="164" fontId="35" fillId="0" borderId="8" xfId="1" applyNumberFormat="1" applyFont="1" applyFill="1" applyBorder="1"/>
    <xf numFmtId="37" fontId="35" fillId="0" borderId="8" xfId="0" applyNumberFormat="1" applyFont="1" applyFill="1" applyBorder="1"/>
    <xf numFmtId="0" fontId="35" fillId="5" borderId="8" xfId="0" applyFont="1" applyFill="1" applyBorder="1" applyAlignment="1">
      <alignment horizontal="center"/>
    </xf>
    <xf numFmtId="0" fontId="34" fillId="5" borderId="8" xfId="0" applyFont="1" applyFill="1" applyBorder="1"/>
    <xf numFmtId="164" fontId="35" fillId="5" borderId="8" xfId="1" applyNumberFormat="1" applyFont="1" applyFill="1" applyBorder="1"/>
    <xf numFmtId="164" fontId="35" fillId="2" borderId="8" xfId="1" applyNumberFormat="1" applyFont="1" applyFill="1" applyBorder="1"/>
    <xf numFmtId="37" fontId="35" fillId="2" borderId="8" xfId="0" applyNumberFormat="1" applyFont="1" applyFill="1" applyBorder="1"/>
    <xf numFmtId="164" fontId="34" fillId="0" borderId="8" xfId="1" applyNumberFormat="1" applyFont="1" applyFill="1" applyBorder="1"/>
    <xf numFmtId="37" fontId="35" fillId="5" borderId="8" xfId="0" applyNumberFormat="1" applyFont="1" applyFill="1" applyBorder="1"/>
    <xf numFmtId="0" fontId="6" fillId="6" borderId="10" xfId="0" applyFont="1" applyFill="1" applyBorder="1" applyAlignment="1">
      <alignment vertical="center"/>
    </xf>
    <xf numFmtId="3" fontId="6" fillId="6" borderId="8" xfId="0" applyNumberFormat="1" applyFont="1" applyFill="1" applyBorder="1" applyAlignment="1">
      <alignment vertical="center"/>
    </xf>
    <xf numFmtId="0" fontId="32" fillId="0" borderId="13" xfId="0" applyFont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3" fontId="32" fillId="0" borderId="13" xfId="0" applyNumberFormat="1" applyFont="1" applyBorder="1"/>
    <xf numFmtId="21" fontId="32" fillId="0" borderId="15" xfId="0" applyNumberFormat="1" applyFont="1" applyBorder="1" applyAlignment="1">
      <alignment horizontal="center"/>
    </xf>
    <xf numFmtId="22" fontId="32" fillId="0" borderId="15" xfId="0" applyNumberFormat="1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46" fontId="32" fillId="0" borderId="15" xfId="0" applyNumberFormat="1" applyFont="1" applyBorder="1" applyAlignment="1">
      <alignment horizontal="center"/>
    </xf>
    <xf numFmtId="3" fontId="32" fillId="0" borderId="15" xfId="0" applyNumberFormat="1" applyFont="1" applyBorder="1"/>
    <xf numFmtId="3" fontId="3" fillId="0" borderId="8" xfId="2" applyNumberFormat="1" applyFont="1" applyBorder="1"/>
    <xf numFmtId="0" fontId="3" fillId="0" borderId="8" xfId="0" applyFont="1" applyFill="1" applyBorder="1"/>
    <xf numFmtId="3" fontId="49" fillId="0" borderId="8" xfId="0" applyNumberFormat="1" applyFont="1" applyBorder="1"/>
    <xf numFmtId="1" fontId="3" fillId="0" borderId="8" xfId="0" applyNumberFormat="1" applyFont="1" applyBorder="1"/>
    <xf numFmtId="3" fontId="5" fillId="0" borderId="8" xfId="2" applyNumberFormat="1" applyFont="1" applyBorder="1"/>
    <xf numFmtId="3" fontId="5" fillId="0" borderId="8" xfId="0" applyNumberFormat="1" applyFont="1" applyBorder="1"/>
    <xf numFmtId="3" fontId="3" fillId="0" borderId="8" xfId="0" applyNumberFormat="1" applyFont="1" applyBorder="1"/>
    <xf numFmtId="3" fontId="5" fillId="0" borderId="8" xfId="2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32" fillId="0" borderId="14" xfId="0" applyFont="1" applyBorder="1" applyAlignment="1"/>
    <xf numFmtId="0" fontId="32" fillId="0" borderId="14" xfId="0" applyFont="1" applyFill="1" applyBorder="1" applyAlignment="1"/>
    <xf numFmtId="0" fontId="32" fillId="0" borderId="8" xfId="0" applyFont="1" applyFill="1" applyBorder="1" applyAlignment="1"/>
    <xf numFmtId="3" fontId="0" fillId="0" borderId="8" xfId="0" applyNumberFormat="1" applyBorder="1" applyAlignment="1">
      <alignment horizontal="center"/>
    </xf>
    <xf numFmtId="1" fontId="18" fillId="6" borderId="8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32" fillId="7" borderId="0" xfId="0" applyFont="1" applyFill="1" applyAlignment="1">
      <alignment horizontal="center" vertical="center"/>
    </xf>
    <xf numFmtId="0" fontId="32" fillId="7" borderId="8" xfId="0" applyFont="1" applyFill="1" applyBorder="1" applyAlignment="1">
      <alignment horizontal="center" vertical="center"/>
    </xf>
    <xf numFmtId="3" fontId="21" fillId="7" borderId="3" xfId="0" applyNumberFormat="1" applyFont="1" applyFill="1" applyBorder="1" applyAlignment="1">
      <alignment horizontal="center" vertical="center"/>
    </xf>
    <xf numFmtId="3" fontId="21" fillId="7" borderId="12" xfId="0" applyNumberFormat="1" applyFont="1" applyFill="1" applyBorder="1" applyAlignment="1">
      <alignment horizontal="center" vertical="center"/>
    </xf>
    <xf numFmtId="3" fontId="21" fillId="7" borderId="14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/>
    </xf>
    <xf numFmtId="0" fontId="10" fillId="7" borderId="0" xfId="0" applyFont="1" applyFill="1"/>
    <xf numFmtId="1" fontId="50" fillId="7" borderId="8" xfId="3" applyNumberFormat="1" applyFont="1" applyFill="1" applyBorder="1"/>
    <xf numFmtId="3" fontId="51" fillId="7" borderId="3" xfId="0" applyNumberFormat="1" applyFont="1" applyFill="1" applyBorder="1" applyAlignment="1">
      <alignment horizontal="center" vertical="center"/>
    </xf>
    <xf numFmtId="3" fontId="51" fillId="7" borderId="12" xfId="0" applyNumberFormat="1" applyFont="1" applyFill="1" applyBorder="1" applyAlignment="1">
      <alignment horizontal="center" vertical="center"/>
    </xf>
    <xf numFmtId="3" fontId="51" fillId="7" borderId="14" xfId="0" applyNumberFormat="1" applyFont="1" applyFill="1" applyBorder="1" applyAlignment="1">
      <alignment horizontal="center" vertical="center"/>
    </xf>
    <xf numFmtId="3" fontId="32" fillId="7" borderId="3" xfId="0" applyNumberFormat="1" applyFont="1" applyFill="1" applyBorder="1" applyAlignment="1">
      <alignment horizontal="center" vertical="center"/>
    </xf>
    <xf numFmtId="3" fontId="32" fillId="7" borderId="12" xfId="0" applyNumberFormat="1" applyFont="1" applyFill="1" applyBorder="1" applyAlignment="1">
      <alignment horizontal="center" vertical="center"/>
    </xf>
    <xf numFmtId="3" fontId="32" fillId="7" borderId="1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6" borderId="10" xfId="0" applyFont="1" applyFill="1" applyBorder="1" applyAlignment="1">
      <alignment vertical="center"/>
    </xf>
    <xf numFmtId="3" fontId="11" fillId="6" borderId="8" xfId="0" applyNumberFormat="1" applyFont="1" applyFill="1" applyBorder="1" applyAlignment="1">
      <alignment vertical="center"/>
    </xf>
    <xf numFmtId="0" fontId="3" fillId="5" borderId="8" xfId="0" applyFont="1" applyFill="1" applyBorder="1"/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6" fontId="5" fillId="0" borderId="9" xfId="0" applyNumberFormat="1" applyFont="1" applyBorder="1" applyAlignment="1">
      <alignment horizontal="center"/>
    </xf>
    <xf numFmtId="21" fontId="5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2" xfId="0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/>
    </xf>
    <xf numFmtId="0" fontId="32" fillId="7" borderId="5" xfId="0" applyFont="1" applyFill="1" applyBorder="1" applyAlignment="1">
      <alignment horizontal="center" vertical="center"/>
    </xf>
    <xf numFmtId="0" fontId="32" fillId="7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51" fillId="7" borderId="13" xfId="0" applyFont="1" applyFill="1" applyBorder="1" applyAlignment="1">
      <alignment horizontal="center" vertical="center"/>
    </xf>
    <xf numFmtId="0" fontId="51" fillId="7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32" fillId="7" borderId="13" xfId="0" applyFont="1" applyFill="1" applyBorder="1" applyAlignment="1">
      <alignment horizontal="center" vertical="center"/>
    </xf>
    <xf numFmtId="0" fontId="32" fillId="7" borderId="14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7" fillId="0" borderId="0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3" fillId="0" borderId="8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0" fontId="44" fillId="0" borderId="7" xfId="0" applyFont="1" applyFill="1" applyBorder="1" applyAlignment="1">
      <alignment horizontal="left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44" fillId="0" borderId="7" xfId="0" applyFont="1" applyFill="1" applyBorder="1" applyAlignment="1">
      <alignment horizontal="left" vertical="center"/>
    </xf>
    <xf numFmtId="0" fontId="44" fillId="0" borderId="7" xfId="0" applyFont="1" applyBorder="1" applyAlignment="1">
      <alignment horizontal="left"/>
    </xf>
    <xf numFmtId="0" fontId="44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9" fillId="0" borderId="0" xfId="0" applyFont="1" applyBorder="1"/>
    <xf numFmtId="0" fontId="52" fillId="0" borderId="27" xfId="0" applyFont="1" applyBorder="1"/>
    <xf numFmtId="0" fontId="52" fillId="0" borderId="28" xfId="0" applyFont="1" applyBorder="1"/>
    <xf numFmtId="0" fontId="2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4" fillId="0" borderId="3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5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3" fillId="0" borderId="37" xfId="0" applyFont="1" applyBorder="1"/>
    <xf numFmtId="0" fontId="2" fillId="0" borderId="37" xfId="0" applyFont="1" applyBorder="1"/>
    <xf numFmtId="0" fontId="6" fillId="0" borderId="36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6" xfId="0" applyFont="1" applyBorder="1"/>
    <xf numFmtId="0" fontId="6" fillId="0" borderId="37" xfId="0" applyFont="1" applyBorder="1"/>
    <xf numFmtId="0" fontId="8" fillId="0" borderId="36" xfId="0" applyFont="1" applyBorder="1"/>
    <xf numFmtId="0" fontId="0" fillId="0" borderId="39" xfId="0" applyBorder="1"/>
    <xf numFmtId="0" fontId="0" fillId="0" borderId="40" xfId="0" applyBorder="1"/>
    <xf numFmtId="0" fontId="0" fillId="0" borderId="41" xfId="0" applyBorder="1"/>
  </cellXfs>
  <cellStyles count="4">
    <cellStyle name="Comma_21.Aktivet Afatgjata Materiale  09" xfId="2"/>
    <cellStyle name="Normal" xfId="0" builtinId="0"/>
    <cellStyle name="Përqindje" xfId="3" builtinId="5"/>
    <cellStyle name="Presj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e Office-it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4"/>
  <sheetViews>
    <sheetView topLeftCell="A22" workbookViewId="0">
      <selection sqref="A1:J44"/>
    </sheetView>
  </sheetViews>
  <sheetFormatPr defaultRowHeight="14.4"/>
  <cols>
    <col min="1" max="1" width="4" customWidth="1"/>
    <col min="3" max="3" width="7.88671875" customWidth="1"/>
    <col min="7" max="7" width="6.44140625" customWidth="1"/>
    <col min="8" max="8" width="7" customWidth="1"/>
  </cols>
  <sheetData>
    <row r="1" spans="1:13" ht="15" thickBot="1">
      <c r="A1" s="2"/>
      <c r="B1" s="3"/>
      <c r="C1" s="3"/>
      <c r="D1" s="3"/>
      <c r="E1" s="3"/>
      <c r="F1" s="3"/>
      <c r="G1" s="3"/>
      <c r="H1" s="3"/>
      <c r="I1" s="3"/>
      <c r="J1" s="3"/>
      <c r="K1" s="10"/>
      <c r="L1" s="10"/>
      <c r="M1" s="1"/>
    </row>
    <row r="2" spans="1:13" ht="15.6">
      <c r="A2" s="4"/>
      <c r="B2" s="448" t="s">
        <v>0</v>
      </c>
      <c r="C2" s="449"/>
      <c r="D2" s="450"/>
      <c r="E2" s="451" t="s">
        <v>347</v>
      </c>
      <c r="F2" s="452"/>
      <c r="G2" s="452"/>
      <c r="H2" s="452"/>
      <c r="I2" s="450"/>
      <c r="J2" s="453"/>
      <c r="K2" s="5"/>
      <c r="L2" s="5"/>
      <c r="M2" s="150"/>
    </row>
    <row r="3" spans="1:13" ht="15.6">
      <c r="A3" s="4"/>
      <c r="B3" s="454" t="s">
        <v>1</v>
      </c>
      <c r="C3" s="7"/>
      <c r="D3" s="154"/>
      <c r="E3" s="346" t="s">
        <v>348</v>
      </c>
      <c r="F3" s="347"/>
      <c r="G3" s="155"/>
      <c r="H3" s="6"/>
      <c r="I3" s="6"/>
      <c r="J3" s="455"/>
      <c r="K3" s="5"/>
      <c r="L3" s="5"/>
      <c r="M3" s="150"/>
    </row>
    <row r="4" spans="1:13">
      <c r="A4" s="4"/>
      <c r="B4" s="454" t="s">
        <v>2</v>
      </c>
      <c r="C4" s="7"/>
      <c r="D4" s="154"/>
      <c r="E4" s="348" t="s">
        <v>349</v>
      </c>
      <c r="F4" s="349"/>
      <c r="G4" s="349"/>
      <c r="H4" s="349"/>
      <c r="I4" s="350"/>
      <c r="J4" s="455"/>
      <c r="K4" s="5"/>
      <c r="L4" s="5"/>
      <c r="M4" s="150"/>
    </row>
    <row r="5" spans="1:13">
      <c r="A5" s="4"/>
      <c r="B5" s="456"/>
      <c r="C5" s="6"/>
      <c r="D5" s="6"/>
      <c r="E5" s="6"/>
      <c r="F5" s="6"/>
      <c r="G5" s="8"/>
      <c r="H5" s="8"/>
      <c r="I5" s="6"/>
      <c r="J5" s="455"/>
      <c r="K5" s="5"/>
      <c r="L5" s="5"/>
      <c r="M5" s="150"/>
    </row>
    <row r="6" spans="1:13">
      <c r="A6" s="4"/>
      <c r="B6" s="454" t="s">
        <v>3</v>
      </c>
      <c r="C6" s="7"/>
      <c r="D6" s="154"/>
      <c r="E6" s="156" t="s">
        <v>350</v>
      </c>
      <c r="F6" s="157"/>
      <c r="G6" s="154"/>
      <c r="H6" s="6"/>
      <c r="I6" s="6"/>
      <c r="J6" s="455"/>
      <c r="K6" s="5"/>
      <c r="L6" s="5"/>
      <c r="M6" s="150"/>
    </row>
    <row r="7" spans="1:13">
      <c r="A7" s="4"/>
      <c r="B7" s="454" t="s">
        <v>4</v>
      </c>
      <c r="C7" s="7"/>
      <c r="D7" s="154"/>
      <c r="E7" s="156" t="s">
        <v>351</v>
      </c>
      <c r="F7" s="338"/>
      <c r="G7" s="6"/>
      <c r="H7" s="6"/>
      <c r="I7" s="6"/>
      <c r="J7" s="455"/>
      <c r="K7" s="5"/>
      <c r="L7" s="5"/>
      <c r="M7" s="150"/>
    </row>
    <row r="8" spans="1:13">
      <c r="A8" s="4"/>
      <c r="B8" s="456"/>
      <c r="C8" s="6"/>
      <c r="D8" s="6"/>
      <c r="E8" s="6"/>
      <c r="F8" s="6"/>
      <c r="G8" s="6"/>
      <c r="H8" s="6"/>
      <c r="I8" s="6"/>
      <c r="J8" s="455"/>
      <c r="K8" s="5"/>
      <c r="L8" s="5"/>
      <c r="M8" s="150"/>
    </row>
    <row r="9" spans="1:13" ht="15.6">
      <c r="A9" s="4"/>
      <c r="B9" s="454" t="s">
        <v>5</v>
      </c>
      <c r="C9" s="7"/>
      <c r="D9" s="154"/>
      <c r="E9" s="344" t="s">
        <v>352</v>
      </c>
      <c r="F9" s="345"/>
      <c r="G9" s="345"/>
      <c r="H9" s="345"/>
      <c r="I9" s="345"/>
      <c r="J9" s="457"/>
      <c r="K9" s="5"/>
      <c r="L9" s="5"/>
      <c r="M9" s="150"/>
    </row>
    <row r="10" spans="1:13" ht="17.399999999999999">
      <c r="A10" s="4"/>
      <c r="B10" s="458"/>
      <c r="C10" s="5"/>
      <c r="D10" s="5"/>
      <c r="E10" s="6"/>
      <c r="F10" s="444" t="s">
        <v>434</v>
      </c>
      <c r="G10" s="444"/>
      <c r="H10" s="6"/>
      <c r="I10" s="6"/>
      <c r="J10" s="455"/>
      <c r="K10" s="5"/>
      <c r="L10" s="5"/>
      <c r="M10" s="150"/>
    </row>
    <row r="11" spans="1:13">
      <c r="A11" s="4"/>
      <c r="B11" s="458"/>
      <c r="C11" s="5"/>
      <c r="D11" s="5"/>
      <c r="E11" s="6"/>
      <c r="F11" s="6"/>
      <c r="G11" s="6"/>
      <c r="H11" s="6"/>
      <c r="I11" s="6"/>
      <c r="J11" s="455"/>
      <c r="K11" s="5"/>
      <c r="L11" s="5"/>
      <c r="M11" s="150"/>
    </row>
    <row r="12" spans="1:13">
      <c r="A12" s="9"/>
      <c r="B12" s="459"/>
      <c r="C12" s="10"/>
      <c r="D12" s="10"/>
      <c r="E12" s="11"/>
      <c r="F12" s="11"/>
      <c r="G12" s="11"/>
      <c r="H12" s="11"/>
      <c r="I12" s="11"/>
      <c r="J12" s="460"/>
      <c r="K12" s="10"/>
      <c r="L12" s="10"/>
      <c r="M12" s="1"/>
    </row>
    <row r="13" spans="1:13" ht="15" thickBot="1">
      <c r="A13" s="9"/>
      <c r="B13" s="459"/>
      <c r="C13" s="10"/>
      <c r="D13" s="10"/>
      <c r="E13" s="10"/>
      <c r="F13" s="10"/>
      <c r="G13" s="10"/>
      <c r="H13" s="10"/>
      <c r="I13" s="10"/>
      <c r="J13" s="461"/>
      <c r="K13" s="10"/>
      <c r="L13" s="10"/>
      <c r="M13" s="1"/>
    </row>
    <row r="14" spans="1:13" ht="25.2" thickBot="1">
      <c r="A14" s="9"/>
      <c r="B14" s="459"/>
      <c r="C14" s="445"/>
      <c r="D14" s="446" t="s">
        <v>435</v>
      </c>
      <c r="E14" s="446"/>
      <c r="F14" s="446"/>
      <c r="G14" s="446" t="s">
        <v>436</v>
      </c>
      <c r="H14" s="446"/>
      <c r="I14" s="446"/>
      <c r="J14" s="447"/>
      <c r="K14" s="10"/>
      <c r="L14" s="10"/>
      <c r="M14" s="1"/>
    </row>
    <row r="15" spans="1:13">
      <c r="A15" s="9"/>
      <c r="B15" s="459"/>
      <c r="C15" s="10"/>
      <c r="D15" s="10"/>
      <c r="E15" s="10"/>
      <c r="F15" s="10"/>
      <c r="G15" s="10"/>
      <c r="H15" s="10"/>
      <c r="I15" s="10"/>
      <c r="J15" s="461"/>
      <c r="K15" s="10"/>
      <c r="L15" s="10"/>
      <c r="M15" s="1"/>
    </row>
    <row r="16" spans="1:13">
      <c r="A16" s="9"/>
      <c r="B16" s="459"/>
      <c r="C16" s="10"/>
      <c r="D16" s="10"/>
      <c r="E16" s="10"/>
      <c r="F16" s="10"/>
      <c r="G16" s="10"/>
      <c r="H16" s="10"/>
      <c r="I16" s="10"/>
      <c r="J16" s="461"/>
      <c r="K16" s="10"/>
      <c r="L16" s="10"/>
      <c r="M16" s="1"/>
    </row>
    <row r="17" spans="1:13">
      <c r="A17" s="9"/>
      <c r="B17" s="459"/>
      <c r="C17" s="10"/>
      <c r="D17" s="10"/>
      <c r="E17" s="10"/>
      <c r="F17" s="10"/>
      <c r="G17" s="10"/>
      <c r="H17" s="10"/>
      <c r="I17" s="10"/>
      <c r="J17" s="461"/>
      <c r="K17" s="10"/>
      <c r="L17" s="10"/>
      <c r="M17" s="1"/>
    </row>
    <row r="18" spans="1:13">
      <c r="A18" s="9"/>
      <c r="B18" s="462" t="s">
        <v>6</v>
      </c>
      <c r="C18" s="343"/>
      <c r="D18" s="343"/>
      <c r="E18" s="343"/>
      <c r="F18" s="343"/>
      <c r="G18" s="343"/>
      <c r="H18" s="343"/>
      <c r="I18" s="343"/>
      <c r="J18" s="461"/>
      <c r="K18" s="10"/>
      <c r="L18" s="10"/>
      <c r="M18" s="1"/>
    </row>
    <row r="19" spans="1:13">
      <c r="A19" s="9"/>
      <c r="B19" s="462" t="s">
        <v>7</v>
      </c>
      <c r="C19" s="343"/>
      <c r="D19" s="343"/>
      <c r="E19" s="343"/>
      <c r="F19" s="343"/>
      <c r="G19" s="343"/>
      <c r="H19" s="343"/>
      <c r="I19" s="343"/>
      <c r="J19" s="461"/>
      <c r="K19" s="10"/>
      <c r="L19" s="10"/>
      <c r="M19" s="1"/>
    </row>
    <row r="20" spans="1:13">
      <c r="A20" s="9"/>
      <c r="B20" s="459"/>
      <c r="C20" s="10"/>
      <c r="D20" s="10"/>
      <c r="E20" s="10"/>
      <c r="F20" s="10"/>
      <c r="G20" s="10"/>
      <c r="H20" s="10"/>
      <c r="I20" s="10"/>
      <c r="J20" s="461"/>
      <c r="K20" s="10"/>
      <c r="L20" s="10"/>
      <c r="M20" s="1"/>
    </row>
    <row r="21" spans="1:13">
      <c r="A21" s="9"/>
      <c r="B21" s="459"/>
      <c r="C21" s="10"/>
      <c r="D21" s="10"/>
      <c r="E21" s="10"/>
      <c r="F21" s="10"/>
      <c r="G21" s="10"/>
      <c r="H21" s="10"/>
      <c r="I21" s="10"/>
      <c r="J21" s="461"/>
      <c r="K21" s="10"/>
      <c r="L21" s="10"/>
      <c r="M21" s="1"/>
    </row>
    <row r="22" spans="1:13" ht="33">
      <c r="A22" s="9"/>
      <c r="B22" s="459"/>
      <c r="C22" s="10"/>
      <c r="D22" s="152"/>
      <c r="E22" s="153" t="s">
        <v>414</v>
      </c>
      <c r="F22" s="73"/>
      <c r="G22" s="10"/>
      <c r="H22" s="10"/>
      <c r="I22" s="10"/>
      <c r="J22" s="461"/>
      <c r="K22" s="10"/>
      <c r="L22" s="10"/>
      <c r="M22" s="1"/>
    </row>
    <row r="23" spans="1:13">
      <c r="A23" s="9"/>
      <c r="B23" s="459"/>
      <c r="C23" s="10"/>
      <c r="D23" s="10"/>
      <c r="E23" s="10"/>
      <c r="F23" s="10"/>
      <c r="G23" s="10"/>
      <c r="H23" s="10"/>
      <c r="I23" s="10"/>
      <c r="J23" s="461"/>
      <c r="K23" s="10"/>
      <c r="L23" s="10"/>
      <c r="M23" s="1"/>
    </row>
    <row r="24" spans="1:13">
      <c r="A24" s="9"/>
      <c r="B24" s="459"/>
      <c r="C24" s="10"/>
      <c r="D24" s="10"/>
      <c r="E24" s="10"/>
      <c r="F24" s="10"/>
      <c r="G24" s="10"/>
      <c r="H24" s="10"/>
      <c r="I24" s="10"/>
      <c r="J24" s="461"/>
      <c r="K24" s="10"/>
      <c r="L24" s="10"/>
      <c r="M24" s="1"/>
    </row>
    <row r="25" spans="1:13">
      <c r="A25" s="9"/>
      <c r="B25" s="459"/>
      <c r="C25" s="10"/>
      <c r="D25" s="10"/>
      <c r="E25" s="10"/>
      <c r="F25" s="10"/>
      <c r="G25" s="10"/>
      <c r="H25" s="10"/>
      <c r="I25" s="10"/>
      <c r="J25" s="461"/>
      <c r="K25" s="10"/>
      <c r="L25" s="10"/>
      <c r="M25" s="1"/>
    </row>
    <row r="26" spans="1:13">
      <c r="A26" s="9"/>
      <c r="B26" s="459"/>
      <c r="C26" s="10"/>
      <c r="D26" s="10"/>
      <c r="E26" s="10"/>
      <c r="F26" s="10"/>
      <c r="G26" s="10"/>
      <c r="H26" s="10"/>
      <c r="I26" s="10"/>
      <c r="J26" s="461"/>
      <c r="K26" s="10"/>
      <c r="L26" s="10"/>
      <c r="M26" s="1"/>
    </row>
    <row r="27" spans="1:13">
      <c r="A27" s="9"/>
      <c r="B27" s="459"/>
      <c r="C27" s="10"/>
      <c r="D27" s="10"/>
      <c r="E27" s="10"/>
      <c r="F27" s="10"/>
      <c r="G27" s="10"/>
      <c r="H27" s="10"/>
      <c r="I27" s="10"/>
      <c r="J27" s="461"/>
      <c r="K27" s="10"/>
      <c r="L27" s="10"/>
      <c r="M27" s="1"/>
    </row>
    <row r="28" spans="1:13">
      <c r="A28" s="9"/>
      <c r="B28" s="459"/>
      <c r="C28" s="10"/>
      <c r="D28" s="10"/>
      <c r="E28" s="10"/>
      <c r="F28" s="10"/>
      <c r="G28" s="10"/>
      <c r="H28" s="10"/>
      <c r="I28" s="10"/>
      <c r="J28" s="461"/>
      <c r="K28" s="10"/>
      <c r="L28" s="10"/>
      <c r="M28" s="1"/>
    </row>
    <row r="29" spans="1:13">
      <c r="A29" s="9"/>
      <c r="B29" s="459"/>
      <c r="C29" s="10"/>
      <c r="D29" s="10"/>
      <c r="E29" s="10"/>
      <c r="F29" s="10"/>
      <c r="G29" s="10"/>
      <c r="H29" s="10"/>
      <c r="I29" s="10"/>
      <c r="J29" s="461"/>
      <c r="K29" s="10"/>
      <c r="L29" s="10"/>
      <c r="M29" s="1"/>
    </row>
    <row r="30" spans="1:13">
      <c r="A30" s="9"/>
      <c r="B30" s="459"/>
      <c r="C30" s="10"/>
      <c r="D30" s="10"/>
      <c r="E30" s="10"/>
      <c r="F30" s="10"/>
      <c r="G30" s="10"/>
      <c r="H30" s="10"/>
      <c r="I30" s="10"/>
      <c r="J30" s="461"/>
      <c r="K30" s="10"/>
      <c r="L30" s="10"/>
      <c r="M30" s="1"/>
    </row>
    <row r="31" spans="1:13">
      <c r="A31" s="4"/>
      <c r="B31" s="454" t="s">
        <v>8</v>
      </c>
      <c r="C31" s="7"/>
      <c r="D31" s="7"/>
      <c r="E31" s="7"/>
      <c r="F31" s="154"/>
      <c r="G31" s="348" t="s">
        <v>9</v>
      </c>
      <c r="H31" s="350"/>
      <c r="I31" s="5"/>
      <c r="J31" s="463"/>
      <c r="K31" s="5"/>
      <c r="L31" s="5"/>
      <c r="M31" s="150"/>
    </row>
    <row r="32" spans="1:13">
      <c r="A32" s="4"/>
      <c r="B32" s="454" t="s">
        <v>10</v>
      </c>
      <c r="C32" s="7"/>
      <c r="D32" s="7"/>
      <c r="E32" s="7"/>
      <c r="F32" s="154"/>
      <c r="G32" s="348" t="s">
        <v>11</v>
      </c>
      <c r="H32" s="350"/>
      <c r="I32" s="5"/>
      <c r="J32" s="463"/>
      <c r="K32" s="5"/>
      <c r="L32" s="5"/>
      <c r="M32" s="150"/>
    </row>
    <row r="33" spans="1:13">
      <c r="A33" s="4"/>
      <c r="B33" s="454" t="s">
        <v>12</v>
      </c>
      <c r="C33" s="7"/>
      <c r="D33" s="7"/>
      <c r="E33" s="7"/>
      <c r="F33" s="154"/>
      <c r="G33" s="348" t="s">
        <v>13</v>
      </c>
      <c r="H33" s="350"/>
      <c r="I33" s="5"/>
      <c r="J33" s="463"/>
      <c r="K33" s="5"/>
      <c r="L33" s="5"/>
      <c r="M33" s="150"/>
    </row>
    <row r="34" spans="1:13">
      <c r="A34" s="4"/>
      <c r="B34" s="454" t="s">
        <v>14</v>
      </c>
      <c r="C34" s="7"/>
      <c r="D34" s="7"/>
      <c r="E34" s="7"/>
      <c r="F34" s="154"/>
      <c r="G34" s="348" t="s">
        <v>11</v>
      </c>
      <c r="H34" s="350"/>
      <c r="I34" s="5"/>
      <c r="J34" s="463"/>
      <c r="K34" s="5"/>
      <c r="L34" s="5"/>
      <c r="M34" s="150"/>
    </row>
    <row r="35" spans="1:13">
      <c r="A35" s="9"/>
      <c r="B35" s="464"/>
      <c r="C35" s="11"/>
      <c r="D35" s="11"/>
      <c r="E35" s="11"/>
      <c r="F35" s="11"/>
      <c r="G35" s="11"/>
      <c r="H35" s="11"/>
      <c r="I35" s="10"/>
      <c r="J35" s="461"/>
      <c r="K35" s="10"/>
      <c r="L35" s="10"/>
      <c r="M35" s="1"/>
    </row>
    <row r="36" spans="1:13" ht="15.6">
      <c r="A36" s="13"/>
      <c r="B36" s="454" t="s">
        <v>15</v>
      </c>
      <c r="C36" s="7"/>
      <c r="D36" s="7"/>
      <c r="E36" s="7"/>
      <c r="F36" s="338" t="s">
        <v>16</v>
      </c>
      <c r="G36" s="352" t="s">
        <v>412</v>
      </c>
      <c r="H36" s="350"/>
      <c r="I36" s="14"/>
      <c r="J36" s="465"/>
      <c r="K36" s="14"/>
      <c r="L36" s="14"/>
      <c r="M36" s="151"/>
    </row>
    <row r="37" spans="1:13" ht="15.6">
      <c r="A37" s="13"/>
      <c r="B37" s="454"/>
      <c r="C37" s="7"/>
      <c r="D37" s="7"/>
      <c r="E37" s="7"/>
      <c r="F37" s="338" t="s">
        <v>17</v>
      </c>
      <c r="G37" s="351" t="s">
        <v>413</v>
      </c>
      <c r="H37" s="350"/>
      <c r="I37" s="14"/>
      <c r="J37" s="465"/>
      <c r="K37" s="14"/>
      <c r="L37" s="14"/>
      <c r="M37" s="151"/>
    </row>
    <row r="38" spans="1:13" ht="15.6">
      <c r="A38" s="13"/>
      <c r="B38" s="456"/>
      <c r="C38" s="6"/>
      <c r="D38" s="6"/>
      <c r="E38" s="6"/>
      <c r="F38" s="8"/>
      <c r="G38" s="8"/>
      <c r="H38" s="8"/>
      <c r="I38" s="14"/>
      <c r="J38" s="465"/>
      <c r="K38" s="14"/>
      <c r="L38" s="14"/>
      <c r="M38" s="151"/>
    </row>
    <row r="39" spans="1:13" ht="15.6">
      <c r="A39" s="13"/>
      <c r="B39" s="454" t="s">
        <v>18</v>
      </c>
      <c r="C39" s="7"/>
      <c r="D39" s="7"/>
      <c r="E39" s="339"/>
      <c r="F39" s="154"/>
      <c r="G39" s="156" t="s">
        <v>433</v>
      </c>
      <c r="H39" s="154"/>
      <c r="I39" s="14"/>
      <c r="J39" s="465"/>
      <c r="K39" s="14"/>
      <c r="L39" s="14"/>
      <c r="M39" s="151"/>
    </row>
    <row r="40" spans="1:13">
      <c r="A40" s="9"/>
      <c r="B40" s="464"/>
      <c r="C40" s="11"/>
      <c r="D40" s="11"/>
      <c r="E40" s="11"/>
      <c r="F40" s="11"/>
      <c r="G40" s="11"/>
      <c r="H40" s="11"/>
      <c r="I40" s="10"/>
      <c r="J40" s="461"/>
      <c r="K40" s="10"/>
      <c r="L40" s="10"/>
      <c r="M40" s="1"/>
    </row>
    <row r="41" spans="1:13" s="16" customFormat="1">
      <c r="A41" s="10"/>
      <c r="B41" s="459"/>
      <c r="C41" s="10"/>
      <c r="D41" s="10"/>
      <c r="E41" s="10"/>
      <c r="F41" s="10"/>
      <c r="G41" s="10"/>
      <c r="H41" s="10"/>
      <c r="I41" s="10"/>
      <c r="J41" s="461"/>
      <c r="K41" s="10"/>
      <c r="L41" s="10"/>
      <c r="M41" s="10"/>
    </row>
    <row r="42" spans="1:13" s="16" customFormat="1" ht="15" thickBot="1">
      <c r="B42" s="466"/>
      <c r="C42" s="467"/>
      <c r="D42" s="467"/>
      <c r="E42" s="467"/>
      <c r="F42" s="467"/>
      <c r="G42" s="467"/>
      <c r="H42" s="467"/>
      <c r="I42" s="467"/>
      <c r="J42" s="468"/>
    </row>
    <row r="43" spans="1:13" s="16" customFormat="1"/>
    <row r="44" spans="1:13" s="16" customFormat="1"/>
    <row r="45" spans="1:13" s="16" customFormat="1"/>
    <row r="46" spans="1:13">
      <c r="K46" s="16"/>
      <c r="L46" s="16"/>
    </row>
    <row r="47" spans="1:13">
      <c r="K47" s="16"/>
      <c r="L47" s="16"/>
    </row>
    <row r="48" spans="1:13">
      <c r="K48" s="16"/>
      <c r="L48" s="16"/>
    </row>
    <row r="49" spans="11:12">
      <c r="K49" s="16"/>
      <c r="L49" s="16"/>
    </row>
    <row r="50" spans="11:12">
      <c r="K50" s="16"/>
      <c r="L50" s="16"/>
    </row>
    <row r="51" spans="11:12">
      <c r="K51" s="16"/>
      <c r="L51" s="16"/>
    </row>
    <row r="52" spans="11:12">
      <c r="K52" s="16"/>
      <c r="L52" s="16"/>
    </row>
    <row r="53" spans="11:12">
      <c r="K53" s="16"/>
      <c r="L53" s="16"/>
    </row>
    <row r="54" spans="11:12">
      <c r="K54" s="16"/>
      <c r="L54" s="16"/>
    </row>
    <row r="55" spans="11:12">
      <c r="K55" s="16"/>
      <c r="L55" s="16"/>
    </row>
    <row r="56" spans="11:12">
      <c r="K56" s="16"/>
      <c r="L56" s="16"/>
    </row>
    <row r="57" spans="11:12">
      <c r="K57" s="16"/>
      <c r="L57" s="16"/>
    </row>
    <row r="58" spans="11:12">
      <c r="K58" s="16"/>
      <c r="L58" s="16"/>
    </row>
    <row r="59" spans="11:12">
      <c r="K59" s="16"/>
      <c r="L59" s="16"/>
    </row>
    <row r="60" spans="11:12">
      <c r="K60" s="16"/>
      <c r="L60" s="16"/>
    </row>
    <row r="61" spans="11:12">
      <c r="K61" s="16"/>
      <c r="L61" s="16"/>
    </row>
    <row r="62" spans="11:12">
      <c r="K62" s="16"/>
      <c r="L62" s="16"/>
    </row>
    <row r="63" spans="11:12">
      <c r="K63" s="16"/>
      <c r="L63" s="16"/>
    </row>
    <row r="64" spans="11:12">
      <c r="K64" s="16"/>
      <c r="L64" s="16"/>
    </row>
    <row r="65" spans="11:12">
      <c r="K65" s="16"/>
      <c r="L65" s="16"/>
    </row>
    <row r="66" spans="11:12">
      <c r="K66" s="16"/>
      <c r="L66" s="16"/>
    </row>
    <row r="67" spans="11:12">
      <c r="K67" s="16"/>
      <c r="L67" s="16"/>
    </row>
    <row r="68" spans="11:12">
      <c r="K68" s="16"/>
      <c r="L68" s="16"/>
    </row>
    <row r="69" spans="11:12">
      <c r="K69" s="16"/>
      <c r="L69" s="16"/>
    </row>
    <row r="70" spans="11:12">
      <c r="K70" s="16"/>
      <c r="L70" s="16"/>
    </row>
    <row r="71" spans="11:12">
      <c r="K71" s="16"/>
      <c r="L71" s="16"/>
    </row>
    <row r="72" spans="11:12">
      <c r="K72" s="16"/>
      <c r="L72" s="16"/>
    </row>
    <row r="73" spans="11:12">
      <c r="K73" s="16"/>
      <c r="L73" s="16"/>
    </row>
    <row r="74" spans="11:12">
      <c r="K74" s="16"/>
      <c r="L74" s="16"/>
    </row>
    <row r="75" spans="11:12">
      <c r="K75" s="16"/>
      <c r="L75" s="16"/>
    </row>
    <row r="76" spans="11:12">
      <c r="K76" s="16"/>
      <c r="L76" s="16"/>
    </row>
    <row r="77" spans="11:12">
      <c r="K77" s="16"/>
      <c r="L77" s="16"/>
    </row>
    <row r="78" spans="11:12">
      <c r="K78" s="16"/>
      <c r="L78" s="16"/>
    </row>
    <row r="79" spans="11:12">
      <c r="K79" s="16"/>
      <c r="L79" s="16"/>
    </row>
    <row r="80" spans="11:12">
      <c r="K80" s="16"/>
      <c r="L80" s="16"/>
    </row>
    <row r="81" spans="11:12">
      <c r="K81" s="16"/>
      <c r="L81" s="16"/>
    </row>
    <row r="82" spans="11:12">
      <c r="K82" s="16"/>
      <c r="L82" s="16"/>
    </row>
    <row r="83" spans="11:12">
      <c r="K83" s="16"/>
      <c r="L83" s="16"/>
    </row>
    <row r="84" spans="11:12">
      <c r="K84" s="16"/>
      <c r="L84" s="16"/>
    </row>
    <row r="85" spans="11:12">
      <c r="K85" s="16"/>
      <c r="L85" s="16"/>
    </row>
    <row r="86" spans="11:12">
      <c r="K86" s="16"/>
      <c r="L86" s="16"/>
    </row>
    <row r="87" spans="11:12">
      <c r="K87" s="16"/>
      <c r="L87" s="16"/>
    </row>
    <row r="88" spans="11:12">
      <c r="K88" s="16"/>
      <c r="L88" s="16"/>
    </row>
    <row r="89" spans="11:12">
      <c r="K89" s="16"/>
      <c r="L89" s="16"/>
    </row>
    <row r="90" spans="11:12">
      <c r="K90" s="16"/>
      <c r="L90" s="16"/>
    </row>
    <row r="91" spans="11:12">
      <c r="K91" s="16"/>
      <c r="L91" s="16"/>
    </row>
    <row r="92" spans="11:12">
      <c r="K92" s="16"/>
      <c r="L92" s="16"/>
    </row>
    <row r="93" spans="11:12">
      <c r="K93" s="16"/>
      <c r="L93" s="16"/>
    </row>
    <row r="94" spans="11:12">
      <c r="K94" s="16"/>
      <c r="L94" s="16"/>
    </row>
    <row r="95" spans="11:12">
      <c r="K95" s="16"/>
      <c r="L95" s="16"/>
    </row>
    <row r="96" spans="11:12">
      <c r="K96" s="16"/>
      <c r="L96" s="16"/>
    </row>
    <row r="97" spans="11:12">
      <c r="K97" s="16"/>
      <c r="L97" s="16"/>
    </row>
    <row r="98" spans="11:12">
      <c r="K98" s="16"/>
      <c r="L98" s="16"/>
    </row>
    <row r="99" spans="11:12">
      <c r="K99" s="16"/>
      <c r="L99" s="16"/>
    </row>
    <row r="100" spans="11:12">
      <c r="K100" s="16"/>
      <c r="L100" s="16"/>
    </row>
    <row r="101" spans="11:12">
      <c r="K101" s="16"/>
      <c r="L101" s="16"/>
    </row>
    <row r="102" spans="11:12">
      <c r="K102" s="16"/>
      <c r="L102" s="16"/>
    </row>
    <row r="103" spans="11:12">
      <c r="K103" s="16"/>
      <c r="L103" s="16"/>
    </row>
    <row r="104" spans="11:12">
      <c r="K104" s="16"/>
      <c r="L104" s="16"/>
    </row>
    <row r="105" spans="11:12">
      <c r="K105" s="16"/>
      <c r="L105" s="16"/>
    </row>
    <row r="106" spans="11:12">
      <c r="K106" s="16"/>
      <c r="L106" s="16"/>
    </row>
    <row r="107" spans="11:12">
      <c r="K107" s="16"/>
      <c r="L107" s="16"/>
    </row>
    <row r="108" spans="11:12">
      <c r="K108" s="16"/>
      <c r="L108" s="16"/>
    </row>
    <row r="109" spans="11:12">
      <c r="K109" s="16"/>
      <c r="L109" s="16"/>
    </row>
    <row r="110" spans="11:12">
      <c r="K110" s="16"/>
      <c r="L110" s="16"/>
    </row>
    <row r="111" spans="11:12">
      <c r="K111" s="16"/>
      <c r="L111" s="16"/>
    </row>
    <row r="112" spans="11:12">
      <c r="K112" s="16"/>
      <c r="L112" s="16"/>
    </row>
    <row r="113" spans="11:12">
      <c r="K113" s="16"/>
      <c r="L113" s="16"/>
    </row>
    <row r="114" spans="11:12">
      <c r="K114" s="16"/>
      <c r="L114" s="16"/>
    </row>
    <row r="115" spans="11:12">
      <c r="K115" s="16"/>
      <c r="L115" s="16"/>
    </row>
    <row r="116" spans="11:12">
      <c r="K116" s="16"/>
      <c r="L116" s="16"/>
    </row>
    <row r="117" spans="11:12">
      <c r="K117" s="16"/>
      <c r="L117" s="16"/>
    </row>
    <row r="118" spans="11:12">
      <c r="K118" s="16"/>
      <c r="L118" s="16"/>
    </row>
    <row r="119" spans="11:12">
      <c r="K119" s="16"/>
      <c r="L119" s="16"/>
    </row>
    <row r="120" spans="11:12">
      <c r="K120" s="16"/>
      <c r="L120" s="16"/>
    </row>
    <row r="121" spans="11:12">
      <c r="K121" s="16"/>
      <c r="L121" s="16"/>
    </row>
    <row r="122" spans="11:12">
      <c r="K122" s="16"/>
      <c r="L122" s="16"/>
    </row>
    <row r="123" spans="11:12">
      <c r="K123" s="16"/>
      <c r="L123" s="16"/>
    </row>
    <row r="124" spans="11:12">
      <c r="K124" s="16"/>
      <c r="L124" s="16"/>
    </row>
    <row r="125" spans="11:12">
      <c r="K125" s="16"/>
      <c r="L125" s="16"/>
    </row>
    <row r="126" spans="11:12">
      <c r="K126" s="16"/>
      <c r="L126" s="16"/>
    </row>
    <row r="127" spans="11:12">
      <c r="K127" s="16"/>
      <c r="L127" s="16"/>
    </row>
    <row r="128" spans="11:12">
      <c r="K128" s="16"/>
      <c r="L128" s="16"/>
    </row>
    <row r="129" spans="11:12">
      <c r="K129" s="16"/>
      <c r="L129" s="16"/>
    </row>
    <row r="130" spans="11:12">
      <c r="K130" s="16"/>
      <c r="L130" s="16"/>
    </row>
    <row r="131" spans="11:12">
      <c r="K131" s="16"/>
      <c r="L131" s="16"/>
    </row>
    <row r="132" spans="11:12">
      <c r="K132" s="16"/>
      <c r="L132" s="16"/>
    </row>
    <row r="133" spans="11:12">
      <c r="K133" s="16"/>
      <c r="L133" s="16"/>
    </row>
    <row r="134" spans="11:12">
      <c r="K134" s="16"/>
      <c r="L134" s="16"/>
    </row>
    <row r="135" spans="11:12">
      <c r="K135" s="16"/>
      <c r="L135" s="16"/>
    </row>
    <row r="136" spans="11:12">
      <c r="K136" s="16"/>
      <c r="L136" s="16"/>
    </row>
    <row r="137" spans="11:12">
      <c r="K137" s="16"/>
      <c r="L137" s="16"/>
    </row>
    <row r="138" spans="11:12">
      <c r="K138" s="16"/>
      <c r="L138" s="16"/>
    </row>
    <row r="139" spans="11:12">
      <c r="K139" s="16"/>
      <c r="L139" s="16"/>
    </row>
    <row r="140" spans="11:12">
      <c r="K140" s="16"/>
      <c r="L140" s="16"/>
    </row>
    <row r="141" spans="11:12">
      <c r="K141" s="16"/>
      <c r="L141" s="16"/>
    </row>
    <row r="142" spans="11:12">
      <c r="K142" s="16"/>
      <c r="L142" s="16"/>
    </row>
    <row r="143" spans="11:12">
      <c r="K143" s="16"/>
      <c r="L143" s="16"/>
    </row>
    <row r="144" spans="11:12">
      <c r="K144" s="16"/>
      <c r="L144" s="16"/>
    </row>
    <row r="145" spans="11:12">
      <c r="K145" s="16"/>
      <c r="L145" s="16"/>
    </row>
    <row r="146" spans="11:12">
      <c r="K146" s="16"/>
      <c r="L146" s="16"/>
    </row>
    <row r="147" spans="11:12">
      <c r="K147" s="16"/>
      <c r="L147" s="16"/>
    </row>
    <row r="148" spans="11:12">
      <c r="K148" s="16"/>
      <c r="L148" s="16"/>
    </row>
    <row r="149" spans="11:12">
      <c r="K149" s="16"/>
      <c r="L149" s="16"/>
    </row>
    <row r="150" spans="11:12">
      <c r="K150" s="16"/>
      <c r="L150" s="16"/>
    </row>
    <row r="151" spans="11:12">
      <c r="K151" s="16"/>
      <c r="L151" s="16"/>
    </row>
    <row r="152" spans="11:12">
      <c r="K152" s="16"/>
      <c r="L152" s="16"/>
    </row>
    <row r="153" spans="11:12">
      <c r="K153" s="16"/>
      <c r="L153" s="16"/>
    </row>
    <row r="154" spans="11:12">
      <c r="K154" s="16"/>
      <c r="L154" s="16"/>
    </row>
    <row r="155" spans="11:12">
      <c r="K155" s="16"/>
      <c r="L155" s="16"/>
    </row>
    <row r="156" spans="11:12">
      <c r="K156" s="16"/>
      <c r="L156" s="16"/>
    </row>
    <row r="157" spans="11:12">
      <c r="K157" s="16"/>
      <c r="L157" s="16"/>
    </row>
    <row r="158" spans="11:12">
      <c r="K158" s="16"/>
      <c r="L158" s="16"/>
    </row>
    <row r="159" spans="11:12">
      <c r="K159" s="16"/>
      <c r="L159" s="16"/>
    </row>
    <row r="160" spans="11:12">
      <c r="K160" s="16"/>
      <c r="L160" s="16"/>
    </row>
    <row r="161" spans="11:12">
      <c r="K161" s="16"/>
      <c r="L161" s="16"/>
    </row>
    <row r="162" spans="11:12">
      <c r="K162" s="16"/>
      <c r="L162" s="16"/>
    </row>
    <row r="163" spans="11:12">
      <c r="K163" s="16"/>
      <c r="L163" s="16"/>
    </row>
    <row r="164" spans="11:12">
      <c r="K164" s="16"/>
      <c r="L164" s="16"/>
    </row>
  </sheetData>
  <mergeCells count="12">
    <mergeCell ref="G37:H37"/>
    <mergeCell ref="B19:I19"/>
    <mergeCell ref="G31:H31"/>
    <mergeCell ref="G32:H32"/>
    <mergeCell ref="G33:H33"/>
    <mergeCell ref="G34:H34"/>
    <mergeCell ref="G36:H36"/>
    <mergeCell ref="B18:I18"/>
    <mergeCell ref="E2:H2"/>
    <mergeCell ref="E3:F3"/>
    <mergeCell ref="E4:I4"/>
    <mergeCell ref="E9:I9"/>
  </mergeCells>
  <pageMargins left="1.01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7"/>
  <sheetViews>
    <sheetView topLeftCell="B10" workbookViewId="0">
      <selection activeCell="E55" sqref="E55"/>
    </sheetView>
  </sheetViews>
  <sheetFormatPr defaultRowHeight="14.4"/>
  <cols>
    <col min="1" max="1" width="3.6640625" hidden="1" customWidth="1"/>
    <col min="2" max="2" width="4.109375" customWidth="1"/>
    <col min="3" max="3" width="4.6640625" customWidth="1"/>
    <col min="4" max="4" width="3.5546875" customWidth="1"/>
    <col min="5" max="5" width="74.88671875" customWidth="1"/>
    <col min="6" max="6" width="12.44140625" customWidth="1"/>
    <col min="7" max="7" width="13.5546875" customWidth="1"/>
    <col min="8" max="8" width="26.5546875" customWidth="1"/>
    <col min="10" max="10" width="19" customWidth="1"/>
  </cols>
  <sheetData>
    <row r="1" spans="1:5" ht="17.399999999999999">
      <c r="A1" s="84"/>
      <c r="B1" s="401" t="s">
        <v>153</v>
      </c>
      <c r="C1" s="402"/>
      <c r="D1" s="402"/>
      <c r="E1" s="403"/>
    </row>
    <row r="2" spans="1:5">
      <c r="A2" s="85"/>
      <c r="B2" s="86"/>
      <c r="C2" s="87" t="s">
        <v>154</v>
      </c>
      <c r="D2" s="88"/>
      <c r="E2" s="89"/>
    </row>
    <row r="3" spans="1:5" ht="14.25" customHeight="1">
      <c r="A3" s="85"/>
      <c r="B3" s="86"/>
      <c r="C3" s="90"/>
      <c r="D3" s="91" t="s">
        <v>155</v>
      </c>
      <c r="E3" s="89"/>
    </row>
    <row r="4" spans="1:5" ht="12.75" customHeight="1">
      <c r="A4" s="85"/>
      <c r="B4" s="86"/>
      <c r="C4" s="90"/>
      <c r="D4" s="91" t="s">
        <v>156</v>
      </c>
      <c r="E4" s="89"/>
    </row>
    <row r="5" spans="1:5" ht="12.75" customHeight="1">
      <c r="A5" s="85"/>
      <c r="B5" s="86"/>
      <c r="C5" s="90" t="s">
        <v>157</v>
      </c>
      <c r="D5" s="92"/>
      <c r="E5" s="89"/>
    </row>
    <row r="6" spans="1:5" ht="12.75" customHeight="1">
      <c r="A6" s="85"/>
      <c r="B6" s="86"/>
      <c r="C6" s="90"/>
      <c r="D6" s="91" t="s">
        <v>158</v>
      </c>
      <c r="E6" s="89"/>
    </row>
    <row r="7" spans="1:5" ht="12" customHeight="1">
      <c r="A7" s="85"/>
      <c r="B7" s="86"/>
      <c r="C7" s="93"/>
      <c r="D7" s="91" t="s">
        <v>159</v>
      </c>
      <c r="E7" s="89"/>
    </row>
    <row r="8" spans="1:5" ht="14.25" customHeight="1">
      <c r="A8" s="85"/>
      <c r="B8" s="86"/>
      <c r="C8" s="94"/>
      <c r="D8" s="95" t="s">
        <v>160</v>
      </c>
      <c r="E8" s="89"/>
    </row>
    <row r="9" spans="1:5" ht="15.6">
      <c r="B9" s="17"/>
      <c r="C9" s="96" t="s">
        <v>161</v>
      </c>
      <c r="D9" s="97" t="s">
        <v>162</v>
      </c>
      <c r="E9" s="18"/>
    </row>
    <row r="10" spans="1:5">
      <c r="B10" s="17"/>
      <c r="C10" s="191">
        <v>1</v>
      </c>
      <c r="D10" s="192" t="s">
        <v>163</v>
      </c>
      <c r="E10" s="193"/>
    </row>
    <row r="11" spans="1:5">
      <c r="B11" s="17"/>
      <c r="C11" s="191">
        <v>2</v>
      </c>
      <c r="D11" s="150" t="s">
        <v>164</v>
      </c>
      <c r="E11" s="193"/>
    </row>
    <row r="12" spans="1:5">
      <c r="B12" s="17"/>
      <c r="C12" s="5">
        <v>3</v>
      </c>
      <c r="D12" s="150" t="s">
        <v>165</v>
      </c>
      <c r="E12" s="193"/>
    </row>
    <row r="13" spans="1:5">
      <c r="A13" s="1"/>
      <c r="B13" s="9"/>
      <c r="C13" s="5">
        <v>4</v>
      </c>
      <c r="D13" s="5" t="s">
        <v>166</v>
      </c>
      <c r="E13" s="149"/>
    </row>
    <row r="14" spans="1:5">
      <c r="A14" s="1"/>
      <c r="B14" s="9"/>
      <c r="C14" s="5"/>
      <c r="D14" s="192" t="s">
        <v>167</v>
      </c>
      <c r="E14" s="149"/>
    </row>
    <row r="15" spans="1:5">
      <c r="A15" s="1"/>
      <c r="B15" s="9"/>
      <c r="C15" s="5" t="s">
        <v>168</v>
      </c>
      <c r="D15" s="5"/>
      <c r="E15" s="149"/>
    </row>
    <row r="16" spans="1:5">
      <c r="A16" s="1"/>
      <c r="B16" s="9"/>
      <c r="C16" s="5"/>
      <c r="D16" s="192" t="s">
        <v>169</v>
      </c>
      <c r="E16" s="149"/>
    </row>
    <row r="17" spans="1:5">
      <c r="A17" s="1"/>
      <c r="B17" s="9"/>
      <c r="C17" s="5" t="s">
        <v>170</v>
      </c>
      <c r="D17" s="5"/>
      <c r="E17" s="149"/>
    </row>
    <row r="18" spans="1:5">
      <c r="A18" s="1"/>
      <c r="B18" s="9"/>
      <c r="C18" s="5"/>
      <c r="D18" s="192" t="s">
        <v>171</v>
      </c>
      <c r="E18" s="149"/>
    </row>
    <row r="19" spans="1:5">
      <c r="A19" s="1"/>
      <c r="B19" s="9"/>
      <c r="C19" s="5" t="s">
        <v>172</v>
      </c>
      <c r="D19" s="5"/>
      <c r="E19" s="149"/>
    </row>
    <row r="20" spans="1:5">
      <c r="A20" s="1"/>
      <c r="B20" s="9"/>
      <c r="C20" s="5"/>
      <c r="D20" s="5" t="s">
        <v>173</v>
      </c>
      <c r="E20" s="149"/>
    </row>
    <row r="21" spans="1:5">
      <c r="A21" s="1"/>
      <c r="B21" s="9"/>
      <c r="C21" s="5" t="s">
        <v>174</v>
      </c>
      <c r="D21" s="5"/>
      <c r="E21" s="149"/>
    </row>
    <row r="22" spans="1:5">
      <c r="A22" s="1"/>
      <c r="B22" s="9"/>
      <c r="C22" s="192" t="s">
        <v>175</v>
      </c>
      <c r="D22" s="5"/>
      <c r="E22" s="149"/>
    </row>
    <row r="23" spans="1:5">
      <c r="A23" s="1"/>
      <c r="B23" s="9"/>
      <c r="C23" s="5"/>
      <c r="D23" s="5" t="s">
        <v>176</v>
      </c>
      <c r="E23" s="149"/>
    </row>
    <row r="24" spans="1:5">
      <c r="A24" s="1"/>
      <c r="B24" s="9"/>
      <c r="C24" s="192" t="s">
        <v>177</v>
      </c>
      <c r="D24" s="5"/>
      <c r="E24" s="149"/>
    </row>
    <row r="25" spans="1:5">
      <c r="A25" s="1"/>
      <c r="B25" s="9"/>
      <c r="C25" s="5"/>
      <c r="D25" s="5" t="s">
        <v>178</v>
      </c>
      <c r="E25" s="149"/>
    </row>
    <row r="26" spans="1:5">
      <c r="A26" s="1"/>
      <c r="B26" s="9"/>
      <c r="C26" s="192" t="s">
        <v>179</v>
      </c>
      <c r="D26" s="5"/>
      <c r="E26" s="149"/>
    </row>
    <row r="27" spans="1:5">
      <c r="A27" s="1"/>
      <c r="B27" s="9"/>
      <c r="C27" s="5" t="s">
        <v>180</v>
      </c>
      <c r="D27" s="5" t="s">
        <v>181</v>
      </c>
      <c r="E27" s="149"/>
    </row>
    <row r="28" spans="1:5">
      <c r="A28" s="1"/>
      <c r="B28" s="9"/>
      <c r="C28" s="5"/>
      <c r="D28" s="192" t="s">
        <v>182</v>
      </c>
      <c r="E28" s="149"/>
    </row>
    <row r="29" spans="1:5">
      <c r="A29" s="1"/>
      <c r="B29" s="9"/>
      <c r="C29" s="5"/>
      <c r="D29" s="192" t="s">
        <v>183</v>
      </c>
      <c r="E29" s="149"/>
    </row>
    <row r="30" spans="1:5">
      <c r="A30" s="1"/>
      <c r="B30" s="9"/>
      <c r="C30" s="5"/>
      <c r="D30" s="192" t="s">
        <v>184</v>
      </c>
      <c r="E30" s="149"/>
    </row>
    <row r="31" spans="1:5">
      <c r="A31" s="1"/>
      <c r="B31" s="9"/>
      <c r="C31" s="5"/>
      <c r="D31" s="192" t="s">
        <v>185</v>
      </c>
      <c r="E31" s="149"/>
    </row>
    <row r="32" spans="1:5">
      <c r="A32" s="1"/>
      <c r="B32" s="9"/>
      <c r="C32" s="5"/>
      <c r="D32" s="192" t="s">
        <v>186</v>
      </c>
      <c r="E32" s="149"/>
    </row>
    <row r="33" spans="1:5">
      <c r="A33" s="1"/>
      <c r="B33" s="9"/>
      <c r="C33" s="5"/>
      <c r="D33" s="192" t="s">
        <v>187</v>
      </c>
      <c r="E33" s="149"/>
    </row>
    <row r="34" spans="1:5">
      <c r="A34" s="1"/>
      <c r="B34" s="9"/>
      <c r="C34" s="194" t="s">
        <v>188</v>
      </c>
      <c r="D34" s="195" t="s">
        <v>189</v>
      </c>
      <c r="E34" s="149"/>
    </row>
    <row r="35" spans="1:5">
      <c r="A35" s="1"/>
      <c r="B35" s="9"/>
      <c r="C35" s="5"/>
      <c r="D35" s="5"/>
      <c r="E35" s="149"/>
    </row>
    <row r="36" spans="1:5">
      <c r="A36" s="1"/>
      <c r="B36" s="9"/>
      <c r="C36" s="5"/>
      <c r="D36" s="192" t="s">
        <v>190</v>
      </c>
      <c r="E36" s="149"/>
    </row>
    <row r="37" spans="1:5">
      <c r="A37" s="1"/>
      <c r="B37" s="9"/>
      <c r="C37" s="5" t="s">
        <v>191</v>
      </c>
      <c r="D37" s="5"/>
      <c r="E37" s="149"/>
    </row>
    <row r="38" spans="1:5">
      <c r="A38" s="1"/>
      <c r="B38" s="9"/>
      <c r="C38" s="5"/>
      <c r="D38" s="5" t="s">
        <v>192</v>
      </c>
      <c r="E38" s="149"/>
    </row>
    <row r="39" spans="1:5">
      <c r="A39" s="1"/>
      <c r="B39" s="9"/>
      <c r="C39" s="5" t="s">
        <v>193</v>
      </c>
      <c r="D39" s="5"/>
      <c r="E39" s="149"/>
    </row>
    <row r="40" spans="1:5">
      <c r="A40" s="1"/>
      <c r="B40" s="9"/>
      <c r="C40" s="5"/>
      <c r="D40" s="5" t="s">
        <v>194</v>
      </c>
      <c r="E40" s="149"/>
    </row>
    <row r="41" spans="1:5">
      <c r="A41" s="1"/>
      <c r="B41" s="9"/>
      <c r="C41" s="5" t="s">
        <v>195</v>
      </c>
      <c r="D41" s="5"/>
      <c r="E41" s="149"/>
    </row>
    <row r="42" spans="1:5">
      <c r="A42" s="1"/>
      <c r="B42" s="9"/>
      <c r="C42" s="5"/>
      <c r="D42" s="5" t="s">
        <v>196</v>
      </c>
      <c r="E42" s="149"/>
    </row>
    <row r="43" spans="1:5">
      <c r="A43" s="1"/>
      <c r="B43" s="9"/>
      <c r="C43" s="5" t="s">
        <v>197</v>
      </c>
      <c r="D43" s="5"/>
      <c r="E43" s="149"/>
    </row>
    <row r="44" spans="1:5">
      <c r="A44" s="1"/>
      <c r="B44" s="9"/>
      <c r="C44" s="150"/>
      <c r="D44" s="150" t="s">
        <v>198</v>
      </c>
      <c r="E44" s="149"/>
    </row>
    <row r="45" spans="1:5">
      <c r="A45" s="1"/>
      <c r="B45" s="9"/>
      <c r="C45" s="150" t="s">
        <v>199</v>
      </c>
      <c r="D45" s="150"/>
      <c r="E45" s="149"/>
    </row>
    <row r="46" spans="1:5">
      <c r="A46" s="1"/>
      <c r="B46" s="9"/>
      <c r="C46" s="150" t="s">
        <v>200</v>
      </c>
      <c r="D46" s="150"/>
      <c r="E46" s="149"/>
    </row>
    <row r="47" spans="1:5">
      <c r="A47" s="1"/>
      <c r="B47" s="9"/>
      <c r="C47" s="150" t="s">
        <v>201</v>
      </c>
      <c r="D47" s="5"/>
      <c r="E47" s="149"/>
    </row>
    <row r="48" spans="1:5">
      <c r="A48" s="1"/>
      <c r="B48" s="9"/>
      <c r="C48" s="5"/>
      <c r="D48" s="150" t="s">
        <v>202</v>
      </c>
      <c r="E48" s="149"/>
    </row>
    <row r="49" spans="1:5">
      <c r="A49" s="1"/>
      <c r="B49" s="9"/>
      <c r="C49" s="5"/>
      <c r="D49" s="5" t="s">
        <v>203</v>
      </c>
      <c r="E49" s="149"/>
    </row>
    <row r="50" spans="1:5">
      <c r="A50" s="38"/>
      <c r="B50" s="98"/>
      <c r="C50" s="5"/>
      <c r="D50" s="5" t="s">
        <v>204</v>
      </c>
      <c r="E50" s="149"/>
    </row>
    <row r="51" spans="1:5">
      <c r="B51" s="17"/>
      <c r="C51" s="150"/>
      <c r="D51" s="150" t="s">
        <v>205</v>
      </c>
      <c r="E51" s="193"/>
    </row>
    <row r="52" spans="1:5">
      <c r="B52" s="17"/>
      <c r="C52" s="150" t="s">
        <v>206</v>
      </c>
      <c r="D52" s="150"/>
      <c r="E52" s="193"/>
    </row>
    <row r="53" spans="1:5">
      <c r="B53" s="17"/>
      <c r="C53" s="1"/>
      <c r="D53" s="1"/>
      <c r="E53" s="18"/>
    </row>
    <row r="54" spans="1:5">
      <c r="B54" s="16"/>
      <c r="C54" s="10"/>
      <c r="D54" s="10"/>
      <c r="E54" s="16"/>
    </row>
    <row r="55" spans="1:5">
      <c r="B55" s="16"/>
      <c r="C55" s="10"/>
      <c r="D55" s="10"/>
      <c r="E55" s="104"/>
    </row>
    <row r="56" spans="1:5">
      <c r="B56" s="16"/>
      <c r="C56" s="16"/>
      <c r="D56" s="16"/>
      <c r="E56" s="16"/>
    </row>
    <row r="57" spans="1:5">
      <c r="B57" s="16"/>
      <c r="C57" s="16"/>
      <c r="D57" s="16"/>
      <c r="E57" s="16"/>
    </row>
  </sheetData>
  <mergeCells count="1">
    <mergeCell ref="B1:E1"/>
  </mergeCells>
  <pageMargins left="0.7" right="0.7" top="0.17" bottom="0.26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50"/>
  <sheetViews>
    <sheetView tabSelected="1" topLeftCell="A136" workbookViewId="0">
      <selection sqref="A1:K149"/>
    </sheetView>
  </sheetViews>
  <sheetFormatPr defaultRowHeight="14.4"/>
  <cols>
    <col min="1" max="1" width="4" customWidth="1"/>
    <col min="2" max="2" width="3.109375" customWidth="1"/>
    <col min="3" max="3" width="12.44140625" customWidth="1"/>
    <col min="8" max="8" width="11" customWidth="1"/>
    <col min="9" max="9" width="10.6640625" customWidth="1"/>
  </cols>
  <sheetData>
    <row r="1" spans="1:12" ht="15.6">
      <c r="A1" s="443" t="s">
        <v>128</v>
      </c>
      <c r="B1" s="443"/>
      <c r="C1" s="106" t="s">
        <v>207</v>
      </c>
      <c r="D1" s="16"/>
      <c r="E1" s="16"/>
      <c r="F1" s="16"/>
      <c r="G1" s="16"/>
      <c r="H1" s="107"/>
      <c r="I1" s="107"/>
      <c r="J1" s="16"/>
    </row>
    <row r="2" spans="1:12">
      <c r="A2" s="16"/>
      <c r="B2" s="16"/>
      <c r="C2" s="133" t="s">
        <v>368</v>
      </c>
      <c r="D2" s="133"/>
      <c r="E2" s="133"/>
      <c r="F2" s="133"/>
      <c r="G2" s="133"/>
      <c r="H2" s="254" t="s">
        <v>430</v>
      </c>
      <c r="I2" s="254"/>
      <c r="J2" s="133"/>
      <c r="K2" s="190"/>
      <c r="L2" s="190"/>
    </row>
    <row r="3" spans="1:12">
      <c r="A3" s="16"/>
      <c r="B3" s="16"/>
      <c r="C3" s="275" t="s">
        <v>370</v>
      </c>
      <c r="D3" s="275"/>
      <c r="E3" s="275"/>
      <c r="F3" s="275"/>
      <c r="G3" s="275"/>
      <c r="H3" s="276"/>
      <c r="I3" s="276"/>
      <c r="J3" s="275"/>
      <c r="K3" s="277"/>
      <c r="L3" s="277"/>
    </row>
    <row r="4" spans="1:12">
      <c r="A4" s="16"/>
      <c r="C4" t="s">
        <v>369</v>
      </c>
      <c r="F4" s="16"/>
      <c r="G4" s="16"/>
      <c r="H4" s="16"/>
      <c r="I4" s="16"/>
      <c r="J4" s="16"/>
    </row>
    <row r="5" spans="1:12">
      <c r="A5" s="16"/>
      <c r="B5" s="201" t="s">
        <v>25</v>
      </c>
      <c r="C5" s="202" t="s">
        <v>208</v>
      </c>
      <c r="D5" s="202"/>
      <c r="E5" s="203"/>
      <c r="F5" s="16"/>
      <c r="G5" s="16"/>
      <c r="H5" s="16"/>
      <c r="I5" s="16"/>
      <c r="J5" s="16"/>
    </row>
    <row r="6" spans="1:12">
      <c r="A6" s="204"/>
      <c r="B6" s="205">
        <v>1</v>
      </c>
      <c r="C6" s="206" t="s">
        <v>27</v>
      </c>
      <c r="D6" s="207"/>
      <c r="E6" s="16"/>
      <c r="F6" s="16"/>
      <c r="G6" s="16"/>
      <c r="H6" s="16"/>
      <c r="I6" s="16"/>
      <c r="J6" s="16"/>
    </row>
    <row r="7" spans="1:12">
      <c r="A7" s="16"/>
      <c r="B7" s="16"/>
      <c r="C7" s="104" t="s">
        <v>29</v>
      </c>
      <c r="D7" s="107"/>
      <c r="E7" s="107"/>
      <c r="F7" s="107"/>
      <c r="G7" s="107"/>
      <c r="H7" s="107"/>
      <c r="I7" s="107"/>
      <c r="J7" s="16"/>
    </row>
    <row r="8" spans="1:12">
      <c r="A8" s="16"/>
      <c r="B8" s="433" t="s">
        <v>19</v>
      </c>
      <c r="C8" s="433" t="s">
        <v>209</v>
      </c>
      <c r="D8" s="433"/>
      <c r="E8" s="433" t="s">
        <v>210</v>
      </c>
      <c r="F8" s="433" t="s">
        <v>211</v>
      </c>
      <c r="G8" s="433"/>
      <c r="H8" s="110" t="s">
        <v>212</v>
      </c>
      <c r="I8" s="110" t="s">
        <v>213</v>
      </c>
      <c r="J8" s="110" t="s">
        <v>212</v>
      </c>
    </row>
    <row r="9" spans="1:12">
      <c r="A9" s="16"/>
      <c r="B9" s="433"/>
      <c r="C9" s="433"/>
      <c r="D9" s="433"/>
      <c r="E9" s="433"/>
      <c r="F9" s="433"/>
      <c r="G9" s="433"/>
      <c r="H9" s="111" t="s">
        <v>214</v>
      </c>
      <c r="I9" s="111" t="s">
        <v>215</v>
      </c>
      <c r="J9" s="111" t="s">
        <v>216</v>
      </c>
    </row>
    <row r="10" spans="1:12">
      <c r="A10" s="16"/>
      <c r="B10" s="112">
        <v>1</v>
      </c>
      <c r="C10" s="440" t="s">
        <v>372</v>
      </c>
      <c r="D10" s="441"/>
      <c r="E10" s="113" t="s">
        <v>358</v>
      </c>
      <c r="F10" s="429"/>
      <c r="G10" s="442"/>
      <c r="H10" s="113">
        <v>222350</v>
      </c>
      <c r="I10" s="113">
        <v>1</v>
      </c>
      <c r="J10" s="78">
        <f>H10</f>
        <v>222350</v>
      </c>
    </row>
    <row r="11" spans="1:12">
      <c r="A11" s="16"/>
      <c r="B11" s="78">
        <v>2</v>
      </c>
      <c r="C11" s="440"/>
      <c r="D11" s="441"/>
      <c r="E11" s="113" t="s">
        <v>359</v>
      </c>
      <c r="F11" s="429"/>
      <c r="G11" s="442"/>
      <c r="H11" s="78">
        <v>0</v>
      </c>
      <c r="I11" s="78">
        <v>138.77000000000001</v>
      </c>
      <c r="J11" s="208">
        <f>H11*I11</f>
        <v>0</v>
      </c>
    </row>
    <row r="12" spans="1:12">
      <c r="A12" s="16"/>
      <c r="B12" s="78"/>
      <c r="C12" s="440"/>
      <c r="D12" s="441"/>
      <c r="E12" s="113"/>
      <c r="F12" s="429"/>
      <c r="G12" s="442"/>
      <c r="H12" s="78"/>
      <c r="I12" s="78"/>
      <c r="J12" s="78"/>
    </row>
    <row r="13" spans="1:12">
      <c r="A13" s="105"/>
      <c r="B13" s="114"/>
      <c r="C13" s="423" t="s">
        <v>217</v>
      </c>
      <c r="D13" s="424"/>
      <c r="E13" s="424"/>
      <c r="F13" s="424"/>
      <c r="G13" s="424"/>
      <c r="H13" s="424"/>
      <c r="I13" s="425"/>
      <c r="J13" s="209">
        <f>SUM(J10:J12)</f>
        <v>222350</v>
      </c>
    </row>
    <row r="14" spans="1:12">
      <c r="A14" s="16"/>
      <c r="B14" s="210"/>
      <c r="C14" s="211" t="s">
        <v>30</v>
      </c>
      <c r="D14" s="210"/>
      <c r="E14" s="210"/>
      <c r="F14" s="210"/>
      <c r="G14" s="210"/>
      <c r="H14" s="210"/>
      <c r="I14" s="210"/>
      <c r="J14" s="16"/>
    </row>
    <row r="15" spans="1:12">
      <c r="A15" s="16"/>
      <c r="B15" s="433" t="s">
        <v>19</v>
      </c>
      <c r="C15" s="434" t="s">
        <v>218</v>
      </c>
      <c r="D15" s="435"/>
      <c r="E15" s="435"/>
      <c r="F15" s="435"/>
      <c r="G15" s="436"/>
      <c r="H15" s="110" t="s">
        <v>212</v>
      </c>
      <c r="I15" s="110" t="s">
        <v>213</v>
      </c>
      <c r="J15" s="110" t="s">
        <v>212</v>
      </c>
    </row>
    <row r="16" spans="1:12">
      <c r="A16" s="16"/>
      <c r="B16" s="433"/>
      <c r="C16" s="437"/>
      <c r="D16" s="438"/>
      <c r="E16" s="438"/>
      <c r="F16" s="438"/>
      <c r="G16" s="439"/>
      <c r="H16" s="111" t="s">
        <v>214</v>
      </c>
      <c r="I16" s="111" t="s">
        <v>215</v>
      </c>
      <c r="J16" s="111" t="s">
        <v>216</v>
      </c>
    </row>
    <row r="17" spans="1:10">
      <c r="A17" s="16"/>
      <c r="B17" s="112"/>
      <c r="C17" s="426" t="s">
        <v>219</v>
      </c>
      <c r="D17" s="427"/>
      <c r="E17" s="427"/>
      <c r="F17" s="427"/>
      <c r="G17" s="428"/>
      <c r="H17" s="113">
        <v>0</v>
      </c>
      <c r="I17" s="113">
        <v>0</v>
      </c>
      <c r="J17" s="113">
        <v>0</v>
      </c>
    </row>
    <row r="18" spans="1:10">
      <c r="A18" s="16"/>
      <c r="B18" s="78"/>
      <c r="C18" s="426" t="s">
        <v>220</v>
      </c>
      <c r="D18" s="427"/>
      <c r="E18" s="427"/>
      <c r="F18" s="427"/>
      <c r="G18" s="428"/>
      <c r="H18" s="78"/>
      <c r="I18" s="78"/>
      <c r="J18" s="113">
        <v>0</v>
      </c>
    </row>
    <row r="19" spans="1:10">
      <c r="A19" s="16"/>
      <c r="B19" s="78"/>
      <c r="C19" s="426" t="s">
        <v>221</v>
      </c>
      <c r="D19" s="427"/>
      <c r="E19" s="427"/>
      <c r="F19" s="427"/>
      <c r="G19" s="428"/>
      <c r="H19" s="78"/>
      <c r="I19" s="78"/>
      <c r="J19" s="113">
        <v>0</v>
      </c>
    </row>
    <row r="20" spans="1:10">
      <c r="A20" s="16"/>
      <c r="B20" s="78"/>
      <c r="C20" s="426"/>
      <c r="D20" s="427"/>
      <c r="E20" s="427"/>
      <c r="F20" s="427"/>
      <c r="G20" s="428"/>
      <c r="H20" s="78"/>
      <c r="I20" s="78"/>
      <c r="J20" s="113">
        <v>0</v>
      </c>
    </row>
    <row r="21" spans="1:10">
      <c r="A21" s="16"/>
      <c r="B21" s="114"/>
      <c r="C21" s="423" t="s">
        <v>217</v>
      </c>
      <c r="D21" s="424"/>
      <c r="E21" s="424"/>
      <c r="F21" s="424"/>
      <c r="G21" s="424"/>
      <c r="H21" s="424"/>
      <c r="I21" s="425"/>
      <c r="J21" s="114"/>
    </row>
    <row r="22" spans="1:10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>
      <c r="A24" s="16"/>
      <c r="B24" s="108">
        <v>2</v>
      </c>
      <c r="C24" s="109" t="s">
        <v>31</v>
      </c>
      <c r="D24" s="71"/>
      <c r="E24" s="16"/>
      <c r="F24" s="16"/>
      <c r="G24" s="16"/>
      <c r="H24" s="212">
        <v>2013</v>
      </c>
      <c r="I24" s="213">
        <v>2012</v>
      </c>
      <c r="J24" s="16"/>
    </row>
    <row r="25" spans="1:10">
      <c r="A25" s="16"/>
      <c r="B25" s="16"/>
      <c r="C25" s="16"/>
      <c r="D25" s="16" t="s">
        <v>222</v>
      </c>
      <c r="E25" s="16"/>
      <c r="F25" s="16"/>
      <c r="G25" s="16"/>
      <c r="H25" s="16"/>
      <c r="I25" s="16"/>
      <c r="J25" s="16"/>
    </row>
    <row r="26" spans="1:10">
      <c r="A26" s="16"/>
      <c r="B26" s="214">
        <v>3</v>
      </c>
      <c r="C26" s="215" t="s">
        <v>32</v>
      </c>
      <c r="D26" s="134"/>
      <c r="E26" s="117"/>
      <c r="F26" s="117"/>
      <c r="G26" s="127"/>
      <c r="H26" s="216">
        <f>H27+H28+H29+H32+H39</f>
        <v>12310861</v>
      </c>
      <c r="I26" s="216">
        <f>I27+I28+I29+I32+I39</f>
        <v>13522261</v>
      </c>
      <c r="J26" s="16"/>
    </row>
    <row r="27" spans="1:10">
      <c r="A27" s="16"/>
      <c r="B27" s="217" t="s">
        <v>28</v>
      </c>
      <c r="C27" s="218" t="s">
        <v>33</v>
      </c>
      <c r="D27" s="117"/>
      <c r="E27" s="117"/>
      <c r="F27" s="117"/>
      <c r="G27" s="127"/>
      <c r="H27" s="78">
        <v>12470806</v>
      </c>
      <c r="I27" s="78">
        <v>13351300</v>
      </c>
      <c r="J27" s="16"/>
    </row>
    <row r="28" spans="1:10">
      <c r="A28" s="16"/>
      <c r="B28" s="217" t="s">
        <v>28</v>
      </c>
      <c r="C28" s="218" t="s">
        <v>34</v>
      </c>
      <c r="D28" s="117"/>
      <c r="E28" s="117"/>
      <c r="F28" s="117"/>
      <c r="G28" s="127"/>
      <c r="H28" s="78"/>
      <c r="I28" s="78"/>
      <c r="J28" s="16"/>
    </row>
    <row r="29" spans="1:10">
      <c r="A29" s="16"/>
      <c r="B29" s="217" t="s">
        <v>28</v>
      </c>
      <c r="C29" s="218" t="s">
        <v>35</v>
      </c>
      <c r="D29" s="117"/>
      <c r="E29" s="429"/>
      <c r="F29" s="429"/>
      <c r="G29" s="127"/>
      <c r="H29" s="78"/>
      <c r="I29" s="78"/>
      <c r="J29" s="16"/>
    </row>
    <row r="30" spans="1:10">
      <c r="A30" s="16"/>
      <c r="B30" s="78"/>
      <c r="C30" s="130"/>
      <c r="D30" s="117" t="s">
        <v>223</v>
      </c>
      <c r="E30" s="117"/>
      <c r="F30" s="117"/>
      <c r="G30" s="127"/>
      <c r="H30" s="77">
        <v>96319</v>
      </c>
      <c r="I30" s="77">
        <v>211483</v>
      </c>
      <c r="J30" s="16"/>
    </row>
    <row r="31" spans="1:10">
      <c r="A31" s="16"/>
      <c r="B31" s="78"/>
      <c r="C31" s="130"/>
      <c r="D31" s="117" t="s">
        <v>224</v>
      </c>
      <c r="E31" s="117"/>
      <c r="F31" s="117"/>
      <c r="G31" s="127"/>
      <c r="H31" s="77">
        <v>60682</v>
      </c>
      <c r="I31" s="77">
        <v>71711</v>
      </c>
      <c r="J31" s="16"/>
    </row>
    <row r="32" spans="1:10">
      <c r="A32" s="10"/>
      <c r="B32" s="12"/>
      <c r="C32" s="152"/>
      <c r="D32" s="135" t="s">
        <v>225</v>
      </c>
      <c r="E32" s="135"/>
      <c r="F32" s="135"/>
      <c r="G32" s="73"/>
      <c r="H32" s="77">
        <f>H30-H31</f>
        <v>35637</v>
      </c>
      <c r="I32" s="77">
        <f>I30-I31</f>
        <v>139772</v>
      </c>
      <c r="J32" s="10"/>
    </row>
    <row r="33" spans="1:12">
      <c r="A33" s="10"/>
      <c r="B33" s="12"/>
      <c r="C33" s="152"/>
      <c r="D33" s="135" t="s">
        <v>226</v>
      </c>
      <c r="E33" s="135"/>
      <c r="F33" s="135"/>
      <c r="G33" s="73"/>
      <c r="H33" s="77">
        <v>0</v>
      </c>
      <c r="I33" s="77">
        <v>0</v>
      </c>
      <c r="J33" s="10"/>
    </row>
    <row r="34" spans="1:12" ht="15.6">
      <c r="A34" s="10"/>
      <c r="B34" s="12"/>
      <c r="C34" s="152"/>
      <c r="D34" s="135" t="s">
        <v>227</v>
      </c>
      <c r="E34" s="219"/>
      <c r="F34" s="219"/>
      <c r="G34" s="220"/>
      <c r="H34" s="77">
        <v>562029</v>
      </c>
      <c r="I34" s="77">
        <f>J34+I32</f>
        <v>139772</v>
      </c>
      <c r="J34" s="10"/>
    </row>
    <row r="35" spans="1:12" ht="15.6">
      <c r="A35" s="10"/>
      <c r="B35" s="221" t="s">
        <v>28</v>
      </c>
      <c r="C35" s="222" t="s">
        <v>36</v>
      </c>
      <c r="D35" s="14"/>
      <c r="E35" s="14"/>
      <c r="F35" s="14"/>
      <c r="G35" s="14"/>
      <c r="H35" s="14"/>
      <c r="I35" s="14"/>
      <c r="J35" s="10"/>
    </row>
    <row r="36" spans="1:12">
      <c r="A36" s="10"/>
      <c r="B36" s="10"/>
      <c r="C36" s="12"/>
      <c r="D36" s="152" t="s">
        <v>228</v>
      </c>
      <c r="E36" s="135"/>
      <c r="F36" s="135"/>
      <c r="G36" s="73"/>
      <c r="H36" s="77">
        <v>31189</v>
      </c>
      <c r="I36" s="77">
        <v>125579</v>
      </c>
      <c r="J36" s="10"/>
    </row>
    <row r="37" spans="1:12">
      <c r="A37" s="10"/>
      <c r="B37" s="10"/>
      <c r="C37" s="12"/>
      <c r="D37" s="152" t="s">
        <v>229</v>
      </c>
      <c r="E37" s="135"/>
      <c r="F37" s="135"/>
      <c r="G37" s="73"/>
      <c r="H37" s="77">
        <f>1020305+454215</f>
        <v>1474520</v>
      </c>
      <c r="I37" s="77">
        <v>1643160</v>
      </c>
      <c r="J37" s="10"/>
    </row>
    <row r="38" spans="1:12">
      <c r="A38" s="10"/>
      <c r="B38" s="10"/>
      <c r="C38" s="12"/>
      <c r="D38" s="223" t="s">
        <v>230</v>
      </c>
      <c r="E38" s="135"/>
      <c r="F38" s="135"/>
      <c r="G38" s="73"/>
      <c r="H38" s="77">
        <v>1701291</v>
      </c>
      <c r="I38" s="77">
        <v>1737550</v>
      </c>
      <c r="J38" s="12" t="s">
        <v>373</v>
      </c>
      <c r="K38" s="78" t="s">
        <v>374</v>
      </c>
      <c r="L38" s="78"/>
    </row>
    <row r="39" spans="1:12">
      <c r="A39" s="10"/>
      <c r="B39" s="10"/>
      <c r="C39" s="12"/>
      <c r="D39" s="152" t="s">
        <v>231</v>
      </c>
      <c r="E39" s="135"/>
      <c r="F39" s="135"/>
      <c r="G39" s="73"/>
      <c r="H39" s="77">
        <f>H36+H37-H38</f>
        <v>-195582</v>
      </c>
      <c r="I39" s="77">
        <f>I36+I37-I38</f>
        <v>31189</v>
      </c>
      <c r="J39" s="10">
        <v>195</v>
      </c>
    </row>
    <row r="40" spans="1:12">
      <c r="A40" s="224"/>
      <c r="B40" s="221" t="s">
        <v>28</v>
      </c>
      <c r="C40" s="218" t="s">
        <v>37</v>
      </c>
      <c r="D40" s="225"/>
      <c r="E40" s="226"/>
      <c r="F40" s="117"/>
      <c r="G40" s="127"/>
      <c r="H40" s="77"/>
      <c r="I40" s="77"/>
      <c r="J40" s="10"/>
    </row>
    <row r="41" spans="1:12">
      <c r="A41" s="16"/>
      <c r="B41" s="201">
        <v>4</v>
      </c>
      <c r="C41" s="227" t="s">
        <v>38</v>
      </c>
      <c r="D41" s="125"/>
      <c r="E41" s="126"/>
      <c r="F41" s="126"/>
      <c r="G41" s="117"/>
      <c r="H41" s="255">
        <f>H42+H43+H44+H45+H46+H47</f>
        <v>9067878</v>
      </c>
      <c r="I41" s="255">
        <f>I42+I43+I44+I45+I46+I47</f>
        <v>8617027</v>
      </c>
      <c r="J41" s="10"/>
    </row>
    <row r="42" spans="1:12">
      <c r="A42" s="16"/>
      <c r="B42" s="228" t="s">
        <v>28</v>
      </c>
      <c r="C42" s="229" t="s">
        <v>39</v>
      </c>
      <c r="D42" s="125"/>
      <c r="E42" s="126"/>
      <c r="F42" s="126"/>
      <c r="G42" s="117"/>
      <c r="H42" s="321">
        <f>'AKTIVI 2013'!F19</f>
        <v>4350767</v>
      </c>
      <c r="I42" s="321">
        <f>'AKTIVI 2013'!G19</f>
        <v>4840177</v>
      </c>
      <c r="J42" s="10"/>
    </row>
    <row r="43" spans="1:12">
      <c r="A43" s="105"/>
      <c r="B43" s="228" t="s">
        <v>28</v>
      </c>
      <c r="C43" s="422" t="s">
        <v>40</v>
      </c>
      <c r="D43" s="422"/>
      <c r="E43" s="128"/>
      <c r="F43" s="128"/>
      <c r="G43" s="117"/>
      <c r="H43" s="321">
        <f>'AKTIVI 2013'!F20</f>
        <v>2392457</v>
      </c>
      <c r="I43" s="321">
        <f>'AKTIVI 2013'!G20</f>
        <v>1452196</v>
      </c>
      <c r="J43" s="10"/>
    </row>
    <row r="44" spans="1:12">
      <c r="A44" s="16"/>
      <c r="B44" s="230" t="s">
        <v>28</v>
      </c>
      <c r="C44" s="430" t="s">
        <v>41</v>
      </c>
      <c r="D44" s="430"/>
      <c r="E44" s="231"/>
      <c r="F44" s="231"/>
      <c r="G44" s="117"/>
      <c r="H44" s="77"/>
      <c r="I44" s="77"/>
      <c r="J44" s="10"/>
    </row>
    <row r="45" spans="1:12">
      <c r="A45" s="16"/>
      <c r="B45" s="228" t="s">
        <v>28</v>
      </c>
      <c r="C45" s="431" t="s">
        <v>42</v>
      </c>
      <c r="D45" s="431"/>
      <c r="E45" s="129"/>
      <c r="F45" s="129"/>
      <c r="G45" s="117"/>
      <c r="H45" s="77"/>
      <c r="I45" s="77"/>
      <c r="J45" s="10"/>
    </row>
    <row r="46" spans="1:12">
      <c r="A46" s="16"/>
      <c r="B46" s="228" t="s">
        <v>28</v>
      </c>
      <c r="C46" s="431" t="s">
        <v>43</v>
      </c>
      <c r="D46" s="431"/>
      <c r="E46" s="125"/>
      <c r="F46" s="125"/>
      <c r="G46" s="117"/>
      <c r="H46" s="321">
        <f>'AKTIVI 2013'!F23</f>
        <v>2324654</v>
      </c>
      <c r="I46" s="321">
        <f>'AKTIVI 2013'!G23</f>
        <v>2324654</v>
      </c>
      <c r="J46" s="10"/>
    </row>
    <row r="47" spans="1:12">
      <c r="A47" s="16"/>
      <c r="B47" s="230" t="s">
        <v>28</v>
      </c>
      <c r="C47" s="432" t="s">
        <v>44</v>
      </c>
      <c r="D47" s="432"/>
      <c r="E47" s="125"/>
      <c r="F47" s="125"/>
      <c r="G47" s="117"/>
      <c r="H47" s="77"/>
      <c r="I47" s="77"/>
      <c r="J47" s="10"/>
    </row>
    <row r="48" spans="1:12">
      <c r="A48" s="16"/>
      <c r="B48" s="233">
        <v>5</v>
      </c>
      <c r="C48" s="416" t="s">
        <v>45</v>
      </c>
      <c r="D48" s="417"/>
      <c r="E48" s="417"/>
      <c r="F48" s="117"/>
      <c r="G48" s="117"/>
      <c r="H48" s="77"/>
      <c r="I48" s="77"/>
      <c r="J48" s="10"/>
    </row>
    <row r="49" spans="1:10">
      <c r="A49" s="16"/>
      <c r="B49" s="233">
        <v>6</v>
      </c>
      <c r="C49" s="416" t="s">
        <v>46</v>
      </c>
      <c r="D49" s="417"/>
      <c r="E49" s="417"/>
      <c r="F49" s="417"/>
      <c r="G49" s="117"/>
      <c r="H49" s="77"/>
      <c r="I49" s="77"/>
      <c r="J49" s="10"/>
    </row>
    <row r="50" spans="1:10">
      <c r="A50" s="16"/>
      <c r="B50" s="233">
        <v>7</v>
      </c>
      <c r="C50" s="418" t="s">
        <v>47</v>
      </c>
      <c r="D50" s="419"/>
      <c r="E50" s="419"/>
      <c r="F50" s="419"/>
      <c r="G50" s="102"/>
      <c r="H50" s="77"/>
      <c r="I50" s="77"/>
      <c r="J50" s="10"/>
    </row>
    <row r="51" spans="1:10">
      <c r="A51" s="16"/>
      <c r="B51" s="217" t="s">
        <v>28</v>
      </c>
      <c r="C51" s="420" t="s">
        <v>48</v>
      </c>
      <c r="D51" s="421"/>
      <c r="E51" s="421"/>
      <c r="F51" s="421"/>
      <c r="G51" s="117"/>
      <c r="H51" s="77"/>
      <c r="I51" s="77"/>
      <c r="J51" s="10"/>
    </row>
    <row r="52" spans="1:10">
      <c r="A52" s="16"/>
      <c r="B52" s="78"/>
      <c r="C52" s="130"/>
      <c r="D52" s="117"/>
      <c r="E52" s="117"/>
      <c r="F52" s="200"/>
      <c r="G52" s="117"/>
      <c r="H52" s="77"/>
      <c r="I52" s="77"/>
      <c r="J52" s="10"/>
    </row>
    <row r="53" spans="1:10">
      <c r="A53" s="16"/>
      <c r="B53" s="124" t="s">
        <v>49</v>
      </c>
      <c r="C53" s="131" t="s">
        <v>232</v>
      </c>
      <c r="D53" s="117"/>
      <c r="E53" s="117"/>
      <c r="F53" s="200"/>
      <c r="G53" s="117"/>
      <c r="H53" s="322">
        <f>H55</f>
        <v>3007120.340979117</v>
      </c>
      <c r="I53" s="234">
        <f>I55</f>
        <v>1245762</v>
      </c>
      <c r="J53" s="10"/>
    </row>
    <row r="54" spans="1:10">
      <c r="A54" s="16"/>
      <c r="B54" s="124">
        <v>1</v>
      </c>
      <c r="C54" s="132" t="s">
        <v>51</v>
      </c>
      <c r="D54" s="117"/>
      <c r="E54" s="117"/>
      <c r="F54" s="200"/>
      <c r="G54" s="117"/>
      <c r="H54" s="77"/>
      <c r="I54" s="77"/>
      <c r="J54" s="10"/>
    </row>
    <row r="55" spans="1:10">
      <c r="A55" s="16"/>
      <c r="B55" s="124">
        <v>2</v>
      </c>
      <c r="C55" s="131" t="s">
        <v>52</v>
      </c>
      <c r="D55" s="117"/>
      <c r="E55" s="117"/>
      <c r="F55" s="117"/>
      <c r="G55" s="117"/>
      <c r="H55" s="321">
        <f>'AKTIVI 2013'!F33</f>
        <v>3007120.340979117</v>
      </c>
      <c r="I55" s="77">
        <v>1245762</v>
      </c>
      <c r="J55" s="10"/>
    </row>
    <row r="56" spans="1:10">
      <c r="A56" s="16"/>
      <c r="B56" s="101"/>
      <c r="C56" s="102"/>
      <c r="D56" s="102"/>
      <c r="E56" s="102"/>
      <c r="F56" s="102"/>
      <c r="G56" s="102"/>
      <c r="H56" s="78"/>
      <c r="I56" s="78"/>
      <c r="J56" s="10"/>
    </row>
    <row r="57" spans="1:10">
      <c r="A57" s="16"/>
      <c r="B57" s="16"/>
      <c r="C57" s="16"/>
      <c r="D57" s="16"/>
      <c r="E57" s="16"/>
      <c r="F57" s="16"/>
      <c r="G57" s="16"/>
      <c r="H57" s="16"/>
      <c r="I57" s="16"/>
      <c r="J57" s="10"/>
    </row>
    <row r="58" spans="1:10">
      <c r="A58" s="16"/>
      <c r="B58" s="16"/>
      <c r="C58" s="16"/>
      <c r="D58" s="16"/>
      <c r="E58" s="16"/>
      <c r="F58" s="16"/>
      <c r="G58" s="16"/>
      <c r="H58" s="16"/>
      <c r="I58" s="16"/>
      <c r="J58" s="10"/>
    </row>
    <row r="59" spans="1:10">
      <c r="A59" s="16"/>
      <c r="B59" s="16"/>
      <c r="C59" s="16"/>
      <c r="D59" s="16"/>
      <c r="E59" s="16"/>
      <c r="F59" s="16"/>
      <c r="G59" s="16"/>
      <c r="H59" s="16"/>
      <c r="I59" s="16"/>
      <c r="J59" s="10"/>
    </row>
    <row r="60" spans="1:10">
      <c r="A60" s="16"/>
      <c r="B60" s="133"/>
      <c r="C60" s="133"/>
      <c r="D60" s="133" t="s">
        <v>233</v>
      </c>
      <c r="E60" s="133"/>
      <c r="F60" s="133"/>
      <c r="G60" s="133"/>
      <c r="H60" s="133"/>
      <c r="I60" s="133"/>
      <c r="J60" s="10"/>
    </row>
    <row r="61" spans="1:10">
      <c r="A61" s="16"/>
      <c r="B61" s="410" t="s">
        <v>19</v>
      </c>
      <c r="C61" s="410" t="s">
        <v>139</v>
      </c>
      <c r="D61" s="411" t="s">
        <v>234</v>
      </c>
      <c r="E61" s="412"/>
      <c r="F61" s="413"/>
      <c r="G61" s="411" t="s">
        <v>388</v>
      </c>
      <c r="H61" s="412"/>
      <c r="I61" s="413"/>
      <c r="J61" s="10"/>
    </row>
    <row r="62" spans="1:10">
      <c r="A62" s="16"/>
      <c r="B62" s="410"/>
      <c r="C62" s="410"/>
      <c r="D62" s="235" t="s">
        <v>235</v>
      </c>
      <c r="E62" s="235" t="s">
        <v>144</v>
      </c>
      <c r="F62" s="235" t="s">
        <v>145</v>
      </c>
      <c r="G62" s="235" t="s">
        <v>235</v>
      </c>
      <c r="H62" s="235" t="s">
        <v>144</v>
      </c>
      <c r="I62" s="235" t="s">
        <v>145</v>
      </c>
      <c r="J62" s="10"/>
    </row>
    <row r="63" spans="1:10">
      <c r="A63" s="16"/>
      <c r="B63" s="232"/>
      <c r="C63" s="16" t="s">
        <v>53</v>
      </c>
      <c r="D63" s="232"/>
      <c r="E63" s="232"/>
      <c r="F63" s="232"/>
      <c r="G63" s="232"/>
      <c r="H63" s="232"/>
      <c r="I63" s="232"/>
      <c r="J63" s="10"/>
    </row>
    <row r="64" spans="1:10">
      <c r="A64" s="16"/>
      <c r="B64" s="232"/>
      <c r="C64" s="228" t="s">
        <v>54</v>
      </c>
      <c r="D64" s="232"/>
      <c r="E64" s="232"/>
      <c r="F64" s="232"/>
      <c r="G64" s="232"/>
      <c r="H64" s="232"/>
      <c r="I64" s="232"/>
      <c r="J64" s="10"/>
    </row>
    <row r="65" spans="1:10">
      <c r="A65" s="16"/>
      <c r="B65" s="232"/>
      <c r="C65" s="12" t="s">
        <v>360</v>
      </c>
      <c r="D65" s="15">
        <v>0</v>
      </c>
      <c r="E65" s="15">
        <v>0</v>
      </c>
      <c r="F65" s="15">
        <f>D65-E65</f>
        <v>0</v>
      </c>
      <c r="G65" s="15">
        <v>0</v>
      </c>
      <c r="H65" s="15">
        <v>0</v>
      </c>
      <c r="I65" s="15">
        <f>G65-H65</f>
        <v>0</v>
      </c>
      <c r="J65" s="10"/>
    </row>
    <row r="66" spans="1:10">
      <c r="A66" s="16"/>
      <c r="B66" s="78"/>
      <c r="C66" s="228" t="s">
        <v>236</v>
      </c>
      <c r="D66" s="236">
        <v>3232915</v>
      </c>
      <c r="E66" s="236">
        <v>0</v>
      </c>
      <c r="F66" s="15">
        <f>D66-E66</f>
        <v>3232915</v>
      </c>
      <c r="G66" s="236">
        <f>F66</f>
        <v>3232915</v>
      </c>
      <c r="H66" s="236">
        <v>225795</v>
      </c>
      <c r="I66" s="15">
        <f>G66-H66</f>
        <v>3007120</v>
      </c>
      <c r="J66" s="10"/>
    </row>
    <row r="67" spans="1:10">
      <c r="A67" s="16"/>
      <c r="B67" s="78"/>
      <c r="C67" s="78" t="s">
        <v>361</v>
      </c>
      <c r="D67" s="237">
        <f>SUM(D65:D66)</f>
        <v>3232915</v>
      </c>
      <c r="E67" s="237">
        <f t="shared" ref="E67:F67" si="0">SUM(E65:E66)</f>
        <v>0</v>
      </c>
      <c r="F67" s="237">
        <f t="shared" si="0"/>
        <v>3232915</v>
      </c>
      <c r="G67" s="237">
        <f>SUM(G65:G66)</f>
        <v>3232915</v>
      </c>
      <c r="H67" s="237">
        <f t="shared" ref="H67:I67" si="1">SUM(H65:H66)</f>
        <v>225795</v>
      </c>
      <c r="I67" s="237">
        <f t="shared" si="1"/>
        <v>3007120</v>
      </c>
      <c r="J67" s="10"/>
    </row>
    <row r="68" spans="1:10">
      <c r="A68" s="10"/>
      <c r="B68" s="10"/>
      <c r="C68" s="11"/>
      <c r="D68" s="11"/>
      <c r="E68" s="11"/>
      <c r="F68" s="11"/>
      <c r="G68" s="11"/>
      <c r="H68" s="212">
        <v>2013</v>
      </c>
      <c r="I68" s="212">
        <v>2012</v>
      </c>
      <c r="J68" s="10"/>
    </row>
    <row r="69" spans="1:10">
      <c r="A69" s="16"/>
      <c r="B69" s="124">
        <v>3</v>
      </c>
      <c r="C69" s="124" t="s">
        <v>58</v>
      </c>
      <c r="D69" s="78"/>
      <c r="E69" s="117"/>
      <c r="F69" s="127"/>
      <c r="G69" s="16"/>
      <c r="H69" s="78"/>
      <c r="I69" s="78"/>
      <c r="J69" s="10"/>
    </row>
    <row r="70" spans="1:10">
      <c r="A70" s="10"/>
      <c r="B70" s="124">
        <v>4</v>
      </c>
      <c r="C70" s="124" t="s">
        <v>59</v>
      </c>
      <c r="D70" s="12"/>
      <c r="E70" s="135"/>
      <c r="F70" s="73"/>
      <c r="G70" s="16"/>
      <c r="H70" s="12"/>
      <c r="I70" s="12"/>
      <c r="J70" s="10"/>
    </row>
    <row r="71" spans="1:10" ht="15.6">
      <c r="A71" s="10"/>
      <c r="B71" s="131">
        <v>5</v>
      </c>
      <c r="C71" s="131" t="s">
        <v>60</v>
      </c>
      <c r="D71" s="135"/>
      <c r="E71" s="219"/>
      <c r="F71" s="220"/>
      <c r="G71" s="16"/>
      <c r="H71" s="12"/>
      <c r="I71" s="12"/>
      <c r="J71" s="10"/>
    </row>
    <row r="72" spans="1:10" ht="15.6">
      <c r="A72" s="10"/>
      <c r="B72" s="131">
        <v>6</v>
      </c>
      <c r="C72" s="131" t="s">
        <v>61</v>
      </c>
      <c r="D72" s="219"/>
      <c r="E72" s="219"/>
      <c r="F72" s="220"/>
      <c r="G72" s="16"/>
      <c r="H72" s="12"/>
      <c r="I72" s="12"/>
      <c r="J72" s="10"/>
    </row>
    <row r="73" spans="1:10" ht="15.6">
      <c r="A73" s="10"/>
      <c r="B73" s="131"/>
      <c r="C73" s="131"/>
      <c r="D73" s="219"/>
      <c r="E73" s="219"/>
      <c r="F73" s="220"/>
      <c r="G73" s="10"/>
      <c r="H73" s="72"/>
      <c r="I73" s="72"/>
      <c r="J73" s="10"/>
    </row>
    <row r="74" spans="1:10">
      <c r="A74" s="204"/>
      <c r="B74" s="238" t="s">
        <v>25</v>
      </c>
      <c r="C74" s="239" t="s">
        <v>237</v>
      </c>
      <c r="D74" s="225"/>
      <c r="E74" s="240"/>
      <c r="F74" s="241"/>
      <c r="G74" s="10"/>
      <c r="H74" s="212">
        <f>H75+H76+H77+H78+H79+H80+H81+H82+H83+H84+H85+H86+H87+H88+H89+H90+H91</f>
        <v>16866955</v>
      </c>
      <c r="I74" s="212">
        <f>I75+I76+I77+I78+I79+I80+I81+I82+I83+I84+I85+I86+I87+I88+I89+I90+I91</f>
        <v>17896205</v>
      </c>
      <c r="J74" s="10"/>
    </row>
    <row r="75" spans="1:10">
      <c r="A75" s="204"/>
      <c r="B75" s="242">
        <v>1</v>
      </c>
      <c r="C75" s="227" t="s">
        <v>66</v>
      </c>
      <c r="D75" s="243"/>
      <c r="E75" s="244"/>
      <c r="F75" s="245"/>
      <c r="G75" s="16"/>
      <c r="H75" s="12"/>
      <c r="I75" s="12"/>
      <c r="J75" s="10"/>
    </row>
    <row r="76" spans="1:10">
      <c r="A76" s="204"/>
      <c r="B76" s="242">
        <v>2</v>
      </c>
      <c r="C76" s="227" t="s">
        <v>67</v>
      </c>
      <c r="D76" s="243"/>
      <c r="E76" s="246"/>
      <c r="F76" s="247"/>
      <c r="G76" s="16"/>
      <c r="H76" s="12"/>
      <c r="I76" s="12"/>
      <c r="J76" s="16"/>
    </row>
    <row r="77" spans="1:10">
      <c r="A77" s="204"/>
      <c r="B77" s="248" t="s">
        <v>28</v>
      </c>
      <c r="C77" s="218" t="s">
        <v>68</v>
      </c>
      <c r="D77" s="246"/>
      <c r="E77" s="246"/>
      <c r="F77" s="247"/>
      <c r="G77" s="16"/>
      <c r="H77" s="12"/>
      <c r="I77" s="12"/>
      <c r="J77" s="16"/>
    </row>
    <row r="78" spans="1:10">
      <c r="A78" s="204"/>
      <c r="B78" s="248" t="s">
        <v>28</v>
      </c>
      <c r="C78" s="218" t="s">
        <v>69</v>
      </c>
      <c r="D78" s="246"/>
      <c r="E78" s="246"/>
      <c r="F78" s="247"/>
      <c r="G78" s="16"/>
      <c r="H78" s="12"/>
      <c r="I78" s="12"/>
      <c r="J78" s="16"/>
    </row>
    <row r="79" spans="1:10">
      <c r="A79" s="204"/>
      <c r="B79" s="242">
        <v>3</v>
      </c>
      <c r="C79" s="227" t="s">
        <v>70</v>
      </c>
      <c r="D79" s="243"/>
      <c r="E79" s="246"/>
      <c r="F79" s="247"/>
      <c r="G79" s="16"/>
      <c r="H79" s="12"/>
      <c r="I79" s="12"/>
      <c r="J79" s="16"/>
    </row>
    <row r="80" spans="1:10">
      <c r="A80" s="204"/>
      <c r="B80" s="248" t="s">
        <v>28</v>
      </c>
      <c r="C80" s="218" t="s">
        <v>71</v>
      </c>
      <c r="D80" s="246"/>
      <c r="E80" s="246"/>
      <c r="F80" s="247"/>
      <c r="G80" s="16"/>
      <c r="H80" s="12">
        <v>12380161</v>
      </c>
      <c r="I80" s="12">
        <v>15331329</v>
      </c>
      <c r="J80" s="16"/>
    </row>
    <row r="81" spans="1:10">
      <c r="A81" s="204"/>
      <c r="B81" s="248" t="s">
        <v>28</v>
      </c>
      <c r="C81" s="218" t="s">
        <v>72</v>
      </c>
      <c r="D81" s="246"/>
      <c r="E81" s="246"/>
      <c r="F81" s="247"/>
      <c r="G81" s="16"/>
      <c r="H81" s="12">
        <v>843090</v>
      </c>
      <c r="I81" s="12">
        <v>1189675</v>
      </c>
      <c r="J81" s="16"/>
    </row>
    <row r="82" spans="1:10">
      <c r="A82" s="204"/>
      <c r="B82" s="248" t="s">
        <v>28</v>
      </c>
      <c r="C82" s="222" t="s">
        <v>73</v>
      </c>
      <c r="D82" s="204"/>
      <c r="E82" s="204"/>
      <c r="F82" s="204"/>
      <c r="G82" s="16"/>
      <c r="H82" s="12">
        <v>19251</v>
      </c>
      <c r="I82" s="12">
        <v>18414</v>
      </c>
      <c r="J82" s="16"/>
    </row>
    <row r="83" spans="1:10">
      <c r="A83" s="204"/>
      <c r="B83" s="248" t="s">
        <v>28</v>
      </c>
      <c r="C83" s="218" t="s">
        <v>74</v>
      </c>
      <c r="D83" s="246"/>
      <c r="E83" s="246"/>
      <c r="F83" s="247"/>
      <c r="G83" s="16"/>
      <c r="H83" s="12">
        <v>4000</v>
      </c>
      <c r="I83" s="12">
        <v>5600</v>
      </c>
      <c r="J83" s="16"/>
    </row>
    <row r="84" spans="1:10">
      <c r="A84" s="204"/>
      <c r="B84" s="248" t="s">
        <v>28</v>
      </c>
      <c r="C84" s="218" t="s">
        <v>75</v>
      </c>
      <c r="D84" s="246"/>
      <c r="E84" s="246"/>
      <c r="F84" s="247"/>
      <c r="G84" s="16"/>
      <c r="H84" s="12">
        <v>0</v>
      </c>
      <c r="I84" s="12">
        <v>0</v>
      </c>
      <c r="J84" s="16"/>
    </row>
    <row r="85" spans="1:10">
      <c r="A85" s="204"/>
      <c r="B85" s="248" t="s">
        <v>28</v>
      </c>
      <c r="C85" s="218" t="s">
        <v>76</v>
      </c>
      <c r="D85" s="246"/>
      <c r="E85" s="246"/>
      <c r="F85" s="247"/>
      <c r="G85" s="16"/>
      <c r="H85" s="12">
        <v>0</v>
      </c>
      <c r="I85" s="12">
        <v>0</v>
      </c>
      <c r="J85" s="16"/>
    </row>
    <row r="86" spans="1:10">
      <c r="A86" s="204"/>
      <c r="B86" s="248" t="s">
        <v>28</v>
      </c>
      <c r="C86" s="218" t="s">
        <v>77</v>
      </c>
      <c r="D86" s="246"/>
      <c r="E86" s="246"/>
      <c r="F86" s="247"/>
      <c r="G86" s="16"/>
      <c r="H86" s="12"/>
      <c r="I86" s="12"/>
      <c r="J86" s="16"/>
    </row>
    <row r="87" spans="1:10">
      <c r="A87" s="204"/>
      <c r="B87" s="248" t="s">
        <v>28</v>
      </c>
      <c r="C87" s="136" t="s">
        <v>375</v>
      </c>
      <c r="D87" s="246"/>
      <c r="E87" s="246"/>
      <c r="F87" s="247"/>
      <c r="G87" s="16"/>
      <c r="H87" s="12">
        <v>998000</v>
      </c>
      <c r="I87" s="12">
        <v>998000</v>
      </c>
      <c r="J87" s="16"/>
    </row>
    <row r="88" spans="1:10">
      <c r="A88" s="204"/>
      <c r="B88" s="248" t="s">
        <v>28</v>
      </c>
      <c r="C88" s="218" t="s">
        <v>78</v>
      </c>
      <c r="D88" s="246"/>
      <c r="E88" s="246"/>
      <c r="F88" s="247"/>
      <c r="G88" s="16"/>
      <c r="H88" s="12"/>
      <c r="I88" s="12"/>
      <c r="J88" s="16"/>
    </row>
    <row r="89" spans="1:10">
      <c r="A89" s="204"/>
      <c r="B89" s="248" t="s">
        <v>28</v>
      </c>
      <c r="C89" s="218" t="s">
        <v>238</v>
      </c>
      <c r="D89" s="246"/>
      <c r="E89" s="246"/>
      <c r="F89" s="247"/>
      <c r="G89" s="16"/>
      <c r="H89" s="12">
        <v>2622453</v>
      </c>
      <c r="I89" s="12">
        <v>353187</v>
      </c>
      <c r="J89" s="16"/>
    </row>
    <row r="90" spans="1:10">
      <c r="A90" s="204"/>
      <c r="B90" s="242">
        <v>4</v>
      </c>
      <c r="C90" s="227" t="s">
        <v>79</v>
      </c>
      <c r="D90" s="243"/>
      <c r="E90" s="246"/>
      <c r="F90" s="247"/>
      <c r="G90" s="16"/>
      <c r="H90" s="12"/>
      <c r="I90" s="12"/>
      <c r="J90" s="78"/>
    </row>
    <row r="91" spans="1:10">
      <c r="A91" s="204"/>
      <c r="B91" s="242">
        <v>5</v>
      </c>
      <c r="C91" s="227" t="s">
        <v>80</v>
      </c>
      <c r="D91" s="243"/>
      <c r="E91" s="246"/>
      <c r="F91" s="247"/>
      <c r="G91" s="16"/>
      <c r="H91" s="12"/>
      <c r="I91" s="12"/>
      <c r="J91" s="16"/>
    </row>
    <row r="92" spans="1:10">
      <c r="A92" s="204"/>
      <c r="B92" s="249" t="s">
        <v>49</v>
      </c>
      <c r="C92" s="239" t="s">
        <v>239</v>
      </c>
      <c r="D92" s="225"/>
      <c r="E92" s="246"/>
      <c r="F92" s="247"/>
      <c r="G92" s="16"/>
      <c r="H92" s="12"/>
      <c r="I92" s="12"/>
      <c r="J92" s="16"/>
    </row>
    <row r="93" spans="1:10">
      <c r="A93" s="204"/>
      <c r="B93" s="242">
        <v>1</v>
      </c>
      <c r="C93" s="227" t="s">
        <v>82</v>
      </c>
      <c r="D93" s="225"/>
      <c r="E93" s="246"/>
      <c r="F93" s="247"/>
      <c r="G93" s="16"/>
      <c r="H93" s="12"/>
      <c r="I93" s="12"/>
      <c r="J93" s="16"/>
    </row>
    <row r="94" spans="1:10">
      <c r="A94" s="204"/>
      <c r="B94" s="248" t="s">
        <v>28</v>
      </c>
      <c r="C94" s="218" t="s">
        <v>83</v>
      </c>
      <c r="D94" s="246"/>
      <c r="E94" s="246"/>
      <c r="F94" s="247"/>
      <c r="G94" s="16"/>
      <c r="H94" s="12"/>
      <c r="I94" s="12"/>
      <c r="J94" s="16"/>
    </row>
    <row r="95" spans="1:10">
      <c r="A95" s="204"/>
      <c r="B95" s="248" t="s">
        <v>28</v>
      </c>
      <c r="C95" s="218" t="s">
        <v>84</v>
      </c>
      <c r="D95" s="246"/>
      <c r="E95" s="246"/>
      <c r="F95" s="247"/>
      <c r="G95" s="16"/>
      <c r="H95" s="12"/>
      <c r="I95" s="12"/>
      <c r="J95" s="16"/>
    </row>
    <row r="96" spans="1:10">
      <c r="A96" s="204"/>
      <c r="B96" s="242">
        <v>2</v>
      </c>
      <c r="C96" s="227" t="s">
        <v>85</v>
      </c>
      <c r="D96" s="243"/>
      <c r="E96" s="246"/>
      <c r="F96" s="247"/>
      <c r="G96" s="16"/>
      <c r="H96" s="12"/>
      <c r="I96" s="12"/>
      <c r="J96" s="16"/>
    </row>
    <row r="97" spans="1:10">
      <c r="A97" s="204"/>
      <c r="B97" s="242">
        <v>3</v>
      </c>
      <c r="C97" s="227" t="s">
        <v>79</v>
      </c>
      <c r="D97" s="243"/>
      <c r="E97" s="246"/>
      <c r="F97" s="247"/>
      <c r="G97" s="16"/>
      <c r="H97" s="12"/>
      <c r="I97" s="12"/>
      <c r="J97" s="16"/>
    </row>
    <row r="98" spans="1:10">
      <c r="A98" s="204"/>
      <c r="B98" s="242"/>
      <c r="C98" s="227"/>
      <c r="D98" s="243"/>
      <c r="E98" s="246"/>
      <c r="F98" s="247"/>
      <c r="G98" s="16"/>
      <c r="H98" s="12"/>
      <c r="I98" s="12"/>
      <c r="J98" s="16"/>
    </row>
    <row r="99" spans="1:10">
      <c r="A99" s="204"/>
      <c r="B99" s="242">
        <v>4</v>
      </c>
      <c r="C99" s="227" t="s">
        <v>86</v>
      </c>
      <c r="D99" s="243"/>
      <c r="E99" s="246"/>
      <c r="F99" s="247"/>
      <c r="G99" s="16"/>
      <c r="H99" s="12"/>
      <c r="I99" s="12"/>
      <c r="J99" s="16"/>
    </row>
    <row r="100" spans="1:10">
      <c r="A100" s="204"/>
      <c r="B100" s="242"/>
      <c r="C100" s="250"/>
      <c r="D100" s="207"/>
      <c r="E100" s="204"/>
      <c r="F100" s="204"/>
      <c r="G100" s="16"/>
      <c r="H100" s="10"/>
      <c r="I100" s="10"/>
      <c r="J100" s="16"/>
    </row>
    <row r="101" spans="1:10">
      <c r="A101" s="204"/>
      <c r="B101" s="249" t="s">
        <v>88</v>
      </c>
      <c r="C101" s="239" t="s">
        <v>240</v>
      </c>
      <c r="D101" s="225"/>
      <c r="E101" s="246"/>
      <c r="F101" s="247"/>
      <c r="G101" s="16"/>
      <c r="H101" s="251">
        <f>H105+H110+H111+H112+H113+H114+H115+H116+H117+H118</f>
        <v>2625515</v>
      </c>
      <c r="I101" s="251">
        <f>I105+I110+I111+I112+I113+I114+I115+I116+I117+I118</f>
        <v>2189669</v>
      </c>
    </row>
    <row r="102" spans="1:10">
      <c r="A102" s="204"/>
      <c r="B102" s="242">
        <v>1</v>
      </c>
      <c r="C102" s="227" t="s">
        <v>90</v>
      </c>
      <c r="D102" s="243"/>
      <c r="E102" s="246"/>
      <c r="F102" s="246"/>
      <c r="G102" s="127"/>
      <c r="H102" s="78"/>
      <c r="I102" s="78"/>
    </row>
    <row r="103" spans="1:10">
      <c r="A103" s="204"/>
      <c r="B103" s="242"/>
      <c r="C103" s="227"/>
      <c r="D103" s="243"/>
      <c r="E103" s="246"/>
      <c r="F103" s="246"/>
      <c r="G103" s="127"/>
      <c r="H103" s="78"/>
      <c r="I103" s="78"/>
    </row>
    <row r="104" spans="1:10">
      <c r="A104" s="204"/>
      <c r="B104" s="242">
        <v>2</v>
      </c>
      <c r="C104" s="227" t="s">
        <v>91</v>
      </c>
      <c r="D104" s="243"/>
      <c r="E104" s="246"/>
      <c r="F104" s="246"/>
      <c r="G104" s="127"/>
      <c r="H104" s="78"/>
      <c r="I104" s="78"/>
    </row>
    <row r="105" spans="1:10">
      <c r="A105" s="204"/>
      <c r="B105" s="242">
        <v>3</v>
      </c>
      <c r="C105" s="227" t="s">
        <v>92</v>
      </c>
      <c r="D105" s="243"/>
      <c r="E105" s="246"/>
      <c r="F105" s="246"/>
      <c r="G105" s="127"/>
      <c r="H105" s="78">
        <v>100000</v>
      </c>
      <c r="I105" s="78">
        <v>100000</v>
      </c>
    </row>
    <row r="106" spans="1:10">
      <c r="A106" s="204"/>
      <c r="B106" s="242"/>
      <c r="C106" s="227"/>
      <c r="D106" s="243"/>
      <c r="E106" s="246"/>
      <c r="F106" s="246"/>
      <c r="G106" s="127"/>
      <c r="H106" s="78"/>
      <c r="I106" s="78"/>
    </row>
    <row r="107" spans="1:10">
      <c r="A107" s="204"/>
      <c r="B107" s="242">
        <v>4</v>
      </c>
      <c r="C107" s="227" t="s">
        <v>93</v>
      </c>
      <c r="D107" s="243"/>
      <c r="E107" s="246"/>
      <c r="F107" s="246"/>
      <c r="G107" s="127"/>
      <c r="H107" s="78"/>
      <c r="I107" s="78"/>
    </row>
    <row r="108" spans="1:10">
      <c r="A108" s="204"/>
      <c r="B108" s="242"/>
      <c r="C108" s="227"/>
      <c r="D108" s="243"/>
      <c r="E108" s="246"/>
      <c r="F108" s="246"/>
      <c r="G108" s="127"/>
      <c r="H108" s="78"/>
      <c r="I108" s="78"/>
    </row>
    <row r="109" spans="1:10">
      <c r="A109" s="204"/>
      <c r="B109" s="242">
        <v>5</v>
      </c>
      <c r="C109" s="227" t="s">
        <v>94</v>
      </c>
      <c r="D109" s="243"/>
      <c r="E109" s="246"/>
      <c r="F109" s="246"/>
      <c r="G109" s="127"/>
      <c r="H109" s="78"/>
      <c r="I109" s="78"/>
    </row>
    <row r="110" spans="1:10">
      <c r="A110" s="204"/>
      <c r="B110" s="242">
        <v>6</v>
      </c>
      <c r="C110" s="227" t="s">
        <v>95</v>
      </c>
      <c r="D110" s="243"/>
      <c r="E110" s="246"/>
      <c r="F110" s="246"/>
      <c r="G110" s="127"/>
      <c r="H110" s="78"/>
      <c r="I110" s="78"/>
    </row>
    <row r="111" spans="1:10">
      <c r="A111" s="204"/>
      <c r="B111" s="242">
        <v>7</v>
      </c>
      <c r="C111" s="227" t="s">
        <v>96</v>
      </c>
      <c r="D111" s="243"/>
      <c r="E111" s="246"/>
      <c r="F111" s="246"/>
      <c r="G111" s="127"/>
      <c r="H111" s="78">
        <v>0</v>
      </c>
      <c r="I111" s="78">
        <v>0</v>
      </c>
    </row>
    <row r="112" spans="1:10">
      <c r="A112" s="204"/>
      <c r="B112" s="242"/>
      <c r="C112" s="227"/>
      <c r="D112" s="243"/>
      <c r="E112" s="246"/>
      <c r="F112" s="246"/>
      <c r="G112" s="127"/>
      <c r="H112" s="78">
        <v>0</v>
      </c>
      <c r="I112" s="78">
        <v>0</v>
      </c>
    </row>
    <row r="113" spans="1:9">
      <c r="A113" s="204"/>
      <c r="B113" s="242">
        <v>8</v>
      </c>
      <c r="C113" s="227" t="s">
        <v>97</v>
      </c>
      <c r="D113" s="243"/>
      <c r="E113" s="246"/>
      <c r="F113" s="246"/>
      <c r="G113" s="127"/>
      <c r="H113" s="78">
        <v>0</v>
      </c>
      <c r="I113" s="78">
        <v>0</v>
      </c>
    </row>
    <row r="114" spans="1:9">
      <c r="A114" s="204"/>
      <c r="B114" s="242">
        <v>9</v>
      </c>
      <c r="C114" s="227" t="s">
        <v>98</v>
      </c>
      <c r="D114" s="243"/>
      <c r="E114" s="246"/>
      <c r="F114" s="135" t="s">
        <v>432</v>
      </c>
      <c r="G114" s="127"/>
      <c r="H114" s="79">
        <f>I114+I115</f>
        <v>1372563</v>
      </c>
      <c r="I114" s="79">
        <v>727168</v>
      </c>
    </row>
    <row r="115" spans="1:9">
      <c r="A115" s="204"/>
      <c r="B115" s="242"/>
      <c r="C115" s="227"/>
      <c r="D115" s="243"/>
      <c r="E115" s="246"/>
      <c r="F115" s="135" t="s">
        <v>430</v>
      </c>
      <c r="G115" s="127"/>
      <c r="H115" s="78">
        <v>546135</v>
      </c>
      <c r="I115" s="78">
        <v>645395</v>
      </c>
    </row>
    <row r="116" spans="1:9">
      <c r="A116" s="204"/>
      <c r="B116" s="242">
        <v>10</v>
      </c>
      <c r="C116" s="227" t="s">
        <v>99</v>
      </c>
      <c r="D116" s="243"/>
      <c r="E116" s="246"/>
      <c r="F116" s="246"/>
      <c r="G116" s="127"/>
      <c r="H116" s="78"/>
      <c r="I116" s="78"/>
    </row>
    <row r="117" spans="1:9">
      <c r="A117" s="16"/>
      <c r="B117" s="130"/>
      <c r="C117" s="130"/>
      <c r="D117" s="117"/>
      <c r="E117" s="117"/>
      <c r="F117" s="117"/>
      <c r="G117" s="127"/>
      <c r="H117" s="78"/>
      <c r="I117" s="78"/>
    </row>
    <row r="118" spans="1:9">
      <c r="A118" s="16"/>
      <c r="B118" s="130"/>
      <c r="C118" s="137" t="s">
        <v>241</v>
      </c>
      <c r="D118" s="126" t="s">
        <v>242</v>
      </c>
      <c r="E118" s="117"/>
      <c r="F118" s="117"/>
      <c r="G118" s="127"/>
      <c r="H118" s="79">
        <v>606817</v>
      </c>
      <c r="I118" s="79">
        <v>717106</v>
      </c>
    </row>
    <row r="119" spans="1:9">
      <c r="A119" s="16"/>
      <c r="B119" s="130"/>
      <c r="C119" s="137" t="s">
        <v>241</v>
      </c>
      <c r="D119" s="117" t="s">
        <v>243</v>
      </c>
      <c r="E119" s="117"/>
      <c r="F119" s="117"/>
      <c r="G119" s="127"/>
      <c r="H119" s="78">
        <v>0</v>
      </c>
      <c r="I119" s="78">
        <v>0</v>
      </c>
    </row>
    <row r="120" spans="1:9">
      <c r="A120" s="16"/>
      <c r="B120" s="130"/>
      <c r="C120" s="137" t="s">
        <v>241</v>
      </c>
      <c r="D120" s="117" t="s">
        <v>132</v>
      </c>
      <c r="E120" s="117"/>
      <c r="F120" s="117"/>
      <c r="G120" s="127"/>
      <c r="H120" s="79">
        <f>H118</f>
        <v>606817</v>
      </c>
      <c r="I120" s="79">
        <f>I118</f>
        <v>717106</v>
      </c>
    </row>
    <row r="121" spans="1:9">
      <c r="A121" s="16"/>
      <c r="B121" s="78"/>
      <c r="C121" s="137" t="s">
        <v>241</v>
      </c>
      <c r="D121" s="138" t="s">
        <v>244</v>
      </c>
      <c r="E121" s="117"/>
      <c r="F121" s="117"/>
      <c r="G121" s="127"/>
      <c r="H121" s="208">
        <f>H120*10%</f>
        <v>60681.700000000004</v>
      </c>
      <c r="I121" s="208">
        <f>I120*10%</f>
        <v>71710.600000000006</v>
      </c>
    </row>
    <row r="122" spans="1:9">
      <c r="A122" s="252"/>
      <c r="B122" s="252"/>
      <c r="C122" s="122"/>
      <c r="D122" s="139" t="s">
        <v>245</v>
      </c>
      <c r="E122" s="140"/>
      <c r="F122" s="140"/>
      <c r="G122" s="127"/>
      <c r="H122" s="16"/>
      <c r="I122" s="16"/>
    </row>
    <row r="123" spans="1:9" ht="15.6">
      <c r="A123" s="16"/>
      <c r="B123" s="78"/>
      <c r="C123" s="141" t="s">
        <v>246</v>
      </c>
      <c r="D123" s="138"/>
      <c r="E123" s="117"/>
      <c r="F123" s="117"/>
      <c r="G123" s="127"/>
      <c r="H123" s="237">
        <f>H126+H127+H128+H129</f>
        <v>8506455</v>
      </c>
      <c r="I123" s="237">
        <f>I126</f>
        <v>6311000</v>
      </c>
    </row>
    <row r="124" spans="1:9">
      <c r="A124" s="16"/>
      <c r="B124" s="22">
        <v>1</v>
      </c>
      <c r="C124" s="388" t="s">
        <v>104</v>
      </c>
      <c r="D124" s="389"/>
      <c r="E124" s="390"/>
      <c r="F124" s="117"/>
      <c r="G124" s="127"/>
      <c r="H124" s="78"/>
      <c r="I124" s="78"/>
    </row>
    <row r="125" spans="1:9">
      <c r="A125" s="16"/>
      <c r="B125" s="22" t="s">
        <v>127</v>
      </c>
      <c r="C125" s="378" t="s">
        <v>105</v>
      </c>
      <c r="D125" s="414"/>
      <c r="E125" s="415"/>
      <c r="F125" s="117"/>
      <c r="G125" s="127"/>
      <c r="H125" s="78"/>
      <c r="I125" s="78"/>
    </row>
    <row r="126" spans="1:9">
      <c r="A126" s="16"/>
      <c r="B126" s="196" t="s">
        <v>128</v>
      </c>
      <c r="C126" s="256" t="s">
        <v>376</v>
      </c>
      <c r="D126" s="257"/>
      <c r="E126" s="258"/>
      <c r="F126" s="259"/>
      <c r="G126" s="260"/>
      <c r="H126" s="78">
        <v>8506455</v>
      </c>
      <c r="I126" s="78">
        <v>6311000</v>
      </c>
    </row>
    <row r="127" spans="1:9">
      <c r="A127" s="16"/>
      <c r="B127" s="196" t="s">
        <v>129</v>
      </c>
      <c r="C127" s="279" t="s">
        <v>389</v>
      </c>
      <c r="D127" s="199"/>
      <c r="E127" s="70"/>
      <c r="F127" s="117"/>
      <c r="G127" s="127"/>
      <c r="H127" s="78">
        <v>0</v>
      </c>
      <c r="I127" s="78">
        <v>2376750</v>
      </c>
    </row>
    <row r="128" spans="1:9">
      <c r="A128" s="16"/>
      <c r="B128" s="196" t="s">
        <v>130</v>
      </c>
      <c r="C128" s="198"/>
      <c r="D128" s="199"/>
      <c r="E128" s="70"/>
      <c r="F128" s="117"/>
      <c r="G128" s="127"/>
      <c r="H128" s="78"/>
      <c r="I128" s="78"/>
    </row>
    <row r="129" spans="1:10" ht="15.6">
      <c r="A129" s="16"/>
      <c r="B129" s="78"/>
      <c r="C129" s="141"/>
      <c r="D129" s="138"/>
      <c r="E129" s="117"/>
      <c r="F129" s="117"/>
      <c r="G129" s="127"/>
      <c r="H129" s="78"/>
      <c r="I129" s="78"/>
    </row>
    <row r="130" spans="1:10" ht="15.6">
      <c r="A130" s="16"/>
      <c r="B130" s="78"/>
      <c r="C130" s="141" t="s">
        <v>247</v>
      </c>
      <c r="D130" s="138"/>
      <c r="E130" s="117"/>
      <c r="F130" s="117"/>
      <c r="G130" s="127"/>
      <c r="H130" s="78"/>
      <c r="I130" s="78"/>
    </row>
    <row r="131" spans="1:10">
      <c r="A131" s="16"/>
      <c r="B131" s="78">
        <v>1</v>
      </c>
      <c r="C131" s="137"/>
      <c r="D131" s="138" t="s">
        <v>362</v>
      </c>
      <c r="E131" s="117"/>
      <c r="F131" s="117"/>
      <c r="G131" s="127"/>
      <c r="H131" s="197">
        <v>2833779</v>
      </c>
      <c r="I131" s="197">
        <v>4169182</v>
      </c>
    </row>
    <row r="132" spans="1:10">
      <c r="A132" s="16"/>
      <c r="B132" s="78">
        <v>2</v>
      </c>
      <c r="C132" s="137"/>
      <c r="D132" s="138" t="s">
        <v>363</v>
      </c>
      <c r="E132" s="117"/>
      <c r="F132" s="117"/>
      <c r="G132" s="127"/>
      <c r="H132" s="59">
        <v>983886</v>
      </c>
      <c r="I132" s="59">
        <v>1388351</v>
      </c>
    </row>
    <row r="133" spans="1:10">
      <c r="A133" s="16"/>
      <c r="B133" s="78">
        <v>3</v>
      </c>
      <c r="C133" s="137"/>
      <c r="D133" s="138" t="s">
        <v>364</v>
      </c>
      <c r="E133" s="117"/>
      <c r="F133" s="117"/>
      <c r="G133" s="127"/>
      <c r="H133" s="197">
        <v>0</v>
      </c>
      <c r="I133" s="197">
        <v>0</v>
      </c>
    </row>
    <row r="134" spans="1:10">
      <c r="A134" s="16"/>
      <c r="B134" s="78"/>
      <c r="C134" s="137"/>
      <c r="D134" s="138" t="s">
        <v>365</v>
      </c>
      <c r="E134" s="117"/>
      <c r="F134" s="117"/>
      <c r="G134" s="127"/>
      <c r="H134" s="197">
        <v>4081973</v>
      </c>
      <c r="I134" s="197">
        <v>2397872</v>
      </c>
    </row>
    <row r="135" spans="1:10">
      <c r="A135" s="16"/>
      <c r="B135" s="78"/>
      <c r="C135" s="137"/>
      <c r="D135" s="138" t="s">
        <v>366</v>
      </c>
      <c r="E135" s="117"/>
      <c r="F135" s="117"/>
      <c r="G135" s="127"/>
      <c r="H135" s="69">
        <v>0</v>
      </c>
      <c r="I135" s="69">
        <v>15239</v>
      </c>
    </row>
    <row r="136" spans="1:10">
      <c r="A136" s="16"/>
      <c r="B136" s="78"/>
      <c r="C136" s="137"/>
      <c r="D136" s="138"/>
      <c r="E136" s="117"/>
      <c r="F136" s="117"/>
      <c r="G136" s="127"/>
      <c r="H136" s="69"/>
      <c r="I136" s="69"/>
    </row>
    <row r="137" spans="1:10">
      <c r="A137" s="16"/>
      <c r="B137" s="78"/>
      <c r="C137" s="137"/>
      <c r="D137" s="138" t="s">
        <v>367</v>
      </c>
      <c r="E137" s="117"/>
      <c r="F137" s="117"/>
      <c r="G137" s="127"/>
      <c r="H137" s="251">
        <f>SUM(H131:H136)</f>
        <v>7899638</v>
      </c>
      <c r="I137" s="251">
        <f>SUM(I131:I136)</f>
        <v>7970644</v>
      </c>
    </row>
    <row r="138" spans="1:10">
      <c r="A138" s="16"/>
      <c r="B138" s="16"/>
      <c r="C138" s="121"/>
      <c r="D138" s="116"/>
      <c r="E138" s="16"/>
      <c r="F138" s="16"/>
      <c r="G138" s="16"/>
      <c r="H138" s="261"/>
      <c r="I138" s="261"/>
    </row>
    <row r="139" spans="1:10" ht="15.6">
      <c r="A139" s="407" t="s">
        <v>130</v>
      </c>
      <c r="B139" s="407"/>
      <c r="C139" s="97" t="s">
        <v>248</v>
      </c>
      <c r="D139" s="16"/>
      <c r="E139" s="16"/>
      <c r="F139" s="16"/>
      <c r="G139" s="16"/>
      <c r="H139" s="16"/>
      <c r="I139" s="16"/>
      <c r="J139" s="16"/>
    </row>
    <row r="140" spans="1:10">
      <c r="A140" s="16"/>
      <c r="B140" s="16"/>
      <c r="C140" s="16"/>
      <c r="D140" s="16"/>
      <c r="E140" s="16"/>
      <c r="F140" s="16"/>
      <c r="G140" s="16"/>
      <c r="H140" s="16"/>
      <c r="I140" s="16"/>
      <c r="J140" s="16"/>
    </row>
    <row r="141" spans="1:10">
      <c r="A141" s="16"/>
      <c r="B141" s="253"/>
      <c r="C141" s="204" t="s">
        <v>249</v>
      </c>
      <c r="D141" s="16"/>
      <c r="E141" s="16"/>
      <c r="F141" s="16"/>
      <c r="G141" s="16"/>
      <c r="H141" s="16"/>
      <c r="I141" s="16"/>
      <c r="J141" s="16"/>
    </row>
    <row r="142" spans="1:10">
      <c r="A142" s="16"/>
      <c r="B142" s="204" t="s">
        <v>250</v>
      </c>
      <c r="C142" s="204"/>
      <c r="D142" s="16"/>
      <c r="E142" s="16"/>
      <c r="F142" s="16"/>
      <c r="G142" s="16"/>
      <c r="H142" s="16"/>
      <c r="I142" s="16"/>
      <c r="J142" s="16"/>
    </row>
    <row r="143" spans="1:10">
      <c r="A143" s="16"/>
      <c r="B143" s="204"/>
      <c r="C143" s="204" t="s">
        <v>251</v>
      </c>
      <c r="D143" s="16"/>
      <c r="E143" s="16"/>
      <c r="F143" s="16"/>
      <c r="G143" s="16"/>
      <c r="H143" s="16"/>
      <c r="I143" s="16"/>
      <c r="J143" s="16"/>
    </row>
    <row r="144" spans="1:10">
      <c r="A144" s="16"/>
      <c r="B144" s="204" t="s">
        <v>252</v>
      </c>
      <c r="C144" s="204"/>
      <c r="D144" s="16"/>
      <c r="E144" s="16"/>
      <c r="F144" s="16"/>
      <c r="G144" s="16"/>
      <c r="H144" s="16"/>
      <c r="I144" s="16"/>
      <c r="J144" s="16"/>
    </row>
    <row r="145" spans="1:10">
      <c r="A145" s="16"/>
      <c r="B145" s="16"/>
      <c r="C145" s="16" t="s">
        <v>431</v>
      </c>
      <c r="D145" s="16"/>
      <c r="E145" s="16"/>
      <c r="F145" s="278">
        <f>H120/H123</f>
        <v>7.133606184950135E-2</v>
      </c>
      <c r="G145" s="16" t="s">
        <v>385</v>
      </c>
      <c r="H145" s="16"/>
      <c r="I145" s="16"/>
      <c r="J145" s="16"/>
    </row>
    <row r="146" spans="1:10" ht="15.6">
      <c r="A146" s="16"/>
      <c r="B146" s="16"/>
      <c r="C146" s="16"/>
      <c r="D146" s="408" t="s">
        <v>253</v>
      </c>
      <c r="E146" s="408"/>
      <c r="F146" s="408"/>
      <c r="G146" s="408"/>
      <c r="H146" s="408"/>
      <c r="I146" s="16"/>
      <c r="J146" s="16"/>
    </row>
    <row r="147" spans="1:10">
      <c r="A147" s="16"/>
      <c r="B147" s="16"/>
      <c r="C147" s="16"/>
      <c r="D147" s="16"/>
      <c r="E147" s="16" t="s">
        <v>371</v>
      </c>
    </row>
    <row r="148" spans="1:10" ht="15.6">
      <c r="A148" s="16"/>
      <c r="B148" s="16"/>
      <c r="C148" s="16"/>
      <c r="D148" s="16"/>
      <c r="E148" s="16"/>
      <c r="F148" s="409"/>
      <c r="G148" s="409"/>
      <c r="H148" s="409"/>
      <c r="I148" s="409"/>
      <c r="J148" s="409"/>
    </row>
    <row r="149" spans="1:10">
      <c r="A149" s="16"/>
      <c r="B149" s="16"/>
      <c r="C149" s="16"/>
      <c r="D149" s="16"/>
      <c r="E149" s="16"/>
      <c r="F149" s="16"/>
      <c r="G149" s="16"/>
      <c r="H149" s="16"/>
      <c r="I149" s="16"/>
      <c r="J149" s="16"/>
    </row>
    <row r="150" spans="1:10">
      <c r="A150" s="16"/>
      <c r="B150" s="16"/>
      <c r="C150" s="16"/>
      <c r="D150" s="16"/>
      <c r="E150" s="16"/>
      <c r="F150" s="16"/>
      <c r="G150" s="16"/>
      <c r="H150" s="16"/>
      <c r="I150" s="16"/>
      <c r="J150" s="16"/>
    </row>
  </sheetData>
  <mergeCells count="38">
    <mergeCell ref="C11:D11"/>
    <mergeCell ref="F11:G11"/>
    <mergeCell ref="C12:D12"/>
    <mergeCell ref="F12:G12"/>
    <mergeCell ref="A1:B1"/>
    <mergeCell ref="B8:B9"/>
    <mergeCell ref="C8:D9"/>
    <mergeCell ref="E8:E9"/>
    <mergeCell ref="F8:G9"/>
    <mergeCell ref="C10:D10"/>
    <mergeCell ref="F10:G10"/>
    <mergeCell ref="B15:B16"/>
    <mergeCell ref="C15:G16"/>
    <mergeCell ref="C17:G17"/>
    <mergeCell ref="C18:G18"/>
    <mergeCell ref="C19:G19"/>
    <mergeCell ref="C49:F49"/>
    <mergeCell ref="C50:F50"/>
    <mergeCell ref="C51:F51"/>
    <mergeCell ref="C43:D43"/>
    <mergeCell ref="C13:I13"/>
    <mergeCell ref="C20:G20"/>
    <mergeCell ref="C21:I21"/>
    <mergeCell ref="E29:F29"/>
    <mergeCell ref="C44:D44"/>
    <mergeCell ref="C45:D45"/>
    <mergeCell ref="C46:D46"/>
    <mergeCell ref="C47:D47"/>
    <mergeCell ref="C48:E48"/>
    <mergeCell ref="A139:B139"/>
    <mergeCell ref="D146:H146"/>
    <mergeCell ref="F148:J148"/>
    <mergeCell ref="B61:B62"/>
    <mergeCell ref="C61:C62"/>
    <mergeCell ref="D61:F61"/>
    <mergeCell ref="C124:E124"/>
    <mergeCell ref="C125:E125"/>
    <mergeCell ref="G61:I61"/>
  </mergeCells>
  <pageMargins left="0.28000000000000003" right="0.16" top="0.3" bottom="0.48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topLeftCell="A16" workbookViewId="0">
      <selection sqref="A1:G44"/>
    </sheetView>
  </sheetViews>
  <sheetFormatPr defaultRowHeight="14.4"/>
  <cols>
    <col min="1" max="1" width="6.5546875" customWidth="1"/>
    <col min="2" max="2" width="7.33203125" customWidth="1"/>
    <col min="4" max="4" width="32.5546875" customWidth="1"/>
    <col min="5" max="5" width="6.88671875" customWidth="1"/>
    <col min="6" max="6" width="11.44140625" customWidth="1"/>
    <col min="7" max="7" width="12.5546875" customWidth="1"/>
    <col min="8" max="8" width="11" customWidth="1"/>
  </cols>
  <sheetData>
    <row r="1" spans="1:9" ht="15.6">
      <c r="A1" s="356" t="s">
        <v>415</v>
      </c>
      <c r="B1" s="356"/>
      <c r="C1" s="356"/>
      <c r="D1" s="356"/>
      <c r="E1" s="356"/>
      <c r="F1" s="356"/>
      <c r="G1" s="356"/>
    </row>
    <row r="2" spans="1:9">
      <c r="A2" s="324"/>
      <c r="B2" s="324" t="s">
        <v>63</v>
      </c>
      <c r="C2" s="324"/>
      <c r="D2" s="324" t="s">
        <v>356</v>
      </c>
      <c r="E2" s="324"/>
      <c r="F2" s="325">
        <v>2013</v>
      </c>
      <c r="G2" s="325">
        <v>2012</v>
      </c>
    </row>
    <row r="3" spans="1:9">
      <c r="A3" s="357" t="s">
        <v>19</v>
      </c>
      <c r="B3" s="359" t="s">
        <v>20</v>
      </c>
      <c r="C3" s="360"/>
      <c r="D3" s="361"/>
      <c r="E3" s="357" t="s">
        <v>21</v>
      </c>
      <c r="F3" s="326" t="s">
        <v>22</v>
      </c>
      <c r="G3" s="326" t="s">
        <v>22</v>
      </c>
    </row>
    <row r="4" spans="1:9">
      <c r="A4" s="358"/>
      <c r="B4" s="362"/>
      <c r="C4" s="363"/>
      <c r="D4" s="364"/>
      <c r="E4" s="358"/>
      <c r="F4" s="327" t="s">
        <v>23</v>
      </c>
      <c r="G4" s="328" t="s">
        <v>24</v>
      </c>
    </row>
    <row r="5" spans="1:9">
      <c r="A5" s="19" t="s">
        <v>25</v>
      </c>
      <c r="B5" s="353" t="s">
        <v>26</v>
      </c>
      <c r="C5" s="354"/>
      <c r="D5" s="355"/>
      <c r="E5" s="20"/>
      <c r="F5" s="21"/>
      <c r="G5" s="21"/>
    </row>
    <row r="6" spans="1:9">
      <c r="A6" s="22"/>
      <c r="B6" s="23">
        <v>1</v>
      </c>
      <c r="C6" s="24" t="s">
        <v>27</v>
      </c>
      <c r="D6" s="25"/>
      <c r="E6" s="26"/>
      <c r="F6" s="21">
        <f>F7+F8</f>
        <v>222350</v>
      </c>
      <c r="G6" s="21">
        <f>G7+G8</f>
        <v>331768</v>
      </c>
      <c r="I6">
        <v>4414</v>
      </c>
    </row>
    <row r="7" spans="1:9">
      <c r="A7" s="22"/>
      <c r="B7" s="23"/>
      <c r="C7" s="27" t="s">
        <v>28</v>
      </c>
      <c r="D7" s="28" t="s">
        <v>29</v>
      </c>
      <c r="E7" s="26"/>
      <c r="F7" s="29">
        <v>222350</v>
      </c>
      <c r="G7" s="29">
        <v>331768</v>
      </c>
      <c r="I7">
        <v>1329195</v>
      </c>
    </row>
    <row r="8" spans="1:9">
      <c r="A8" s="22"/>
      <c r="B8" s="23"/>
      <c r="C8" s="27" t="s">
        <v>28</v>
      </c>
      <c r="D8" s="28" t="s">
        <v>30</v>
      </c>
      <c r="E8" s="26"/>
      <c r="F8" s="29"/>
      <c r="G8" s="29"/>
      <c r="I8">
        <f>SUM(I6:I7)</f>
        <v>1333609</v>
      </c>
    </row>
    <row r="9" spans="1:9">
      <c r="A9" s="22"/>
      <c r="B9" s="23">
        <v>2</v>
      </c>
      <c r="C9" s="24" t="s">
        <v>31</v>
      </c>
      <c r="D9" s="25"/>
      <c r="E9" s="26"/>
      <c r="F9" s="21"/>
      <c r="G9" s="21"/>
    </row>
    <row r="10" spans="1:9">
      <c r="A10" s="22"/>
      <c r="B10" s="23">
        <v>3</v>
      </c>
      <c r="C10" s="24" t="s">
        <v>32</v>
      </c>
      <c r="D10" s="25"/>
      <c r="E10" s="26"/>
      <c r="F10" s="21">
        <f>F11+F12+F13+F14+F15+F16+F17</f>
        <v>13032835</v>
      </c>
      <c r="G10" s="21">
        <f>G11+G12+G13+G14+G15+G16+G17</f>
        <v>13908881</v>
      </c>
      <c r="H10" s="74">
        <f>F10-G10</f>
        <v>-876046</v>
      </c>
    </row>
    <row r="11" spans="1:9">
      <c r="A11" s="22"/>
      <c r="B11" s="30"/>
      <c r="C11" s="27" t="s">
        <v>28</v>
      </c>
      <c r="D11" s="28" t="s">
        <v>33</v>
      </c>
      <c r="E11" s="26"/>
      <c r="F11" s="29">
        <v>12470806</v>
      </c>
      <c r="G11" s="29">
        <v>13351300</v>
      </c>
    </row>
    <row r="12" spans="1:9">
      <c r="A12" s="22"/>
      <c r="B12" s="30"/>
      <c r="C12" s="27" t="s">
        <v>28</v>
      </c>
      <c r="D12" s="28" t="s">
        <v>34</v>
      </c>
      <c r="E12" s="26"/>
      <c r="F12" s="29"/>
      <c r="G12" s="29"/>
    </row>
    <row r="13" spans="1:9">
      <c r="A13" s="22"/>
      <c r="B13" s="30"/>
      <c r="C13" s="27" t="s">
        <v>28</v>
      </c>
      <c r="D13" s="28" t="s">
        <v>35</v>
      </c>
      <c r="E13" s="26"/>
      <c r="F13" s="29">
        <f>526392+35637</f>
        <v>562029</v>
      </c>
      <c r="G13" s="29">
        <v>526392</v>
      </c>
    </row>
    <row r="14" spans="1:9">
      <c r="A14" s="22"/>
      <c r="B14" s="30"/>
      <c r="C14" s="27" t="s">
        <v>28</v>
      </c>
      <c r="D14" s="28" t="s">
        <v>36</v>
      </c>
      <c r="E14" s="26"/>
      <c r="F14" s="29">
        <v>0</v>
      </c>
      <c r="G14" s="29">
        <v>31189</v>
      </c>
    </row>
    <row r="15" spans="1:9">
      <c r="A15" s="22"/>
      <c r="B15" s="30"/>
      <c r="C15" s="27" t="s">
        <v>28</v>
      </c>
      <c r="D15" s="28" t="s">
        <v>37</v>
      </c>
      <c r="E15" s="26"/>
      <c r="F15" s="29"/>
      <c r="G15" s="29"/>
    </row>
    <row r="16" spans="1:9">
      <c r="A16" s="22"/>
      <c r="B16" s="30"/>
      <c r="C16" s="27" t="s">
        <v>28</v>
      </c>
      <c r="D16" s="28"/>
      <c r="E16" s="26"/>
      <c r="F16" s="29"/>
      <c r="G16" s="29"/>
    </row>
    <row r="17" spans="1:8">
      <c r="A17" s="22"/>
      <c r="B17" s="30"/>
      <c r="C17" s="27" t="s">
        <v>28</v>
      </c>
      <c r="D17" s="28"/>
      <c r="E17" s="26"/>
      <c r="F17" s="29"/>
      <c r="G17" s="29"/>
    </row>
    <row r="18" spans="1:8">
      <c r="A18" s="22"/>
      <c r="B18" s="23">
        <v>4</v>
      </c>
      <c r="C18" s="24" t="s">
        <v>38</v>
      </c>
      <c r="D18" s="25"/>
      <c r="E18" s="26"/>
      <c r="F18" s="21">
        <f>F19+F20+F21+F22+F23+F24</f>
        <v>9067878</v>
      </c>
      <c r="G18" s="21">
        <f>G19+G20+G21+G22+G23+G24</f>
        <v>8617027</v>
      </c>
      <c r="H18" s="74">
        <f>F18-G18</f>
        <v>450851</v>
      </c>
    </row>
    <row r="19" spans="1:8">
      <c r="A19" s="22"/>
      <c r="B19" s="30"/>
      <c r="C19" s="27" t="s">
        <v>28</v>
      </c>
      <c r="D19" s="28" t="s">
        <v>39</v>
      </c>
      <c r="E19" s="26"/>
      <c r="F19" s="29">
        <v>4350767</v>
      </c>
      <c r="G19" s="29">
        <f>4410135+430042</f>
        <v>4840177</v>
      </c>
    </row>
    <row r="20" spans="1:8">
      <c r="A20" s="22"/>
      <c r="B20" s="30"/>
      <c r="C20" s="27" t="s">
        <v>28</v>
      </c>
      <c r="D20" s="28" t="s">
        <v>40</v>
      </c>
      <c r="E20" s="26"/>
      <c r="F20" s="29">
        <v>2392457</v>
      </c>
      <c r="G20" s="29">
        <v>1452196</v>
      </c>
    </row>
    <row r="21" spans="1:8">
      <c r="A21" s="22"/>
      <c r="B21" s="30"/>
      <c r="C21" s="27" t="s">
        <v>28</v>
      </c>
      <c r="D21" s="28" t="s">
        <v>41</v>
      </c>
      <c r="E21" s="26"/>
      <c r="F21" s="29"/>
      <c r="G21" s="29"/>
    </row>
    <row r="22" spans="1:8">
      <c r="A22" s="22"/>
      <c r="B22" s="30"/>
      <c r="C22" s="27" t="s">
        <v>28</v>
      </c>
      <c r="D22" s="28" t="s">
        <v>42</v>
      </c>
      <c r="E22" s="26"/>
      <c r="F22" s="29"/>
      <c r="G22" s="29"/>
    </row>
    <row r="23" spans="1:8">
      <c r="A23" s="22"/>
      <c r="B23" s="30"/>
      <c r="C23" s="27" t="s">
        <v>28</v>
      </c>
      <c r="D23" s="28" t="s">
        <v>43</v>
      </c>
      <c r="E23" s="26"/>
      <c r="F23" s="29">
        <v>2324654</v>
      </c>
      <c r="G23" s="29">
        <v>2324654</v>
      </c>
    </row>
    <row r="24" spans="1:8">
      <c r="A24" s="22"/>
      <c r="B24" s="30"/>
      <c r="C24" s="27" t="s">
        <v>28</v>
      </c>
      <c r="D24" s="28" t="s">
        <v>44</v>
      </c>
      <c r="E24" s="26"/>
      <c r="F24" s="29"/>
      <c r="G24" s="29"/>
    </row>
    <row r="25" spans="1:8">
      <c r="A25" s="22"/>
      <c r="B25" s="30"/>
      <c r="C25" s="27" t="s">
        <v>28</v>
      </c>
      <c r="D25" s="28"/>
      <c r="E25" s="26"/>
      <c r="F25" s="29"/>
      <c r="G25" s="29"/>
    </row>
    <row r="26" spans="1:8">
      <c r="A26" s="22"/>
      <c r="B26" s="23">
        <v>5</v>
      </c>
      <c r="C26" s="24" t="s">
        <v>45</v>
      </c>
      <c r="D26" s="25"/>
      <c r="E26" s="26"/>
      <c r="F26" s="21"/>
      <c r="G26" s="21"/>
    </row>
    <row r="27" spans="1:8">
      <c r="A27" s="22"/>
      <c r="B27" s="23">
        <v>6</v>
      </c>
      <c r="C27" s="24" t="s">
        <v>46</v>
      </c>
      <c r="D27" s="25"/>
      <c r="E27" s="26"/>
      <c r="F27" s="21"/>
      <c r="G27" s="21"/>
    </row>
    <row r="28" spans="1:8">
      <c r="A28" s="22"/>
      <c r="B28" s="23">
        <v>7</v>
      </c>
      <c r="C28" s="24" t="s">
        <v>47</v>
      </c>
      <c r="D28" s="25"/>
      <c r="E28" s="26"/>
      <c r="F28" s="21">
        <f>F29+F30</f>
        <v>0</v>
      </c>
      <c r="G28" s="21">
        <f>G29+G30</f>
        <v>0</v>
      </c>
    </row>
    <row r="29" spans="1:8">
      <c r="A29" s="22"/>
      <c r="B29" s="23"/>
      <c r="C29" s="27" t="s">
        <v>28</v>
      </c>
      <c r="D29" s="25" t="s">
        <v>48</v>
      </c>
      <c r="E29" s="26"/>
      <c r="F29" s="29"/>
      <c r="G29" s="29"/>
    </row>
    <row r="30" spans="1:8">
      <c r="A30" s="22"/>
      <c r="B30" s="23"/>
      <c r="C30" s="27" t="s">
        <v>28</v>
      </c>
      <c r="D30" s="25"/>
      <c r="E30" s="26"/>
      <c r="F30" s="29"/>
      <c r="G30" s="29"/>
    </row>
    <row r="31" spans="1:8">
      <c r="A31" s="31" t="s">
        <v>49</v>
      </c>
      <c r="B31" s="353" t="s">
        <v>50</v>
      </c>
      <c r="C31" s="354"/>
      <c r="D31" s="355"/>
      <c r="E31" s="26"/>
      <c r="F31" s="21"/>
      <c r="G31" s="21"/>
    </row>
    <row r="32" spans="1:8">
      <c r="A32" s="22"/>
      <c r="B32" s="23">
        <v>1</v>
      </c>
      <c r="C32" s="24" t="s">
        <v>51</v>
      </c>
      <c r="D32" s="25"/>
      <c r="E32" s="26"/>
      <c r="F32" s="21"/>
      <c r="G32" s="21"/>
    </row>
    <row r="33" spans="1:7">
      <c r="A33" s="22"/>
      <c r="B33" s="23">
        <v>2</v>
      </c>
      <c r="C33" s="24" t="s">
        <v>52</v>
      </c>
      <c r="D33" s="32"/>
      <c r="E33" s="26"/>
      <c r="F33" s="21">
        <f>F34+F35+F36+F37+F38</f>
        <v>3007120.340979117</v>
      </c>
      <c r="G33" s="21">
        <f>G34+G35+G36+G37+G38</f>
        <v>3007120</v>
      </c>
    </row>
    <row r="34" spans="1:7">
      <c r="A34" s="22"/>
      <c r="B34" s="30"/>
      <c r="C34" s="27" t="s">
        <v>28</v>
      </c>
      <c r="D34" s="28" t="s">
        <v>53</v>
      </c>
      <c r="E34" s="26"/>
      <c r="F34" s="29"/>
      <c r="G34" s="29"/>
    </row>
    <row r="35" spans="1:7">
      <c r="A35" s="22"/>
      <c r="B35" s="30"/>
      <c r="C35" s="27" t="s">
        <v>28</v>
      </c>
      <c r="D35" s="28" t="s">
        <v>54</v>
      </c>
      <c r="E35" s="26"/>
      <c r="F35" s="29"/>
      <c r="G35" s="29"/>
    </row>
    <row r="36" spans="1:7">
      <c r="A36" s="22"/>
      <c r="B36" s="30"/>
      <c r="C36" s="27" t="s">
        <v>28</v>
      </c>
      <c r="D36" s="28" t="s">
        <v>55</v>
      </c>
      <c r="E36" s="26"/>
      <c r="F36" s="29"/>
      <c r="G36" s="29"/>
    </row>
    <row r="37" spans="1:7">
      <c r="A37" s="22"/>
      <c r="B37" s="30"/>
      <c r="C37" s="27" t="s">
        <v>28</v>
      </c>
      <c r="D37" s="28" t="s">
        <v>56</v>
      </c>
      <c r="E37" s="26"/>
      <c r="F37" s="29"/>
      <c r="G37" s="29"/>
    </row>
    <row r="38" spans="1:7">
      <c r="A38" s="22"/>
      <c r="B38" s="30"/>
      <c r="C38" s="27" t="s">
        <v>28</v>
      </c>
      <c r="D38" s="28" t="s">
        <v>57</v>
      </c>
      <c r="E38" s="26"/>
      <c r="F38" s="29">
        <f>'INVENTARI AKTIVEVE'!M33</f>
        <v>3007120.340979117</v>
      </c>
      <c r="G38" s="29">
        <v>3007120</v>
      </c>
    </row>
    <row r="39" spans="1:7">
      <c r="A39" s="22"/>
      <c r="B39" s="23">
        <v>3</v>
      </c>
      <c r="C39" s="24" t="s">
        <v>58</v>
      </c>
      <c r="D39" s="25"/>
      <c r="E39" s="26"/>
      <c r="F39" s="21"/>
      <c r="G39" s="21"/>
    </row>
    <row r="40" spans="1:7">
      <c r="A40" s="22"/>
      <c r="B40" s="23">
        <v>4</v>
      </c>
      <c r="C40" s="24" t="s">
        <v>59</v>
      </c>
      <c r="D40" s="25"/>
      <c r="E40" s="26"/>
      <c r="F40" s="21">
        <v>100000</v>
      </c>
      <c r="G40" s="21">
        <v>100000</v>
      </c>
    </row>
    <row r="41" spans="1:7">
      <c r="A41" s="22"/>
      <c r="B41" s="23">
        <v>5</v>
      </c>
      <c r="C41" s="24" t="s">
        <v>60</v>
      </c>
      <c r="D41" s="25"/>
      <c r="E41" s="26"/>
      <c r="F41" s="21"/>
      <c r="G41" s="21"/>
    </row>
    <row r="42" spans="1:7">
      <c r="A42" s="22"/>
      <c r="B42" s="23">
        <v>6</v>
      </c>
      <c r="C42" s="24" t="s">
        <v>61</v>
      </c>
      <c r="D42" s="25"/>
      <c r="E42" s="26"/>
      <c r="F42" s="21"/>
      <c r="G42" s="21"/>
    </row>
    <row r="43" spans="1:7">
      <c r="A43" s="26"/>
      <c r="B43" s="353" t="s">
        <v>62</v>
      </c>
      <c r="C43" s="354"/>
      <c r="D43" s="355"/>
      <c r="E43" s="26"/>
      <c r="F43" s="21">
        <f>F42+F41+F40+F39+F33+F31+F28+F27+F26+F18+F10+F6</f>
        <v>25430183.340979118</v>
      </c>
      <c r="G43" s="21">
        <f>G42+G41+G40+G39+G33+G31+G28+G27+G26+G18+G10+G6</f>
        <v>25964796</v>
      </c>
    </row>
  </sheetData>
  <mergeCells count="7">
    <mergeCell ref="B43:D43"/>
    <mergeCell ref="A1:G1"/>
    <mergeCell ref="A3:A4"/>
    <mergeCell ref="B3:D4"/>
    <mergeCell ref="E3:E4"/>
    <mergeCell ref="B5:D5"/>
    <mergeCell ref="B31:D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5"/>
  <sheetViews>
    <sheetView topLeftCell="A18" workbookViewId="0">
      <selection sqref="A1:H45"/>
    </sheetView>
  </sheetViews>
  <sheetFormatPr defaultRowHeight="14.4"/>
  <cols>
    <col min="1" max="1" width="1.88671875" customWidth="1"/>
    <col min="2" max="2" width="4.88671875" customWidth="1"/>
    <col min="3" max="3" width="6.33203125" customWidth="1"/>
    <col min="4" max="4" width="7.44140625" customWidth="1"/>
    <col min="5" max="5" width="39.33203125" customWidth="1"/>
    <col min="6" max="6" width="5.6640625" customWidth="1"/>
    <col min="7" max="7" width="11" customWidth="1"/>
    <col min="8" max="8" width="11.109375" customWidth="1"/>
    <col min="9" max="9" width="10" customWidth="1"/>
  </cols>
  <sheetData>
    <row r="1" spans="1:9" ht="17.399999999999999">
      <c r="A1" s="33"/>
      <c r="B1" s="34" t="s">
        <v>101</v>
      </c>
      <c r="C1" s="35"/>
      <c r="D1" s="35"/>
      <c r="E1" s="36" t="s">
        <v>354</v>
      </c>
      <c r="F1" s="33"/>
      <c r="G1" s="37"/>
      <c r="H1" s="37"/>
    </row>
    <row r="2" spans="1:9" ht="15.6">
      <c r="A2" s="33"/>
      <c r="B2" s="356" t="s">
        <v>416</v>
      </c>
      <c r="C2" s="356"/>
      <c r="D2" s="356"/>
      <c r="E2" s="356"/>
      <c r="F2" s="356"/>
      <c r="G2" s="356"/>
      <c r="H2" s="356"/>
    </row>
    <row r="3" spans="1:9">
      <c r="A3" s="38"/>
      <c r="B3" s="329"/>
      <c r="C3" s="329"/>
      <c r="D3" s="329"/>
      <c r="E3" s="330"/>
      <c r="F3" s="330"/>
      <c r="G3" s="331">
        <v>2013</v>
      </c>
      <c r="H3" s="331">
        <v>2012</v>
      </c>
    </row>
    <row r="4" spans="1:9">
      <c r="A4" s="33"/>
      <c r="B4" s="368" t="s">
        <v>19</v>
      </c>
      <c r="C4" s="370" t="s">
        <v>64</v>
      </c>
      <c r="D4" s="371"/>
      <c r="E4" s="372"/>
      <c r="F4" s="376" t="s">
        <v>21</v>
      </c>
      <c r="G4" s="332" t="s">
        <v>22</v>
      </c>
      <c r="H4" s="332" t="s">
        <v>22</v>
      </c>
    </row>
    <row r="5" spans="1:9">
      <c r="A5" s="33"/>
      <c r="B5" s="369"/>
      <c r="C5" s="373"/>
      <c r="D5" s="374"/>
      <c r="E5" s="375"/>
      <c r="F5" s="377"/>
      <c r="G5" s="333" t="s">
        <v>23</v>
      </c>
      <c r="H5" s="334" t="s">
        <v>24</v>
      </c>
    </row>
    <row r="6" spans="1:9">
      <c r="A6" s="33"/>
      <c r="B6" s="40" t="s">
        <v>25</v>
      </c>
      <c r="C6" s="365" t="s">
        <v>65</v>
      </c>
      <c r="D6" s="366"/>
      <c r="E6" s="367"/>
      <c r="F6" s="41"/>
      <c r="G6" s="21">
        <f>G7+G8+G11+G22+G23</f>
        <v>16866955</v>
      </c>
      <c r="H6" s="21">
        <f>H7+H8+H11+H22+H23</f>
        <v>17947703</v>
      </c>
    </row>
    <row r="7" spans="1:9">
      <c r="A7" s="33"/>
      <c r="B7" s="42"/>
      <c r="C7" s="43">
        <v>1</v>
      </c>
      <c r="D7" s="44" t="s">
        <v>66</v>
      </c>
      <c r="E7" s="45"/>
      <c r="F7" s="41"/>
      <c r="G7" s="21">
        <v>0</v>
      </c>
      <c r="H7" s="21">
        <v>0</v>
      </c>
    </row>
    <row r="8" spans="1:9">
      <c r="A8" s="33"/>
      <c r="B8" s="42"/>
      <c r="C8" s="43">
        <v>2</v>
      </c>
      <c r="D8" s="44" t="s">
        <v>67</v>
      </c>
      <c r="E8" s="45"/>
      <c r="F8" s="41"/>
      <c r="G8" s="21">
        <f>SUM(G9:G10)</f>
        <v>0</v>
      </c>
      <c r="H8" s="21">
        <f>SUM(H9:H10)</f>
        <v>0</v>
      </c>
    </row>
    <row r="9" spans="1:9">
      <c r="A9" s="33"/>
      <c r="B9" s="42"/>
      <c r="C9" s="46"/>
      <c r="D9" s="47" t="s">
        <v>28</v>
      </c>
      <c r="E9" s="48" t="s">
        <v>68</v>
      </c>
      <c r="F9" s="41"/>
      <c r="G9" s="49"/>
      <c r="H9" s="49"/>
    </row>
    <row r="10" spans="1:9">
      <c r="A10" s="33"/>
      <c r="B10" s="42"/>
      <c r="C10" s="46"/>
      <c r="D10" s="47" t="s">
        <v>28</v>
      </c>
      <c r="E10" s="48" t="s">
        <v>69</v>
      </c>
      <c r="F10" s="41"/>
      <c r="G10" s="49">
        <v>0</v>
      </c>
      <c r="H10" s="49">
        <v>0</v>
      </c>
    </row>
    <row r="11" spans="1:9">
      <c r="A11" s="33"/>
      <c r="B11" s="42"/>
      <c r="C11" s="43">
        <v>3</v>
      </c>
      <c r="D11" s="44" t="s">
        <v>70</v>
      </c>
      <c r="E11" s="45"/>
      <c r="F11" s="41"/>
      <c r="G11" s="21">
        <f>SUM(G12:G21)</f>
        <v>16866955</v>
      </c>
      <c r="H11" s="21">
        <f>SUM(H12:H21)</f>
        <v>17947703</v>
      </c>
      <c r="I11" s="74">
        <f>G11-H11</f>
        <v>-1080748</v>
      </c>
    </row>
    <row r="12" spans="1:9">
      <c r="A12" s="33"/>
      <c r="B12" s="42"/>
      <c r="C12" s="46"/>
      <c r="D12" s="47" t="s">
        <v>28</v>
      </c>
      <c r="E12" s="48" t="s">
        <v>71</v>
      </c>
      <c r="F12" s="41"/>
      <c r="G12" s="49">
        <v>12380161</v>
      </c>
      <c r="H12" s="49">
        <v>15331329</v>
      </c>
    </row>
    <row r="13" spans="1:9">
      <c r="A13" s="33"/>
      <c r="B13" s="42"/>
      <c r="C13" s="46"/>
      <c r="D13" s="47" t="s">
        <v>28</v>
      </c>
      <c r="E13" s="48" t="s">
        <v>72</v>
      </c>
      <c r="F13" s="41"/>
      <c r="G13" s="49">
        <v>843090</v>
      </c>
      <c r="H13" s="49">
        <v>1189675</v>
      </c>
    </row>
    <row r="14" spans="1:9">
      <c r="A14" s="33"/>
      <c r="B14" s="42"/>
      <c r="C14" s="46"/>
      <c r="D14" s="47" t="s">
        <v>28</v>
      </c>
      <c r="E14" s="48" t="s">
        <v>73</v>
      </c>
      <c r="F14" s="41"/>
      <c r="G14" s="49">
        <v>19251</v>
      </c>
      <c r="H14" s="49">
        <v>18414</v>
      </c>
    </row>
    <row r="15" spans="1:9">
      <c r="A15" s="33"/>
      <c r="B15" s="42"/>
      <c r="C15" s="46"/>
      <c r="D15" s="47" t="s">
        <v>28</v>
      </c>
      <c r="E15" s="48" t="s">
        <v>74</v>
      </c>
      <c r="F15" s="41"/>
      <c r="G15" s="49">
        <v>4000</v>
      </c>
      <c r="H15" s="49">
        <v>5600</v>
      </c>
    </row>
    <row r="16" spans="1:9">
      <c r="A16" s="33"/>
      <c r="B16" s="42"/>
      <c r="C16" s="46"/>
      <c r="D16" s="47" t="s">
        <v>28</v>
      </c>
      <c r="E16" s="48" t="s">
        <v>75</v>
      </c>
      <c r="F16" s="41"/>
      <c r="G16" s="49">
        <v>0</v>
      </c>
      <c r="H16" s="49">
        <v>0</v>
      </c>
    </row>
    <row r="17" spans="1:8">
      <c r="A17" s="33"/>
      <c r="B17" s="42"/>
      <c r="C17" s="46"/>
      <c r="D17" s="47" t="s">
        <v>28</v>
      </c>
      <c r="E17" s="48" t="s">
        <v>76</v>
      </c>
      <c r="F17" s="41"/>
      <c r="G17" s="49">
        <v>0</v>
      </c>
      <c r="H17" s="49">
        <v>0</v>
      </c>
    </row>
    <row r="18" spans="1:8">
      <c r="A18" s="33"/>
      <c r="B18" s="42"/>
      <c r="C18" s="46"/>
      <c r="D18" s="47" t="s">
        <v>28</v>
      </c>
      <c r="E18" s="28" t="s">
        <v>395</v>
      </c>
      <c r="F18" s="41"/>
      <c r="G18" s="49">
        <v>0</v>
      </c>
      <c r="H18" s="49">
        <v>51498</v>
      </c>
    </row>
    <row r="19" spans="1:8">
      <c r="A19" s="33"/>
      <c r="B19" s="42"/>
      <c r="C19" s="46"/>
      <c r="D19" s="47" t="s">
        <v>28</v>
      </c>
      <c r="E19" s="48" t="s">
        <v>37</v>
      </c>
      <c r="F19" s="41"/>
      <c r="G19" s="49">
        <v>2622453</v>
      </c>
      <c r="H19" s="49">
        <v>353187</v>
      </c>
    </row>
    <row r="20" spans="1:8">
      <c r="A20" s="33"/>
      <c r="B20" s="42"/>
      <c r="C20" s="46"/>
      <c r="D20" s="47" t="s">
        <v>28</v>
      </c>
      <c r="E20" s="48" t="s">
        <v>78</v>
      </c>
      <c r="F20" s="41"/>
      <c r="G20" s="49"/>
      <c r="H20" s="49"/>
    </row>
    <row r="21" spans="1:8">
      <c r="A21" s="33"/>
      <c r="B21" s="42"/>
      <c r="C21" s="46"/>
      <c r="D21" s="47" t="s">
        <v>28</v>
      </c>
      <c r="E21" s="28" t="s">
        <v>353</v>
      </c>
      <c r="F21" s="41"/>
      <c r="G21" s="49">
        <v>998000</v>
      </c>
      <c r="H21" s="49">
        <v>998000</v>
      </c>
    </row>
    <row r="22" spans="1:8">
      <c r="A22" s="33"/>
      <c r="B22" s="42"/>
      <c r="C22" s="43">
        <v>4</v>
      </c>
      <c r="D22" s="323" t="s">
        <v>79</v>
      </c>
      <c r="E22" s="45"/>
      <c r="F22" s="41"/>
      <c r="G22" s="21">
        <v>0</v>
      </c>
      <c r="H22" s="21">
        <v>0</v>
      </c>
    </row>
    <row r="23" spans="1:8">
      <c r="A23" s="33"/>
      <c r="B23" s="42"/>
      <c r="C23" s="43">
        <v>5</v>
      </c>
      <c r="D23" s="44" t="s">
        <v>80</v>
      </c>
      <c r="E23" s="45"/>
      <c r="F23" s="41"/>
      <c r="G23" s="21">
        <v>0</v>
      </c>
      <c r="H23" s="21">
        <v>0</v>
      </c>
    </row>
    <row r="24" spans="1:8">
      <c r="A24" s="33"/>
      <c r="B24" s="40" t="s">
        <v>49</v>
      </c>
      <c r="C24" s="365" t="s">
        <v>81</v>
      </c>
      <c r="D24" s="366"/>
      <c r="E24" s="367"/>
      <c r="F24" s="41"/>
      <c r="G24" s="21">
        <f>G25+G28+G29+G30</f>
        <v>0</v>
      </c>
      <c r="H24" s="21">
        <f>H25+H28+H29+H30</f>
        <v>0</v>
      </c>
    </row>
    <row r="25" spans="1:8">
      <c r="A25" s="33"/>
      <c r="B25" s="42"/>
      <c r="C25" s="43">
        <v>1</v>
      </c>
      <c r="D25" s="44" t="s">
        <v>82</v>
      </c>
      <c r="E25" s="50"/>
      <c r="F25" s="41"/>
      <c r="G25" s="21">
        <f>SUM(G26:G27)</f>
        <v>0</v>
      </c>
      <c r="H25" s="21">
        <f>SUM(H26:H27)</f>
        <v>0</v>
      </c>
    </row>
    <row r="26" spans="1:8">
      <c r="A26" s="33"/>
      <c r="B26" s="42"/>
      <c r="C26" s="46"/>
      <c r="D26" s="47" t="s">
        <v>28</v>
      </c>
      <c r="E26" s="48" t="s">
        <v>83</v>
      </c>
      <c r="F26" s="41"/>
      <c r="G26" s="49"/>
      <c r="H26" s="49"/>
    </row>
    <row r="27" spans="1:8">
      <c r="A27" s="33"/>
      <c r="B27" s="42"/>
      <c r="C27" s="46"/>
      <c r="D27" s="47" t="s">
        <v>28</v>
      </c>
      <c r="E27" s="48" t="s">
        <v>84</v>
      </c>
      <c r="F27" s="41"/>
      <c r="G27" s="49"/>
      <c r="H27" s="49"/>
    </row>
    <row r="28" spans="1:8">
      <c r="A28" s="33"/>
      <c r="B28" s="42"/>
      <c r="C28" s="43">
        <v>2</v>
      </c>
      <c r="D28" s="44" t="s">
        <v>85</v>
      </c>
      <c r="E28" s="45"/>
      <c r="F28" s="41"/>
      <c r="G28" s="21">
        <v>0</v>
      </c>
      <c r="H28" s="21">
        <v>0</v>
      </c>
    </row>
    <row r="29" spans="1:8">
      <c r="A29" s="33"/>
      <c r="B29" s="42"/>
      <c r="C29" s="43">
        <v>3</v>
      </c>
      <c r="D29" s="44" t="s">
        <v>79</v>
      </c>
      <c r="E29" s="45"/>
      <c r="F29" s="41"/>
      <c r="G29" s="21"/>
      <c r="H29" s="21"/>
    </row>
    <row r="30" spans="1:8">
      <c r="A30" s="33"/>
      <c r="B30" s="42"/>
      <c r="C30" s="43">
        <v>4</v>
      </c>
      <c r="D30" s="44" t="s">
        <v>86</v>
      </c>
      <c r="E30" s="45"/>
      <c r="F30" s="41"/>
      <c r="G30" s="21">
        <v>0</v>
      </c>
      <c r="H30" s="21">
        <v>0</v>
      </c>
    </row>
    <row r="31" spans="1:8">
      <c r="A31" s="33"/>
      <c r="B31" s="42"/>
      <c r="C31" s="365" t="s">
        <v>87</v>
      </c>
      <c r="D31" s="366"/>
      <c r="E31" s="367"/>
      <c r="F31" s="41"/>
      <c r="G31" s="21">
        <f>G6+G24</f>
        <v>16866955</v>
      </c>
      <c r="H31" s="21">
        <f>H6+H24</f>
        <v>17947703</v>
      </c>
    </row>
    <row r="32" spans="1:8">
      <c r="A32" s="33"/>
      <c r="B32" s="40" t="s">
        <v>88</v>
      </c>
      <c r="C32" s="365" t="s">
        <v>89</v>
      </c>
      <c r="D32" s="366"/>
      <c r="E32" s="367"/>
      <c r="F32" s="41"/>
      <c r="G32" s="21">
        <f>SUM(G33:G42)</f>
        <v>8563228.3000000007</v>
      </c>
      <c r="H32" s="21">
        <f>SUM(H33:H42)</f>
        <v>8017093</v>
      </c>
    </row>
    <row r="33" spans="1:9">
      <c r="A33" s="33"/>
      <c r="B33" s="42"/>
      <c r="C33" s="43">
        <v>1</v>
      </c>
      <c r="D33" s="44" t="s">
        <v>90</v>
      </c>
      <c r="E33" s="45"/>
      <c r="F33" s="41"/>
      <c r="G33" s="49"/>
      <c r="H33" s="49"/>
    </row>
    <row r="34" spans="1:9">
      <c r="A34" s="33"/>
      <c r="B34" s="42"/>
      <c r="C34" s="51">
        <v>2</v>
      </c>
      <c r="D34" s="44" t="s">
        <v>91</v>
      </c>
      <c r="E34" s="45"/>
      <c r="F34" s="41"/>
      <c r="G34" s="49"/>
      <c r="H34" s="49"/>
    </row>
    <row r="35" spans="1:9">
      <c r="A35" s="33"/>
      <c r="B35" s="42"/>
      <c r="C35" s="43">
        <v>3</v>
      </c>
      <c r="D35" s="44" t="s">
        <v>92</v>
      </c>
      <c r="E35" s="45"/>
      <c r="F35" s="41"/>
      <c r="G35" s="49">
        <v>100000</v>
      </c>
      <c r="H35" s="49">
        <v>100000</v>
      </c>
    </row>
    <row r="36" spans="1:9">
      <c r="A36" s="33"/>
      <c r="B36" s="42"/>
      <c r="C36" s="51">
        <v>4</v>
      </c>
      <c r="D36" s="44" t="s">
        <v>93</v>
      </c>
      <c r="E36" s="45"/>
      <c r="F36" s="41"/>
      <c r="G36" s="49"/>
      <c r="H36" s="49"/>
    </row>
    <row r="37" spans="1:9">
      <c r="A37" s="33"/>
      <c r="B37" s="42"/>
      <c r="C37" s="43">
        <v>5</v>
      </c>
      <c r="D37" s="44" t="s">
        <v>94</v>
      </c>
      <c r="E37" s="45"/>
      <c r="F37" s="41"/>
      <c r="G37" s="49"/>
      <c r="H37" s="49"/>
    </row>
    <row r="38" spans="1:9">
      <c r="A38" s="33"/>
      <c r="B38" s="42"/>
      <c r="C38" s="51">
        <v>6</v>
      </c>
      <c r="D38" s="44" t="s">
        <v>95</v>
      </c>
      <c r="E38" s="45"/>
      <c r="F38" s="41"/>
      <c r="G38" s="49"/>
      <c r="H38" s="49"/>
    </row>
    <row r="39" spans="1:9">
      <c r="A39" s="33"/>
      <c r="B39" s="42"/>
      <c r="C39" s="43">
        <v>7</v>
      </c>
      <c r="D39" s="44" t="s">
        <v>96</v>
      </c>
      <c r="E39" s="45"/>
      <c r="F39" s="41"/>
      <c r="G39" s="49"/>
      <c r="H39" s="49"/>
    </row>
    <row r="40" spans="1:9">
      <c r="A40" s="33"/>
      <c r="B40" s="42"/>
      <c r="C40" s="51">
        <v>8</v>
      </c>
      <c r="D40" s="44" t="s">
        <v>97</v>
      </c>
      <c r="E40" s="45"/>
      <c r="F40" s="41"/>
      <c r="G40" s="49"/>
      <c r="H40" s="49"/>
    </row>
    <row r="41" spans="1:9">
      <c r="A41" s="33"/>
      <c r="B41" s="42"/>
      <c r="C41" s="43">
        <v>9</v>
      </c>
      <c r="D41" s="44" t="s">
        <v>98</v>
      </c>
      <c r="E41" s="45"/>
      <c r="F41" s="41"/>
      <c r="G41" s="49">
        <f>H41+H42</f>
        <v>7917093</v>
      </c>
      <c r="H41" s="49">
        <v>7271698</v>
      </c>
    </row>
    <row r="42" spans="1:9">
      <c r="A42" s="33"/>
      <c r="B42" s="42"/>
      <c r="C42" s="51">
        <v>10</v>
      </c>
      <c r="D42" s="44" t="s">
        <v>99</v>
      </c>
      <c r="E42" s="45"/>
      <c r="F42" s="41"/>
      <c r="G42" s="49">
        <f>'TE ARDHURAT 2013'!F34</f>
        <v>546135.30000000005</v>
      </c>
      <c r="H42" s="49">
        <v>645395</v>
      </c>
      <c r="I42">
        <v>5105718</v>
      </c>
    </row>
    <row r="43" spans="1:9">
      <c r="A43" s="33"/>
      <c r="B43" s="42"/>
      <c r="C43" s="365" t="s">
        <v>100</v>
      </c>
      <c r="D43" s="366"/>
      <c r="E43" s="367"/>
      <c r="F43" s="41"/>
      <c r="G43" s="21">
        <f>G31+G32</f>
        <v>25430183.300000001</v>
      </c>
      <c r="H43" s="21">
        <f>H31+H32</f>
        <v>25964796</v>
      </c>
    </row>
    <row r="44" spans="1:9">
      <c r="A44" s="33"/>
      <c r="B44" s="52"/>
      <c r="C44" s="52"/>
      <c r="D44" s="53"/>
      <c r="E44" s="54"/>
      <c r="F44" s="54"/>
      <c r="G44" s="49">
        <f>'AKTIVI 2013'!F43-'PASIVI 2013'!G43</f>
        <v>4.0979117155075073E-2</v>
      </c>
      <c r="H44" s="49">
        <f>'AKTIVI 2013'!G43-'PASIVI 2013'!H43</f>
        <v>0</v>
      </c>
    </row>
    <row r="45" spans="1:9">
      <c r="A45" s="33"/>
      <c r="B45" s="52"/>
      <c r="C45" s="52"/>
      <c r="D45" s="53"/>
      <c r="E45" s="54"/>
      <c r="F45" s="54"/>
      <c r="G45" s="55"/>
      <c r="H45" s="55"/>
    </row>
  </sheetData>
  <mergeCells count="9">
    <mergeCell ref="C31:E31"/>
    <mergeCell ref="C32:E32"/>
    <mergeCell ref="C43:E43"/>
    <mergeCell ref="B2:H2"/>
    <mergeCell ref="B4:B5"/>
    <mergeCell ref="C4:E5"/>
    <mergeCell ref="F4:F5"/>
    <mergeCell ref="C6:E6"/>
    <mergeCell ref="C24:E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0"/>
  <sheetViews>
    <sheetView topLeftCell="A12" workbookViewId="0">
      <selection sqref="A1:G40"/>
    </sheetView>
  </sheetViews>
  <sheetFormatPr defaultRowHeight="14.4"/>
  <cols>
    <col min="1" max="1" width="1.6640625" customWidth="1"/>
    <col min="2" max="2" width="6.44140625" customWidth="1"/>
    <col min="5" max="5" width="36.109375" customWidth="1"/>
    <col min="6" max="6" width="13.88671875" customWidth="1"/>
    <col min="7" max="7" width="13.5546875" customWidth="1"/>
  </cols>
  <sheetData>
    <row r="1" spans="1:7" ht="17.399999999999999">
      <c r="B1" s="34" t="s">
        <v>101</v>
      </c>
      <c r="C1" s="35"/>
      <c r="D1" s="35"/>
      <c r="E1" s="36" t="s">
        <v>354</v>
      </c>
    </row>
    <row r="2" spans="1:7" ht="17.399999999999999">
      <c r="A2" s="33"/>
      <c r="B2" s="381" t="s">
        <v>417</v>
      </c>
      <c r="C2" s="381"/>
      <c r="D2" s="381"/>
      <c r="E2" s="381"/>
      <c r="F2" s="381"/>
      <c r="G2" s="381"/>
    </row>
    <row r="3" spans="1:7" ht="15">
      <c r="A3" s="33"/>
      <c r="B3" s="382" t="s">
        <v>102</v>
      </c>
      <c r="C3" s="382"/>
      <c r="D3" s="382"/>
      <c r="E3" s="382"/>
      <c r="F3" s="382"/>
      <c r="G3" s="382"/>
    </row>
    <row r="4" spans="1:7">
      <c r="A4" s="38"/>
      <c r="B4" s="39"/>
      <c r="C4" s="39"/>
      <c r="D4" s="39"/>
      <c r="E4" s="38"/>
      <c r="F4" s="188">
        <v>2013</v>
      </c>
      <c r="G4" s="188">
        <v>2012</v>
      </c>
    </row>
    <row r="5" spans="1:7">
      <c r="A5" s="33"/>
      <c r="B5" s="383" t="s">
        <v>19</v>
      </c>
      <c r="C5" s="359" t="s">
        <v>103</v>
      </c>
      <c r="D5" s="360"/>
      <c r="E5" s="361"/>
      <c r="F5" s="335" t="s">
        <v>22</v>
      </c>
      <c r="G5" s="335" t="s">
        <v>22</v>
      </c>
    </row>
    <row r="6" spans="1:7">
      <c r="A6" s="33"/>
      <c r="B6" s="384"/>
      <c r="C6" s="362"/>
      <c r="D6" s="363"/>
      <c r="E6" s="364"/>
      <c r="F6" s="336" t="s">
        <v>23</v>
      </c>
      <c r="G6" s="337" t="s">
        <v>24</v>
      </c>
    </row>
    <row r="7" spans="1:7">
      <c r="A7" s="33"/>
      <c r="B7" s="42">
        <v>1</v>
      </c>
      <c r="C7" s="385" t="s">
        <v>104</v>
      </c>
      <c r="D7" s="379"/>
      <c r="E7" s="380"/>
      <c r="F7" s="61">
        <f>F8+F9+F10+F11+F12</f>
        <v>8506455</v>
      </c>
      <c r="G7" s="61">
        <f>G8+G9+G10+G11+G12</f>
        <v>8687750</v>
      </c>
    </row>
    <row r="8" spans="1:7">
      <c r="A8" s="33"/>
      <c r="B8" s="42" t="s">
        <v>127</v>
      </c>
      <c r="C8" s="378" t="s">
        <v>377</v>
      </c>
      <c r="D8" s="379"/>
      <c r="E8" s="380"/>
      <c r="F8" s="56">
        <v>8506455</v>
      </c>
      <c r="G8" s="56">
        <v>6311000</v>
      </c>
    </row>
    <row r="9" spans="1:7">
      <c r="A9" s="33"/>
      <c r="B9" s="57" t="s">
        <v>128</v>
      </c>
      <c r="C9" s="60"/>
      <c r="D9" s="63"/>
      <c r="E9" s="262" t="s">
        <v>378</v>
      </c>
      <c r="F9" s="58">
        <v>0</v>
      </c>
      <c r="G9" s="58">
        <v>2376750</v>
      </c>
    </row>
    <row r="10" spans="1:7">
      <c r="A10" s="33"/>
      <c r="B10" s="57" t="s">
        <v>129</v>
      </c>
      <c r="C10" s="60"/>
      <c r="D10" s="63"/>
      <c r="E10" s="64"/>
      <c r="F10" s="58">
        <v>0</v>
      </c>
      <c r="G10" s="58">
        <v>0</v>
      </c>
    </row>
    <row r="11" spans="1:7">
      <c r="A11" s="33"/>
      <c r="B11" s="57" t="s">
        <v>130</v>
      </c>
      <c r="C11" s="60"/>
      <c r="D11" s="63"/>
      <c r="E11" s="64"/>
      <c r="F11" s="58">
        <v>0</v>
      </c>
      <c r="G11" s="58">
        <v>0</v>
      </c>
    </row>
    <row r="12" spans="1:7">
      <c r="A12" s="33"/>
      <c r="B12" s="57"/>
      <c r="C12" s="60"/>
      <c r="D12" s="63"/>
      <c r="E12" s="64"/>
      <c r="F12" s="58">
        <v>0</v>
      </c>
      <c r="G12" s="58">
        <v>0</v>
      </c>
    </row>
    <row r="13" spans="1:7">
      <c r="A13" s="33"/>
      <c r="B13" s="57">
        <v>2</v>
      </c>
      <c r="C13" s="385" t="s">
        <v>106</v>
      </c>
      <c r="D13" s="379"/>
      <c r="E13" s="380"/>
      <c r="F13" s="58">
        <v>0</v>
      </c>
      <c r="G13" s="58">
        <v>0</v>
      </c>
    </row>
    <row r="14" spans="1:7">
      <c r="A14" s="33"/>
      <c r="B14" s="57">
        <v>3</v>
      </c>
      <c r="C14" s="385" t="s">
        <v>107</v>
      </c>
      <c r="D14" s="379"/>
      <c r="E14" s="380"/>
      <c r="F14" s="59">
        <v>2833779</v>
      </c>
      <c r="G14" s="59">
        <v>4169182</v>
      </c>
    </row>
    <row r="15" spans="1:7">
      <c r="A15" s="33"/>
      <c r="B15" s="57">
        <v>4</v>
      </c>
      <c r="C15" s="385" t="s">
        <v>108</v>
      </c>
      <c r="D15" s="379"/>
      <c r="E15" s="380"/>
      <c r="F15" s="59">
        <f>SUM(F16:F17)</f>
        <v>983886</v>
      </c>
      <c r="G15" s="59">
        <f>SUM(G16:G17)</f>
        <v>1388351</v>
      </c>
    </row>
    <row r="16" spans="1:7">
      <c r="A16" s="33"/>
      <c r="B16" s="57"/>
      <c r="C16" s="60"/>
      <c r="D16" s="386" t="s">
        <v>109</v>
      </c>
      <c r="E16" s="387"/>
      <c r="F16" s="58">
        <v>843090</v>
      </c>
      <c r="G16" s="58">
        <v>1189675</v>
      </c>
    </row>
    <row r="17" spans="1:7">
      <c r="A17" s="33"/>
      <c r="B17" s="57"/>
      <c r="C17" s="60"/>
      <c r="D17" s="386" t="s">
        <v>110</v>
      </c>
      <c r="E17" s="387"/>
      <c r="F17" s="58">
        <v>140796</v>
      </c>
      <c r="G17" s="58">
        <v>198676</v>
      </c>
    </row>
    <row r="18" spans="1:7">
      <c r="A18" s="33"/>
      <c r="B18" s="42">
        <v>5</v>
      </c>
      <c r="C18" s="385" t="s">
        <v>111</v>
      </c>
      <c r="D18" s="379"/>
      <c r="E18" s="380"/>
      <c r="F18" s="56">
        <v>0</v>
      </c>
      <c r="G18" s="56">
        <v>0</v>
      </c>
    </row>
    <row r="19" spans="1:7">
      <c r="A19" s="33"/>
      <c r="B19" s="42">
        <v>6</v>
      </c>
      <c r="C19" s="385" t="s">
        <v>112</v>
      </c>
      <c r="D19" s="379"/>
      <c r="E19" s="380"/>
      <c r="F19" s="56">
        <v>4081973</v>
      </c>
      <c r="G19" s="56">
        <v>2397872</v>
      </c>
    </row>
    <row r="20" spans="1:7">
      <c r="A20" s="33"/>
      <c r="B20" s="42">
        <v>7</v>
      </c>
      <c r="C20" s="365" t="s">
        <v>113</v>
      </c>
      <c r="D20" s="366"/>
      <c r="E20" s="367"/>
      <c r="F20" s="61">
        <f>F14+F15+F18+F19</f>
        <v>7899638</v>
      </c>
      <c r="G20" s="61">
        <f>G14+G15+G18+G19</f>
        <v>7955405</v>
      </c>
    </row>
    <row r="21" spans="1:7">
      <c r="A21" s="33"/>
      <c r="B21" s="42">
        <v>8</v>
      </c>
      <c r="C21" s="388" t="s">
        <v>114</v>
      </c>
      <c r="D21" s="389"/>
      <c r="E21" s="390"/>
      <c r="F21" s="61">
        <f>F7-F20</f>
        <v>606817</v>
      </c>
      <c r="G21" s="61">
        <f>G7-G20</f>
        <v>732345</v>
      </c>
    </row>
    <row r="22" spans="1:7">
      <c r="A22" s="33"/>
      <c r="B22" s="42">
        <v>9</v>
      </c>
      <c r="C22" s="385" t="s">
        <v>115</v>
      </c>
      <c r="D22" s="379"/>
      <c r="E22" s="380"/>
      <c r="F22" s="56">
        <v>0</v>
      </c>
      <c r="G22" s="56">
        <v>0</v>
      </c>
    </row>
    <row r="23" spans="1:7">
      <c r="A23" s="33"/>
      <c r="B23" s="42">
        <v>10</v>
      </c>
      <c r="C23" s="385" t="s">
        <v>116</v>
      </c>
      <c r="D23" s="379"/>
      <c r="E23" s="380"/>
      <c r="F23" s="56">
        <v>0</v>
      </c>
      <c r="G23" s="56">
        <v>0</v>
      </c>
    </row>
    <row r="24" spans="1:7">
      <c r="A24" s="33"/>
      <c r="B24" s="42">
        <v>11</v>
      </c>
      <c r="C24" s="385" t="s">
        <v>117</v>
      </c>
      <c r="D24" s="379"/>
      <c r="E24" s="380"/>
      <c r="F24" s="56">
        <v>0</v>
      </c>
      <c r="G24" s="56">
        <v>0</v>
      </c>
    </row>
    <row r="25" spans="1:7">
      <c r="A25" s="33"/>
      <c r="B25" s="42"/>
      <c r="C25" s="62">
        <v>121</v>
      </c>
      <c r="D25" s="386" t="s">
        <v>118</v>
      </c>
      <c r="E25" s="387"/>
      <c r="F25" s="56">
        <v>0</v>
      </c>
      <c r="G25" s="56">
        <v>0</v>
      </c>
    </row>
    <row r="26" spans="1:7">
      <c r="A26" s="33"/>
      <c r="B26" s="42"/>
      <c r="C26" s="60">
        <v>122</v>
      </c>
      <c r="D26" s="386" t="s">
        <v>119</v>
      </c>
      <c r="E26" s="387"/>
      <c r="F26" s="56">
        <v>0</v>
      </c>
      <c r="G26" s="56">
        <v>0</v>
      </c>
    </row>
    <row r="27" spans="1:7">
      <c r="A27" s="33"/>
      <c r="B27" s="42"/>
      <c r="C27" s="60">
        <v>123</v>
      </c>
      <c r="D27" s="386" t="s">
        <v>120</v>
      </c>
      <c r="E27" s="387"/>
      <c r="F27" s="56">
        <v>0</v>
      </c>
      <c r="G27" s="56">
        <v>0</v>
      </c>
    </row>
    <row r="28" spans="1:7">
      <c r="A28" s="33"/>
      <c r="B28" s="42"/>
      <c r="C28" s="60">
        <v>124</v>
      </c>
      <c r="D28" s="386" t="s">
        <v>121</v>
      </c>
      <c r="E28" s="387"/>
      <c r="F28" s="56">
        <v>0</v>
      </c>
      <c r="G28" s="56">
        <v>15239</v>
      </c>
    </row>
    <row r="29" spans="1:7">
      <c r="A29" s="33"/>
      <c r="B29" s="42"/>
      <c r="C29" s="60"/>
      <c r="D29" s="65"/>
      <c r="E29" s="66"/>
      <c r="F29" s="56">
        <v>0</v>
      </c>
      <c r="G29" s="56">
        <v>0</v>
      </c>
    </row>
    <row r="30" spans="1:7">
      <c r="A30" s="33"/>
      <c r="B30" s="42">
        <v>12</v>
      </c>
      <c r="C30" s="388" t="s">
        <v>122</v>
      </c>
      <c r="D30" s="389"/>
      <c r="E30" s="390"/>
      <c r="F30" s="61">
        <f>F22+F23+F24+F25+F26+F27+F28+F29</f>
        <v>0</v>
      </c>
      <c r="G30" s="61">
        <f>G22+G23+G24+G25+G26+G27+G28+G29</f>
        <v>15239</v>
      </c>
    </row>
    <row r="31" spans="1:7">
      <c r="A31" s="33"/>
      <c r="B31" s="42" t="s">
        <v>127</v>
      </c>
      <c r="C31" s="67" t="s">
        <v>131</v>
      </c>
      <c r="D31" s="44"/>
      <c r="E31" s="68"/>
      <c r="F31" s="61">
        <f>F30+F20</f>
        <v>7899638</v>
      </c>
      <c r="G31" s="61">
        <f>G30+G20</f>
        <v>7970644</v>
      </c>
    </row>
    <row r="32" spans="1:7">
      <c r="A32" s="33"/>
      <c r="B32" s="42">
        <v>13</v>
      </c>
      <c r="C32" s="388" t="s">
        <v>123</v>
      </c>
      <c r="D32" s="389"/>
      <c r="E32" s="390"/>
      <c r="F32" s="61">
        <f>F7-F31</f>
        <v>606817</v>
      </c>
      <c r="G32" s="61">
        <f>G7-G31</f>
        <v>717106</v>
      </c>
    </row>
    <row r="33" spans="1:7">
      <c r="A33" s="33"/>
      <c r="B33" s="42">
        <v>14</v>
      </c>
      <c r="C33" s="385" t="s">
        <v>124</v>
      </c>
      <c r="D33" s="379"/>
      <c r="E33" s="380"/>
      <c r="F33" s="56">
        <f>F32*10%</f>
        <v>60681.700000000004</v>
      </c>
      <c r="G33" s="56">
        <f>G32*10%</f>
        <v>71710.600000000006</v>
      </c>
    </row>
    <row r="34" spans="1:7">
      <c r="A34" s="33"/>
      <c r="B34" s="42">
        <v>15</v>
      </c>
      <c r="C34" s="388" t="s">
        <v>125</v>
      </c>
      <c r="D34" s="389"/>
      <c r="E34" s="390"/>
      <c r="F34" s="61">
        <f>F32-F33</f>
        <v>546135.30000000005</v>
      </c>
      <c r="G34" s="61">
        <f>G32-G33</f>
        <v>645395.4</v>
      </c>
    </row>
    <row r="35" spans="1:7">
      <c r="A35" s="33"/>
      <c r="B35" s="42">
        <v>16</v>
      </c>
      <c r="C35" s="385" t="s">
        <v>126</v>
      </c>
      <c r="D35" s="379"/>
      <c r="E35" s="380"/>
      <c r="F35" s="274">
        <f>F32/F7</f>
        <v>7.133606184950135E-2</v>
      </c>
      <c r="G35" s="274">
        <f>G32/G7</f>
        <v>8.2542200224453979E-2</v>
      </c>
    </row>
    <row r="36" spans="1:7">
      <c r="A36" s="33"/>
      <c r="B36" s="42">
        <v>17</v>
      </c>
      <c r="C36" s="46"/>
      <c r="D36" s="47"/>
      <c r="E36" s="340" t="s">
        <v>393</v>
      </c>
      <c r="F36" s="341"/>
      <c r="G36" s="341">
        <v>0</v>
      </c>
    </row>
    <row r="37" spans="1:7">
      <c r="A37" s="33"/>
      <c r="B37" s="42">
        <v>18</v>
      </c>
      <c r="C37" s="46"/>
      <c r="D37" s="47"/>
      <c r="E37" s="45"/>
      <c r="F37" s="49"/>
      <c r="G37" s="49"/>
    </row>
    <row r="38" spans="1:7">
      <c r="A38" s="33"/>
      <c r="B38" s="42">
        <v>19</v>
      </c>
      <c r="C38" s="46"/>
      <c r="D38" s="47"/>
      <c r="E38" s="45"/>
      <c r="F38" s="49"/>
      <c r="G38" s="49"/>
    </row>
    <row r="39" spans="1:7">
      <c r="A39" s="33"/>
      <c r="B39" s="42">
        <v>20</v>
      </c>
      <c r="C39" s="46"/>
      <c r="D39" s="47"/>
      <c r="E39" s="298" t="s">
        <v>394</v>
      </c>
      <c r="F39" s="299">
        <f>F34</f>
        <v>546135.30000000005</v>
      </c>
      <c r="G39" s="299">
        <f>G34</f>
        <v>645395.4</v>
      </c>
    </row>
    <row r="40" spans="1:7">
      <c r="A40" s="33"/>
      <c r="B40" s="52"/>
      <c r="C40" s="52"/>
      <c r="D40" s="52"/>
      <c r="E40" s="54"/>
      <c r="F40" s="55"/>
      <c r="G40" s="55"/>
    </row>
  </sheetData>
  <mergeCells count="27">
    <mergeCell ref="C33:E33"/>
    <mergeCell ref="C34:E34"/>
    <mergeCell ref="C35:E35"/>
    <mergeCell ref="D25:E25"/>
    <mergeCell ref="D26:E26"/>
    <mergeCell ref="D27:E27"/>
    <mergeCell ref="D28:E28"/>
    <mergeCell ref="C30:E30"/>
    <mergeCell ref="C32:E32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8:E8"/>
    <mergeCell ref="B2:G2"/>
    <mergeCell ref="B3:G3"/>
    <mergeCell ref="B5:B6"/>
    <mergeCell ref="C5:E6"/>
    <mergeCell ref="C7:E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3"/>
  <sheetViews>
    <sheetView topLeftCell="A16" workbookViewId="0">
      <selection activeCell="A2" sqref="A2:D42"/>
    </sheetView>
  </sheetViews>
  <sheetFormatPr defaultRowHeight="14.4"/>
  <cols>
    <col min="1" max="1" width="7.33203125" customWidth="1"/>
    <col min="2" max="2" width="51.109375" customWidth="1"/>
    <col min="3" max="3" width="13.33203125" customWidth="1"/>
    <col min="4" max="4" width="13.88671875" customWidth="1"/>
    <col min="5" max="5" width="7.44140625" customWidth="1"/>
    <col min="6" max="6" width="11.109375" customWidth="1"/>
    <col min="7" max="7" width="11.44140625" customWidth="1"/>
  </cols>
  <sheetData>
    <row r="1" spans="1:7" ht="15.6">
      <c r="A1" s="391"/>
      <c r="B1" s="391"/>
      <c r="C1" s="391"/>
      <c r="D1" s="391"/>
      <c r="E1" s="391"/>
      <c r="F1" s="391"/>
      <c r="G1" s="391"/>
    </row>
    <row r="2" spans="1:7" ht="17.399999999999999">
      <c r="A2" s="34" t="s">
        <v>101</v>
      </c>
      <c r="B2" s="35"/>
      <c r="C2" s="36" t="s">
        <v>354</v>
      </c>
      <c r="D2" s="158"/>
      <c r="E2" s="158"/>
      <c r="G2" s="158"/>
    </row>
    <row r="3" spans="1:7">
      <c r="E3" s="392"/>
      <c r="F3" s="159"/>
      <c r="G3" s="159"/>
    </row>
    <row r="4" spans="1:7" ht="17.399999999999999">
      <c r="B4" s="162"/>
      <c r="C4" s="263">
        <v>2013</v>
      </c>
      <c r="E4" s="392"/>
      <c r="F4" s="159"/>
      <c r="G4" s="159"/>
    </row>
    <row r="5" spans="1:7" ht="17.399999999999999">
      <c r="B5" s="75" t="s">
        <v>411</v>
      </c>
      <c r="E5" s="71"/>
      <c r="F5" s="160"/>
      <c r="G5" s="160"/>
    </row>
    <row r="6" spans="1:7" ht="15.6">
      <c r="C6" s="163">
        <v>2013</v>
      </c>
      <c r="D6" s="163">
        <v>2012</v>
      </c>
      <c r="E6" s="71"/>
      <c r="F6" s="160"/>
      <c r="G6" s="160"/>
    </row>
    <row r="7" spans="1:7" ht="15.6">
      <c r="A7" s="164"/>
      <c r="B7" s="165" t="s">
        <v>263</v>
      </c>
      <c r="C7" s="166" t="s">
        <v>22</v>
      </c>
      <c r="D7" s="166" t="s">
        <v>22</v>
      </c>
      <c r="E7" s="71"/>
      <c r="F7" s="161"/>
      <c r="G7" s="161"/>
    </row>
    <row r="8" spans="1:7" ht="15.6">
      <c r="A8" s="167"/>
      <c r="B8" s="168"/>
      <c r="C8" s="169" t="s">
        <v>264</v>
      </c>
      <c r="D8" s="169" t="s">
        <v>265</v>
      </c>
      <c r="E8" s="71"/>
      <c r="F8" s="161"/>
      <c r="G8" s="161"/>
    </row>
    <row r="9" spans="1:7">
      <c r="A9" s="124"/>
      <c r="B9" s="170" t="s">
        <v>266</v>
      </c>
      <c r="C9" s="79"/>
      <c r="D9" s="79"/>
      <c r="E9" s="71"/>
      <c r="F9" s="160"/>
      <c r="G9" s="160"/>
    </row>
    <row r="10" spans="1:7">
      <c r="A10" s="78"/>
      <c r="B10" s="78" t="s">
        <v>267</v>
      </c>
      <c r="C10" s="79">
        <f>'TE ARDHURAT 2013'!F32</f>
        <v>606817</v>
      </c>
      <c r="D10" s="79">
        <f>'TE ARDHURAT 2013'!G32</f>
        <v>717106</v>
      </c>
      <c r="E10" s="71"/>
      <c r="F10" s="160"/>
      <c r="G10" s="160"/>
    </row>
    <row r="11" spans="1:7">
      <c r="A11" s="78"/>
      <c r="B11" s="78" t="s">
        <v>268</v>
      </c>
      <c r="C11" s="79">
        <v>0</v>
      </c>
      <c r="D11" s="79">
        <v>0</v>
      </c>
      <c r="E11" s="71"/>
      <c r="F11" s="161"/>
      <c r="G11" s="161"/>
    </row>
    <row r="12" spans="1:7">
      <c r="A12" s="78"/>
      <c r="B12" s="78" t="s">
        <v>269</v>
      </c>
      <c r="C12" s="79">
        <v>0</v>
      </c>
      <c r="D12" s="79">
        <v>0</v>
      </c>
      <c r="E12" s="71"/>
      <c r="F12" s="161"/>
      <c r="G12" s="161"/>
    </row>
    <row r="13" spans="1:7">
      <c r="A13" s="78"/>
      <c r="B13" s="78" t="s">
        <v>270</v>
      </c>
      <c r="C13" s="79">
        <v>0</v>
      </c>
      <c r="D13" s="79">
        <v>0</v>
      </c>
      <c r="E13" s="71"/>
      <c r="F13" s="161"/>
      <c r="G13" s="161"/>
    </row>
    <row r="14" spans="1:7">
      <c r="A14" s="78"/>
      <c r="B14" s="78" t="s">
        <v>271</v>
      </c>
      <c r="C14" s="79">
        <v>0</v>
      </c>
      <c r="D14" s="79">
        <v>15239</v>
      </c>
      <c r="E14" s="71"/>
      <c r="F14" s="161"/>
      <c r="G14" s="161"/>
    </row>
    <row r="15" spans="1:7">
      <c r="A15" s="78"/>
      <c r="B15" s="78" t="s">
        <v>272</v>
      </c>
      <c r="C15" s="79">
        <v>876046</v>
      </c>
      <c r="D15" s="79">
        <v>2628295</v>
      </c>
      <c r="E15" s="71"/>
      <c r="F15" s="161">
        <v>9705773</v>
      </c>
      <c r="G15" s="161"/>
    </row>
    <row r="16" spans="1:7">
      <c r="A16" s="78"/>
      <c r="B16" s="78" t="s">
        <v>273</v>
      </c>
      <c r="C16" s="79">
        <v>-450851</v>
      </c>
      <c r="D16" s="79">
        <v>-99505</v>
      </c>
      <c r="E16" s="71"/>
      <c r="F16" s="161">
        <v>4274001</v>
      </c>
      <c r="G16" s="161"/>
    </row>
    <row r="17" spans="1:7">
      <c r="A17" s="78"/>
      <c r="B17" s="78" t="s">
        <v>274</v>
      </c>
      <c r="C17" s="79">
        <v>-1047811</v>
      </c>
      <c r="D17" s="79">
        <v>-1026585</v>
      </c>
      <c r="E17" s="71"/>
      <c r="F17" s="161">
        <v>10166634</v>
      </c>
      <c r="G17" s="161"/>
    </row>
    <row r="18" spans="1:7">
      <c r="A18" s="78"/>
      <c r="B18" s="171" t="s">
        <v>275</v>
      </c>
      <c r="C18" s="172">
        <f>C10+C11+C12+C13+C14+C15+C16+C17</f>
        <v>-15799</v>
      </c>
      <c r="D18" s="172">
        <f>D10+D11+D12+D13+D14+D15+D16+D17</f>
        <v>2234550</v>
      </c>
      <c r="E18" s="71"/>
      <c r="F18" s="160"/>
      <c r="G18" s="160"/>
    </row>
    <row r="19" spans="1:7">
      <c r="A19" s="78"/>
      <c r="B19" s="78" t="s">
        <v>276</v>
      </c>
      <c r="C19" s="79">
        <v>0</v>
      </c>
      <c r="D19" s="79">
        <v>-15239</v>
      </c>
      <c r="E19" s="71"/>
      <c r="F19" s="161"/>
      <c r="G19" s="161"/>
    </row>
    <row r="20" spans="1:7">
      <c r="A20" s="78"/>
      <c r="B20" s="78" t="s">
        <v>277</v>
      </c>
      <c r="C20" s="79">
        <v>-93619</v>
      </c>
      <c r="D20" s="79">
        <v>-211483</v>
      </c>
      <c r="E20" s="71"/>
      <c r="F20" s="161"/>
      <c r="G20" s="161"/>
    </row>
    <row r="21" spans="1:7">
      <c r="A21" s="78"/>
      <c r="B21" s="171" t="s">
        <v>278</v>
      </c>
      <c r="C21" s="172">
        <f>SUM(C18:C20)</f>
        <v>-109418</v>
      </c>
      <c r="D21" s="172">
        <f>SUM(D18:D20)</f>
        <v>2007828</v>
      </c>
      <c r="E21" s="71"/>
      <c r="F21" s="161"/>
      <c r="G21" s="161"/>
    </row>
    <row r="22" spans="1:7">
      <c r="A22" s="78"/>
      <c r="B22" s="170" t="s">
        <v>133</v>
      </c>
      <c r="C22" s="79"/>
      <c r="D22" s="79"/>
      <c r="E22" s="71"/>
      <c r="F22" s="161"/>
      <c r="G22" s="161"/>
    </row>
    <row r="23" spans="1:7">
      <c r="A23" s="78"/>
      <c r="B23" s="78" t="s">
        <v>279</v>
      </c>
      <c r="C23" s="79">
        <v>0</v>
      </c>
      <c r="D23" s="79">
        <v>0</v>
      </c>
      <c r="E23" s="71"/>
      <c r="F23" s="161"/>
      <c r="G23" s="161"/>
    </row>
    <row r="24" spans="1:7">
      <c r="A24" s="78"/>
      <c r="B24" s="78" t="s">
        <v>280</v>
      </c>
      <c r="C24" s="79">
        <v>0</v>
      </c>
      <c r="D24" s="79">
        <v>-1761358</v>
      </c>
      <c r="E24" s="71"/>
      <c r="F24" s="161"/>
      <c r="G24" s="161"/>
    </row>
    <row r="25" spans="1:7">
      <c r="A25" s="78"/>
      <c r="B25" s="78" t="s">
        <v>281</v>
      </c>
      <c r="C25" s="79">
        <v>0</v>
      </c>
      <c r="D25" s="79">
        <v>0</v>
      </c>
      <c r="E25" s="71"/>
      <c r="F25" s="161"/>
      <c r="G25" s="161"/>
    </row>
    <row r="26" spans="1:7">
      <c r="A26" s="78"/>
      <c r="B26" s="78" t="s">
        <v>282</v>
      </c>
      <c r="C26" s="79"/>
      <c r="D26" s="79"/>
      <c r="E26" s="71"/>
      <c r="F26" s="160"/>
      <c r="G26" s="160"/>
    </row>
    <row r="27" spans="1:7">
      <c r="A27" s="78"/>
      <c r="B27" s="78" t="s">
        <v>134</v>
      </c>
      <c r="C27" s="79">
        <v>0</v>
      </c>
      <c r="D27" s="79">
        <v>0</v>
      </c>
      <c r="E27" s="71"/>
      <c r="F27" s="160"/>
      <c r="G27" s="160"/>
    </row>
    <row r="28" spans="1:7">
      <c r="A28" s="78"/>
      <c r="B28" s="171" t="s">
        <v>283</v>
      </c>
      <c r="C28" s="172">
        <f>C22+C23+C24+C25+C26+C27</f>
        <v>0</v>
      </c>
      <c r="D28" s="172">
        <f>D22+D23+D24+D25+D26+D27</f>
        <v>-1761358</v>
      </c>
      <c r="E28" s="71"/>
      <c r="F28" s="160"/>
      <c r="G28" s="160"/>
    </row>
    <row r="29" spans="1:7">
      <c r="A29" s="78"/>
      <c r="B29" s="78"/>
      <c r="C29" s="79"/>
      <c r="D29" s="79"/>
      <c r="E29" s="71"/>
      <c r="F29" s="161"/>
      <c r="G29" s="161"/>
    </row>
    <row r="30" spans="1:7">
      <c r="A30" s="78"/>
      <c r="B30" s="170" t="s">
        <v>135</v>
      </c>
      <c r="C30" s="79"/>
      <c r="D30" s="79"/>
      <c r="E30" s="71"/>
      <c r="F30" s="161"/>
      <c r="G30" s="161"/>
    </row>
    <row r="31" spans="1:7">
      <c r="A31" s="78"/>
      <c r="B31" s="78" t="s">
        <v>284</v>
      </c>
      <c r="C31" s="79">
        <v>0</v>
      </c>
      <c r="D31" s="79">
        <v>0</v>
      </c>
      <c r="E31" s="71"/>
      <c r="F31" s="160"/>
      <c r="G31" s="160"/>
    </row>
    <row r="32" spans="1:7">
      <c r="A32" s="78"/>
      <c r="B32" s="78" t="s">
        <v>136</v>
      </c>
      <c r="C32" s="79">
        <v>0</v>
      </c>
      <c r="D32" s="79">
        <v>0</v>
      </c>
      <c r="E32" s="71"/>
      <c r="F32" s="160"/>
      <c r="G32" s="160"/>
    </row>
    <row r="33" spans="1:7">
      <c r="A33" s="78"/>
      <c r="B33" s="78" t="s">
        <v>285</v>
      </c>
      <c r="C33" s="79">
        <v>0</v>
      </c>
      <c r="D33" s="79">
        <v>0</v>
      </c>
      <c r="E33" s="71"/>
      <c r="F33" s="160"/>
      <c r="G33" s="160"/>
    </row>
    <row r="34" spans="1:7">
      <c r="A34" s="78"/>
      <c r="B34" s="78" t="s">
        <v>137</v>
      </c>
      <c r="C34" s="79">
        <v>0</v>
      </c>
      <c r="D34" s="79">
        <v>0</v>
      </c>
      <c r="E34" s="71"/>
      <c r="F34" s="161"/>
      <c r="G34" s="161"/>
    </row>
    <row r="35" spans="1:7">
      <c r="A35" s="78"/>
      <c r="B35" s="171" t="s">
        <v>286</v>
      </c>
      <c r="C35" s="172">
        <f>C31+C32+C33+C34</f>
        <v>0</v>
      </c>
      <c r="D35" s="172">
        <f>D31+D32+D33+D34</f>
        <v>0</v>
      </c>
      <c r="E35" s="71"/>
      <c r="F35" s="161"/>
      <c r="G35" s="161"/>
    </row>
    <row r="36" spans="1:7">
      <c r="A36" s="78"/>
      <c r="B36" s="78"/>
      <c r="C36" s="79"/>
      <c r="D36" s="79"/>
      <c r="E36" s="71"/>
      <c r="F36" s="161"/>
      <c r="G36" s="161"/>
    </row>
    <row r="37" spans="1:7">
      <c r="A37" s="78"/>
      <c r="B37" s="170" t="s">
        <v>287</v>
      </c>
      <c r="C37" s="172">
        <f>C21+C28-C35</f>
        <v>-109418</v>
      </c>
      <c r="D37" s="172">
        <f>D21+D28-D35</f>
        <v>246470</v>
      </c>
      <c r="E37" s="71"/>
      <c r="F37" s="161"/>
      <c r="G37" s="161"/>
    </row>
    <row r="38" spans="1:7">
      <c r="A38" s="78"/>
      <c r="B38" s="170" t="s">
        <v>138</v>
      </c>
      <c r="C38" s="172">
        <v>331768</v>
      </c>
      <c r="D38" s="172">
        <v>85298</v>
      </c>
      <c r="E38" s="71"/>
      <c r="F38" s="161"/>
      <c r="G38" s="161"/>
    </row>
    <row r="39" spans="1:7">
      <c r="A39" s="78"/>
      <c r="B39" s="170" t="s">
        <v>288</v>
      </c>
      <c r="C39" s="172">
        <f>C37+C38</f>
        <v>222350</v>
      </c>
      <c r="D39" s="172">
        <f>D37+D38</f>
        <v>331768</v>
      </c>
      <c r="E39" s="71"/>
      <c r="F39" s="160"/>
      <c r="G39" s="160"/>
    </row>
    <row r="40" spans="1:7">
      <c r="E40" s="71"/>
      <c r="F40" s="160"/>
      <c r="G40" s="160"/>
    </row>
    <row r="41" spans="1:7">
      <c r="C41" s="79">
        <f>'AKTIVI 2013'!F7</f>
        <v>222350</v>
      </c>
      <c r="D41" s="79">
        <f>'AKTIVI 2013'!G7</f>
        <v>331768</v>
      </c>
      <c r="E41" s="71"/>
      <c r="F41" s="160"/>
      <c r="G41" s="160"/>
    </row>
    <row r="42" spans="1:7">
      <c r="C42" s="173">
        <f>C41-C39</f>
        <v>0</v>
      </c>
      <c r="D42" s="173">
        <f>D41-D39</f>
        <v>0</v>
      </c>
      <c r="E42" s="71"/>
      <c r="F42" s="160"/>
      <c r="G42" s="160"/>
    </row>
    <row r="43" spans="1:7">
      <c r="C43" s="74"/>
      <c r="D43" s="74"/>
      <c r="E43" s="71"/>
      <c r="F43" s="160"/>
      <c r="G43" s="160"/>
    </row>
  </sheetData>
  <mergeCells count="2">
    <mergeCell ref="A1:G1"/>
    <mergeCell ref="E3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9"/>
  <sheetViews>
    <sheetView topLeftCell="A8" workbookViewId="0">
      <selection sqref="A1:N35"/>
    </sheetView>
  </sheetViews>
  <sheetFormatPr defaultRowHeight="14.4"/>
  <cols>
    <col min="1" max="1" width="5.109375" customWidth="1"/>
    <col min="2" max="2" width="23.33203125" customWidth="1"/>
    <col min="3" max="3" width="6.44140625" customWidth="1"/>
    <col min="12" max="12" width="9.88671875" customWidth="1"/>
    <col min="13" max="13" width="10.109375" customWidth="1"/>
  </cols>
  <sheetData>
    <row r="1" spans="1:13" ht="17.399999999999999">
      <c r="A1" s="263"/>
      <c r="B1" s="263" t="s">
        <v>344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4"/>
    </row>
    <row r="2" spans="1:13" ht="17.399999999999999">
      <c r="A2" s="263"/>
      <c r="B2" s="263" t="s">
        <v>345</v>
      </c>
      <c r="C2" s="263"/>
      <c r="D2" s="263"/>
      <c r="E2" s="265" t="s">
        <v>419</v>
      </c>
      <c r="F2" s="75"/>
      <c r="G2" s="75"/>
      <c r="H2" s="75"/>
      <c r="I2" s="75"/>
      <c r="J2" s="263"/>
      <c r="K2" s="263"/>
      <c r="L2" s="263"/>
      <c r="M2" s="264"/>
    </row>
    <row r="3" spans="1:13">
      <c r="A3" s="393" t="s">
        <v>19</v>
      </c>
      <c r="B3" s="395" t="s">
        <v>139</v>
      </c>
      <c r="C3" s="393" t="s">
        <v>140</v>
      </c>
      <c r="D3" s="300" t="s">
        <v>141</v>
      </c>
      <c r="E3" s="397" t="s">
        <v>142</v>
      </c>
      <c r="F3" s="397" t="s">
        <v>143</v>
      </c>
      <c r="G3" s="300" t="s">
        <v>141</v>
      </c>
      <c r="H3" s="300" t="s">
        <v>144</v>
      </c>
      <c r="I3" s="300" t="s">
        <v>145</v>
      </c>
      <c r="J3" s="300" t="s">
        <v>146</v>
      </c>
      <c r="K3" s="300" t="s">
        <v>147</v>
      </c>
      <c r="L3" s="301" t="s">
        <v>146</v>
      </c>
      <c r="M3" s="302" t="s">
        <v>148</v>
      </c>
    </row>
    <row r="4" spans="1:13">
      <c r="A4" s="394"/>
      <c r="B4" s="396"/>
      <c r="C4" s="394"/>
      <c r="D4" s="303" t="s">
        <v>418</v>
      </c>
      <c r="E4" s="398"/>
      <c r="F4" s="398"/>
      <c r="G4" s="304" t="s">
        <v>392</v>
      </c>
      <c r="H4" s="303" t="s">
        <v>392</v>
      </c>
      <c r="I4" s="303" t="s">
        <v>396</v>
      </c>
      <c r="J4" s="305" t="s">
        <v>149</v>
      </c>
      <c r="K4" s="306" t="s">
        <v>420</v>
      </c>
      <c r="L4" s="306" t="s">
        <v>150</v>
      </c>
      <c r="M4" s="307" t="s">
        <v>413</v>
      </c>
    </row>
    <row r="5" spans="1:13">
      <c r="A5" s="15">
        <v>1</v>
      </c>
      <c r="B5" s="15" t="s">
        <v>336</v>
      </c>
      <c r="C5" s="15">
        <v>3</v>
      </c>
      <c r="D5" s="308">
        <v>138000</v>
      </c>
      <c r="E5" s="309">
        <v>0</v>
      </c>
      <c r="F5" s="308">
        <v>0</v>
      </c>
      <c r="G5" s="308">
        <f>D5+E5-F5</f>
        <v>138000</v>
      </c>
      <c r="H5" s="310">
        <v>34389</v>
      </c>
      <c r="I5" s="308">
        <f>G5-H5</f>
        <v>103611</v>
      </c>
      <c r="J5" s="308">
        <f>I5</f>
        <v>103611</v>
      </c>
      <c r="K5" s="311">
        <v>0</v>
      </c>
      <c r="L5" s="310">
        <v>34389</v>
      </c>
      <c r="M5" s="310">
        <f>D5+E5-F5-L5</f>
        <v>103611</v>
      </c>
    </row>
    <row r="6" spans="1:13">
      <c r="A6" s="15">
        <v>2</v>
      </c>
      <c r="B6" s="15" t="s">
        <v>337</v>
      </c>
      <c r="C6" s="15">
        <v>2</v>
      </c>
      <c r="D6" s="308">
        <v>60000</v>
      </c>
      <c r="E6" s="309">
        <v>0</v>
      </c>
      <c r="F6" s="308">
        <v>0</v>
      </c>
      <c r="G6" s="308">
        <f t="shared" ref="G6:G32" si="0">D6+E6-F6</f>
        <v>60000</v>
      </c>
      <c r="H6" s="310">
        <v>14952</v>
      </c>
      <c r="I6" s="308">
        <f t="shared" ref="I6:I32" si="1">G6-H6</f>
        <v>45048</v>
      </c>
      <c r="J6" s="308">
        <f t="shared" ref="J6:J32" si="2">I6</f>
        <v>45048</v>
      </c>
      <c r="K6" s="311">
        <v>0</v>
      </c>
      <c r="L6" s="310">
        <v>14952</v>
      </c>
      <c r="M6" s="310">
        <f t="shared" ref="M6:M32" si="3">D6+E6-F6-L6</f>
        <v>45048</v>
      </c>
    </row>
    <row r="7" spans="1:13">
      <c r="A7" s="15">
        <v>3</v>
      </c>
      <c r="B7" s="15" t="s">
        <v>338</v>
      </c>
      <c r="C7" s="15">
        <v>1</v>
      </c>
      <c r="D7" s="308">
        <v>58875</v>
      </c>
      <c r="E7" s="309">
        <v>0</v>
      </c>
      <c r="F7" s="308">
        <v>0</v>
      </c>
      <c r="G7" s="308">
        <f t="shared" si="0"/>
        <v>58875</v>
      </c>
      <c r="H7" s="310">
        <v>14672</v>
      </c>
      <c r="I7" s="308">
        <f t="shared" si="1"/>
        <v>44203</v>
      </c>
      <c r="J7" s="308">
        <f t="shared" si="2"/>
        <v>44203</v>
      </c>
      <c r="K7" s="311">
        <v>0</v>
      </c>
      <c r="L7" s="310">
        <v>14672</v>
      </c>
      <c r="M7" s="310">
        <f t="shared" si="3"/>
        <v>44203</v>
      </c>
    </row>
    <row r="8" spans="1:13">
      <c r="A8" s="15">
        <v>4</v>
      </c>
      <c r="B8" s="15" t="s">
        <v>336</v>
      </c>
      <c r="C8" s="15">
        <v>3</v>
      </c>
      <c r="D8" s="308">
        <v>139500</v>
      </c>
      <c r="E8" s="309">
        <v>0</v>
      </c>
      <c r="F8" s="308">
        <v>0</v>
      </c>
      <c r="G8" s="308">
        <f t="shared" si="0"/>
        <v>139500</v>
      </c>
      <c r="H8" s="310">
        <v>35747</v>
      </c>
      <c r="I8" s="308">
        <f t="shared" si="1"/>
        <v>103753</v>
      </c>
      <c r="J8" s="308">
        <f t="shared" si="2"/>
        <v>103753</v>
      </c>
      <c r="K8" s="311">
        <v>0</v>
      </c>
      <c r="L8" s="310">
        <v>35747</v>
      </c>
      <c r="M8" s="310">
        <f t="shared" si="3"/>
        <v>103753</v>
      </c>
    </row>
    <row r="9" spans="1:13">
      <c r="A9" s="15">
        <v>5</v>
      </c>
      <c r="B9" s="15" t="s">
        <v>337</v>
      </c>
      <c r="C9" s="15">
        <v>2</v>
      </c>
      <c r="D9" s="308">
        <v>60000</v>
      </c>
      <c r="E9" s="309">
        <v>0</v>
      </c>
      <c r="F9" s="308">
        <v>0</v>
      </c>
      <c r="G9" s="308">
        <f t="shared" si="0"/>
        <v>60000</v>
      </c>
      <c r="H9" s="310">
        <v>15375</v>
      </c>
      <c r="I9" s="308">
        <f t="shared" si="1"/>
        <v>44625</v>
      </c>
      <c r="J9" s="308">
        <f t="shared" si="2"/>
        <v>44625</v>
      </c>
      <c r="K9" s="311">
        <v>0</v>
      </c>
      <c r="L9" s="310">
        <v>15375</v>
      </c>
      <c r="M9" s="310">
        <f t="shared" si="3"/>
        <v>44625</v>
      </c>
    </row>
    <row r="10" spans="1:13">
      <c r="A10" s="15">
        <v>6</v>
      </c>
      <c r="B10" s="15" t="s">
        <v>339</v>
      </c>
      <c r="C10" s="15">
        <v>1</v>
      </c>
      <c r="D10" s="308">
        <v>50000</v>
      </c>
      <c r="E10" s="309">
        <v>0</v>
      </c>
      <c r="F10" s="308">
        <v>0</v>
      </c>
      <c r="G10" s="312">
        <f t="shared" si="0"/>
        <v>50000</v>
      </c>
      <c r="H10" s="313">
        <v>13025</v>
      </c>
      <c r="I10" s="308">
        <f t="shared" si="1"/>
        <v>36975</v>
      </c>
      <c r="J10" s="308">
        <f t="shared" si="2"/>
        <v>36975</v>
      </c>
      <c r="K10" s="311">
        <v>0</v>
      </c>
      <c r="L10" s="313">
        <v>13025</v>
      </c>
      <c r="M10" s="310">
        <f t="shared" si="3"/>
        <v>36975</v>
      </c>
    </row>
    <row r="11" spans="1:13">
      <c r="A11" s="15">
        <v>7</v>
      </c>
      <c r="B11" s="15" t="s">
        <v>339</v>
      </c>
      <c r="C11" s="15">
        <v>1</v>
      </c>
      <c r="D11" s="308">
        <v>30000</v>
      </c>
      <c r="E11" s="309">
        <v>0</v>
      </c>
      <c r="F11" s="308">
        <v>0</v>
      </c>
      <c r="G11" s="308">
        <f t="shared" si="0"/>
        <v>30000</v>
      </c>
      <c r="H11" s="314">
        <v>7815</v>
      </c>
      <c r="I11" s="308">
        <f t="shared" si="1"/>
        <v>22185</v>
      </c>
      <c r="J11" s="308">
        <f t="shared" si="2"/>
        <v>22185</v>
      </c>
      <c r="K11" s="311">
        <v>0</v>
      </c>
      <c r="L11" s="314">
        <v>7815</v>
      </c>
      <c r="M11" s="310">
        <f t="shared" si="3"/>
        <v>22185</v>
      </c>
    </row>
    <row r="12" spans="1:13">
      <c r="A12" s="15">
        <v>8</v>
      </c>
      <c r="B12" s="15" t="s">
        <v>340</v>
      </c>
      <c r="C12" s="15">
        <v>12</v>
      </c>
      <c r="D12" s="308">
        <v>240000</v>
      </c>
      <c r="E12" s="309">
        <v>0</v>
      </c>
      <c r="F12" s="308">
        <v>0</v>
      </c>
      <c r="G12" s="308">
        <f t="shared" si="0"/>
        <v>240000</v>
      </c>
      <c r="H12" s="314">
        <v>56400</v>
      </c>
      <c r="I12" s="308">
        <f t="shared" si="1"/>
        <v>183600</v>
      </c>
      <c r="J12" s="308">
        <f t="shared" si="2"/>
        <v>183600</v>
      </c>
      <c r="K12" s="311">
        <v>0</v>
      </c>
      <c r="L12" s="314">
        <v>56400</v>
      </c>
      <c r="M12" s="310">
        <f t="shared" si="3"/>
        <v>183600</v>
      </c>
    </row>
    <row r="13" spans="1:13">
      <c r="A13" s="15">
        <v>9</v>
      </c>
      <c r="B13" s="15" t="s">
        <v>341</v>
      </c>
      <c r="C13" s="15">
        <v>2</v>
      </c>
      <c r="D13" s="308">
        <v>23190</v>
      </c>
      <c r="E13" s="309">
        <v>0</v>
      </c>
      <c r="F13" s="308">
        <v>0</v>
      </c>
      <c r="G13" s="308">
        <f t="shared" si="0"/>
        <v>23190</v>
      </c>
      <c r="H13" s="314">
        <v>4660</v>
      </c>
      <c r="I13" s="308">
        <f t="shared" si="1"/>
        <v>18530</v>
      </c>
      <c r="J13" s="308">
        <f t="shared" si="2"/>
        <v>18530</v>
      </c>
      <c r="K13" s="311">
        <v>0</v>
      </c>
      <c r="L13" s="314">
        <v>4660</v>
      </c>
      <c r="M13" s="310">
        <f t="shared" si="3"/>
        <v>18530</v>
      </c>
    </row>
    <row r="14" spans="1:13">
      <c r="A14" s="15">
        <v>10</v>
      </c>
      <c r="B14" s="15" t="s">
        <v>342</v>
      </c>
      <c r="C14" s="15">
        <v>1</v>
      </c>
      <c r="D14" s="308">
        <v>44000</v>
      </c>
      <c r="E14" s="309">
        <v>0</v>
      </c>
      <c r="F14" s="308">
        <v>0</v>
      </c>
      <c r="G14" s="308">
        <f t="shared" si="0"/>
        <v>44000</v>
      </c>
      <c r="H14" s="314">
        <v>6600</v>
      </c>
      <c r="I14" s="308">
        <f t="shared" si="1"/>
        <v>37400</v>
      </c>
      <c r="J14" s="308">
        <f t="shared" si="2"/>
        <v>37400</v>
      </c>
      <c r="K14" s="311">
        <v>0</v>
      </c>
      <c r="L14" s="314">
        <v>6600</v>
      </c>
      <c r="M14" s="310">
        <f t="shared" si="3"/>
        <v>37400</v>
      </c>
    </row>
    <row r="15" spans="1:13">
      <c r="A15" s="15">
        <v>11</v>
      </c>
      <c r="B15" s="15" t="s">
        <v>343</v>
      </c>
      <c r="C15" s="15">
        <v>2</v>
      </c>
      <c r="D15" s="315">
        <v>69000</v>
      </c>
      <c r="E15" s="309">
        <v>0</v>
      </c>
      <c r="F15" s="308">
        <v>0</v>
      </c>
      <c r="G15" s="312">
        <f t="shared" si="0"/>
        <v>69000</v>
      </c>
      <c r="H15" s="313">
        <v>7900</v>
      </c>
      <c r="I15" s="308">
        <f t="shared" si="1"/>
        <v>61100</v>
      </c>
      <c r="J15" s="308">
        <f t="shared" si="2"/>
        <v>61100</v>
      </c>
      <c r="K15" s="311">
        <v>0</v>
      </c>
      <c r="L15" s="313">
        <v>7900</v>
      </c>
      <c r="M15" s="310">
        <f t="shared" si="3"/>
        <v>61100</v>
      </c>
    </row>
    <row r="16" spans="1:13">
      <c r="A16" s="15">
        <v>12</v>
      </c>
      <c r="B16" s="15" t="s">
        <v>379</v>
      </c>
      <c r="C16" s="15">
        <v>9</v>
      </c>
      <c r="D16" s="309">
        <v>78000</v>
      </c>
      <c r="E16" s="309">
        <v>0</v>
      </c>
      <c r="F16" s="308">
        <v>0</v>
      </c>
      <c r="G16" s="312">
        <f t="shared" si="0"/>
        <v>78000</v>
      </c>
      <c r="H16" s="313">
        <v>3840</v>
      </c>
      <c r="I16" s="308">
        <f t="shared" si="1"/>
        <v>74160</v>
      </c>
      <c r="J16" s="308">
        <f t="shared" si="2"/>
        <v>74160</v>
      </c>
      <c r="K16" s="311">
        <v>0</v>
      </c>
      <c r="L16" s="313">
        <v>3840</v>
      </c>
      <c r="M16" s="310">
        <f t="shared" si="3"/>
        <v>74160</v>
      </c>
    </row>
    <row r="17" spans="1:13">
      <c r="A17" s="15">
        <v>13</v>
      </c>
      <c r="B17" s="15" t="s">
        <v>380</v>
      </c>
      <c r="C17" s="15">
        <v>1</v>
      </c>
      <c r="D17" s="309">
        <v>66667</v>
      </c>
      <c r="E17" s="309">
        <v>0</v>
      </c>
      <c r="F17" s="308">
        <v>0</v>
      </c>
      <c r="G17" s="312">
        <f t="shared" si="0"/>
        <v>66667</v>
      </c>
      <c r="H17" s="313">
        <v>0</v>
      </c>
      <c r="I17" s="308">
        <f t="shared" si="1"/>
        <v>66667</v>
      </c>
      <c r="J17" s="308">
        <f t="shared" si="2"/>
        <v>66667</v>
      </c>
      <c r="K17" s="311">
        <v>0</v>
      </c>
      <c r="L17" s="313">
        <v>0</v>
      </c>
      <c r="M17" s="310">
        <f>D17+E17-F17-L17</f>
        <v>66667</v>
      </c>
    </row>
    <row r="18" spans="1:13">
      <c r="A18" s="15">
        <v>14</v>
      </c>
      <c r="B18" s="15" t="s">
        <v>381</v>
      </c>
      <c r="C18" s="15">
        <v>4</v>
      </c>
      <c r="D18" s="309">
        <v>104000</v>
      </c>
      <c r="E18" s="309">
        <v>0</v>
      </c>
      <c r="F18" s="308">
        <v>0</v>
      </c>
      <c r="G18" s="312">
        <f t="shared" si="0"/>
        <v>104000</v>
      </c>
      <c r="H18" s="313">
        <v>8320</v>
      </c>
      <c r="I18" s="308">
        <f t="shared" si="1"/>
        <v>95680</v>
      </c>
      <c r="J18" s="308">
        <f t="shared" si="2"/>
        <v>95680</v>
      </c>
      <c r="K18" s="311">
        <v>0</v>
      </c>
      <c r="L18" s="313">
        <v>8320</v>
      </c>
      <c r="M18" s="310">
        <f t="shared" si="3"/>
        <v>95680</v>
      </c>
    </row>
    <row r="19" spans="1:13">
      <c r="A19" s="15">
        <v>15</v>
      </c>
      <c r="B19" s="15" t="s">
        <v>382</v>
      </c>
      <c r="C19" s="15">
        <v>2</v>
      </c>
      <c r="D19" s="309">
        <v>42000</v>
      </c>
      <c r="E19" s="309">
        <v>0</v>
      </c>
      <c r="F19" s="308">
        <v>0</v>
      </c>
      <c r="G19" s="312">
        <f t="shared" si="0"/>
        <v>42000</v>
      </c>
      <c r="H19" s="313">
        <v>2100</v>
      </c>
      <c r="I19" s="308">
        <f t="shared" si="1"/>
        <v>39900</v>
      </c>
      <c r="J19" s="308">
        <f t="shared" si="2"/>
        <v>39900</v>
      </c>
      <c r="K19" s="311">
        <v>0</v>
      </c>
      <c r="L19" s="313">
        <v>2100</v>
      </c>
      <c r="M19" s="310">
        <f t="shared" si="3"/>
        <v>39900</v>
      </c>
    </row>
    <row r="20" spans="1:13">
      <c r="A20" s="15">
        <v>16</v>
      </c>
      <c r="B20" s="15" t="s">
        <v>383</v>
      </c>
      <c r="C20" s="15">
        <v>1</v>
      </c>
      <c r="D20" s="309">
        <v>268325</v>
      </c>
      <c r="E20" s="309">
        <v>0</v>
      </c>
      <c r="F20" s="308">
        <v>0</v>
      </c>
      <c r="G20" s="312">
        <f t="shared" si="0"/>
        <v>268325</v>
      </c>
      <c r="H20" s="313">
        <v>0</v>
      </c>
      <c r="I20" s="308">
        <f t="shared" si="1"/>
        <v>268325</v>
      </c>
      <c r="J20" s="308">
        <f t="shared" si="2"/>
        <v>268325</v>
      </c>
      <c r="K20" s="311">
        <v>0</v>
      </c>
      <c r="L20" s="313">
        <v>0</v>
      </c>
      <c r="M20" s="310">
        <f t="shared" si="3"/>
        <v>268325</v>
      </c>
    </row>
    <row r="21" spans="1:13">
      <c r="A21" s="15">
        <v>17</v>
      </c>
      <c r="B21" s="318" t="s">
        <v>397</v>
      </c>
      <c r="C21" s="311">
        <v>1</v>
      </c>
      <c r="D21" s="311">
        <v>16583</v>
      </c>
      <c r="E21" s="309">
        <v>0</v>
      </c>
      <c r="F21" s="308">
        <v>0</v>
      </c>
      <c r="G21" s="312">
        <f t="shared" si="0"/>
        <v>16583</v>
      </c>
      <c r="H21" s="313">
        <v>0</v>
      </c>
      <c r="I21" s="308">
        <f t="shared" si="1"/>
        <v>16583</v>
      </c>
      <c r="J21" s="308">
        <f t="shared" si="2"/>
        <v>16583</v>
      </c>
      <c r="K21" s="311">
        <v>0</v>
      </c>
      <c r="L21" s="313">
        <v>0</v>
      </c>
      <c r="M21" s="310">
        <f t="shared" si="3"/>
        <v>16583</v>
      </c>
    </row>
    <row r="22" spans="1:13">
      <c r="A22" s="15">
        <v>18</v>
      </c>
      <c r="B22" s="318" t="s">
        <v>398</v>
      </c>
      <c r="C22" s="311">
        <v>2</v>
      </c>
      <c r="D22" s="311">
        <v>10000</v>
      </c>
      <c r="E22" s="309">
        <v>0</v>
      </c>
      <c r="F22" s="308">
        <v>0</v>
      </c>
      <c r="G22" s="312">
        <f t="shared" si="0"/>
        <v>10000</v>
      </c>
      <c r="H22" s="313">
        <v>0</v>
      </c>
      <c r="I22" s="308">
        <f t="shared" si="1"/>
        <v>10000</v>
      </c>
      <c r="J22" s="308">
        <f t="shared" si="2"/>
        <v>10000</v>
      </c>
      <c r="K22" s="311">
        <v>0</v>
      </c>
      <c r="L22" s="313">
        <v>0</v>
      </c>
      <c r="M22" s="310">
        <f t="shared" si="3"/>
        <v>10000</v>
      </c>
    </row>
    <row r="23" spans="1:13">
      <c r="A23" s="15">
        <v>19</v>
      </c>
      <c r="B23" s="319" t="s">
        <v>399</v>
      </c>
      <c r="C23" s="311">
        <v>476</v>
      </c>
      <c r="D23" s="311">
        <v>258593.00000000003</v>
      </c>
      <c r="E23" s="309">
        <v>0</v>
      </c>
      <c r="F23" s="308">
        <v>0</v>
      </c>
      <c r="G23" s="312">
        <f t="shared" si="0"/>
        <v>258593.00000000003</v>
      </c>
      <c r="H23" s="313">
        <v>0</v>
      </c>
      <c r="I23" s="308">
        <f t="shared" si="1"/>
        <v>258593.00000000003</v>
      </c>
      <c r="J23" s="308">
        <f t="shared" si="2"/>
        <v>258593.00000000003</v>
      </c>
      <c r="K23" s="311">
        <v>0</v>
      </c>
      <c r="L23" s="313">
        <v>0</v>
      </c>
      <c r="M23" s="310">
        <f t="shared" si="3"/>
        <v>258593.00000000003</v>
      </c>
    </row>
    <row r="24" spans="1:13">
      <c r="A24" s="15">
        <v>20</v>
      </c>
      <c r="B24" s="319" t="s">
        <v>399</v>
      </c>
      <c r="C24" s="311">
        <v>14500</v>
      </c>
      <c r="D24" s="311">
        <v>238085</v>
      </c>
      <c r="E24" s="309">
        <v>0</v>
      </c>
      <c r="F24" s="308">
        <v>0</v>
      </c>
      <c r="G24" s="312">
        <f t="shared" si="0"/>
        <v>238085</v>
      </c>
      <c r="H24" s="313">
        <v>0</v>
      </c>
      <c r="I24" s="308">
        <f t="shared" si="1"/>
        <v>238085</v>
      </c>
      <c r="J24" s="308">
        <f t="shared" si="2"/>
        <v>238085</v>
      </c>
      <c r="K24" s="311">
        <v>0</v>
      </c>
      <c r="L24" s="313">
        <v>0</v>
      </c>
      <c r="M24" s="310">
        <f t="shared" si="3"/>
        <v>238085</v>
      </c>
    </row>
    <row r="25" spans="1:13">
      <c r="A25" s="15">
        <v>21</v>
      </c>
      <c r="B25" s="319" t="s">
        <v>400</v>
      </c>
      <c r="C25" s="311">
        <v>9200</v>
      </c>
      <c r="D25" s="311">
        <v>864800</v>
      </c>
      <c r="E25" s="309">
        <v>0</v>
      </c>
      <c r="F25" s="308">
        <v>0</v>
      </c>
      <c r="G25" s="312">
        <f t="shared" si="0"/>
        <v>864800</v>
      </c>
      <c r="H25" s="313">
        <v>0</v>
      </c>
      <c r="I25" s="308">
        <f t="shared" si="1"/>
        <v>864800</v>
      </c>
      <c r="J25" s="308">
        <f t="shared" si="2"/>
        <v>864800</v>
      </c>
      <c r="K25" s="311">
        <v>0</v>
      </c>
      <c r="L25" s="313">
        <v>0</v>
      </c>
      <c r="M25" s="310">
        <f t="shared" si="3"/>
        <v>864800</v>
      </c>
    </row>
    <row r="26" spans="1:13">
      <c r="A26" s="15">
        <v>22</v>
      </c>
      <c r="B26" s="320" t="s">
        <v>401</v>
      </c>
      <c r="C26" s="311">
        <v>3</v>
      </c>
      <c r="D26" s="311">
        <v>3750</v>
      </c>
      <c r="E26" s="309">
        <v>0</v>
      </c>
      <c r="F26" s="308">
        <v>0</v>
      </c>
      <c r="G26" s="312">
        <f t="shared" si="0"/>
        <v>3750</v>
      </c>
      <c r="H26" s="313">
        <v>0</v>
      </c>
      <c r="I26" s="308">
        <f t="shared" si="1"/>
        <v>3750</v>
      </c>
      <c r="J26" s="308">
        <f t="shared" si="2"/>
        <v>3750</v>
      </c>
      <c r="K26" s="311">
        <v>0</v>
      </c>
      <c r="L26" s="313">
        <v>0</v>
      </c>
      <c r="M26" s="310">
        <f t="shared" si="3"/>
        <v>3750</v>
      </c>
    </row>
    <row r="27" spans="1:13">
      <c r="A27" s="15">
        <v>23</v>
      </c>
      <c r="B27" s="320" t="s">
        <v>402</v>
      </c>
      <c r="C27" s="311">
        <v>10</v>
      </c>
      <c r="D27" s="311">
        <v>8333.3333333333339</v>
      </c>
      <c r="E27" s="309">
        <v>0</v>
      </c>
      <c r="F27" s="308">
        <v>0</v>
      </c>
      <c r="G27" s="312">
        <f t="shared" si="0"/>
        <v>8333.3333333333339</v>
      </c>
      <c r="H27" s="313">
        <v>0</v>
      </c>
      <c r="I27" s="308">
        <f t="shared" si="1"/>
        <v>8333.3333333333339</v>
      </c>
      <c r="J27" s="308">
        <f t="shared" si="2"/>
        <v>8333.3333333333339</v>
      </c>
      <c r="K27" s="311">
        <v>0</v>
      </c>
      <c r="L27" s="313">
        <v>0</v>
      </c>
      <c r="M27" s="310">
        <f t="shared" si="3"/>
        <v>8333.3333333333339</v>
      </c>
    </row>
    <row r="28" spans="1:13">
      <c r="A28" s="15">
        <v>24</v>
      </c>
      <c r="B28" s="320" t="s">
        <v>403</v>
      </c>
      <c r="C28" s="311">
        <v>38</v>
      </c>
      <c r="D28" s="311">
        <v>1166.0076457834075</v>
      </c>
      <c r="E28" s="309">
        <v>0</v>
      </c>
      <c r="F28" s="308">
        <v>0</v>
      </c>
      <c r="G28" s="312">
        <f t="shared" si="0"/>
        <v>1166.0076457834075</v>
      </c>
      <c r="H28" s="313">
        <v>0</v>
      </c>
      <c r="I28" s="308">
        <f t="shared" si="1"/>
        <v>1166.0076457834075</v>
      </c>
      <c r="J28" s="308">
        <f t="shared" si="2"/>
        <v>1166.0076457834075</v>
      </c>
      <c r="K28" s="311">
        <v>0</v>
      </c>
      <c r="L28" s="313">
        <v>0</v>
      </c>
      <c r="M28" s="310">
        <f t="shared" si="3"/>
        <v>1166.0076457834075</v>
      </c>
    </row>
    <row r="29" spans="1:13">
      <c r="A29" s="15">
        <v>25</v>
      </c>
      <c r="B29" s="320" t="s">
        <v>404</v>
      </c>
      <c r="C29" s="311">
        <v>15</v>
      </c>
      <c r="D29" s="311">
        <v>18750</v>
      </c>
      <c r="E29" s="309">
        <v>0</v>
      </c>
      <c r="F29" s="308">
        <v>0</v>
      </c>
      <c r="G29" s="312">
        <f t="shared" si="0"/>
        <v>18750</v>
      </c>
      <c r="H29" s="313">
        <v>0</v>
      </c>
      <c r="I29" s="308">
        <f t="shared" si="1"/>
        <v>18750</v>
      </c>
      <c r="J29" s="308">
        <f t="shared" si="2"/>
        <v>18750</v>
      </c>
      <c r="K29" s="311">
        <v>0</v>
      </c>
      <c r="L29" s="313">
        <v>0</v>
      </c>
      <c r="M29" s="310">
        <f t="shared" si="3"/>
        <v>18750</v>
      </c>
    </row>
    <row r="30" spans="1:13">
      <c r="A30" s="15">
        <v>26</v>
      </c>
      <c r="B30" s="320" t="s">
        <v>405</v>
      </c>
      <c r="C30" s="311">
        <v>5</v>
      </c>
      <c r="D30" s="311">
        <v>6000</v>
      </c>
      <c r="E30" s="309">
        <v>0</v>
      </c>
      <c r="F30" s="308">
        <v>0</v>
      </c>
      <c r="G30" s="312">
        <f t="shared" si="0"/>
        <v>6000</v>
      </c>
      <c r="H30" s="313">
        <v>0</v>
      </c>
      <c r="I30" s="308">
        <f t="shared" si="1"/>
        <v>6000</v>
      </c>
      <c r="J30" s="308">
        <f t="shared" si="2"/>
        <v>6000</v>
      </c>
      <c r="K30" s="311">
        <v>0</v>
      </c>
      <c r="L30" s="313">
        <v>0</v>
      </c>
      <c r="M30" s="310">
        <f t="shared" si="3"/>
        <v>6000</v>
      </c>
    </row>
    <row r="31" spans="1:13">
      <c r="A31" s="15">
        <v>27</v>
      </c>
      <c r="B31" s="320" t="s">
        <v>406</v>
      </c>
      <c r="C31" s="311">
        <v>2000</v>
      </c>
      <c r="D31" s="311">
        <v>46000</v>
      </c>
      <c r="E31" s="309">
        <v>0</v>
      </c>
      <c r="F31" s="308">
        <v>0</v>
      </c>
      <c r="G31" s="312">
        <f t="shared" si="0"/>
        <v>46000</v>
      </c>
      <c r="H31" s="313">
        <v>0</v>
      </c>
      <c r="I31" s="308">
        <f t="shared" si="1"/>
        <v>46000</v>
      </c>
      <c r="J31" s="308">
        <f t="shared" si="2"/>
        <v>46000</v>
      </c>
      <c r="K31" s="311">
        <v>0</v>
      </c>
      <c r="L31" s="313">
        <v>0</v>
      </c>
      <c r="M31" s="310">
        <f t="shared" si="3"/>
        <v>46000</v>
      </c>
    </row>
    <row r="32" spans="1:13">
      <c r="A32" s="15">
        <v>28</v>
      </c>
      <c r="B32" s="320" t="s">
        <v>407</v>
      </c>
      <c r="C32" s="311">
        <v>14</v>
      </c>
      <c r="D32" s="311">
        <v>289298</v>
      </c>
      <c r="E32" s="309">
        <v>0</v>
      </c>
      <c r="F32" s="308">
        <v>0</v>
      </c>
      <c r="G32" s="312">
        <f t="shared" si="0"/>
        <v>289298</v>
      </c>
      <c r="H32" s="313">
        <v>0</v>
      </c>
      <c r="I32" s="308">
        <f t="shared" si="1"/>
        <v>289298</v>
      </c>
      <c r="J32" s="308">
        <f t="shared" si="2"/>
        <v>289298</v>
      </c>
      <c r="K32" s="311">
        <v>0</v>
      </c>
      <c r="L32" s="313">
        <v>0</v>
      </c>
      <c r="M32" s="310">
        <f t="shared" si="3"/>
        <v>289298</v>
      </c>
    </row>
    <row r="33" spans="1:13">
      <c r="A33" s="316"/>
      <c r="B33" s="316" t="s">
        <v>151</v>
      </c>
      <c r="C33" s="317"/>
      <c r="D33" s="315">
        <f>SUM(D5:D32)</f>
        <v>3232915.340979117</v>
      </c>
      <c r="E33" s="315">
        <f>SUM(E5:E32)</f>
        <v>0</v>
      </c>
      <c r="F33" s="315">
        <f t="shared" ref="F33:M33" si="4">SUM(F5:F32)</f>
        <v>0</v>
      </c>
      <c r="G33" s="315">
        <f>SUM(G5:G32)</f>
        <v>3232915.340979117</v>
      </c>
      <c r="H33" s="315">
        <f t="shared" ref="H33:J33" si="5">SUM(H5:H32)</f>
        <v>225795</v>
      </c>
      <c r="I33" s="315">
        <f t="shared" si="5"/>
        <v>3007120.340979117</v>
      </c>
      <c r="J33" s="315">
        <f t="shared" si="5"/>
        <v>3007120.340979117</v>
      </c>
      <c r="K33" s="315">
        <f t="shared" si="4"/>
        <v>0</v>
      </c>
      <c r="L33" s="315">
        <f t="shared" si="4"/>
        <v>225795</v>
      </c>
      <c r="M33" s="315">
        <f t="shared" si="4"/>
        <v>3007120.340979117</v>
      </c>
    </row>
    <row r="34" spans="1:13" ht="15.6">
      <c r="G34" s="74">
        <f>D33+E33</f>
        <v>3232915.340979117</v>
      </c>
      <c r="K34" s="80" t="s">
        <v>152</v>
      </c>
      <c r="M34" s="74"/>
    </row>
    <row r="35" spans="1:13" ht="15.6">
      <c r="J35" t="s">
        <v>346</v>
      </c>
      <c r="K35" s="80"/>
      <c r="M35" s="74"/>
    </row>
    <row r="36" spans="1:13">
      <c r="M36" s="74"/>
    </row>
    <row r="37" spans="1:13">
      <c r="M37" s="74"/>
    </row>
    <row r="38" spans="1:13">
      <c r="M38" s="74"/>
    </row>
    <row r="39" spans="1:13">
      <c r="M39" s="74"/>
    </row>
  </sheetData>
  <mergeCells count="5">
    <mergeCell ref="A3:A4"/>
    <mergeCell ref="B3:B4"/>
    <mergeCell ref="C3:C4"/>
    <mergeCell ref="E3:E4"/>
    <mergeCell ref="F3:F4"/>
  </mergeCells>
  <pageMargins left="0.17" right="0.16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33"/>
  <sheetViews>
    <sheetView topLeftCell="A10" workbookViewId="0">
      <selection sqref="A1:J34"/>
    </sheetView>
  </sheetViews>
  <sheetFormatPr defaultRowHeight="14.4"/>
  <cols>
    <col min="1" max="1" width="39.33203125" customWidth="1"/>
    <col min="2" max="2" width="11.44140625" customWidth="1"/>
    <col min="7" max="7" width="10.88671875" customWidth="1"/>
    <col min="8" max="8" width="12" customWidth="1"/>
  </cols>
  <sheetData>
    <row r="2" spans="1:10" ht="15.6">
      <c r="B2" s="174" t="s">
        <v>289</v>
      </c>
      <c r="C2" s="174"/>
      <c r="D2" s="174"/>
      <c r="E2" s="174"/>
      <c r="F2" s="174"/>
      <c r="G2" s="76"/>
    </row>
    <row r="3" spans="1:10" ht="15.6">
      <c r="A3" s="162"/>
      <c r="B3" s="175" t="s">
        <v>391</v>
      </c>
      <c r="C3" s="175"/>
      <c r="D3" s="174"/>
      <c r="E3" s="174">
        <v>2013</v>
      </c>
      <c r="F3" s="174"/>
      <c r="G3" s="76"/>
    </row>
    <row r="4" spans="1:10">
      <c r="A4" s="162"/>
      <c r="B4" s="162" t="s">
        <v>290</v>
      </c>
      <c r="C4" s="162" t="s">
        <v>291</v>
      </c>
      <c r="D4" s="162" t="s">
        <v>292</v>
      </c>
      <c r="E4" s="162" t="s">
        <v>293</v>
      </c>
      <c r="F4" s="162" t="s">
        <v>294</v>
      </c>
      <c r="G4" s="162" t="s">
        <v>295</v>
      </c>
      <c r="H4" s="162" t="s">
        <v>296</v>
      </c>
      <c r="I4" s="162" t="s">
        <v>297</v>
      </c>
      <c r="J4" s="162" t="s">
        <v>296</v>
      </c>
    </row>
    <row r="5" spans="1:10">
      <c r="A5" s="176" t="s">
        <v>410</v>
      </c>
      <c r="B5" s="176" t="s">
        <v>298</v>
      </c>
      <c r="C5" s="176" t="s">
        <v>299</v>
      </c>
      <c r="D5" s="176" t="s">
        <v>300</v>
      </c>
      <c r="E5" s="176" t="s">
        <v>301</v>
      </c>
      <c r="F5" s="176" t="s">
        <v>302</v>
      </c>
      <c r="G5" s="176" t="s">
        <v>303</v>
      </c>
      <c r="H5" s="176"/>
      <c r="I5" s="176" t="s">
        <v>304</v>
      </c>
      <c r="J5" s="176"/>
    </row>
    <row r="6" spans="1:10">
      <c r="A6" s="176"/>
      <c r="B6" s="176"/>
      <c r="C6" s="176"/>
      <c r="D6" s="176" t="s">
        <v>305</v>
      </c>
      <c r="E6" s="176" t="s">
        <v>306</v>
      </c>
      <c r="F6" s="176" t="s">
        <v>307</v>
      </c>
      <c r="G6" s="176" t="s">
        <v>308</v>
      </c>
      <c r="H6" s="176"/>
      <c r="I6" s="176" t="s">
        <v>309</v>
      </c>
      <c r="J6" s="176"/>
    </row>
    <row r="7" spans="1:10">
      <c r="A7" s="177"/>
      <c r="B7" s="177"/>
      <c r="C7" s="177"/>
      <c r="D7" s="177" t="s">
        <v>390</v>
      </c>
      <c r="E7" s="177" t="s">
        <v>310</v>
      </c>
      <c r="F7" s="177" t="s">
        <v>311</v>
      </c>
      <c r="G7" s="177"/>
      <c r="H7" s="177"/>
      <c r="I7" s="177"/>
      <c r="J7" s="177"/>
    </row>
    <row r="8" spans="1:10">
      <c r="A8" s="124" t="s">
        <v>384</v>
      </c>
      <c r="B8" s="266">
        <v>100000</v>
      </c>
      <c r="C8" s="266"/>
      <c r="D8" s="266"/>
      <c r="E8" s="266">
        <v>0</v>
      </c>
      <c r="F8" s="266"/>
      <c r="G8" s="266">
        <v>7271698</v>
      </c>
      <c r="H8" s="266">
        <f>B8+E8+G8</f>
        <v>7371698</v>
      </c>
      <c r="I8" s="12"/>
      <c r="J8" s="12" t="s">
        <v>312</v>
      </c>
    </row>
    <row r="9" spans="1:10">
      <c r="A9" s="78" t="s">
        <v>313</v>
      </c>
      <c r="B9" s="266"/>
      <c r="C9" s="266"/>
      <c r="D9" s="266"/>
      <c r="E9" s="266"/>
      <c r="F9" s="266"/>
      <c r="G9" s="266"/>
      <c r="H9" s="266"/>
      <c r="I9" s="12"/>
      <c r="J9" s="12" t="s">
        <v>314</v>
      </c>
    </row>
    <row r="10" spans="1:10">
      <c r="A10" s="124" t="s">
        <v>315</v>
      </c>
      <c r="B10" s="266" t="s">
        <v>312</v>
      </c>
      <c r="C10" s="266" t="s">
        <v>312</v>
      </c>
      <c r="D10" s="266"/>
      <c r="E10" s="266"/>
      <c r="F10" s="266"/>
      <c r="G10" s="266"/>
      <c r="H10" s="266"/>
      <c r="I10" s="12"/>
      <c r="J10" s="12" t="s">
        <v>312</v>
      </c>
    </row>
    <row r="11" spans="1:10">
      <c r="A11" s="179" t="s">
        <v>316</v>
      </c>
      <c r="B11" s="267"/>
      <c r="C11" s="267"/>
      <c r="D11" s="267"/>
      <c r="E11" s="267"/>
      <c r="F11" s="267"/>
      <c r="G11" s="267"/>
      <c r="H11" s="267"/>
      <c r="I11" s="268"/>
      <c r="J11" s="268"/>
    </row>
    <row r="12" spans="1:10">
      <c r="A12" s="180" t="s">
        <v>317</v>
      </c>
      <c r="B12" s="269"/>
      <c r="C12" s="269"/>
      <c r="D12" s="269"/>
      <c r="E12" s="269"/>
      <c r="F12" s="269"/>
      <c r="G12" s="269"/>
      <c r="H12" s="269"/>
      <c r="I12" s="270"/>
      <c r="J12" s="270" t="s">
        <v>312</v>
      </c>
    </row>
    <row r="13" spans="1:10">
      <c r="A13" s="179" t="s">
        <v>318</v>
      </c>
      <c r="B13" s="267"/>
      <c r="C13" s="267"/>
      <c r="D13" s="267"/>
      <c r="E13" s="267"/>
      <c r="F13" s="267"/>
      <c r="G13" s="267"/>
      <c r="H13" s="267"/>
      <c r="I13" s="268"/>
      <c r="J13" s="268"/>
    </row>
    <row r="14" spans="1:10">
      <c r="A14" s="181" t="s">
        <v>319</v>
      </c>
      <c r="B14" s="271"/>
      <c r="C14" s="271"/>
      <c r="D14" s="271"/>
      <c r="E14" s="271"/>
      <c r="F14" s="271"/>
      <c r="G14" s="271"/>
      <c r="H14" s="271"/>
      <c r="I14" s="272"/>
      <c r="J14" s="272"/>
    </row>
    <row r="15" spans="1:10">
      <c r="A15" s="180" t="s">
        <v>320</v>
      </c>
      <c r="B15" s="269"/>
      <c r="C15" s="269"/>
      <c r="D15" s="269"/>
      <c r="E15" s="269"/>
      <c r="F15" s="269"/>
      <c r="G15" s="269"/>
      <c r="H15" s="269"/>
      <c r="I15" s="270"/>
      <c r="J15" s="270" t="s">
        <v>312</v>
      </c>
    </row>
    <row r="16" spans="1:10">
      <c r="A16" s="182" t="s">
        <v>321</v>
      </c>
      <c r="B16" s="266"/>
      <c r="C16" s="266"/>
      <c r="D16" s="266"/>
      <c r="E16" s="266"/>
      <c r="F16" s="266"/>
      <c r="G16" s="266">
        <v>645395</v>
      </c>
      <c r="H16" s="266">
        <f>G16</f>
        <v>645395</v>
      </c>
      <c r="I16" s="12"/>
      <c r="J16" s="12" t="s">
        <v>312</v>
      </c>
    </row>
    <row r="17" spans="1:10">
      <c r="A17" s="182" t="s">
        <v>322</v>
      </c>
      <c r="B17" s="266"/>
      <c r="C17" s="266"/>
      <c r="D17" s="266"/>
      <c r="E17" s="266"/>
      <c r="F17" s="266"/>
      <c r="G17" s="266"/>
      <c r="H17" s="266"/>
      <c r="I17" s="12"/>
      <c r="J17" s="12" t="s">
        <v>314</v>
      </c>
    </row>
    <row r="18" spans="1:10">
      <c r="A18" s="179" t="s">
        <v>323</v>
      </c>
      <c r="B18" s="267"/>
      <c r="C18" s="267"/>
      <c r="D18" s="267"/>
      <c r="E18" s="267"/>
      <c r="F18" s="267"/>
      <c r="G18" s="267"/>
      <c r="H18" s="267"/>
      <c r="I18" s="268"/>
      <c r="J18" s="268"/>
    </row>
    <row r="19" spans="1:10">
      <c r="A19" s="180" t="s">
        <v>301</v>
      </c>
      <c r="B19" s="269"/>
      <c r="C19" s="269"/>
      <c r="D19" s="269"/>
      <c r="E19" s="269">
        <v>0</v>
      </c>
      <c r="F19" s="269"/>
      <c r="G19" s="269"/>
      <c r="H19" s="269"/>
      <c r="I19" s="270"/>
      <c r="J19" s="270"/>
    </row>
    <row r="20" spans="1:10">
      <c r="A20" s="182" t="s">
        <v>324</v>
      </c>
      <c r="B20" s="266"/>
      <c r="C20" s="266" t="s">
        <v>312</v>
      </c>
      <c r="D20" s="266"/>
      <c r="E20" s="266"/>
      <c r="F20" s="266"/>
      <c r="G20" s="266"/>
      <c r="H20" s="266"/>
      <c r="I20" s="12"/>
      <c r="J20" s="12"/>
    </row>
    <row r="21" spans="1:10">
      <c r="A21" s="124" t="s">
        <v>408</v>
      </c>
      <c r="B21" s="273">
        <f>B8</f>
        <v>100000</v>
      </c>
      <c r="C21" s="273">
        <f t="shared" ref="C21:J21" si="0">C8</f>
        <v>0</v>
      </c>
      <c r="D21" s="273">
        <f t="shared" si="0"/>
        <v>0</v>
      </c>
      <c r="E21" s="273">
        <f t="shared" si="0"/>
        <v>0</v>
      </c>
      <c r="F21" s="273">
        <f t="shared" si="0"/>
        <v>0</v>
      </c>
      <c r="G21" s="273">
        <f>SUM(G8:G20)</f>
        <v>7917093</v>
      </c>
      <c r="H21" s="273">
        <f t="shared" ref="H21:I21" si="1">SUM(H8:H20)</f>
        <v>8017093</v>
      </c>
      <c r="I21" s="273">
        <f t="shared" si="1"/>
        <v>0</v>
      </c>
      <c r="J21" s="273" t="str">
        <f t="shared" si="0"/>
        <v>x</v>
      </c>
    </row>
    <row r="22" spans="1:10">
      <c r="A22" s="179" t="s">
        <v>316</v>
      </c>
      <c r="B22" s="267"/>
      <c r="C22" s="267"/>
      <c r="D22" s="267"/>
      <c r="E22" s="267"/>
      <c r="F22" s="267"/>
      <c r="G22" s="267"/>
      <c r="H22" s="267"/>
      <c r="I22" s="268"/>
      <c r="J22" s="268"/>
    </row>
    <row r="23" spans="1:10">
      <c r="A23" s="180" t="s">
        <v>317</v>
      </c>
      <c r="B23" s="269"/>
      <c r="C23" s="269"/>
      <c r="D23" s="269"/>
      <c r="E23" s="269"/>
      <c r="F23" s="269"/>
      <c r="G23" s="269"/>
      <c r="H23" s="269"/>
      <c r="I23" s="270"/>
      <c r="J23" s="270" t="s">
        <v>314</v>
      </c>
    </row>
    <row r="24" spans="1:10">
      <c r="A24" s="179" t="s">
        <v>318</v>
      </c>
      <c r="B24" s="267"/>
      <c r="C24" s="267"/>
      <c r="D24" s="267"/>
      <c r="E24" s="267"/>
      <c r="F24" s="267"/>
      <c r="G24" s="267"/>
      <c r="H24" s="267"/>
      <c r="I24" s="268"/>
      <c r="J24" s="268"/>
    </row>
    <row r="25" spans="1:10">
      <c r="A25" s="181" t="s">
        <v>319</v>
      </c>
      <c r="B25" s="271"/>
      <c r="C25" s="271"/>
      <c r="D25" s="271"/>
      <c r="E25" s="271"/>
      <c r="F25" s="271"/>
      <c r="G25" s="271"/>
      <c r="H25" s="271"/>
      <c r="I25" s="272"/>
      <c r="J25" s="272"/>
    </row>
    <row r="26" spans="1:10">
      <c r="A26" s="180" t="s">
        <v>320</v>
      </c>
      <c r="B26" s="269"/>
      <c r="C26" s="269"/>
      <c r="D26" s="269"/>
      <c r="E26" s="269"/>
      <c r="F26" s="269"/>
      <c r="G26" s="269"/>
      <c r="H26" s="269"/>
      <c r="I26" s="270"/>
      <c r="J26" s="270" t="s">
        <v>314</v>
      </c>
    </row>
    <row r="27" spans="1:10">
      <c r="A27" s="78"/>
      <c r="B27" s="266"/>
      <c r="C27" s="266"/>
      <c r="D27" s="266"/>
      <c r="E27" s="266"/>
      <c r="F27" s="266"/>
      <c r="G27" s="266"/>
      <c r="H27" s="266"/>
      <c r="I27" s="12"/>
      <c r="J27" s="12"/>
    </row>
    <row r="28" spans="1:10">
      <c r="A28" s="78" t="s">
        <v>325</v>
      </c>
      <c r="B28" s="266"/>
      <c r="C28" s="266"/>
      <c r="D28" s="266"/>
      <c r="E28" s="266"/>
      <c r="F28" s="266"/>
      <c r="G28" s="266">
        <f>'TE ARDHURAT 2013'!F34</f>
        <v>546135.30000000005</v>
      </c>
      <c r="H28" s="266">
        <f>G28</f>
        <v>546135.30000000005</v>
      </c>
      <c r="I28" s="12"/>
      <c r="J28" s="12" t="s">
        <v>312</v>
      </c>
    </row>
    <row r="29" spans="1:10">
      <c r="A29" s="78" t="s">
        <v>326</v>
      </c>
      <c r="B29" s="266"/>
      <c r="C29" s="266"/>
      <c r="D29" s="266"/>
      <c r="E29" s="266"/>
      <c r="F29" s="266"/>
      <c r="G29" s="266"/>
      <c r="H29" s="266"/>
      <c r="I29" s="12"/>
      <c r="J29" s="12" t="s">
        <v>314</v>
      </c>
    </row>
    <row r="30" spans="1:10">
      <c r="A30" s="78" t="s">
        <v>327</v>
      </c>
      <c r="B30" s="266"/>
      <c r="C30" s="266"/>
      <c r="D30" s="266"/>
      <c r="E30" s="266">
        <v>0</v>
      </c>
      <c r="F30" s="266"/>
      <c r="G30" s="266"/>
      <c r="H30" s="266"/>
      <c r="I30" s="12"/>
      <c r="J30" s="12" t="s">
        <v>312</v>
      </c>
    </row>
    <row r="31" spans="1:10">
      <c r="A31" s="78" t="s">
        <v>328</v>
      </c>
      <c r="B31" s="266"/>
      <c r="C31" s="266"/>
      <c r="D31" s="266"/>
      <c r="E31" s="266"/>
      <c r="F31" s="266"/>
      <c r="G31" s="266"/>
      <c r="H31" s="266"/>
      <c r="I31" s="12"/>
      <c r="J31" s="12" t="s">
        <v>314</v>
      </c>
    </row>
    <row r="32" spans="1:10">
      <c r="A32" s="124" t="s">
        <v>421</v>
      </c>
      <c r="B32" s="273">
        <f>SUM(B21:B31)</f>
        <v>100000</v>
      </c>
      <c r="C32" s="273"/>
      <c r="D32" s="273"/>
      <c r="E32" s="273"/>
      <c r="F32" s="273"/>
      <c r="G32" s="273">
        <f>G28+G21</f>
        <v>8463228.3000000007</v>
      </c>
      <c r="H32" s="273">
        <f>B32+E32+G32</f>
        <v>8563228.3000000007</v>
      </c>
      <c r="I32" s="124">
        <f>H32</f>
        <v>8563228.3000000007</v>
      </c>
      <c r="J32" s="124">
        <f>I32</f>
        <v>8563228.3000000007</v>
      </c>
    </row>
    <row r="33" spans="1:10">
      <c r="A33" s="78"/>
      <c r="B33" s="178"/>
      <c r="C33" s="178"/>
      <c r="D33" s="178"/>
      <c r="E33" s="178"/>
      <c r="F33" s="178"/>
      <c r="G33" s="178"/>
      <c r="H33" s="178">
        <f>'PASIVI 2013'!G32</f>
        <v>8563228.3000000007</v>
      </c>
      <c r="I33" s="120"/>
      <c r="J33" s="120"/>
    </row>
  </sheetData>
  <pageMargins left="0.38" right="0.33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26"/>
  <sheetViews>
    <sheetView topLeftCell="A25" workbookViewId="0">
      <selection sqref="A1:H31"/>
    </sheetView>
  </sheetViews>
  <sheetFormatPr defaultRowHeight="14.4"/>
  <cols>
    <col min="2" max="2" width="30.6640625" customWidth="1"/>
    <col min="3" max="3" width="14.33203125" customWidth="1"/>
    <col min="4" max="4" width="12" customWidth="1"/>
    <col min="5" max="5" width="15.109375" customWidth="1"/>
    <col min="6" max="6" width="12.44140625" customWidth="1"/>
    <col min="7" max="7" width="15.109375" customWidth="1"/>
  </cols>
  <sheetData>
    <row r="2" spans="1:8" ht="15.6">
      <c r="B2" s="76" t="s">
        <v>101</v>
      </c>
      <c r="C2" s="189" t="s">
        <v>355</v>
      </c>
      <c r="D2" s="189"/>
      <c r="E2" s="189" t="s">
        <v>409</v>
      </c>
      <c r="F2" s="189"/>
    </row>
    <row r="4" spans="1:8" ht="15.6">
      <c r="A4" s="399" t="s">
        <v>329</v>
      </c>
      <c r="B4" s="399"/>
      <c r="C4" s="399"/>
      <c r="D4" s="399"/>
      <c r="E4" s="399"/>
      <c r="F4" s="399"/>
      <c r="G4" s="399"/>
      <c r="H4" s="399"/>
    </row>
    <row r="5" spans="1:8">
      <c r="A5" s="183"/>
      <c r="B5" s="184"/>
      <c r="C5" s="184"/>
      <c r="D5" s="184"/>
      <c r="E5" s="184"/>
      <c r="F5" s="184"/>
      <c r="G5" s="185"/>
      <c r="H5" s="186"/>
    </row>
    <row r="6" spans="1:8" ht="15" thickBot="1">
      <c r="A6" s="183"/>
      <c r="B6" s="184"/>
      <c r="C6" s="184"/>
      <c r="D6" s="184"/>
      <c r="E6" s="184"/>
      <c r="F6" s="184"/>
      <c r="G6" s="185"/>
      <c r="H6" s="186"/>
    </row>
    <row r="7" spans="1:8" ht="53.4" thickTop="1">
      <c r="A7" s="280"/>
      <c r="B7" s="281" t="s">
        <v>330</v>
      </c>
      <c r="C7" s="282" t="s">
        <v>53</v>
      </c>
      <c r="D7" s="282" t="s">
        <v>54</v>
      </c>
      <c r="E7" s="282" t="s">
        <v>55</v>
      </c>
      <c r="F7" s="282" t="s">
        <v>331</v>
      </c>
      <c r="G7" s="283" t="s">
        <v>217</v>
      </c>
      <c r="H7" s="186"/>
    </row>
    <row r="8" spans="1:8">
      <c r="A8" s="284"/>
      <c r="B8" s="285"/>
      <c r="C8" s="285"/>
      <c r="D8" s="285"/>
      <c r="E8" s="285"/>
      <c r="F8" s="285"/>
      <c r="G8" s="284"/>
      <c r="H8" s="186"/>
    </row>
    <row r="9" spans="1:8">
      <c r="A9" s="286" t="s">
        <v>127</v>
      </c>
      <c r="B9" s="309" t="s">
        <v>422</v>
      </c>
      <c r="C9" s="288">
        <v>0</v>
      </c>
      <c r="D9" s="289">
        <v>0</v>
      </c>
      <c r="E9" s="290">
        <v>0</v>
      </c>
      <c r="F9" s="290">
        <v>3232915</v>
      </c>
      <c r="G9" s="290">
        <f t="shared" ref="G9:G15" si="0">SUM(C9:F9)</f>
        <v>3232915</v>
      </c>
      <c r="H9" s="186"/>
    </row>
    <row r="10" spans="1:8">
      <c r="A10" s="286"/>
      <c r="B10" s="287" t="s">
        <v>332</v>
      </c>
      <c r="C10" s="289">
        <v>0</v>
      </c>
      <c r="D10" s="289">
        <v>0</v>
      </c>
      <c r="E10" s="290">
        <v>0</v>
      </c>
      <c r="F10" s="290">
        <v>0</v>
      </c>
      <c r="G10" s="290">
        <f t="shared" si="0"/>
        <v>0</v>
      </c>
      <c r="H10" s="186"/>
    </row>
    <row r="11" spans="1:8">
      <c r="A11" s="286"/>
      <c r="B11" s="287" t="s">
        <v>333</v>
      </c>
      <c r="C11" s="289">
        <v>0</v>
      </c>
      <c r="D11" s="289">
        <v>0</v>
      </c>
      <c r="E11" s="290">
        <v>0</v>
      </c>
      <c r="F11" s="290">
        <v>0</v>
      </c>
      <c r="G11" s="290">
        <f t="shared" si="0"/>
        <v>0</v>
      </c>
      <c r="H11" s="186"/>
    </row>
    <row r="12" spans="1:8">
      <c r="A12" s="291"/>
      <c r="B12" s="292" t="s">
        <v>423</v>
      </c>
      <c r="C12" s="293">
        <f>C9+C10-C11</f>
        <v>0</v>
      </c>
      <c r="D12" s="293">
        <f>SUM(D9:D11)</f>
        <v>0</v>
      </c>
      <c r="E12" s="293">
        <f>SUM(E9:E11)</f>
        <v>0</v>
      </c>
      <c r="F12" s="294">
        <f>SUM(F9:F11)</f>
        <v>3232915</v>
      </c>
      <c r="G12" s="295">
        <f t="shared" si="0"/>
        <v>3232915</v>
      </c>
      <c r="H12" s="187"/>
    </row>
    <row r="13" spans="1:8">
      <c r="A13" s="284"/>
      <c r="B13" s="285"/>
      <c r="C13" s="285"/>
      <c r="D13" s="285"/>
      <c r="E13" s="285"/>
      <c r="F13" s="285"/>
      <c r="G13" s="290">
        <f t="shared" si="0"/>
        <v>0</v>
      </c>
      <c r="H13" s="187"/>
    </row>
    <row r="14" spans="1:8">
      <c r="A14" s="286" t="s">
        <v>128</v>
      </c>
      <c r="B14" s="309" t="s">
        <v>424</v>
      </c>
      <c r="C14" s="289">
        <v>0</v>
      </c>
      <c r="D14" s="289">
        <v>0</v>
      </c>
      <c r="E14" s="289">
        <v>0</v>
      </c>
      <c r="F14" s="289">
        <v>225795</v>
      </c>
      <c r="G14" s="290">
        <f t="shared" si="0"/>
        <v>225795</v>
      </c>
      <c r="H14" s="186"/>
    </row>
    <row r="15" spans="1:8">
      <c r="A15" s="284"/>
      <c r="B15" s="284" t="s">
        <v>334</v>
      </c>
      <c r="C15" s="296">
        <v>0</v>
      </c>
      <c r="D15" s="296">
        <v>0</v>
      </c>
      <c r="E15" s="296">
        <v>0</v>
      </c>
      <c r="F15" s="296">
        <v>0</v>
      </c>
      <c r="G15" s="290">
        <f t="shared" si="0"/>
        <v>0</v>
      </c>
      <c r="H15" s="186"/>
    </row>
    <row r="16" spans="1:8">
      <c r="A16" s="286"/>
      <c r="B16" s="287" t="s">
        <v>335</v>
      </c>
      <c r="C16" s="289">
        <v>0</v>
      </c>
      <c r="D16" s="289">
        <v>0</v>
      </c>
      <c r="E16" s="289">
        <v>0</v>
      </c>
      <c r="F16" s="289">
        <v>0</v>
      </c>
      <c r="G16" s="290">
        <v>0</v>
      </c>
      <c r="H16" s="186"/>
    </row>
    <row r="17" spans="1:8">
      <c r="A17" s="291"/>
      <c r="B17" s="342" t="s">
        <v>425</v>
      </c>
      <c r="C17" s="293">
        <f>SUM(C14:C16)</f>
        <v>0</v>
      </c>
      <c r="D17" s="293">
        <f>SUM(D14:D16)</f>
        <v>0</v>
      </c>
      <c r="E17" s="293">
        <f>SUM(E14:E16)</f>
        <v>0</v>
      </c>
      <c r="F17" s="294">
        <f>SUM(F14:F16)</f>
        <v>225795</v>
      </c>
      <c r="G17" s="295">
        <f t="shared" ref="G17:G26" si="1">SUM(C17:F17)</f>
        <v>225795</v>
      </c>
      <c r="H17" s="186"/>
    </row>
    <row r="18" spans="1:8">
      <c r="A18" s="286"/>
      <c r="B18" s="284"/>
      <c r="C18" s="289"/>
      <c r="D18" s="289"/>
      <c r="E18" s="290"/>
      <c r="F18" s="290"/>
      <c r="G18" s="290">
        <f t="shared" si="1"/>
        <v>0</v>
      </c>
      <c r="H18" s="186"/>
    </row>
    <row r="19" spans="1:8">
      <c r="A19" s="286" t="s">
        <v>129</v>
      </c>
      <c r="B19" s="309" t="s">
        <v>426</v>
      </c>
      <c r="C19" s="289">
        <v>0</v>
      </c>
      <c r="D19" s="289">
        <v>0</v>
      </c>
      <c r="E19" s="290">
        <v>0</v>
      </c>
      <c r="F19" s="290">
        <v>0</v>
      </c>
      <c r="G19" s="290">
        <f t="shared" si="1"/>
        <v>0</v>
      </c>
      <c r="H19" s="186"/>
    </row>
    <row r="20" spans="1:8">
      <c r="A20" s="286"/>
      <c r="B20" s="287" t="s">
        <v>332</v>
      </c>
      <c r="C20" s="289">
        <v>0</v>
      </c>
      <c r="D20" s="289">
        <v>0</v>
      </c>
      <c r="E20" s="290">
        <v>0</v>
      </c>
      <c r="F20" s="290">
        <v>0</v>
      </c>
      <c r="G20" s="290">
        <f t="shared" si="1"/>
        <v>0</v>
      </c>
      <c r="H20" s="186"/>
    </row>
    <row r="21" spans="1:8">
      <c r="A21" s="286"/>
      <c r="B21" s="287" t="s">
        <v>333</v>
      </c>
      <c r="C21" s="289">
        <v>0</v>
      </c>
      <c r="D21" s="289">
        <v>0</v>
      </c>
      <c r="E21" s="290">
        <v>0</v>
      </c>
      <c r="F21" s="290">
        <v>0</v>
      </c>
      <c r="G21" s="290">
        <f t="shared" si="1"/>
        <v>0</v>
      </c>
      <c r="H21" s="186"/>
    </row>
    <row r="22" spans="1:8">
      <c r="A22" s="291"/>
      <c r="B22" s="342" t="s">
        <v>427</v>
      </c>
      <c r="C22" s="293">
        <f>C19+C20-C21</f>
        <v>0</v>
      </c>
      <c r="D22" s="293">
        <f>D19+D20-D21</f>
        <v>0</v>
      </c>
      <c r="E22" s="293">
        <f>E19+E20-E21</f>
        <v>0</v>
      </c>
      <c r="F22" s="294">
        <f>F19+F20-F21</f>
        <v>0</v>
      </c>
      <c r="G22" s="295">
        <f t="shared" si="1"/>
        <v>0</v>
      </c>
      <c r="H22" s="186"/>
    </row>
    <row r="23" spans="1:8">
      <c r="A23" s="284"/>
      <c r="B23" s="284"/>
      <c r="C23" s="284"/>
      <c r="D23" s="284"/>
      <c r="E23" s="284"/>
      <c r="F23" s="284"/>
      <c r="G23" s="290">
        <f t="shared" si="1"/>
        <v>0</v>
      </c>
      <c r="H23" s="186"/>
    </row>
    <row r="24" spans="1:8">
      <c r="A24" s="291" t="s">
        <v>130</v>
      </c>
      <c r="B24" s="342" t="s">
        <v>428</v>
      </c>
      <c r="C24" s="297">
        <f>C9-C14-C19</f>
        <v>0</v>
      </c>
      <c r="D24" s="297">
        <f>D9-D14-D19</f>
        <v>0</v>
      </c>
      <c r="E24" s="297">
        <f>E9-E14-E19</f>
        <v>0</v>
      </c>
      <c r="F24" s="295">
        <f>F9-F14-F19</f>
        <v>3007120</v>
      </c>
      <c r="G24" s="295">
        <f t="shared" si="1"/>
        <v>3007120</v>
      </c>
      <c r="H24" s="186"/>
    </row>
    <row r="25" spans="1:8">
      <c r="A25" s="286"/>
      <c r="B25" s="284"/>
      <c r="C25" s="289"/>
      <c r="D25" s="289"/>
      <c r="E25" s="290"/>
      <c r="F25" s="290"/>
      <c r="G25" s="290">
        <f t="shared" si="1"/>
        <v>0</v>
      </c>
      <c r="H25" s="186"/>
    </row>
    <row r="26" spans="1:8">
      <c r="A26" s="291"/>
      <c r="B26" s="342" t="s">
        <v>429</v>
      </c>
      <c r="C26" s="297">
        <f>C12-C17-C22</f>
        <v>0</v>
      </c>
      <c r="D26" s="297">
        <f>D12-D17-D22</f>
        <v>0</v>
      </c>
      <c r="E26" s="297">
        <f>E12-E17-E22</f>
        <v>0</v>
      </c>
      <c r="F26" s="295">
        <f>F12-F17-F22</f>
        <v>3007120</v>
      </c>
      <c r="G26" s="295">
        <f t="shared" si="1"/>
        <v>3007120</v>
      </c>
      <c r="H26" s="186"/>
    </row>
  </sheetData>
  <mergeCells count="1">
    <mergeCell ref="A4:H4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3"/>
  <sheetViews>
    <sheetView topLeftCell="A22" workbookViewId="0">
      <selection sqref="A1:J46"/>
    </sheetView>
  </sheetViews>
  <sheetFormatPr defaultRowHeight="14.4"/>
  <cols>
    <col min="1" max="1" width="1.6640625" customWidth="1"/>
    <col min="2" max="2" width="2.88671875" customWidth="1"/>
    <col min="3" max="3" width="5.5546875" customWidth="1"/>
    <col min="4" max="4" width="2.88671875" customWidth="1"/>
    <col min="5" max="5" width="7.33203125" customWidth="1"/>
    <col min="6" max="6" width="18.88671875" customWidth="1"/>
    <col min="7" max="7" width="11.109375" customWidth="1"/>
    <col min="9" max="9" width="13" customWidth="1"/>
    <col min="10" max="10" width="21.88671875" customWidth="1"/>
    <col min="11" max="11" width="16.44140625" customWidth="1"/>
  </cols>
  <sheetData>
    <row r="2" spans="1:12">
      <c r="B2" s="81"/>
      <c r="C2" s="82"/>
      <c r="D2" s="82"/>
      <c r="E2" s="82"/>
      <c r="F2" s="82"/>
      <c r="G2" s="82"/>
      <c r="H2" s="82"/>
      <c r="I2" s="82"/>
      <c r="J2" s="83"/>
    </row>
    <row r="3" spans="1:12">
      <c r="B3" s="17"/>
      <c r="C3" s="16"/>
      <c r="D3" s="16"/>
      <c r="E3" s="16"/>
      <c r="F3" s="16"/>
      <c r="G3" s="16"/>
      <c r="H3" s="16"/>
      <c r="I3" s="16"/>
      <c r="J3" s="18"/>
    </row>
    <row r="4" spans="1:12" ht="17.399999999999999">
      <c r="A4" s="84"/>
      <c r="B4" s="401" t="s">
        <v>153</v>
      </c>
      <c r="C4" s="402"/>
      <c r="D4" s="402"/>
      <c r="E4" s="402"/>
      <c r="F4" s="402"/>
      <c r="G4" s="402"/>
      <c r="H4" s="402"/>
      <c r="I4" s="402"/>
      <c r="J4" s="403"/>
      <c r="K4" s="84"/>
      <c r="L4" s="84"/>
    </row>
    <row r="5" spans="1:12">
      <c r="A5" s="85"/>
      <c r="B5" s="86"/>
      <c r="C5" s="87" t="s">
        <v>154</v>
      </c>
      <c r="D5" s="142"/>
      <c r="E5" s="142"/>
      <c r="F5" s="142"/>
      <c r="G5" s="143"/>
      <c r="H5" s="143"/>
      <c r="I5" s="88"/>
      <c r="J5" s="89"/>
      <c r="K5" s="85"/>
      <c r="L5" s="85"/>
    </row>
    <row r="6" spans="1:12">
      <c r="A6" s="85"/>
      <c r="B6" s="86"/>
      <c r="C6" s="90"/>
      <c r="D6" s="115" t="s">
        <v>254</v>
      </c>
      <c r="E6" s="115"/>
      <c r="F6" s="115"/>
      <c r="G6" s="115"/>
      <c r="H6" s="115"/>
      <c r="I6" s="91"/>
      <c r="J6" s="89"/>
      <c r="K6" s="85"/>
      <c r="L6" s="85"/>
    </row>
    <row r="7" spans="1:12">
      <c r="A7" s="85"/>
      <c r="B7" s="86"/>
      <c r="C7" s="90"/>
      <c r="D7" s="115" t="s">
        <v>255</v>
      </c>
      <c r="E7" s="115"/>
      <c r="F7" s="115"/>
      <c r="G7" s="115"/>
      <c r="H7" s="115"/>
      <c r="I7" s="91"/>
      <c r="J7" s="89"/>
      <c r="K7" s="85"/>
      <c r="L7" s="85"/>
    </row>
    <row r="8" spans="1:12">
      <c r="A8" s="85"/>
      <c r="B8" s="86"/>
      <c r="C8" s="90" t="s">
        <v>157</v>
      </c>
      <c r="D8" s="119"/>
      <c r="E8" s="119"/>
      <c r="F8" s="119"/>
      <c r="G8" s="119"/>
      <c r="H8" s="119"/>
      <c r="I8" s="91"/>
      <c r="J8" s="89"/>
      <c r="K8" s="85"/>
      <c r="L8" s="85"/>
    </row>
    <row r="9" spans="1:12">
      <c r="A9" s="85"/>
      <c r="B9" s="86"/>
      <c r="C9" s="90"/>
      <c r="D9" s="115"/>
      <c r="E9" s="115" t="s">
        <v>256</v>
      </c>
      <c r="F9" s="115"/>
      <c r="G9" s="119"/>
      <c r="H9" s="119"/>
      <c r="I9" s="91"/>
      <c r="J9" s="89"/>
      <c r="K9" s="85"/>
      <c r="L9" s="85"/>
    </row>
    <row r="10" spans="1:12">
      <c r="A10" s="85"/>
      <c r="B10" s="86"/>
      <c r="C10" s="93"/>
      <c r="D10" s="144"/>
      <c r="E10" s="115" t="s">
        <v>257</v>
      </c>
      <c r="F10" s="115"/>
      <c r="G10" s="119"/>
      <c r="H10" s="119"/>
      <c r="I10" s="91"/>
      <c r="J10" s="89"/>
      <c r="K10" s="85"/>
      <c r="L10" s="85"/>
    </row>
    <row r="11" spans="1:12">
      <c r="A11" s="85"/>
      <c r="B11" s="86"/>
      <c r="C11" s="94"/>
      <c r="D11" s="145"/>
      <c r="E11" s="145" t="s">
        <v>258</v>
      </c>
      <c r="F11" s="145"/>
      <c r="G11" s="145"/>
      <c r="H11" s="145"/>
      <c r="I11" s="95"/>
      <c r="J11" s="89"/>
      <c r="K11" s="85"/>
      <c r="L11" s="85"/>
    </row>
    <row r="12" spans="1:12">
      <c r="B12" s="17"/>
      <c r="C12" s="16"/>
      <c r="D12" s="16"/>
      <c r="E12" s="16"/>
      <c r="F12" s="16"/>
      <c r="G12" s="16"/>
      <c r="H12" s="16"/>
      <c r="I12" s="16"/>
      <c r="J12" s="18"/>
    </row>
    <row r="13" spans="1:12">
      <c r="B13" s="17"/>
      <c r="C13" s="16"/>
      <c r="D13" s="16"/>
      <c r="E13" s="16"/>
      <c r="F13" s="16"/>
      <c r="G13" s="16"/>
      <c r="H13" s="16"/>
      <c r="I13" s="16"/>
      <c r="J13" s="18"/>
    </row>
    <row r="14" spans="1:12">
      <c r="B14" s="17"/>
      <c r="C14" s="16"/>
      <c r="D14" s="404"/>
      <c r="E14" s="404"/>
      <c r="F14" s="146"/>
      <c r="G14" s="405"/>
      <c r="H14" s="405"/>
      <c r="I14" s="405"/>
      <c r="J14" s="18"/>
    </row>
    <row r="15" spans="1:12">
      <c r="B15" s="17"/>
      <c r="C15" s="16"/>
      <c r="D15" s="404"/>
      <c r="E15" s="404"/>
      <c r="F15" s="146"/>
      <c r="G15" s="146"/>
      <c r="H15" s="146"/>
      <c r="I15" s="146"/>
      <c r="J15" s="18"/>
    </row>
    <row r="16" spans="1:12">
      <c r="B16" s="17"/>
      <c r="C16" s="16"/>
      <c r="D16" s="115"/>
      <c r="E16" s="115"/>
      <c r="F16" s="115"/>
      <c r="G16" s="115"/>
      <c r="H16" s="115"/>
      <c r="I16" s="115"/>
      <c r="J16" s="18"/>
    </row>
    <row r="17" spans="2:10">
      <c r="B17" s="17"/>
      <c r="C17" s="123" t="s">
        <v>259</v>
      </c>
      <c r="D17" s="123"/>
      <c r="E17" s="123" t="s">
        <v>260</v>
      </c>
      <c r="F17" s="123"/>
      <c r="G17" s="123"/>
      <c r="H17" s="123"/>
      <c r="I17" s="123"/>
      <c r="J17" s="18"/>
    </row>
    <row r="18" spans="2:10">
      <c r="B18" s="17"/>
      <c r="C18" s="123"/>
      <c r="D18" s="123"/>
      <c r="E18" s="123"/>
      <c r="F18" s="123"/>
      <c r="G18" s="123"/>
      <c r="H18" s="123"/>
      <c r="I18" s="123"/>
      <c r="J18" s="18"/>
    </row>
    <row r="19" spans="2:10">
      <c r="B19" s="17"/>
      <c r="C19" s="16"/>
      <c r="D19" s="16"/>
      <c r="E19" s="16"/>
      <c r="F19" s="16"/>
      <c r="G19" s="16"/>
      <c r="H19" s="16"/>
      <c r="I19" s="16"/>
      <c r="J19" s="18"/>
    </row>
    <row r="20" spans="2:10">
      <c r="B20" s="17"/>
      <c r="C20" s="16"/>
      <c r="D20" s="16"/>
      <c r="E20" s="16"/>
      <c r="F20" s="16"/>
      <c r="G20" s="16"/>
      <c r="H20" s="16"/>
      <c r="I20" s="16"/>
      <c r="J20" s="18"/>
    </row>
    <row r="21" spans="2:10">
      <c r="B21" s="17"/>
      <c r="C21" s="16"/>
      <c r="D21" s="16"/>
      <c r="E21" s="16"/>
      <c r="F21" s="16"/>
      <c r="G21" s="16"/>
      <c r="H21" s="16"/>
      <c r="I21" s="16"/>
      <c r="J21" s="18"/>
    </row>
    <row r="22" spans="2:10">
      <c r="B22" s="17"/>
      <c r="C22" s="16"/>
      <c r="D22" s="16"/>
      <c r="E22" s="16"/>
      <c r="F22" s="16"/>
      <c r="G22" s="16"/>
      <c r="H22" s="16"/>
      <c r="I22" s="16"/>
      <c r="J22" s="18"/>
    </row>
    <row r="23" spans="2:10">
      <c r="B23" s="17"/>
      <c r="C23" s="16"/>
      <c r="D23" s="16"/>
      <c r="E23" s="16"/>
      <c r="F23" s="16"/>
      <c r="G23" s="16"/>
      <c r="H23" s="16"/>
      <c r="I23" s="16"/>
      <c r="J23" s="18"/>
    </row>
    <row r="24" spans="2:10">
      <c r="B24" s="17"/>
      <c r="C24" s="16"/>
      <c r="D24" s="16"/>
      <c r="E24" s="16"/>
      <c r="F24" s="16"/>
      <c r="G24" s="16"/>
      <c r="H24" s="16"/>
      <c r="I24" s="16"/>
      <c r="J24" s="18"/>
    </row>
    <row r="25" spans="2:10">
      <c r="B25" s="17"/>
      <c r="C25" s="16"/>
      <c r="D25" s="16"/>
      <c r="E25" s="16"/>
      <c r="F25" s="16"/>
      <c r="G25" s="16"/>
      <c r="H25" s="16"/>
      <c r="I25" s="16"/>
      <c r="J25" s="18"/>
    </row>
    <row r="26" spans="2:10">
      <c r="B26" s="17"/>
      <c r="C26" s="16"/>
      <c r="D26" s="16"/>
      <c r="E26" s="16"/>
      <c r="F26" s="16"/>
      <c r="G26" s="16"/>
      <c r="H26" s="16"/>
      <c r="I26" s="16"/>
      <c r="J26" s="18"/>
    </row>
    <row r="27" spans="2:10">
      <c r="B27" s="17"/>
      <c r="C27" s="16"/>
      <c r="D27" s="16"/>
      <c r="E27" s="16"/>
      <c r="F27" s="16"/>
      <c r="G27" s="16"/>
      <c r="H27" s="16"/>
      <c r="I27" s="16"/>
      <c r="J27" s="18"/>
    </row>
    <row r="28" spans="2:10">
      <c r="B28" s="17"/>
      <c r="C28" s="16"/>
      <c r="D28" s="16"/>
      <c r="E28" s="16"/>
      <c r="F28" s="16"/>
      <c r="G28" s="16"/>
      <c r="H28" s="16"/>
      <c r="I28" s="16"/>
      <c r="J28" s="18"/>
    </row>
    <row r="29" spans="2:10">
      <c r="B29" s="17"/>
      <c r="C29" s="16"/>
      <c r="D29" s="16"/>
      <c r="E29" s="16"/>
      <c r="F29" s="16"/>
      <c r="G29" s="16"/>
      <c r="H29" s="16"/>
      <c r="I29" s="16"/>
      <c r="J29" s="18"/>
    </row>
    <row r="30" spans="2:10">
      <c r="B30" s="17"/>
      <c r="C30" s="16"/>
      <c r="D30" s="16"/>
      <c r="E30" s="16"/>
      <c r="F30" s="16"/>
      <c r="G30" s="16"/>
      <c r="H30" s="16"/>
      <c r="I30" s="16"/>
      <c r="J30" s="18"/>
    </row>
    <row r="31" spans="2:10">
      <c r="B31" s="17"/>
      <c r="C31" s="16"/>
      <c r="D31" s="16"/>
      <c r="E31" s="16"/>
      <c r="F31" s="16"/>
      <c r="G31" s="16"/>
      <c r="H31" s="16"/>
      <c r="I31" s="16"/>
      <c r="J31" s="18"/>
    </row>
    <row r="32" spans="2:10">
      <c r="B32" s="17"/>
      <c r="C32" s="16"/>
      <c r="D32" s="16"/>
      <c r="E32" s="16"/>
      <c r="F32" s="16"/>
      <c r="G32" s="16"/>
      <c r="H32" s="16"/>
      <c r="I32" s="16"/>
      <c r="J32" s="18"/>
    </row>
    <row r="33" spans="1:12">
      <c r="B33" s="17"/>
      <c r="C33" s="16"/>
      <c r="D33" s="16"/>
      <c r="E33" s="16"/>
      <c r="F33" s="16"/>
      <c r="G33" s="16"/>
      <c r="H33" s="16"/>
      <c r="I33" s="16"/>
      <c r="J33" s="18"/>
    </row>
    <row r="34" spans="1:12">
      <c r="A34" s="38"/>
      <c r="B34" s="98"/>
      <c r="C34" s="99"/>
      <c r="D34" s="99"/>
      <c r="E34" s="99"/>
      <c r="F34" s="99"/>
      <c r="G34" s="99"/>
      <c r="H34" s="99"/>
      <c r="I34" s="99"/>
      <c r="J34" s="100"/>
      <c r="K34" s="38"/>
      <c r="L34" s="38"/>
    </row>
    <row r="35" spans="1:12" ht="15.6">
      <c r="A35" s="38"/>
      <c r="B35" s="98"/>
      <c r="C35" s="99"/>
      <c r="D35" s="99"/>
      <c r="E35" s="118"/>
      <c r="F35" s="118"/>
      <c r="G35" s="118"/>
      <c r="H35" s="118"/>
      <c r="I35" s="118"/>
      <c r="J35" s="100"/>
      <c r="K35" s="38"/>
      <c r="L35" s="38"/>
    </row>
    <row r="36" spans="1:12" ht="15.6">
      <c r="A36" s="38"/>
      <c r="B36" s="98"/>
      <c r="C36" s="99"/>
      <c r="D36" s="99"/>
      <c r="E36" s="118"/>
      <c r="F36" s="14" t="s">
        <v>386</v>
      </c>
      <c r="G36" s="118"/>
      <c r="H36" s="118"/>
      <c r="I36" s="118" t="s">
        <v>261</v>
      </c>
      <c r="J36" s="100"/>
      <c r="K36" s="38"/>
      <c r="L36" s="38"/>
    </row>
    <row r="37" spans="1:12" ht="15.6">
      <c r="A37" s="38"/>
      <c r="B37" s="98"/>
      <c r="C37" s="99"/>
      <c r="D37" s="99"/>
      <c r="E37" s="118"/>
      <c r="F37" s="14" t="s">
        <v>387</v>
      </c>
      <c r="G37" s="118"/>
      <c r="H37" s="118"/>
      <c r="I37" s="118" t="s">
        <v>262</v>
      </c>
      <c r="J37" s="100"/>
      <c r="K37" s="38"/>
      <c r="L37" s="38"/>
    </row>
    <row r="38" spans="1:12" ht="15.6">
      <c r="A38" s="38"/>
      <c r="B38" s="98"/>
      <c r="C38" s="99"/>
      <c r="D38" s="99"/>
      <c r="E38" s="118"/>
      <c r="F38" s="118"/>
      <c r="G38" s="118"/>
      <c r="H38" s="118"/>
      <c r="I38" s="14" t="s">
        <v>357</v>
      </c>
      <c r="J38" s="100"/>
      <c r="K38" s="38"/>
      <c r="L38" s="38"/>
    </row>
    <row r="39" spans="1:12">
      <c r="A39" s="38"/>
      <c r="B39" s="98"/>
      <c r="C39" s="147"/>
      <c r="D39" s="147"/>
      <c r="E39" s="147"/>
      <c r="F39" s="147"/>
      <c r="G39" s="406"/>
      <c r="H39" s="406"/>
      <c r="I39" s="406"/>
      <c r="J39" s="100"/>
      <c r="K39" s="38"/>
      <c r="L39" s="38"/>
    </row>
    <row r="40" spans="1:12" ht="15.6">
      <c r="B40" s="17"/>
      <c r="C40" s="16"/>
      <c r="D40" s="16"/>
      <c r="E40" s="148"/>
      <c r="F40" s="148"/>
      <c r="G40" s="400"/>
      <c r="H40" s="400"/>
      <c r="I40" s="400"/>
      <c r="J40" s="18"/>
    </row>
    <row r="41" spans="1:12">
      <c r="B41" s="17"/>
      <c r="C41" s="16"/>
      <c r="D41" s="16"/>
      <c r="E41" s="16"/>
      <c r="F41" s="16"/>
      <c r="G41" s="16"/>
      <c r="H41" s="16"/>
      <c r="I41" s="16"/>
      <c r="J41" s="18"/>
    </row>
    <row r="42" spans="1:12">
      <c r="B42" s="17"/>
      <c r="C42" s="16"/>
      <c r="D42" s="16"/>
      <c r="E42" s="16"/>
      <c r="F42" s="16"/>
      <c r="G42" s="16"/>
      <c r="H42" s="16"/>
      <c r="I42" s="16"/>
      <c r="J42" s="18"/>
    </row>
    <row r="43" spans="1:12">
      <c r="B43" s="101"/>
      <c r="C43" s="102"/>
      <c r="D43" s="102"/>
      <c r="E43" s="102"/>
      <c r="F43" s="102"/>
      <c r="G43" s="102"/>
      <c r="H43" s="102"/>
      <c r="I43" s="102"/>
      <c r="J43" s="103"/>
    </row>
  </sheetData>
  <mergeCells count="6">
    <mergeCell ref="G40:I40"/>
    <mergeCell ref="B4:J4"/>
    <mergeCell ref="D14:D15"/>
    <mergeCell ref="E14:E15"/>
    <mergeCell ref="G14:I14"/>
    <mergeCell ref="G39:I39"/>
  </mergeCells>
  <pageMargins left="0.23" right="0.1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11</vt:i4>
      </vt:variant>
    </vt:vector>
  </HeadingPairs>
  <TitlesOfParts>
    <vt:vector size="11" baseType="lpstr">
      <vt:lpstr>KAPAKU I BIL 2013</vt:lpstr>
      <vt:lpstr>AKTIVI 2013</vt:lpstr>
      <vt:lpstr>PASIVI 2013</vt:lpstr>
      <vt:lpstr>TE ARDHURAT 2013</vt:lpstr>
      <vt:lpstr>FLUKSI MED 2</vt:lpstr>
      <vt:lpstr>INVENTARI AKTIVEVE</vt:lpstr>
      <vt:lpstr>KAPITALI 2010</vt:lpstr>
      <vt:lpstr>AMORTIZIMET 2010</vt:lpstr>
      <vt:lpstr>KAPAKU I FUNDIT 2010</vt:lpstr>
      <vt:lpstr>SHENIME SHP 2010</vt:lpstr>
      <vt:lpstr>Raport</vt:lpstr>
    </vt:vector>
  </TitlesOfParts>
  <Company>Lusha 2SH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Shefet Lusha</dc:creator>
  <cp:lastModifiedBy>user</cp:lastModifiedBy>
  <cp:lastPrinted>2014-02-25T07:49:31Z</cp:lastPrinted>
  <dcterms:created xsi:type="dcterms:W3CDTF">2011-01-09T03:38:29Z</dcterms:created>
  <dcterms:modified xsi:type="dcterms:W3CDTF">2014-02-25T07:56:07Z</dcterms:modified>
</cp:coreProperties>
</file>