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 activeTab="2"/>
  </bookViews>
  <sheets>
    <sheet name="Bilanc Segment 2016" sheetId="1" r:id="rId1"/>
    <sheet name="Rezultat Segment 2016" sheetId="2" r:id="rId2"/>
    <sheet name="Pasq. Fluks. Para. Segment 2016" sheetId="3" r:id="rId3"/>
    <sheet name="Pndr Kapital Segment 2016" sheetId="4" r:id="rId4"/>
    <sheet name="Aktive Materiale Segment 2016" sheetId="5" r:id="rId5"/>
    <sheet name="Mjete Transporti" sheetId="6" r:id="rId6"/>
  </sheets>
  <externalReferences>
    <externalReference r:id="rId7"/>
  </externalReferences>
  <definedNames>
    <definedName name="_Toc478392839" localSheetId="1">'Rezultat Segment 2016'!$A$2</definedName>
  </definedNames>
  <calcPr calcId="125725"/>
</workbook>
</file>

<file path=xl/calcChain.xml><?xml version="1.0" encoding="utf-8"?>
<calcChain xmlns="http://schemas.openxmlformats.org/spreadsheetml/2006/main">
  <c r="F39" i="5"/>
  <c r="E39"/>
  <c r="D39"/>
  <c r="F38"/>
  <c r="E38"/>
  <c r="D38"/>
  <c r="F37"/>
  <c r="E37"/>
  <c r="D37"/>
  <c r="F36"/>
  <c r="E36"/>
  <c r="G36" s="1"/>
  <c r="D36"/>
  <c r="F35"/>
  <c r="F40" s="1"/>
  <c r="E35"/>
  <c r="D35"/>
  <c r="E34"/>
  <c r="D34"/>
  <c r="D40" s="1"/>
  <c r="F27"/>
  <c r="E27"/>
  <c r="D27"/>
  <c r="G26"/>
  <c r="G25"/>
  <c r="G24"/>
  <c r="G23"/>
  <c r="G22"/>
  <c r="G21"/>
  <c r="F14"/>
  <c r="E14"/>
  <c r="D14"/>
  <c r="G13"/>
  <c r="G12"/>
  <c r="G11"/>
  <c r="G10"/>
  <c r="G9"/>
  <c r="G8"/>
  <c r="G14" s="1"/>
  <c r="B11" i="3"/>
  <c r="B8"/>
  <c r="C27"/>
  <c r="B25" s="1"/>
  <c r="B27"/>
  <c r="C25"/>
  <c r="C21"/>
  <c r="B21"/>
  <c r="C15"/>
  <c r="B15"/>
  <c r="C8"/>
  <c r="C11" s="1"/>
  <c r="C22" s="1"/>
  <c r="C13" i="2"/>
  <c r="D22"/>
  <c r="C22"/>
  <c r="D13"/>
  <c r="D17" s="1"/>
  <c r="C17"/>
  <c r="D35" i="1"/>
  <c r="C35"/>
  <c r="D28"/>
  <c r="C28"/>
  <c r="D24"/>
  <c r="D29" s="1"/>
  <c r="C24"/>
  <c r="C29" s="1"/>
  <c r="D14"/>
  <c r="C14"/>
  <c r="D11"/>
  <c r="C11"/>
  <c r="G38" i="5" l="1"/>
  <c r="G27"/>
  <c r="E40"/>
  <c r="G37"/>
  <c r="G39"/>
  <c r="G34"/>
  <c r="G35"/>
  <c r="B22" i="3"/>
  <c r="C24" i="2"/>
  <c r="C27" s="1"/>
  <c r="D24"/>
  <c r="D27" s="1"/>
  <c r="C36" i="1"/>
  <c r="C15"/>
  <c r="D15"/>
  <c r="D36"/>
  <c r="G40" i="5" l="1"/>
</calcChain>
</file>

<file path=xl/sharedStrings.xml><?xml version="1.0" encoding="utf-8"?>
<sst xmlns="http://schemas.openxmlformats.org/spreadsheetml/2006/main" count="190" uniqueCount="117">
  <si>
    <t>Shënime</t>
  </si>
  <si>
    <t>2016</t>
  </si>
  <si>
    <t>2015</t>
  </si>
  <si>
    <t>AKTIVE</t>
  </si>
  <si>
    <t>Aktivet  monetare</t>
  </si>
  <si>
    <t xml:space="preserve">Të drejta të arkëtueshme </t>
  </si>
  <si>
    <t>Inventari</t>
  </si>
  <si>
    <t>Shpenzimet e shtyra</t>
  </si>
  <si>
    <t>Ortaket, kapital i nenshkruar</t>
  </si>
  <si>
    <t>Aktive Afatshkurtra</t>
  </si>
  <si>
    <t>Aktive materiale</t>
  </si>
  <si>
    <t>Aktive Afatgjata</t>
  </si>
  <si>
    <t>TOTAL AKTIVE</t>
  </si>
  <si>
    <t xml:space="preserve">DETYRIMET  </t>
  </si>
  <si>
    <t>Detyrime ndaj institucioneve te kredise</t>
  </si>
  <si>
    <t>Detyrime ndaj furnitoreve</t>
  </si>
  <si>
    <t>Detyrime ndaj punonjesve</t>
  </si>
  <si>
    <t>Detyrime tatimore</t>
  </si>
  <si>
    <t>Parapagimet e arketuara</t>
  </si>
  <si>
    <t>Detyrimet Afatshkurtra</t>
  </si>
  <si>
    <t>Huamarrje te tjera afatgjata</t>
  </si>
  <si>
    <t>Detyrimet Afatgjata</t>
  </si>
  <si>
    <t>TOTAL DETYRIME</t>
  </si>
  <si>
    <t>KAPITALI</t>
  </si>
  <si>
    <t>Kapitali i Nënshkruar</t>
  </si>
  <si>
    <t>Fitimet e Pashpërndara</t>
  </si>
  <si>
    <t>Fitim / Humbja e vitit</t>
  </si>
  <si>
    <t>Total fondet e veta dhe kapitali</t>
  </si>
  <si>
    <t>TOTAL DETYRIME DHE KAPITALI</t>
  </si>
  <si>
    <t>____________</t>
  </si>
  <si>
    <t>Ajten Goci</t>
  </si>
  <si>
    <t>ADMINISTRATORE</t>
  </si>
  <si>
    <t>Segment shpk</t>
  </si>
  <si>
    <t>BILANCI I GJENDJES FINANCIARE</t>
  </si>
  <si>
    <t>Me 31 Dhjetor 2016</t>
  </si>
  <si>
    <t>Te ardhura nga veprimtarite e shfrytezimit</t>
  </si>
  <si>
    <t>Te ardhura te tjera nga veprimtarite</t>
  </si>
  <si>
    <t>Materialet e konsumuara dhe sherbimet</t>
  </si>
  <si>
    <t>Shpenzimet e personelit</t>
  </si>
  <si>
    <t>Amortizimi dhe zhvlerësimet</t>
  </si>
  <si>
    <t>Shpenzime të tjera nga veprimtarite e shfrytezimit</t>
  </si>
  <si>
    <t>Te ardhura te tjera</t>
  </si>
  <si>
    <t>Shpenzime financiare</t>
  </si>
  <si>
    <t>Fitim / Humbja para tatimit</t>
  </si>
  <si>
    <t>Shpenzimet e tatimit mbi fitimin</t>
  </si>
  <si>
    <t>Te ardhura te tjera gjithperfshirese per vitin:</t>
  </si>
  <si>
    <t>Diferencat (+/-) nga përkthimi i monedhës në veprimtari të huaja</t>
  </si>
  <si>
    <t>Diferencat (+/-) nga rivlerësimi i aktiveve afatgjata materiale</t>
  </si>
  <si>
    <t>Totali i të ardhurave të tjera gjithëpërfshirëse për vitin</t>
  </si>
  <si>
    <t xml:space="preserve">Totali i të ardhurave gjithëpërfshirëse për vitin </t>
  </si>
  <si>
    <t>Totali i të ardhurave/humbjeve gjithëpërfshirëse për:</t>
  </si>
  <si>
    <t>Pronarët e njësisë ekonomike mëmë</t>
  </si>
  <si>
    <t>Interesat jo-kontrolluese</t>
  </si>
  <si>
    <t>PASQYRA E FITIMIT OSE HUMBJES</t>
  </si>
  <si>
    <t>Për vitin e mbyllur më 31 Dhjetor 2016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</si>
  <si>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</si>
  <si>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</si>
  <si>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</si>
  <si>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</si>
  <si>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</si>
  <si>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</si>
  <si>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</si>
  <si>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Pagesa për blerjen e aktiveve afatgjata materiale</t>
  </si>
  <si>
    <t>Mjete monetare neto nga/(përdorur në) aktivitetin e investimit</t>
  </si>
  <si>
    <t>Arkëtime nga emetimi i kapitalit aksionar</t>
  </si>
  <si>
    <t>Hua të arkëtuara</t>
  </si>
  <si>
    <t>Pagesa e huave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</si>
  <si>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</si>
  <si>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</si>
  <si>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</si>
  <si>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</si>
  <si>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</si>
  <si>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FLUKSEVE TE PARASE</t>
  </si>
  <si>
    <t>Rezerva të tjera</t>
  </si>
  <si>
    <t>TOTAL</t>
  </si>
  <si>
    <t>Fitimi për periudhën kontabël</t>
  </si>
  <si>
    <t>Emetimi kapitalit</t>
  </si>
  <si>
    <t>Pozicioni financiar më 31 DHJETOR 2014</t>
  </si>
  <si>
    <t>Të ardhura totale gjithëpërfshirëse për vitin:</t>
  </si>
  <si>
    <t>Destinimi I rezultatit te vitit</t>
  </si>
  <si>
    <t>Transaksionet me pronarët e njësisë ekonomike të njohura direkt në kapital:</t>
  </si>
  <si>
    <t>Pozicioni financiar më 31 DHJETOR 2015</t>
  </si>
  <si>
    <t>Pozicioni financiar më 31 DHJETOR 2016</t>
  </si>
  <si>
    <t>PASQYRA E NDRYSHIMEVE TE KAPITALIT</t>
  </si>
  <si>
    <t>SEGMENT shpk</t>
  </si>
  <si>
    <t>L21916035A</t>
  </si>
  <si>
    <t>Aktivet Afatgjata Materiale  me vlere fillestare   2016</t>
  </si>
  <si>
    <t>Nr</t>
  </si>
  <si>
    <t>31 Dhjetor 2016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</si>
  <si>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</si>
  <si>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</si>
  <si>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</si>
  <si>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</si>
  <si>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</si>
  <si>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</si>
  <si>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</si>
  <si>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</si>
  <si>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</si>
  <si>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</si>
  <si>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</si>
  <si>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2016</t>
  </si>
  <si>
    <t>Emertimi</t>
  </si>
  <si>
    <t>Makineri,paisje,vegla</t>
  </si>
  <si>
    <t>Vlera Kontabel Neto e A.A.Materiale  2016</t>
  </si>
  <si>
    <t>Administratori</t>
  </si>
  <si>
    <t>Makina</t>
  </si>
  <si>
    <t>Data e Blerjes</t>
  </si>
  <si>
    <t>Vlera Historike</t>
  </si>
  <si>
    <t>Amortizimi</t>
  </si>
  <si>
    <t>Vlera e Mbetur</t>
  </si>
  <si>
    <t>Ford Fiesta</t>
  </si>
  <si>
    <t>Volkswagen Caddy</t>
  </si>
  <si>
    <t>Audi A3 1.6</t>
  </si>
  <si>
    <t xml:space="preserve">Ford Transit (ATP) </t>
  </si>
  <si>
    <t xml:space="preserve"> Volkswagen UP</t>
  </si>
  <si>
    <t>Totali</t>
  </si>
  <si>
    <r>
      <t>Lista e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Mjeteve te Transportit: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</si>
</sst>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_L_e_k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MS Sans Serif"/>
      <family val="2"/>
      <charset val="238"/>
    </font>
    <font>
      <b/>
      <sz val="11"/>
      <name val="Times New Roman"/>
      <family val="1"/>
    </font>
    <font>
      <sz val="9"/>
      <color theme="1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MS Sans Serif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</font>
    <font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.0500000000000007"/>
      <color indexed="8"/>
      <name val="Arial"/>
      <family val="2"/>
    </font>
    <font>
      <b/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164" fontId="22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3" fillId="0" borderId="0" xfId="2" applyNumberFormat="1" applyFont="1" applyFill="1" applyBorder="1" applyAlignment="1" applyProtection="1"/>
    <xf numFmtId="0" fontId="4" fillId="0" borderId="0" xfId="0" applyFont="1" applyBorder="1" applyAlignment="1">
      <alignment vertical="center"/>
    </xf>
    <xf numFmtId="3" fontId="4" fillId="0" borderId="1" xfId="2" applyNumberFormat="1" applyFont="1" applyFill="1" applyBorder="1" applyAlignment="1" applyProtection="1"/>
    <xf numFmtId="3" fontId="4" fillId="0" borderId="0" xfId="2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3" fontId="4" fillId="0" borderId="2" xfId="2" applyNumberFormat="1" applyFont="1" applyFill="1" applyBorder="1" applyAlignment="1" applyProtection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2" fillId="0" borderId="0" xfId="2" applyNumberFormat="1" applyFont="1" applyFill="1" applyBorder="1" applyAlignment="1" applyProtection="1"/>
    <xf numFmtId="0" fontId="3" fillId="0" borderId="0" xfId="0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3" fontId="2" fillId="0" borderId="0" xfId="3" applyNumberFormat="1" applyFont="1" applyFill="1" applyBorder="1" applyAlignment="1" applyProtection="1"/>
    <xf numFmtId="3" fontId="3" fillId="0" borderId="0" xfId="3" applyNumberFormat="1" applyFont="1" applyFill="1" applyBorder="1" applyAlignment="1" applyProtection="1"/>
    <xf numFmtId="0" fontId="2" fillId="0" borderId="0" xfId="0" applyFont="1" applyBorder="1" applyAlignment="1">
      <alignment wrapText="1"/>
    </xf>
    <xf numFmtId="3" fontId="4" fillId="0" borderId="1" xfId="3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4" fillId="0" borderId="0" xfId="3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0" fontId="2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/>
    <xf numFmtId="3" fontId="2" fillId="0" borderId="1" xfId="3" applyNumberFormat="1" applyFont="1" applyFill="1" applyBorder="1" applyAlignment="1" applyProtection="1"/>
    <xf numFmtId="165" fontId="2" fillId="0" borderId="0" xfId="3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vertical="center" wrapText="1"/>
    </xf>
    <xf numFmtId="3" fontId="14" fillId="0" borderId="1" xfId="2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center" wrapText="1"/>
    </xf>
    <xf numFmtId="3" fontId="14" fillId="0" borderId="0" xfId="2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6" fillId="0" borderId="0" xfId="0" applyFont="1" applyBorder="1" applyAlignment="1">
      <alignment horizontal="left"/>
    </xf>
    <xf numFmtId="0" fontId="17" fillId="0" borderId="0" xfId="0" applyFont="1"/>
    <xf numFmtId="0" fontId="17" fillId="0" borderId="0" xfId="4" applyNumberFormat="1" applyFont="1" applyFill="1" applyBorder="1" applyAlignment="1" applyProtection="1"/>
    <xf numFmtId="0" fontId="16" fillId="0" borderId="0" xfId="4" applyFont="1" applyBorder="1"/>
    <xf numFmtId="0" fontId="17" fillId="0" borderId="0" xfId="4" applyFont="1"/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4" applyFont="1"/>
    <xf numFmtId="0" fontId="16" fillId="0" borderId="4" xfId="4" applyFont="1" applyBorder="1" applyAlignment="1">
      <alignment horizontal="center"/>
    </xf>
    <xf numFmtId="0" fontId="16" fillId="0" borderId="5" xfId="4" applyFont="1" applyBorder="1" applyAlignment="1">
      <alignment horizontal="center"/>
    </xf>
    <xf numFmtId="14" fontId="16" fillId="0" borderId="7" xfId="4" applyNumberFormat="1" applyFont="1" applyBorder="1" applyAlignment="1">
      <alignment horizontal="center"/>
    </xf>
    <xf numFmtId="14" fontId="16" fillId="0" borderId="8" xfId="4" applyNumberFormat="1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21" fillId="0" borderId="10" xfId="4" applyFont="1" applyBorder="1"/>
    <xf numFmtId="0" fontId="17" fillId="0" borderId="10" xfId="4" applyFont="1" applyBorder="1" applyAlignment="1">
      <alignment horizontal="center"/>
    </xf>
    <xf numFmtId="3" fontId="21" fillId="0" borderId="10" xfId="5" applyNumberFormat="1" applyFont="1" applyBorder="1"/>
    <xf numFmtId="3" fontId="21" fillId="0" borderId="11" xfId="5" applyNumberFormat="1" applyFont="1" applyBorder="1"/>
    <xf numFmtId="0" fontId="17" fillId="0" borderId="12" xfId="4" applyFont="1" applyBorder="1" applyAlignment="1">
      <alignment horizontal="center"/>
    </xf>
    <xf numFmtId="0" fontId="21" fillId="0" borderId="0" xfId="4" applyFont="1" applyBorder="1"/>
    <xf numFmtId="0" fontId="17" fillId="0" borderId="13" xfId="4" applyFont="1" applyBorder="1" applyAlignment="1">
      <alignment horizontal="center"/>
    </xf>
    <xf numFmtId="3" fontId="21" fillId="0" borderId="13" xfId="5" applyNumberFormat="1" applyFont="1" applyBorder="1"/>
    <xf numFmtId="0" fontId="21" fillId="0" borderId="13" xfId="4" applyFont="1" applyBorder="1"/>
    <xf numFmtId="3" fontId="23" fillId="0" borderId="13" xfId="0" applyNumberFormat="1" applyFont="1" applyFill="1" applyBorder="1" applyAlignment="1" applyProtection="1"/>
    <xf numFmtId="0" fontId="17" fillId="0" borderId="14" xfId="4" applyFont="1" applyBorder="1" applyAlignment="1">
      <alignment horizontal="center"/>
    </xf>
    <xf numFmtId="0" fontId="21" fillId="0" borderId="15" xfId="4" applyFont="1" applyBorder="1"/>
    <xf numFmtId="0" fontId="17" fillId="0" borderId="15" xfId="4" applyFont="1" applyBorder="1" applyAlignment="1">
      <alignment horizontal="center"/>
    </xf>
    <xf numFmtId="3" fontId="21" fillId="0" borderId="15" xfId="5" applyNumberFormat="1" applyFont="1" applyBorder="1"/>
    <xf numFmtId="3" fontId="21" fillId="0" borderId="16" xfId="5" applyNumberFormat="1" applyFont="1" applyBorder="1"/>
    <xf numFmtId="0" fontId="16" fillId="0" borderId="17" xfId="4" applyFont="1" applyBorder="1" applyAlignment="1">
      <alignment vertical="center"/>
    </xf>
    <xf numFmtId="0" fontId="19" fillId="0" borderId="18" xfId="4" applyFont="1" applyBorder="1" applyAlignment="1">
      <alignment vertical="center"/>
    </xf>
    <xf numFmtId="0" fontId="19" fillId="0" borderId="18" xfId="4" applyFont="1" applyBorder="1" applyAlignment="1">
      <alignment horizontal="center" vertical="center"/>
    </xf>
    <xf numFmtId="3" fontId="19" fillId="0" borderId="19" xfId="5" applyNumberFormat="1" applyFont="1" applyBorder="1" applyAlignment="1">
      <alignment vertical="center"/>
    </xf>
    <xf numFmtId="3" fontId="23" fillId="0" borderId="0" xfId="0" applyNumberFormat="1" applyFont="1" applyFill="1" applyBorder="1" applyAlignment="1" applyProtection="1"/>
    <xf numFmtId="3" fontId="19" fillId="0" borderId="18" xfId="5" applyNumberFormat="1" applyFont="1" applyBorder="1" applyAlignment="1">
      <alignment vertical="center"/>
    </xf>
    <xf numFmtId="0" fontId="17" fillId="0" borderId="0" xfId="4" applyFont="1" applyBorder="1"/>
    <xf numFmtId="3" fontId="17" fillId="0" borderId="0" xfId="4" applyNumberFormat="1" applyFont="1" applyBorder="1"/>
    <xf numFmtId="3" fontId="24" fillId="0" borderId="0" xfId="5" applyNumberFormat="1" applyFont="1" applyFill="1" applyBorder="1"/>
    <xf numFmtId="0" fontId="16" fillId="0" borderId="21" xfId="4" applyFont="1" applyBorder="1" applyAlignment="1">
      <alignment horizontal="center" vertical="center"/>
    </xf>
    <xf numFmtId="0" fontId="16" fillId="0" borderId="21" xfId="4" applyFont="1" applyBorder="1" applyAlignment="1">
      <alignment horizontal="center"/>
    </xf>
    <xf numFmtId="0" fontId="16" fillId="0" borderId="22" xfId="4" applyFont="1" applyBorder="1" applyAlignment="1">
      <alignment horizontal="center" vertical="center"/>
    </xf>
    <xf numFmtId="14" fontId="25" fillId="0" borderId="13" xfId="0" applyNumberFormat="1" applyFont="1" applyBorder="1" applyAlignment="1">
      <alignment vertical="center"/>
    </xf>
    <xf numFmtId="0" fontId="16" fillId="0" borderId="13" xfId="4" applyFont="1" applyBorder="1" applyAlignment="1">
      <alignment vertical="center"/>
    </xf>
    <xf numFmtId="0" fontId="0" fillId="0" borderId="13" xfId="0" applyBorder="1"/>
    <xf numFmtId="0" fontId="16" fillId="0" borderId="21" xfId="4" applyFont="1" applyBorder="1" applyAlignment="1">
      <alignment vertical="center"/>
    </xf>
    <xf numFmtId="3" fontId="21" fillId="0" borderId="23" xfId="5" applyNumberFormat="1" applyFont="1" applyBorder="1"/>
    <xf numFmtId="0" fontId="0" fillId="0" borderId="25" xfId="0" applyBorder="1"/>
    <xf numFmtId="3" fontId="19" fillId="0" borderId="25" xfId="5" applyNumberFormat="1" applyFont="1" applyBorder="1" applyAlignment="1">
      <alignment vertical="center"/>
    </xf>
    <xf numFmtId="3" fontId="19" fillId="0" borderId="26" xfId="5" applyNumberFormat="1" applyFont="1" applyBorder="1" applyAlignment="1">
      <alignment vertical="center"/>
    </xf>
    <xf numFmtId="0" fontId="26" fillId="0" borderId="25" xfId="0" applyNumberFormat="1" applyFont="1" applyFill="1" applyBorder="1" applyAlignment="1" applyProtection="1">
      <alignment horizontal="left"/>
    </xf>
    <xf numFmtId="0" fontId="17" fillId="0" borderId="0" xfId="4" applyFont="1" applyBorder="1" applyAlignment="1">
      <alignment horizontal="center"/>
    </xf>
    <xf numFmtId="0" fontId="16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3" fontId="19" fillId="0" borderId="0" xfId="5" applyNumberFormat="1" applyFont="1" applyBorder="1" applyAlignment="1">
      <alignment vertical="center"/>
    </xf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Border="1"/>
    <xf numFmtId="0" fontId="16" fillId="0" borderId="20" xfId="4" applyFont="1" applyBorder="1" applyAlignment="1">
      <alignment vertical="center"/>
    </xf>
    <xf numFmtId="0" fontId="17" fillId="0" borderId="24" xfId="4" applyFont="1" applyBorder="1" applyAlignment="1">
      <alignment horizontal="center"/>
    </xf>
    <xf numFmtId="0" fontId="20" fillId="0" borderId="0" xfId="4" applyFont="1" applyAlignment="1">
      <alignment horizontal="center"/>
    </xf>
    <xf numFmtId="0" fontId="16" fillId="0" borderId="3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6">
    <cellStyle name="Comma" xfId="1" builtinId="3"/>
    <cellStyle name="Comma [0] 3" xfId="3"/>
    <cellStyle name="Comma 14" xfId="2"/>
    <cellStyle name="Comma_21.Aktivet Afatgjata Materiale  09 2" xfId="5"/>
    <cellStyle name="Normal" xfId="0" builtinId="0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Financiare%202016%20Segment%20f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QE1"/>
      <sheetName val="2015"/>
      <sheetName val="2016"/>
      <sheetName val="Bilanci"/>
      <sheetName val="Rezultati"/>
      <sheetName val="Cash Flow"/>
      <sheetName val="Kapitali"/>
      <sheetName val="note"/>
      <sheetName val="4"/>
      <sheetName val="5"/>
      <sheetName val="6"/>
      <sheetName val="6.1"/>
      <sheetName val="7"/>
      <sheetName val="8"/>
      <sheetName val="10"/>
      <sheetName val="B.2z"/>
      <sheetName val="11"/>
      <sheetName val="12"/>
      <sheetName val="13"/>
      <sheetName val="14"/>
      <sheetName val="C.1"/>
      <sheetName val="15"/>
      <sheetName val="C.2"/>
      <sheetName val="16"/>
      <sheetName val="17"/>
      <sheetName val="18"/>
      <sheetName val="19"/>
      <sheetName val="20"/>
      <sheetName val="Inventar Analitik"/>
    </sheetNames>
    <sheetDataSet>
      <sheetData sheetId="0"/>
      <sheetData sheetId="1"/>
      <sheetData sheetId="2"/>
      <sheetData sheetId="3">
        <row r="3">
          <cell r="E3">
            <v>7864705.4881926402</v>
          </cell>
          <cell r="F3">
            <v>2220870.6186139872</v>
          </cell>
          <cell r="G3">
            <v>2294166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F26" sqref="F26"/>
    </sheetView>
  </sheetViews>
  <sheetFormatPr defaultRowHeight="15"/>
  <cols>
    <col min="1" max="1" width="38.5703125" bestFit="1" customWidth="1"/>
    <col min="3" max="4" width="12.42578125" bestFit="1" customWidth="1"/>
  </cols>
  <sheetData>
    <row r="1" spans="1:4">
      <c r="A1" s="24" t="s">
        <v>32</v>
      </c>
    </row>
    <row r="2" spans="1:4">
      <c r="A2" s="23" t="s">
        <v>33</v>
      </c>
    </row>
    <row r="3" spans="1:4">
      <c r="A3" s="23" t="s">
        <v>34</v>
      </c>
    </row>
    <row r="4" spans="1:4">
      <c r="A4" s="1"/>
      <c r="B4" s="2" t="s">
        <v>0</v>
      </c>
      <c r="C4" s="3" t="s">
        <v>1</v>
      </c>
      <c r="D4" s="3" t="s">
        <v>2</v>
      </c>
    </row>
    <row r="5" spans="1:4">
      <c r="A5" s="4" t="s">
        <v>3</v>
      </c>
      <c r="B5" s="5"/>
      <c r="C5" s="5"/>
      <c r="D5" s="6"/>
    </row>
    <row r="6" spans="1:4">
      <c r="A6" s="7" t="s">
        <v>4</v>
      </c>
      <c r="B6" s="2">
        <v>4</v>
      </c>
      <c r="C6" s="8">
        <v>7864705.4881926402</v>
      </c>
      <c r="D6" s="8">
        <v>2220870.6186139872</v>
      </c>
    </row>
    <row r="7" spans="1:4">
      <c r="A7" s="1" t="s">
        <v>5</v>
      </c>
      <c r="B7" s="2">
        <v>5</v>
      </c>
      <c r="C7" s="8">
        <v>132470922.81814587</v>
      </c>
      <c r="D7" s="8">
        <v>129467203.78810221</v>
      </c>
    </row>
    <row r="8" spans="1:4">
      <c r="A8" s="7" t="s">
        <v>6</v>
      </c>
      <c r="B8" s="2">
        <v>6</v>
      </c>
      <c r="C8" s="8">
        <v>66772130.162349954</v>
      </c>
      <c r="D8" s="8">
        <v>55671564.146112934</v>
      </c>
    </row>
    <row r="9" spans="1:4">
      <c r="A9" s="7" t="s">
        <v>7</v>
      </c>
      <c r="B9" s="2">
        <v>7</v>
      </c>
      <c r="C9" s="8">
        <v>5847811.2191837896</v>
      </c>
      <c r="D9" s="8">
        <v>1158313.2871399014</v>
      </c>
    </row>
    <row r="10" spans="1:4">
      <c r="A10" s="1" t="s">
        <v>8</v>
      </c>
      <c r="B10" s="2"/>
      <c r="C10" s="8"/>
      <c r="D10" s="8">
        <v>0</v>
      </c>
    </row>
    <row r="11" spans="1:4">
      <c r="A11" s="9" t="s">
        <v>9</v>
      </c>
      <c r="B11" s="2"/>
      <c r="C11" s="10">
        <f>SUM(C6:C9)</f>
        <v>212955569.68787229</v>
      </c>
      <c r="D11" s="10">
        <f>SUM(D6:D9)</f>
        <v>188517951.83996904</v>
      </c>
    </row>
    <row r="12" spans="1:4">
      <c r="A12" s="9"/>
      <c r="B12" s="2"/>
      <c r="C12" s="11"/>
      <c r="D12" s="11"/>
    </row>
    <row r="13" spans="1:4">
      <c r="A13" s="7" t="s">
        <v>10</v>
      </c>
      <c r="B13" s="2">
        <v>8</v>
      </c>
      <c r="C13" s="8">
        <v>35402253.046526492</v>
      </c>
      <c r="D13" s="8">
        <v>32527948.836526498</v>
      </c>
    </row>
    <row r="14" spans="1:4">
      <c r="A14" s="9" t="s">
        <v>11</v>
      </c>
      <c r="B14" s="12"/>
      <c r="C14" s="13">
        <f t="shared" ref="C14:D14" si="0">SUM(C13:C13)</f>
        <v>35402253.046526492</v>
      </c>
      <c r="D14" s="13">
        <f t="shared" si="0"/>
        <v>32527948.836526498</v>
      </c>
    </row>
    <row r="15" spans="1:4">
      <c r="A15" s="14" t="s">
        <v>12</v>
      </c>
      <c r="B15" s="2"/>
      <c r="C15" s="10">
        <f>C14+C11</f>
        <v>248357822.73439878</v>
      </c>
      <c r="D15" s="10">
        <f t="shared" ref="D15" si="1">D14+D11</f>
        <v>221045900.67649555</v>
      </c>
    </row>
    <row r="16" spans="1:4">
      <c r="A16" s="15"/>
      <c r="B16" s="2"/>
      <c r="C16" s="16"/>
      <c r="D16" s="16"/>
    </row>
    <row r="17" spans="1:4">
      <c r="A17" s="15"/>
      <c r="B17" s="17"/>
      <c r="C17" s="18"/>
      <c r="D17" s="18"/>
    </row>
    <row r="18" spans="1:4">
      <c r="A18" s="14" t="s">
        <v>13</v>
      </c>
      <c r="B18" s="17"/>
      <c r="C18" s="18"/>
      <c r="D18" s="18"/>
    </row>
    <row r="19" spans="1:4">
      <c r="A19" s="7" t="s">
        <v>14</v>
      </c>
      <c r="B19" s="2">
        <v>9</v>
      </c>
      <c r="C19" s="8">
        <v>7519726.4971256014</v>
      </c>
      <c r="D19" s="8">
        <v>0</v>
      </c>
    </row>
    <row r="20" spans="1:4">
      <c r="A20" s="7" t="s">
        <v>15</v>
      </c>
      <c r="B20" s="2">
        <v>10</v>
      </c>
      <c r="C20" s="8">
        <v>86097903.704654098</v>
      </c>
      <c r="D20" s="8">
        <v>63692013.245302185</v>
      </c>
    </row>
    <row r="21" spans="1:4">
      <c r="A21" s="19" t="s">
        <v>16</v>
      </c>
      <c r="B21" s="2"/>
      <c r="C21" s="8">
        <v>2329109</v>
      </c>
      <c r="D21" s="8">
        <v>1971321</v>
      </c>
    </row>
    <row r="22" spans="1:4">
      <c r="A22" s="7" t="s">
        <v>17</v>
      </c>
      <c r="B22" s="2">
        <v>11</v>
      </c>
      <c r="C22" s="8">
        <v>2067123.5639273189</v>
      </c>
      <c r="D22" s="8">
        <v>9992882.4752579443</v>
      </c>
    </row>
    <row r="23" spans="1:4">
      <c r="A23" s="7" t="s">
        <v>18</v>
      </c>
      <c r="B23" s="2">
        <v>12</v>
      </c>
      <c r="C23" s="8">
        <v>27850412.01396</v>
      </c>
      <c r="D23" s="8">
        <v>51728069.093959995</v>
      </c>
    </row>
    <row r="24" spans="1:4">
      <c r="A24" s="9" t="s">
        <v>19</v>
      </c>
      <c r="B24" s="2"/>
      <c r="C24" s="10">
        <f>SUM(C19:C23)</f>
        <v>125864274.77966702</v>
      </c>
      <c r="D24" s="10">
        <f t="shared" ref="D24" si="2">SUM(D19:D23)</f>
        <v>127384285.81452012</v>
      </c>
    </row>
    <row r="25" spans="1:4">
      <c r="A25" s="9"/>
      <c r="B25" s="2"/>
      <c r="C25" s="11"/>
      <c r="D25" s="11"/>
    </row>
    <row r="26" spans="1:4">
      <c r="A26" s="7" t="s">
        <v>14</v>
      </c>
      <c r="B26" s="2">
        <v>13</v>
      </c>
      <c r="C26" s="8">
        <v>22198949.763243999</v>
      </c>
      <c r="D26" s="8">
        <v>8723447.9959000014</v>
      </c>
    </row>
    <row r="27" spans="1:4">
      <c r="A27" s="7" t="s">
        <v>20</v>
      </c>
      <c r="B27" s="2">
        <v>14</v>
      </c>
      <c r="C27" s="8">
        <v>67663195.430000007</v>
      </c>
      <c r="D27" s="8">
        <v>67722464.92050001</v>
      </c>
    </row>
    <row r="28" spans="1:4">
      <c r="A28" s="9" t="s">
        <v>21</v>
      </c>
      <c r="B28" s="2"/>
      <c r="C28" s="10">
        <f t="shared" ref="C28:D28" si="3">SUM(C26:C27)</f>
        <v>89862145.19324401</v>
      </c>
      <c r="D28" s="10">
        <f t="shared" si="3"/>
        <v>76445912.916400015</v>
      </c>
    </row>
    <row r="29" spans="1:4">
      <c r="A29" s="20" t="s">
        <v>22</v>
      </c>
      <c r="B29" s="2"/>
      <c r="C29" s="10">
        <f t="shared" ref="C29:D29" si="4">C24+C28</f>
        <v>215726419.97291103</v>
      </c>
      <c r="D29" s="10">
        <f t="shared" si="4"/>
        <v>203830198.73092014</v>
      </c>
    </row>
    <row r="30" spans="1:4">
      <c r="A30" s="20"/>
      <c r="B30" s="2"/>
      <c r="C30" s="11"/>
      <c r="D30" s="11"/>
    </row>
    <row r="31" spans="1:4">
      <c r="A31" s="14" t="s">
        <v>23</v>
      </c>
      <c r="B31" s="2"/>
      <c r="C31" s="16"/>
      <c r="D31" s="16"/>
    </row>
    <row r="32" spans="1:4">
      <c r="A32" s="21" t="s">
        <v>24</v>
      </c>
      <c r="B32" s="2"/>
      <c r="C32" s="8">
        <v>10000000</v>
      </c>
      <c r="D32" s="8">
        <v>10000000</v>
      </c>
    </row>
    <row r="33" spans="1:4">
      <c r="A33" s="21" t="s">
        <v>25</v>
      </c>
      <c r="B33" s="2"/>
      <c r="C33" s="8">
        <v>7215700.9879566999</v>
      </c>
      <c r="D33" s="8">
        <v>2205041.7233100999</v>
      </c>
    </row>
    <row r="34" spans="1:4">
      <c r="A34" s="21" t="s">
        <v>26</v>
      </c>
      <c r="B34" s="2"/>
      <c r="C34" s="8">
        <v>15415701.6735726</v>
      </c>
      <c r="D34" s="8">
        <v>5010659.0802248968</v>
      </c>
    </row>
    <row r="35" spans="1:4">
      <c r="A35" s="20" t="s">
        <v>27</v>
      </c>
      <c r="B35" s="2"/>
      <c r="C35" s="13">
        <f>SUM(C32:C34)</f>
        <v>32631402.661529299</v>
      </c>
      <c r="D35" s="13">
        <f>SUM(D32:D34)</f>
        <v>17215700.803534996</v>
      </c>
    </row>
    <row r="36" spans="1:4">
      <c r="A36" s="20" t="s">
        <v>28</v>
      </c>
      <c r="B36" s="2"/>
      <c r="C36" s="10">
        <f>C29+C35</f>
        <v>248357822.63444033</v>
      </c>
      <c r="D36" s="10">
        <f>D29+D35</f>
        <v>221045899.53445512</v>
      </c>
    </row>
    <row r="37" spans="1:4">
      <c r="A37" s="1"/>
      <c r="B37" s="12"/>
      <c r="C37" s="12"/>
      <c r="D37" s="12"/>
    </row>
    <row r="38" spans="1:4">
      <c r="A38" s="1"/>
      <c r="B38" s="12"/>
      <c r="C38" s="22"/>
      <c r="D38" s="22"/>
    </row>
    <row r="39" spans="1:4">
      <c r="A39" s="1"/>
      <c r="B39" s="22"/>
      <c r="C39" s="12"/>
      <c r="D39" s="12"/>
    </row>
    <row r="40" spans="1:4">
      <c r="A40" s="1" t="s">
        <v>29</v>
      </c>
      <c r="B40" s="12"/>
      <c r="C40" s="12"/>
      <c r="D40" s="12"/>
    </row>
    <row r="41" spans="1:4">
      <c r="A41" s="1" t="s">
        <v>30</v>
      </c>
      <c r="B41" s="12"/>
      <c r="C41" s="12"/>
      <c r="D41" s="12"/>
    </row>
    <row r="42" spans="1:4">
      <c r="A42" s="1" t="s">
        <v>31</v>
      </c>
      <c r="B42" s="12"/>
      <c r="C42" s="12"/>
      <c r="D42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39" sqref="B39"/>
    </sheetView>
  </sheetViews>
  <sheetFormatPr defaultRowHeight="15"/>
  <cols>
    <col min="1" max="1" width="54.5703125" customWidth="1"/>
    <col min="2" max="2" width="8.140625" bestFit="1" customWidth="1"/>
    <col min="3" max="3" width="11.5703125" bestFit="1" customWidth="1"/>
    <col min="4" max="4" width="10.85546875" bestFit="1" customWidth="1"/>
  </cols>
  <sheetData>
    <row r="1" spans="1:4">
      <c r="A1" s="24" t="s">
        <v>32</v>
      </c>
    </row>
    <row r="2" spans="1:4">
      <c r="A2" s="23" t="s">
        <v>53</v>
      </c>
    </row>
    <row r="3" spans="1:4">
      <c r="A3" s="23" t="s">
        <v>54</v>
      </c>
    </row>
    <row r="4" spans="1:4">
      <c r="A4" s="15"/>
      <c r="B4" s="2" t="s">
        <v>0</v>
      </c>
      <c r="C4" s="43">
        <v>2016</v>
      </c>
      <c r="D4" s="43">
        <v>2015</v>
      </c>
    </row>
    <row r="5" spans="1:4">
      <c r="A5" s="21" t="s">
        <v>35</v>
      </c>
      <c r="B5" s="26">
        <v>15</v>
      </c>
      <c r="C5" s="27">
        <v>252698522.53569999</v>
      </c>
      <c r="D5" s="27">
        <v>117296927.05173002</v>
      </c>
    </row>
    <row r="6" spans="1:4">
      <c r="A6" s="21" t="s">
        <v>36</v>
      </c>
      <c r="B6" s="26">
        <v>15</v>
      </c>
      <c r="C6" s="27">
        <v>11191486.0086</v>
      </c>
      <c r="D6" s="27">
        <v>5326191.7201713007</v>
      </c>
    </row>
    <row r="7" spans="1:4">
      <c r="A7" s="7" t="s">
        <v>37</v>
      </c>
      <c r="B7" s="26">
        <v>16</v>
      </c>
      <c r="C7" s="27">
        <v>-217619667.56643066</v>
      </c>
      <c r="D7" s="27">
        <v>-95161329.0210118</v>
      </c>
    </row>
    <row r="8" spans="1:4">
      <c r="A8" s="7" t="s">
        <v>38</v>
      </c>
      <c r="B8" s="26">
        <v>17</v>
      </c>
      <c r="C8" s="28">
        <v>-15875917</v>
      </c>
      <c r="D8" s="27">
        <v>-12805342</v>
      </c>
    </row>
    <row r="9" spans="1:4">
      <c r="A9" s="7" t="s">
        <v>39</v>
      </c>
      <c r="B9" s="26">
        <v>8</v>
      </c>
      <c r="C9" s="27">
        <v>-1787523.0085999998</v>
      </c>
      <c r="D9" s="27">
        <v>-1642508.98</v>
      </c>
    </row>
    <row r="10" spans="1:4">
      <c r="A10" s="7" t="s">
        <v>40</v>
      </c>
      <c r="B10" s="26">
        <v>18</v>
      </c>
      <c r="C10" s="27">
        <v>-9296202.7459493</v>
      </c>
      <c r="D10" s="27">
        <v>-6399845.1861425797</v>
      </c>
    </row>
    <row r="11" spans="1:4">
      <c r="A11" s="29" t="s">
        <v>41</v>
      </c>
      <c r="B11" s="26"/>
      <c r="C11" s="27">
        <v>0</v>
      </c>
      <c r="D11" s="27">
        <v>0</v>
      </c>
    </row>
    <row r="12" spans="1:4">
      <c r="A12" s="7" t="s">
        <v>42</v>
      </c>
      <c r="B12" s="26">
        <v>19</v>
      </c>
      <c r="C12" s="27">
        <v>-1159765.6661759999</v>
      </c>
      <c r="D12" s="27">
        <v>-695444</v>
      </c>
    </row>
    <row r="13" spans="1:4">
      <c r="A13" s="9" t="s">
        <v>43</v>
      </c>
      <c r="B13" s="26"/>
      <c r="C13" s="30">
        <f>SUM(C5:C12)</f>
        <v>18150932.557144031</v>
      </c>
      <c r="D13" s="30">
        <f t="shared" ref="D13" si="0">SUM(D5:D12)</f>
        <v>5918649.5847469447</v>
      </c>
    </row>
    <row r="14" spans="1:4">
      <c r="A14" s="1"/>
      <c r="B14" s="12"/>
      <c r="C14" s="31"/>
      <c r="D14" s="31"/>
    </row>
    <row r="15" spans="1:4">
      <c r="A15" s="9"/>
      <c r="B15" s="26"/>
      <c r="C15" s="32"/>
      <c r="D15" s="32"/>
    </row>
    <row r="16" spans="1:4">
      <c r="A16" s="7" t="s">
        <v>44</v>
      </c>
      <c r="B16" s="26">
        <v>20</v>
      </c>
      <c r="C16" s="27">
        <v>-2735230.8835716271</v>
      </c>
      <c r="D16" s="33">
        <v>-907990.85192204104</v>
      </c>
    </row>
    <row r="17" spans="1:4">
      <c r="A17" s="9" t="s">
        <v>26</v>
      </c>
      <c r="B17" s="34"/>
      <c r="C17" s="30">
        <f>SUM(C13:C16)</f>
        <v>15415701.673572404</v>
      </c>
      <c r="D17" s="30">
        <f>SUM(D13:D16)</f>
        <v>5010658.7328249039</v>
      </c>
    </row>
    <row r="18" spans="1:4">
      <c r="A18" s="1"/>
      <c r="B18" s="25"/>
      <c r="C18" s="25"/>
      <c r="D18" s="35"/>
    </row>
    <row r="19" spans="1:4">
      <c r="A19" s="36" t="s">
        <v>45</v>
      </c>
      <c r="B19" s="25"/>
      <c r="C19" s="25"/>
      <c r="D19" s="35"/>
    </row>
    <row r="20" spans="1:4">
      <c r="A20" s="1" t="s">
        <v>46</v>
      </c>
      <c r="B20" s="25"/>
      <c r="C20" s="37">
        <v>0</v>
      </c>
      <c r="D20" s="37">
        <v>0</v>
      </c>
    </row>
    <row r="21" spans="1:4">
      <c r="A21" s="1" t="s">
        <v>47</v>
      </c>
      <c r="B21" s="25"/>
      <c r="C21" s="37">
        <v>0</v>
      </c>
      <c r="D21" s="37">
        <v>0</v>
      </c>
    </row>
    <row r="22" spans="1:4">
      <c r="A22" s="36" t="s">
        <v>48</v>
      </c>
      <c r="B22" s="35"/>
      <c r="C22" s="38">
        <f>SUM(C20:C21)</f>
        <v>0</v>
      </c>
      <c r="D22" s="38">
        <f t="shared" ref="D22" si="1">SUM(D20:D21)</f>
        <v>0</v>
      </c>
    </row>
    <row r="23" spans="1:4">
      <c r="A23" s="36"/>
      <c r="B23" s="35"/>
      <c r="C23" s="38"/>
      <c r="D23" s="38"/>
    </row>
    <row r="24" spans="1:4">
      <c r="A24" s="36" t="s">
        <v>49</v>
      </c>
      <c r="B24" s="35"/>
      <c r="C24" s="39">
        <f>C22+C17</f>
        <v>15415701.673572404</v>
      </c>
      <c r="D24" s="39">
        <f t="shared" ref="D24" si="2">D22+D17</f>
        <v>5010658.7328249039</v>
      </c>
    </row>
    <row r="25" spans="1:4">
      <c r="A25" s="1"/>
      <c r="B25" s="25"/>
      <c r="C25" s="37"/>
      <c r="D25" s="38"/>
    </row>
    <row r="26" spans="1:4">
      <c r="A26" s="36" t="s">
        <v>50</v>
      </c>
      <c r="B26" s="25"/>
      <c r="C26" s="37"/>
      <c r="D26" s="38"/>
    </row>
    <row r="27" spans="1:4">
      <c r="A27" s="1" t="s">
        <v>51</v>
      </c>
      <c r="B27" s="25"/>
      <c r="C27" s="40">
        <f>C24</f>
        <v>15415701.673572404</v>
      </c>
      <c r="D27" s="40">
        <f t="shared" ref="D27" si="3">D24</f>
        <v>5010658.7328249039</v>
      </c>
    </row>
    <row r="28" spans="1:4">
      <c r="A28" s="1" t="s">
        <v>52</v>
      </c>
      <c r="B28" s="25"/>
      <c r="C28" s="37">
        <v>0</v>
      </c>
      <c r="D28" s="37">
        <v>0</v>
      </c>
    </row>
    <row r="29" spans="1:4">
      <c r="A29" s="1"/>
      <c r="B29" s="25"/>
      <c r="C29" s="25"/>
      <c r="D29" s="35"/>
    </row>
    <row r="30" spans="1:4">
      <c r="A30" s="1"/>
      <c r="B30" s="25"/>
      <c r="C30" s="25"/>
      <c r="D30" s="35"/>
    </row>
    <row r="31" spans="1:4">
      <c r="A31" s="41" t="s">
        <v>29</v>
      </c>
      <c r="B31" s="12"/>
      <c r="C31" s="12"/>
      <c r="D31" s="42"/>
    </row>
    <row r="32" spans="1:4">
      <c r="A32" s="41" t="s">
        <v>30</v>
      </c>
      <c r="B32" s="12"/>
      <c r="C32" s="12"/>
      <c r="D32" s="1"/>
    </row>
    <row r="33" spans="1:4">
      <c r="A33" s="41" t="s">
        <v>31</v>
      </c>
      <c r="B33" s="12"/>
      <c r="C33" s="12"/>
      <c r="D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>
      <selection activeCell="A14" sqref="A14"/>
    </sheetView>
  </sheetViews>
  <sheetFormatPr defaultRowHeight="15"/>
  <cols>
    <col min="1" max="1" width="69.7109375" customWidth="1"/>
    <col min="2" max="3" width="11.5703125" bestFit="1" customWidth="1"/>
  </cols>
  <sheetData>
    <row r="1" spans="1:3">
      <c r="A1" s="24" t="s">
        <v>32</v>
      </c>
    </row>
    <row r="2" spans="1:3">
      <c r="A2" s="23" t="s">
        <v>72</v>
      </c>
    </row>
    <row r="3" spans="1:3">
      <c r="A3" s="23" t="s">
        <v>54</v>
      </c>
    </row>
    <row r="4" spans="1:3">
      <c r="A4" s="1"/>
      <c r="B4" s="43">
        <v>2016</v>
      </c>
      <c r="C4" s="43">
        <v>2015</v>
      </c>
    </row>
    <row r="5" spans="1:3">
      <c r="A5" s="1" t="s">
        <v>55</v>
      </c>
      <c r="B5" s="27">
        <v>287137852.98139656</v>
      </c>
      <c r="C5" s="27">
        <v>108253774.03825778</v>
      </c>
    </row>
    <row r="6" spans="1:3">
      <c r="A6" s="1" t="s">
        <v>56</v>
      </c>
      <c r="B6" s="27">
        <v>-294094295.17971987</v>
      </c>
      <c r="C6" s="27">
        <v>-110932947.54696216</v>
      </c>
    </row>
    <row r="7" spans="1:3">
      <c r="A7" s="1" t="s">
        <v>57</v>
      </c>
      <c r="B7" s="27">
        <v>-59269.490500003099</v>
      </c>
      <c r="C7" s="27">
        <v>0</v>
      </c>
    </row>
    <row r="8" spans="1:3">
      <c r="A8" s="36" t="s">
        <v>58</v>
      </c>
      <c r="B8" s="30">
        <f>SUM(B5:B7)</f>
        <v>-7015711.6888233125</v>
      </c>
      <c r="C8" s="30">
        <f t="shared" ref="C8" si="0">SUM(C5:C7)</f>
        <v>-2679173.5087043792</v>
      </c>
    </row>
    <row r="9" spans="1:3">
      <c r="A9" s="1" t="s">
        <v>59</v>
      </c>
      <c r="B9" s="27">
        <v>-1159765.6661759999</v>
      </c>
      <c r="C9" s="27">
        <v>-695444</v>
      </c>
    </row>
    <row r="10" spans="1:3">
      <c r="A10" s="1" t="s">
        <v>60</v>
      </c>
      <c r="B10" s="27">
        <v>-1818405.8835716271</v>
      </c>
      <c r="C10" s="27">
        <v>-585364.85192204104</v>
      </c>
    </row>
    <row r="11" spans="1:3">
      <c r="A11" s="36" t="s">
        <v>61</v>
      </c>
      <c r="B11" s="30">
        <f>SUM(B8:B10)</f>
        <v>-9993883.2385709397</v>
      </c>
      <c r="C11" s="30">
        <f t="shared" ref="C11" si="1">SUM(C8:C10)</f>
        <v>-3959982.36062642</v>
      </c>
    </row>
    <row r="12" spans="1:3">
      <c r="A12" s="44"/>
      <c r="B12" s="27"/>
      <c r="C12" s="27"/>
    </row>
    <row r="13" spans="1:3">
      <c r="A13" s="44"/>
      <c r="B13" s="27"/>
      <c r="C13" s="27"/>
    </row>
    <row r="14" spans="1:3">
      <c r="A14" s="1" t="s">
        <v>62</v>
      </c>
      <c r="B14" s="27">
        <v>-4661827.2185999937</v>
      </c>
      <c r="C14" s="27">
        <v>-5695383.8165264986</v>
      </c>
    </row>
    <row r="15" spans="1:3">
      <c r="A15" s="36" t="s">
        <v>63</v>
      </c>
      <c r="B15" s="30">
        <f>SUM(B14)</f>
        <v>-4661827.2185999937</v>
      </c>
      <c r="C15" s="30">
        <f t="shared" ref="C15" si="2">SUM(C14)</f>
        <v>-5695383.8165264986</v>
      </c>
    </row>
    <row r="16" spans="1:3">
      <c r="A16" s="44"/>
      <c r="B16" s="27"/>
      <c r="C16" s="27"/>
    </row>
    <row r="17" spans="1:3">
      <c r="A17" s="44"/>
      <c r="B17" s="27"/>
      <c r="C17" s="27"/>
    </row>
    <row r="18" spans="1:3">
      <c r="A18" s="1" t="s">
        <v>64</v>
      </c>
      <c r="B18" s="42"/>
      <c r="C18" s="42">
        <v>0</v>
      </c>
    </row>
    <row r="19" spans="1:3">
      <c r="A19" s="1" t="s">
        <v>65</v>
      </c>
      <c r="B19" s="27">
        <v>20995228.264469597</v>
      </c>
      <c r="C19" s="27">
        <v>8703558.6264000237</v>
      </c>
    </row>
    <row r="20" spans="1:3">
      <c r="A20" s="1" t="s">
        <v>66</v>
      </c>
      <c r="B20" s="27">
        <v>0</v>
      </c>
      <c r="C20" s="27">
        <v>0</v>
      </c>
    </row>
    <row r="21" spans="1:3">
      <c r="A21" s="36" t="s">
        <v>67</v>
      </c>
      <c r="B21" s="30">
        <f>SUM(B18:B20)</f>
        <v>20995228.264469597</v>
      </c>
      <c r="C21" s="30">
        <f t="shared" ref="C21" si="3">SUM(C18:C20)</f>
        <v>8703558.6264000237</v>
      </c>
    </row>
    <row r="22" spans="1:3">
      <c r="A22" s="36" t="s">
        <v>68</v>
      </c>
      <c r="B22" s="30">
        <f t="shared" ref="B22:C22" si="4">B11+B15+B21</f>
        <v>6339517.807298664</v>
      </c>
      <c r="C22" s="30">
        <f t="shared" si="4"/>
        <v>-951807.55075289495</v>
      </c>
    </row>
    <row r="23" spans="1:3">
      <c r="A23" s="36"/>
      <c r="B23" s="32"/>
      <c r="C23" s="32"/>
    </row>
    <row r="24" spans="1:3">
      <c r="A24" s="36"/>
      <c r="B24" s="42"/>
      <c r="C24" s="42"/>
    </row>
    <row r="25" spans="1:3">
      <c r="A25" s="36" t="s">
        <v>69</v>
      </c>
      <c r="B25" s="30">
        <f>C27</f>
        <v>2220870.6186139872</v>
      </c>
      <c r="C25" s="30">
        <f>[1]Bilanci!G3</f>
        <v>2294166</v>
      </c>
    </row>
    <row r="26" spans="1:3">
      <c r="A26" s="1" t="s">
        <v>70</v>
      </c>
      <c r="B26" s="45">
        <v>-695683.32872910029</v>
      </c>
      <c r="C26" s="45">
        <v>878514.82645709999</v>
      </c>
    </row>
    <row r="27" spans="1:3">
      <c r="A27" s="36" t="s">
        <v>71</v>
      </c>
      <c r="B27" s="30">
        <f>[1]Bilanci!E3</f>
        <v>7864705.4881926402</v>
      </c>
      <c r="C27" s="30">
        <f>[1]Bilanci!F3</f>
        <v>2220870.6186139872</v>
      </c>
    </row>
    <row r="28" spans="1:3">
      <c r="A28" s="1"/>
      <c r="B28" s="1"/>
      <c r="C28" s="1"/>
    </row>
    <row r="29" spans="1:3">
      <c r="A29" s="1"/>
      <c r="B29" s="1"/>
      <c r="C29" s="46"/>
    </row>
    <row r="30" spans="1:3">
      <c r="A30" s="1"/>
      <c r="B30" s="1"/>
      <c r="C30" s="42"/>
    </row>
    <row r="31" spans="1:3">
      <c r="A31" s="1" t="s">
        <v>29</v>
      </c>
      <c r="B31" s="1"/>
      <c r="C31" s="12"/>
    </row>
    <row r="32" spans="1:3">
      <c r="A32" s="1" t="s">
        <v>30</v>
      </c>
      <c r="B32" s="1"/>
      <c r="C32" s="12"/>
    </row>
    <row r="33" spans="1:3">
      <c r="A33" s="1" t="s">
        <v>31</v>
      </c>
      <c r="B33" s="1"/>
      <c r="C33" s="12"/>
    </row>
    <row r="34" spans="1:3">
      <c r="A34" s="1"/>
      <c r="B34" s="1"/>
      <c r="C34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opLeftCell="A4" workbookViewId="0">
      <selection activeCell="A21" sqref="A21"/>
    </sheetView>
  </sheetViews>
  <sheetFormatPr defaultRowHeight="15"/>
  <cols>
    <col min="1" max="1" width="61.42578125" customWidth="1"/>
    <col min="2" max="2" width="11" customWidth="1"/>
    <col min="4" max="4" width="8.85546875" bestFit="1" customWidth="1"/>
    <col min="5" max="6" width="9.85546875" bestFit="1" customWidth="1"/>
  </cols>
  <sheetData>
    <row r="1" spans="1:6">
      <c r="A1" s="24" t="s">
        <v>32</v>
      </c>
    </row>
    <row r="2" spans="1:6">
      <c r="A2" s="23" t="s">
        <v>83</v>
      </c>
    </row>
    <row r="3" spans="1:6">
      <c r="A3" s="23" t="s">
        <v>54</v>
      </c>
    </row>
    <row r="4" spans="1:6" ht="38.25">
      <c r="A4" s="47"/>
      <c r="B4" s="48" t="s">
        <v>24</v>
      </c>
      <c r="C4" s="48" t="s">
        <v>73</v>
      </c>
      <c r="D4" s="48" t="s">
        <v>25</v>
      </c>
      <c r="E4" s="48" t="s">
        <v>26</v>
      </c>
      <c r="F4" s="48" t="s">
        <v>74</v>
      </c>
    </row>
    <row r="5" spans="1:6">
      <c r="A5" s="49" t="s">
        <v>77</v>
      </c>
      <c r="B5" s="50">
        <v>10000000</v>
      </c>
      <c r="C5" s="50">
        <v>0</v>
      </c>
      <c r="D5" s="50">
        <v>206322</v>
      </c>
      <c r="E5" s="50">
        <v>1998720.45</v>
      </c>
      <c r="F5" s="50">
        <v>12205042.449999999</v>
      </c>
    </row>
    <row r="6" spans="1:6">
      <c r="A6" s="55" t="s">
        <v>78</v>
      </c>
      <c r="B6" s="56"/>
      <c r="C6" s="56"/>
      <c r="D6" s="56"/>
      <c r="E6" s="56"/>
      <c r="F6" s="56"/>
    </row>
    <row r="7" spans="1:6">
      <c r="A7" s="51" t="s">
        <v>75</v>
      </c>
      <c r="B7" s="52"/>
      <c r="C7" s="52"/>
      <c r="D7" s="54"/>
      <c r="E7" s="53">
        <v>5010658.7328249039</v>
      </c>
      <c r="F7" s="56">
        <v>5010658.7328249039</v>
      </c>
    </row>
    <row r="8" spans="1:6">
      <c r="A8" s="51" t="s">
        <v>79</v>
      </c>
      <c r="B8" s="52"/>
      <c r="C8" s="52"/>
      <c r="D8" s="53">
        <v>1998720.45</v>
      </c>
      <c r="E8" s="53">
        <v>-1998720.45</v>
      </c>
      <c r="F8" s="56">
        <v>0</v>
      </c>
    </row>
    <row r="9" spans="1:6" ht="16.5" customHeight="1">
      <c r="A9" s="57" t="s">
        <v>80</v>
      </c>
      <c r="B9" s="52"/>
      <c r="C9" s="52"/>
      <c r="D9" s="53"/>
      <c r="E9" s="53"/>
      <c r="F9" s="56"/>
    </row>
    <row r="10" spans="1:6">
      <c r="A10" s="51" t="s">
        <v>76</v>
      </c>
      <c r="B10" s="52"/>
      <c r="C10" s="52"/>
      <c r="D10" s="52"/>
      <c r="E10" s="52"/>
      <c r="F10" s="56">
        <v>0</v>
      </c>
    </row>
    <row r="11" spans="1:6">
      <c r="A11" s="49" t="s">
        <v>81</v>
      </c>
      <c r="B11" s="50">
        <v>10000000</v>
      </c>
      <c r="C11" s="50">
        <v>0</v>
      </c>
      <c r="D11" s="50">
        <v>2205042.4500000002</v>
      </c>
      <c r="E11" s="50">
        <v>5010658.7328249039</v>
      </c>
      <c r="F11" s="50">
        <v>17215701.182824902</v>
      </c>
    </row>
    <row r="12" spans="1:6">
      <c r="A12" s="57" t="s">
        <v>78</v>
      </c>
      <c r="B12" s="52"/>
      <c r="C12" s="52"/>
      <c r="D12" s="53"/>
      <c r="E12" s="53"/>
      <c r="F12" s="56"/>
    </row>
    <row r="13" spans="1:6">
      <c r="A13" s="51" t="s">
        <v>75</v>
      </c>
      <c r="B13" s="52"/>
      <c r="C13" s="52"/>
      <c r="D13" s="53"/>
      <c r="E13" s="53">
        <v>15415702.673572553</v>
      </c>
      <c r="F13" s="56">
        <v>15415702.673572553</v>
      </c>
    </row>
    <row r="14" spans="1:6">
      <c r="A14" s="51" t="s">
        <v>79</v>
      </c>
      <c r="B14" s="52"/>
      <c r="C14" s="52"/>
      <c r="D14" s="53">
        <v>5010658.7328249039</v>
      </c>
      <c r="E14" s="53">
        <v>-5010658.7328249002</v>
      </c>
      <c r="F14" s="56">
        <v>0</v>
      </c>
    </row>
    <row r="15" spans="1:6" ht="14.25" customHeight="1">
      <c r="A15" s="57" t="s">
        <v>80</v>
      </c>
      <c r="B15" s="52"/>
      <c r="C15" s="52"/>
      <c r="D15" s="53"/>
      <c r="E15" s="53"/>
      <c r="F15" s="56"/>
    </row>
    <row r="16" spans="1:6">
      <c r="A16" s="51" t="s">
        <v>76</v>
      </c>
      <c r="B16" s="52"/>
      <c r="C16" s="52"/>
      <c r="D16" s="52"/>
      <c r="E16" s="52"/>
      <c r="F16" s="56">
        <v>0</v>
      </c>
    </row>
    <row r="17" spans="1:6">
      <c r="A17" s="49" t="s">
        <v>82</v>
      </c>
      <c r="B17" s="50">
        <v>10000000</v>
      </c>
      <c r="C17" s="50">
        <v>0</v>
      </c>
      <c r="D17" s="50">
        <v>7215701.1828249041</v>
      </c>
      <c r="E17" s="50">
        <v>15415702.673572559</v>
      </c>
      <c r="F17" s="50">
        <v>32631403.856397461</v>
      </c>
    </row>
    <row r="18" spans="1:6">
      <c r="A18" s="55"/>
      <c r="B18" s="56"/>
      <c r="C18" s="56"/>
      <c r="D18" s="56"/>
      <c r="E18" s="56"/>
      <c r="F18" s="56"/>
    </row>
    <row r="19" spans="1:6">
      <c r="A19" s="55"/>
      <c r="B19" s="56"/>
      <c r="C19" s="56"/>
      <c r="D19" s="56"/>
      <c r="E19" s="56"/>
      <c r="F19" s="56"/>
    </row>
    <row r="20" spans="1:6">
      <c r="A20" s="55" t="s">
        <v>29</v>
      </c>
      <c r="B20" s="56"/>
      <c r="C20" s="56"/>
      <c r="D20" s="56"/>
      <c r="E20" s="56"/>
      <c r="F20" s="56"/>
    </row>
    <row r="21" spans="1:6">
      <c r="A21" s="54" t="s">
        <v>30</v>
      </c>
      <c r="B21" s="58"/>
      <c r="C21" s="54"/>
      <c r="D21" s="54"/>
      <c r="E21" s="54"/>
      <c r="F21" s="59"/>
    </row>
    <row r="22" spans="1:6">
      <c r="A22" s="54" t="s">
        <v>31</v>
      </c>
      <c r="B22" s="58"/>
      <c r="C22" s="54"/>
      <c r="D22" s="54"/>
      <c r="E22" s="54"/>
      <c r="F22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topLeftCell="A28" workbookViewId="0">
      <selection activeCell="G1" sqref="G1"/>
    </sheetView>
  </sheetViews>
  <sheetFormatPr defaultRowHeight="15"/>
  <cols>
    <col min="1" max="1" width="3.140625" customWidth="1"/>
    <col min="2" max="2" width="15.7109375" bestFit="1" customWidth="1"/>
    <col min="3" max="3" width="5.140625" bestFit="1" customWidth="1"/>
    <col min="4" max="5" width="12.7109375" bestFit="1" customWidth="1"/>
    <col min="6" max="6" width="9.7109375" bestFit="1" customWidth="1"/>
    <col min="7" max="7" width="12.42578125" bestFit="1" customWidth="1"/>
  </cols>
  <sheetData>
    <row r="1" spans="1:7">
      <c r="A1" s="60" t="s">
        <v>84</v>
      </c>
      <c r="B1" s="61"/>
      <c r="C1" s="62"/>
      <c r="D1" s="62"/>
      <c r="E1" s="63"/>
      <c r="F1" s="64"/>
      <c r="G1" s="65"/>
    </row>
    <row r="2" spans="1:7">
      <c r="A2" s="60" t="s">
        <v>85</v>
      </c>
      <c r="B2" s="61"/>
      <c r="C2" s="66"/>
      <c r="D2" s="66"/>
      <c r="E2" s="63"/>
      <c r="F2" s="64"/>
      <c r="G2" s="64"/>
    </row>
    <row r="3" spans="1:7">
      <c r="A3" s="64"/>
      <c r="B3" s="66"/>
      <c r="C3" s="64"/>
      <c r="D3" s="64"/>
      <c r="E3" s="64"/>
      <c r="F3" s="64"/>
      <c r="G3" s="64"/>
    </row>
    <row r="4" spans="1:7">
      <c r="A4" s="64"/>
      <c r="B4" s="117" t="s">
        <v>86</v>
      </c>
      <c r="C4" s="117"/>
      <c r="D4" s="117"/>
      <c r="E4" s="117"/>
      <c r="F4" s="117"/>
      <c r="G4" s="117"/>
    </row>
    <row r="5" spans="1:7" ht="15.75" thickBot="1">
      <c r="A5" s="64"/>
      <c r="B5" s="64"/>
      <c r="C5" s="64"/>
      <c r="D5" s="64"/>
      <c r="E5" s="64"/>
      <c r="F5" s="64"/>
      <c r="G5" s="64"/>
    </row>
    <row r="6" spans="1:7">
      <c r="A6" s="118" t="s">
        <v>87</v>
      </c>
      <c r="B6" s="120" t="s">
        <v>88</v>
      </c>
      <c r="C6" s="120" t="s">
        <v>89</v>
      </c>
      <c r="D6" s="67" t="s">
        <v>90</v>
      </c>
      <c r="E6" s="120" t="s">
        <v>91</v>
      </c>
      <c r="F6" s="120" t="s">
        <v>92</v>
      </c>
      <c r="G6" s="68" t="s">
        <v>90</v>
      </c>
    </row>
    <row r="7" spans="1:7" ht="15.75" thickBot="1">
      <c r="A7" s="119"/>
      <c r="B7" s="121"/>
      <c r="C7" s="121"/>
      <c r="D7" s="69">
        <v>42370</v>
      </c>
      <c r="E7" s="121"/>
      <c r="F7" s="121"/>
      <c r="G7" s="70">
        <v>42735</v>
      </c>
    </row>
    <row r="8" spans="1:7" ht="15.75" thickTop="1">
      <c r="A8" s="71">
        <v>1</v>
      </c>
      <c r="B8" s="72" t="s">
        <v>93</v>
      </c>
      <c r="C8" s="73"/>
      <c r="D8" s="74">
        <v>22781800</v>
      </c>
      <c r="E8" s="74">
        <v>0</v>
      </c>
      <c r="F8" s="74">
        <v>0</v>
      </c>
      <c r="G8" s="75">
        <f t="shared" ref="G8:G10" si="0">D8+E8-F8</f>
        <v>22781800</v>
      </c>
    </row>
    <row r="9" spans="1:7">
      <c r="A9" s="76">
        <v>2</v>
      </c>
      <c r="B9" s="77" t="s">
        <v>94</v>
      </c>
      <c r="C9" s="78"/>
      <c r="D9" s="79">
        <v>2000000</v>
      </c>
      <c r="E9" s="74">
        <v>0</v>
      </c>
      <c r="F9" s="79">
        <v>0</v>
      </c>
      <c r="G9" s="75">
        <f t="shared" si="0"/>
        <v>2000000</v>
      </c>
    </row>
    <row r="10" spans="1:7">
      <c r="A10" s="76">
        <v>3</v>
      </c>
      <c r="B10" s="80" t="s">
        <v>95</v>
      </c>
      <c r="C10" s="78"/>
      <c r="D10" s="79">
        <v>4341248</v>
      </c>
      <c r="E10" s="74">
        <v>909670</v>
      </c>
      <c r="F10" s="79">
        <v>0</v>
      </c>
      <c r="G10" s="75">
        <f t="shared" si="0"/>
        <v>5250918</v>
      </c>
    </row>
    <row r="11" spans="1:7">
      <c r="A11" s="76">
        <v>4</v>
      </c>
      <c r="B11" s="80" t="s">
        <v>96</v>
      </c>
      <c r="C11" s="78"/>
      <c r="D11" s="79">
        <v>5509234</v>
      </c>
      <c r="E11" s="81">
        <v>3618804</v>
      </c>
      <c r="F11" s="79"/>
      <c r="G11" s="75">
        <f>D11+E11-F11</f>
        <v>9128038</v>
      </c>
    </row>
    <row r="12" spans="1:7">
      <c r="A12" s="76">
        <v>5</v>
      </c>
      <c r="B12" s="80" t="s">
        <v>97</v>
      </c>
      <c r="C12" s="78"/>
      <c r="D12" s="79">
        <v>913912</v>
      </c>
      <c r="E12" s="74">
        <v>118240</v>
      </c>
      <c r="F12" s="79">
        <v>0</v>
      </c>
      <c r="G12" s="75">
        <f t="shared" ref="G12" si="1">D12+E12-F12</f>
        <v>1032152</v>
      </c>
    </row>
    <row r="13" spans="1:7" ht="15.75" thickBot="1">
      <c r="A13" s="82">
        <v>6</v>
      </c>
      <c r="B13" s="83" t="s">
        <v>98</v>
      </c>
      <c r="C13" s="84"/>
      <c r="D13" s="85">
        <v>2038031</v>
      </c>
      <c r="E13" s="85">
        <v>15114</v>
      </c>
      <c r="F13" s="85">
        <v>0</v>
      </c>
      <c r="G13" s="86">
        <f>D13+E13-F13</f>
        <v>2053145</v>
      </c>
    </row>
    <row r="14" spans="1:7" ht="16.5" thickTop="1" thickBot="1">
      <c r="A14" s="87"/>
      <c r="B14" s="88" t="s">
        <v>99</v>
      </c>
      <c r="C14" s="89"/>
      <c r="D14" s="90">
        <f>SUM(D8:D13)</f>
        <v>37584225</v>
      </c>
      <c r="E14" s="90">
        <f t="shared" ref="E14:G14" si="2">SUM(E8:E13)</f>
        <v>4661828</v>
      </c>
      <c r="F14" s="90">
        <f t="shared" si="2"/>
        <v>0</v>
      </c>
      <c r="G14" s="90">
        <f t="shared" si="2"/>
        <v>42246053</v>
      </c>
    </row>
    <row r="15" spans="1:7">
      <c r="A15" s="109"/>
      <c r="B15" s="110"/>
      <c r="C15" s="111"/>
      <c r="D15" s="112"/>
      <c r="E15" s="112"/>
      <c r="F15" s="112"/>
      <c r="G15" s="112"/>
    </row>
    <row r="16" spans="1:7">
      <c r="A16" s="61"/>
      <c r="B16" s="61"/>
      <c r="C16" s="61"/>
      <c r="D16" s="61"/>
      <c r="E16" s="61"/>
      <c r="F16" s="61"/>
      <c r="G16" s="61"/>
    </row>
    <row r="17" spans="1:7">
      <c r="A17" s="64"/>
      <c r="B17" s="117" t="s">
        <v>100</v>
      </c>
      <c r="C17" s="117"/>
      <c r="D17" s="117"/>
      <c r="E17" s="117"/>
      <c r="F17" s="117"/>
      <c r="G17" s="117"/>
    </row>
    <row r="18" spans="1:7" ht="15.75" thickBot="1">
      <c r="A18" s="64"/>
      <c r="B18" s="64"/>
      <c r="C18" s="64"/>
      <c r="D18" s="64"/>
      <c r="E18" s="64"/>
      <c r="F18" s="64"/>
      <c r="G18" s="64"/>
    </row>
    <row r="19" spans="1:7">
      <c r="A19" s="118" t="s">
        <v>87</v>
      </c>
      <c r="B19" s="120" t="s">
        <v>101</v>
      </c>
      <c r="C19" s="120" t="s">
        <v>89</v>
      </c>
      <c r="D19" s="67" t="s">
        <v>90</v>
      </c>
      <c r="E19" s="120" t="s">
        <v>91</v>
      </c>
      <c r="F19" s="120" t="s">
        <v>92</v>
      </c>
      <c r="G19" s="68" t="s">
        <v>90</v>
      </c>
    </row>
    <row r="20" spans="1:7" ht="15.75" thickBot="1">
      <c r="A20" s="119"/>
      <c r="B20" s="121"/>
      <c r="C20" s="121"/>
      <c r="D20" s="69">
        <v>42370</v>
      </c>
      <c r="E20" s="121"/>
      <c r="F20" s="121"/>
      <c r="G20" s="70">
        <v>42735</v>
      </c>
    </row>
    <row r="21" spans="1:7" ht="15.75" thickTop="1">
      <c r="A21" s="71">
        <v>1</v>
      </c>
      <c r="B21" s="72" t="s">
        <v>93</v>
      </c>
      <c r="C21" s="73"/>
      <c r="D21" s="74">
        <v>0</v>
      </c>
      <c r="E21" s="74">
        <v>0</v>
      </c>
      <c r="F21" s="74"/>
      <c r="G21" s="75">
        <f t="shared" ref="G21:G22" si="3">D21+E21-F21</f>
        <v>0</v>
      </c>
    </row>
    <row r="22" spans="1:7">
      <c r="A22" s="76">
        <v>2</v>
      </c>
      <c r="B22" s="77" t="s">
        <v>94</v>
      </c>
      <c r="C22" s="78"/>
      <c r="D22" s="79">
        <v>49999</v>
      </c>
      <c r="E22" s="91">
        <v>97500</v>
      </c>
      <c r="F22" s="79"/>
      <c r="G22" s="75">
        <f t="shared" si="3"/>
        <v>147499</v>
      </c>
    </row>
    <row r="23" spans="1:7">
      <c r="A23" s="76">
        <v>3</v>
      </c>
      <c r="B23" s="80" t="s">
        <v>102</v>
      </c>
      <c r="C23" s="78"/>
      <c r="D23" s="79">
        <v>1404117.09</v>
      </c>
      <c r="E23" s="79">
        <v>673275</v>
      </c>
      <c r="F23" s="79"/>
      <c r="G23" s="75">
        <f>D23+E23-F23</f>
        <v>2077392.09</v>
      </c>
    </row>
    <row r="24" spans="1:7">
      <c r="A24" s="76">
        <v>4</v>
      </c>
      <c r="B24" s="80" t="s">
        <v>96</v>
      </c>
      <c r="C24" s="78"/>
      <c r="D24" s="79">
        <v>2076236.3199999998</v>
      </c>
      <c r="E24" s="79">
        <v>690570</v>
      </c>
      <c r="F24" s="79"/>
      <c r="G24" s="75">
        <f t="shared" ref="G24:G26" si="4">D24+E24-F24</f>
        <v>2766806.32</v>
      </c>
    </row>
    <row r="25" spans="1:7">
      <c r="A25" s="76">
        <v>5</v>
      </c>
      <c r="B25" s="80" t="s">
        <v>97</v>
      </c>
      <c r="C25" s="78"/>
      <c r="D25" s="79">
        <v>476766.53</v>
      </c>
      <c r="E25" s="79">
        <v>127287</v>
      </c>
      <c r="F25" s="79"/>
      <c r="G25" s="75">
        <f t="shared" si="4"/>
        <v>604053.53</v>
      </c>
    </row>
    <row r="26" spans="1:7" ht="15.75" thickBot="1">
      <c r="A26" s="82">
        <v>6</v>
      </c>
      <c r="B26" s="83" t="s">
        <v>98</v>
      </c>
      <c r="C26" s="84"/>
      <c r="D26" s="85">
        <v>1049156.6400000001</v>
      </c>
      <c r="E26" s="85">
        <v>198891</v>
      </c>
      <c r="F26" s="85"/>
      <c r="G26" s="86">
        <f t="shared" si="4"/>
        <v>1248047.6400000001</v>
      </c>
    </row>
    <row r="27" spans="1:7" ht="16.5" thickTop="1" thickBot="1">
      <c r="A27" s="87"/>
      <c r="B27" s="88" t="s">
        <v>99</v>
      </c>
      <c r="C27" s="89"/>
      <c r="D27" s="92">
        <f>SUM(D21:D26)</f>
        <v>5056275.58</v>
      </c>
      <c r="E27" s="92">
        <f t="shared" ref="E27:G27" si="5">SUM(E21:E26)</f>
        <v>1787523</v>
      </c>
      <c r="F27" s="92">
        <f t="shared" si="5"/>
        <v>0</v>
      </c>
      <c r="G27" s="90">
        <f t="shared" si="5"/>
        <v>6843798.5800000001</v>
      </c>
    </row>
    <row r="28" spans="1:7">
      <c r="A28" s="109"/>
      <c r="B28" s="110"/>
      <c r="C28" s="111"/>
      <c r="D28" s="112"/>
      <c r="E28" s="112"/>
      <c r="F28" s="112"/>
      <c r="G28" s="112"/>
    </row>
    <row r="29" spans="1:7">
      <c r="A29" s="109"/>
      <c r="B29" s="110"/>
      <c r="C29" s="111"/>
      <c r="D29" s="112"/>
      <c r="E29" s="112"/>
      <c r="F29" s="112"/>
      <c r="G29" s="112"/>
    </row>
    <row r="30" spans="1:7">
      <c r="A30" s="64"/>
      <c r="B30" s="117" t="s">
        <v>103</v>
      </c>
      <c r="C30" s="117"/>
      <c r="D30" s="117"/>
      <c r="E30" s="117"/>
      <c r="F30" s="117"/>
      <c r="G30" s="117"/>
    </row>
    <row r="31" spans="1:7" ht="15.75" thickBot="1">
      <c r="A31" s="64"/>
      <c r="B31" s="64"/>
      <c r="C31" s="64"/>
      <c r="D31" s="64"/>
      <c r="E31" s="64"/>
      <c r="F31" s="64"/>
      <c r="G31" s="64"/>
    </row>
    <row r="32" spans="1:7">
      <c r="A32" s="118" t="s">
        <v>87</v>
      </c>
      <c r="B32" s="120" t="s">
        <v>101</v>
      </c>
      <c r="C32" s="120" t="s">
        <v>89</v>
      </c>
      <c r="D32" s="67" t="s">
        <v>90</v>
      </c>
      <c r="E32" s="120" t="s">
        <v>91</v>
      </c>
      <c r="F32" s="120" t="s">
        <v>92</v>
      </c>
      <c r="G32" s="68" t="s">
        <v>90</v>
      </c>
    </row>
    <row r="33" spans="1:7" ht="15.75" thickBot="1">
      <c r="A33" s="119"/>
      <c r="B33" s="121"/>
      <c r="C33" s="121"/>
      <c r="D33" s="69">
        <v>42370</v>
      </c>
      <c r="E33" s="121"/>
      <c r="F33" s="121"/>
      <c r="G33" s="70">
        <v>42735</v>
      </c>
    </row>
    <row r="34" spans="1:7" ht="15.75" thickTop="1">
      <c r="A34" s="71">
        <v>1</v>
      </c>
      <c r="B34" s="72" t="s">
        <v>93</v>
      </c>
      <c r="C34" s="73"/>
      <c r="D34" s="74">
        <f>D8-D21</f>
        <v>22781800</v>
      </c>
      <c r="E34" s="74">
        <f>E8-E21</f>
        <v>0</v>
      </c>
      <c r="F34" s="74"/>
      <c r="G34" s="75">
        <f>D34+E34-F34</f>
        <v>22781800</v>
      </c>
    </row>
    <row r="35" spans="1:7">
      <c r="A35" s="76">
        <v>2</v>
      </c>
      <c r="B35" s="77" t="s">
        <v>94</v>
      </c>
      <c r="C35" s="78"/>
      <c r="D35" s="74">
        <f>D9-D22</f>
        <v>1950001</v>
      </c>
      <c r="E35" s="74">
        <f>E9</f>
        <v>0</v>
      </c>
      <c r="F35" s="74">
        <f>E22</f>
        <v>97500</v>
      </c>
      <c r="G35" s="75">
        <f t="shared" ref="G35:G39" si="6">D35+E35-F35</f>
        <v>1852501</v>
      </c>
    </row>
    <row r="36" spans="1:7">
      <c r="A36" s="76">
        <v>3</v>
      </c>
      <c r="B36" s="80" t="s">
        <v>102</v>
      </c>
      <c r="C36" s="78"/>
      <c r="D36" s="74">
        <f>D10-D23</f>
        <v>2937130.91</v>
      </c>
      <c r="E36" s="74">
        <f t="shared" ref="E36:E39" si="7">E10</f>
        <v>909670</v>
      </c>
      <c r="F36" s="74">
        <f t="shared" ref="F36:F39" si="8">E23</f>
        <v>673275</v>
      </c>
      <c r="G36" s="75">
        <f t="shared" si="6"/>
        <v>3173525.91</v>
      </c>
    </row>
    <row r="37" spans="1:7">
      <c r="A37" s="76">
        <v>4</v>
      </c>
      <c r="B37" s="80" t="s">
        <v>96</v>
      </c>
      <c r="C37" s="78"/>
      <c r="D37" s="74">
        <f>D11-D24</f>
        <v>3432997.68</v>
      </c>
      <c r="E37" s="74">
        <f t="shared" si="7"/>
        <v>3618804</v>
      </c>
      <c r="F37" s="74">
        <f t="shared" si="8"/>
        <v>690570</v>
      </c>
      <c r="G37" s="75">
        <f t="shared" si="6"/>
        <v>6361231.6799999997</v>
      </c>
    </row>
    <row r="38" spans="1:7">
      <c r="A38" s="76">
        <v>5</v>
      </c>
      <c r="B38" s="80" t="s">
        <v>97</v>
      </c>
      <c r="C38" s="78"/>
      <c r="D38" s="74">
        <f>D12-D25</f>
        <v>437145.47</v>
      </c>
      <c r="E38" s="74">
        <f t="shared" si="7"/>
        <v>118240</v>
      </c>
      <c r="F38" s="74">
        <f t="shared" si="8"/>
        <v>127287</v>
      </c>
      <c r="G38" s="75">
        <f t="shared" si="6"/>
        <v>428098.47</v>
      </c>
    </row>
    <row r="39" spans="1:7" ht="15.75" thickBot="1">
      <c r="A39" s="82">
        <v>6</v>
      </c>
      <c r="B39" s="83" t="s">
        <v>98</v>
      </c>
      <c r="C39" s="84"/>
      <c r="D39" s="85">
        <f>D13-D26</f>
        <v>988874.35999999987</v>
      </c>
      <c r="E39" s="85">
        <f t="shared" si="7"/>
        <v>15114</v>
      </c>
      <c r="F39" s="85">
        <f t="shared" si="8"/>
        <v>198891</v>
      </c>
      <c r="G39" s="86">
        <f t="shared" si="6"/>
        <v>805097.35999999987</v>
      </c>
    </row>
    <row r="40" spans="1:7" ht="16.5" thickTop="1" thickBot="1">
      <c r="A40" s="87"/>
      <c r="B40" s="88" t="s">
        <v>99</v>
      </c>
      <c r="C40" s="89"/>
      <c r="D40" s="92">
        <f>SUM(D34:D39)</f>
        <v>32527949.419999998</v>
      </c>
      <c r="E40" s="92">
        <f>SUM(E34:E39)</f>
        <v>4661828</v>
      </c>
      <c r="F40" s="92">
        <f>SUM(F34:F39)</f>
        <v>1787523</v>
      </c>
      <c r="G40" s="90">
        <f>SUM(G34:G39)</f>
        <v>35402254.420000002</v>
      </c>
    </row>
    <row r="41" spans="1:7">
      <c r="A41" s="109"/>
      <c r="B41" s="110"/>
      <c r="C41" s="111"/>
      <c r="D41" s="112"/>
      <c r="E41" s="112"/>
      <c r="F41" s="112"/>
      <c r="G41" s="112"/>
    </row>
    <row r="42" spans="1:7">
      <c r="A42" s="109"/>
      <c r="B42" s="110"/>
      <c r="C42" s="111"/>
      <c r="D42" s="112"/>
      <c r="E42" s="112"/>
      <c r="F42" s="112"/>
      <c r="G42" s="112"/>
    </row>
    <row r="43" spans="1:7" ht="18">
      <c r="A43" s="109"/>
      <c r="B43" s="110"/>
      <c r="C43" s="124" t="s">
        <v>116</v>
      </c>
      <c r="D43" s="124"/>
      <c r="E43" s="124"/>
      <c r="F43" s="124"/>
      <c r="G43" s="112"/>
    </row>
    <row r="44" spans="1:7" ht="15.75" thickBot="1">
      <c r="A44" s="93"/>
      <c r="B44" s="93"/>
      <c r="C44" s="93"/>
      <c r="D44" s="93"/>
      <c r="E44" s="93"/>
      <c r="F44" s="94"/>
      <c r="G44" s="95"/>
    </row>
    <row r="45" spans="1:7">
      <c r="A45" s="115" t="s">
        <v>87</v>
      </c>
      <c r="B45" s="96" t="s">
        <v>105</v>
      </c>
      <c r="C45" s="102" t="s">
        <v>89</v>
      </c>
      <c r="D45" s="96" t="s">
        <v>106</v>
      </c>
      <c r="E45" s="96" t="s">
        <v>107</v>
      </c>
      <c r="F45" s="97" t="s">
        <v>108</v>
      </c>
      <c r="G45" s="98" t="s">
        <v>109</v>
      </c>
    </row>
    <row r="46" spans="1:7">
      <c r="A46" s="76">
        <v>1</v>
      </c>
      <c r="B46" s="80" t="s">
        <v>110</v>
      </c>
      <c r="C46" s="100">
        <v>1</v>
      </c>
      <c r="D46" s="99">
        <v>41114</v>
      </c>
      <c r="E46" s="79">
        <v>1372600</v>
      </c>
      <c r="F46" s="79">
        <v>861234.31679999991</v>
      </c>
      <c r="G46" s="103">
        <v>511365.68320000009</v>
      </c>
    </row>
    <row r="47" spans="1:7">
      <c r="A47" s="76">
        <v>2</v>
      </c>
      <c r="B47" s="80" t="s">
        <v>111</v>
      </c>
      <c r="C47" s="101">
        <v>1</v>
      </c>
      <c r="D47" s="99">
        <v>42146</v>
      </c>
      <c r="E47" s="79">
        <v>1099644</v>
      </c>
      <c r="F47" s="79">
        <v>330466.24</v>
      </c>
      <c r="G47" s="103">
        <v>769177.76</v>
      </c>
    </row>
    <row r="48" spans="1:7">
      <c r="A48" s="76">
        <v>3</v>
      </c>
      <c r="B48" s="80" t="s">
        <v>112</v>
      </c>
      <c r="C48" s="101">
        <v>1</v>
      </c>
      <c r="D48" s="99">
        <v>42733</v>
      </c>
      <c r="E48" s="79">
        <v>3618804</v>
      </c>
      <c r="F48" s="79"/>
      <c r="G48" s="103">
        <v>3618804</v>
      </c>
    </row>
    <row r="49" spans="1:7">
      <c r="A49" s="76">
        <v>4</v>
      </c>
      <c r="B49" s="80" t="s">
        <v>113</v>
      </c>
      <c r="C49" s="101">
        <v>1</v>
      </c>
      <c r="D49" s="99">
        <v>41493</v>
      </c>
      <c r="E49" s="81">
        <v>1492480.4663999998</v>
      </c>
      <c r="F49" s="79">
        <v>782273.80085631995</v>
      </c>
      <c r="G49" s="103">
        <v>710206.66554367985</v>
      </c>
    </row>
    <row r="50" spans="1:7">
      <c r="A50" s="76">
        <v>5</v>
      </c>
      <c r="B50" s="80" t="s">
        <v>114</v>
      </c>
      <c r="C50" s="101">
        <v>1</v>
      </c>
      <c r="D50" s="99">
        <v>41536</v>
      </c>
      <c r="E50" s="79">
        <v>1545390</v>
      </c>
      <c r="F50" s="79">
        <v>793712.304</v>
      </c>
      <c r="G50" s="103">
        <v>751677.696</v>
      </c>
    </row>
    <row r="51" spans="1:7" ht="15.75" thickBot="1">
      <c r="A51" s="116"/>
      <c r="B51" s="107" t="s">
        <v>115</v>
      </c>
      <c r="C51" s="104">
        <v>5</v>
      </c>
      <c r="D51" s="107"/>
      <c r="E51" s="105">
        <v>9128918.4663999993</v>
      </c>
      <c r="F51" s="105">
        <v>2767686.6616563201</v>
      </c>
      <c r="G51" s="106">
        <v>6361231.8047436792</v>
      </c>
    </row>
    <row r="52" spans="1:7">
      <c r="A52" s="108"/>
      <c r="B52" s="113"/>
      <c r="C52" s="114"/>
      <c r="D52" s="113"/>
      <c r="E52" s="112"/>
      <c r="F52" s="112"/>
      <c r="G52" s="112"/>
    </row>
    <row r="53" spans="1:7">
      <c r="A53" s="108"/>
    </row>
    <row r="54" spans="1:7">
      <c r="A54" s="109"/>
      <c r="F54" s="122" t="s">
        <v>104</v>
      </c>
      <c r="G54" s="122"/>
    </row>
    <row r="55" spans="1:7">
      <c r="F55" s="123" t="s">
        <v>30</v>
      </c>
      <c r="G55" s="123"/>
    </row>
  </sheetData>
  <mergeCells count="21">
    <mergeCell ref="F54:G54"/>
    <mergeCell ref="F55:G55"/>
    <mergeCell ref="C43:F43"/>
    <mergeCell ref="B30:G30"/>
    <mergeCell ref="A32:A33"/>
    <mergeCell ref="B32:B33"/>
    <mergeCell ref="C32:C33"/>
    <mergeCell ref="E32:E33"/>
    <mergeCell ref="F32:F33"/>
    <mergeCell ref="B17:G17"/>
    <mergeCell ref="A19:A20"/>
    <mergeCell ref="B19:B20"/>
    <mergeCell ref="C19:C20"/>
    <mergeCell ref="E19:E20"/>
    <mergeCell ref="F19:F20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E23" sqref="E23"/>
    </sheetView>
  </sheetViews>
  <sheetFormatPr defaultRowHeight="15"/>
  <cols>
    <col min="1" max="1" width="3.140625" customWidth="1"/>
    <col min="2" max="2" width="15.7109375" bestFit="1" customWidth="1"/>
    <col min="3" max="3" width="5.140625" bestFit="1" customWidth="1"/>
    <col min="4" max="5" width="12.7109375" bestFit="1" customWidth="1"/>
    <col min="6" max="6" width="9.7109375" bestFit="1" customWidth="1"/>
    <col min="7" max="7" width="12.42578125" bestFit="1" customWidth="1"/>
  </cols>
  <sheetData>
    <row r="1" spans="1:7">
      <c r="A1" s="60" t="s">
        <v>84</v>
      </c>
      <c r="B1" s="61"/>
      <c r="C1" s="62"/>
      <c r="D1" s="62"/>
      <c r="E1" s="63"/>
      <c r="F1" s="64"/>
      <c r="G1" s="65"/>
    </row>
    <row r="2" spans="1:7">
      <c r="A2" s="60" t="s">
        <v>85</v>
      </c>
      <c r="B2" s="61"/>
      <c r="C2" s="66"/>
      <c r="D2" s="66"/>
      <c r="E2" s="63"/>
      <c r="F2" s="64"/>
      <c r="G2" s="64"/>
    </row>
    <row r="3" spans="1:7" ht="18">
      <c r="A3" s="109"/>
      <c r="B3" s="110"/>
      <c r="C3" s="124" t="s">
        <v>116</v>
      </c>
      <c r="D3" s="124"/>
      <c r="E3" s="124"/>
      <c r="F3" s="124"/>
      <c r="G3" s="112"/>
    </row>
    <row r="4" spans="1:7" ht="15.75" thickBot="1">
      <c r="A4" s="93"/>
      <c r="B4" s="93"/>
      <c r="C4" s="93"/>
      <c r="D4" s="93"/>
      <c r="E4" s="93"/>
      <c r="F4" s="94"/>
      <c r="G4" s="95"/>
    </row>
    <row r="5" spans="1:7">
      <c r="A5" s="115" t="s">
        <v>87</v>
      </c>
      <c r="B5" s="96" t="s">
        <v>105</v>
      </c>
      <c r="C5" s="102" t="s">
        <v>89</v>
      </c>
      <c r="D5" s="96" t="s">
        <v>106</v>
      </c>
      <c r="E5" s="96" t="s">
        <v>107</v>
      </c>
      <c r="F5" s="97" t="s">
        <v>108</v>
      </c>
      <c r="G5" s="98" t="s">
        <v>109</v>
      </c>
    </row>
    <row r="6" spans="1:7">
      <c r="A6" s="76">
        <v>1</v>
      </c>
      <c r="B6" s="80" t="s">
        <v>110</v>
      </c>
      <c r="C6" s="100">
        <v>1</v>
      </c>
      <c r="D6" s="99">
        <v>41114</v>
      </c>
      <c r="E6" s="79">
        <v>1372600</v>
      </c>
      <c r="F6" s="79">
        <v>861234.31679999991</v>
      </c>
      <c r="G6" s="103">
        <v>511365.68320000009</v>
      </c>
    </row>
    <row r="7" spans="1:7">
      <c r="A7" s="76">
        <v>2</v>
      </c>
      <c r="B7" s="80" t="s">
        <v>111</v>
      </c>
      <c r="C7" s="101">
        <v>1</v>
      </c>
      <c r="D7" s="99">
        <v>42146</v>
      </c>
      <c r="E7" s="79">
        <v>1099644</v>
      </c>
      <c r="F7" s="79">
        <v>330466.24</v>
      </c>
      <c r="G7" s="103">
        <v>769177.76</v>
      </c>
    </row>
    <row r="8" spans="1:7">
      <c r="A8" s="76">
        <v>3</v>
      </c>
      <c r="B8" s="80" t="s">
        <v>112</v>
      </c>
      <c r="C8" s="101">
        <v>1</v>
      </c>
      <c r="D8" s="99">
        <v>42733</v>
      </c>
      <c r="E8" s="79">
        <v>3618804</v>
      </c>
      <c r="F8" s="79"/>
      <c r="G8" s="103">
        <v>3618804</v>
      </c>
    </row>
    <row r="9" spans="1:7">
      <c r="A9" s="76">
        <v>4</v>
      </c>
      <c r="B9" s="80" t="s">
        <v>113</v>
      </c>
      <c r="C9" s="101">
        <v>1</v>
      </c>
      <c r="D9" s="99">
        <v>41493</v>
      </c>
      <c r="E9" s="81">
        <v>1492480.4663999998</v>
      </c>
      <c r="F9" s="79">
        <v>782273.80085631995</v>
      </c>
      <c r="G9" s="103">
        <v>710206.66554367985</v>
      </c>
    </row>
    <row r="10" spans="1:7">
      <c r="A10" s="76">
        <v>5</v>
      </c>
      <c r="B10" s="80" t="s">
        <v>114</v>
      </c>
      <c r="C10" s="101">
        <v>1</v>
      </c>
      <c r="D10" s="99">
        <v>41536</v>
      </c>
      <c r="E10" s="79">
        <v>1545390</v>
      </c>
      <c r="F10" s="79">
        <v>793712.304</v>
      </c>
      <c r="G10" s="103">
        <v>751677.696</v>
      </c>
    </row>
    <row r="11" spans="1:7" ht="15.75" thickBot="1">
      <c r="A11" s="116"/>
      <c r="B11" s="107" t="s">
        <v>115</v>
      </c>
      <c r="C11" s="104">
        <v>5</v>
      </c>
      <c r="D11" s="107"/>
      <c r="E11" s="105">
        <v>9128918.4663999993</v>
      </c>
      <c r="F11" s="105">
        <v>2767686.6616563201</v>
      </c>
      <c r="G11" s="106">
        <v>6361231.8047436792</v>
      </c>
    </row>
    <row r="12" spans="1:7">
      <c r="A12" s="108"/>
      <c r="B12" s="113"/>
      <c r="C12" s="114"/>
      <c r="D12" s="113"/>
      <c r="E12" s="112"/>
      <c r="F12" s="112"/>
      <c r="G12" s="112"/>
    </row>
    <row r="13" spans="1:7">
      <c r="A13" s="108"/>
    </row>
    <row r="14" spans="1:7">
      <c r="A14" s="109"/>
      <c r="F14" s="122" t="s">
        <v>104</v>
      </c>
      <c r="G14" s="122"/>
    </row>
    <row r="15" spans="1:7">
      <c r="F15" s="123" t="s">
        <v>30</v>
      </c>
      <c r="G15" s="123"/>
    </row>
  </sheetData>
  <mergeCells count="3">
    <mergeCell ref="C3:F3"/>
    <mergeCell ref="F14:G14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Bilanc Segment 2016</vt:lpstr>
      <vt:lpstr>Rezultat Segment 2016</vt:lpstr>
      <vt:lpstr>Pasq. Fluks. Para. Segment 2016</vt:lpstr>
      <vt:lpstr>Pndr Kapital Segment 2016</vt:lpstr>
      <vt:lpstr>Aktive Materiale Segment 2016</vt:lpstr>
      <vt:lpstr>Mjete Transporti</vt:lpstr>
      <vt:lpstr>'Rezultat Segment 2016'!_Toc478392839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2017-03-29T11:02:23Z</cp:lastPrinted>
  <dcterms:created xsi:type="dcterms:W3CDTF">2017-03-29T10:18:29Z</dcterms:created>
  <dcterms:modified xsi:type="dcterms:W3CDTF">2017-06-08T10:56:50Z</dcterms:modified>
</cp:coreProperties>
</file>