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35" windowHeight="9120"/>
  </bookViews>
  <sheets>
    <sheet name="kapaku" sheetId="10" r:id="rId1"/>
    <sheet name="Aktivi" sheetId="6" r:id="rId2"/>
    <sheet name="Pasivi" sheetId="5" r:id="rId3"/>
    <sheet name="PASH" sheetId="2" r:id="rId4"/>
    <sheet name="Cash-Flow" sheetId="3" r:id="rId5"/>
    <sheet name="Kapitali" sheetId="4" r:id="rId6"/>
    <sheet name="AAM" sheetId="9" r:id="rId7"/>
    <sheet name="Aneks Statistikor" sheetId="8" r:id="rId8"/>
    <sheet name="Inventari" sheetId="12" r:id="rId9"/>
    <sheet name="aktivitet per BM" sheetId="7" r:id="rId10"/>
    <sheet name="faqja e fundit" sheetId="11" r:id="rId11"/>
  </sheets>
  <externalReferences>
    <externalReference r:id="rId12"/>
    <externalReference r:id="rId13"/>
  </externalReferences>
  <definedNames>
    <definedName name="_xlnm._FilterDatabase" localSheetId="9" hidden="1">'aktivitet per BM'!$H$5:$J$42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Aktivi!$B$1:$F$109</definedName>
    <definedName name="_xlnm.Print_Area" localSheetId="7">'Aneks Statistikor'!$A$1:$J$81</definedName>
    <definedName name="_xlnm.Print_Area" localSheetId="8">Inventari!$A$1:$G$86</definedName>
    <definedName name="_xlnm.Print_Area" localSheetId="0">kapaku!$A$1:$O$48</definedName>
    <definedName name="_xlnm.Print_Area" localSheetId="2">Pasivi!$A$1:$E$67</definedName>
  </definedNames>
  <calcPr calcId="114210"/>
</workbook>
</file>

<file path=xl/calcChain.xml><?xml version="1.0" encoding="utf-8"?>
<calcChain xmlns="http://schemas.openxmlformats.org/spreadsheetml/2006/main">
  <c r="K45" i="7"/>
  <c r="K44"/>
  <c r="J64" i="8"/>
  <c r="J8"/>
  <c r="I10"/>
  <c r="G14" i="4"/>
  <c r="H14"/>
  <c r="I22"/>
  <c r="I18"/>
  <c r="I17"/>
  <c r="I16"/>
  <c r="I14"/>
  <c r="I10"/>
  <c r="I9"/>
  <c r="I8"/>
  <c r="H22"/>
  <c r="A10"/>
  <c r="A11"/>
  <c r="A12"/>
  <c r="A13"/>
  <c r="A9"/>
  <c r="A18"/>
  <c r="A19"/>
  <c r="A20"/>
  <c r="A21"/>
  <c r="A17"/>
  <c r="G22"/>
  <c r="C22"/>
  <c r="C14"/>
  <c r="H4" i="3"/>
  <c r="H6"/>
  <c r="H10"/>
  <c r="H12"/>
  <c r="H15"/>
  <c r="H18"/>
  <c r="H36"/>
  <c r="H37"/>
  <c r="G16" i="2"/>
  <c r="I69" i="8"/>
  <c r="I48"/>
  <c r="I55"/>
  <c r="I64"/>
  <c r="I44"/>
  <c r="G31" i="2"/>
  <c r="G30"/>
  <c r="G29"/>
  <c r="G15"/>
  <c r="G18"/>
  <c r="G28"/>
  <c r="C46" i="5"/>
  <c r="C43"/>
  <c r="D16"/>
  <c r="C45"/>
  <c r="G43" i="12"/>
  <c r="G42"/>
  <c r="G41"/>
  <c r="G44" i="9"/>
  <c r="E44"/>
  <c r="D44"/>
  <c r="G45"/>
  <c r="G46"/>
  <c r="D45"/>
  <c r="D46"/>
  <c r="D33"/>
  <c r="E33"/>
  <c r="G29"/>
  <c r="G28"/>
  <c r="G30"/>
  <c r="G33"/>
  <c r="G13"/>
  <c r="G14"/>
  <c r="G12"/>
  <c r="F48" i="2"/>
  <c r="F7"/>
  <c r="F11"/>
  <c r="F66"/>
  <c r="F15"/>
  <c r="F16"/>
  <c r="F18"/>
  <c r="F71"/>
  <c r="F24"/>
  <c r="F27"/>
  <c r="F28"/>
  <c r="F81"/>
  <c r="F76"/>
  <c r="F82"/>
  <c r="F83"/>
  <c r="F29"/>
  <c r="F30"/>
  <c r="F31"/>
  <c r="D79" i="6"/>
  <c r="C64" i="5"/>
  <c r="E46" i="6"/>
  <c r="E16"/>
  <c r="E27"/>
  <c r="E47"/>
  <c r="D19" i="5"/>
  <c r="D23"/>
  <c r="D45"/>
  <c r="D46"/>
  <c r="G11" i="2"/>
  <c r="G27"/>
  <c r="F84"/>
  <c r="F85"/>
  <c r="C68" i="5"/>
  <c r="C16"/>
  <c r="C19"/>
  <c r="C23"/>
  <c r="D14" i="6"/>
  <c r="F67"/>
  <c r="F65"/>
  <c r="F64"/>
  <c r="D96"/>
  <c r="D35"/>
  <c r="D95"/>
  <c r="D34"/>
  <c r="D94"/>
  <c r="D33"/>
  <c r="D92"/>
  <c r="D86"/>
  <c r="D74"/>
  <c r="D13"/>
  <c r="F66"/>
  <c r="F63"/>
  <c r="I38" i="8"/>
  <c r="B17" i="4"/>
  <c r="F54" i="2"/>
  <c r="E11" i="6"/>
  <c r="D49" i="9"/>
  <c r="F49"/>
  <c r="G49"/>
  <c r="D17"/>
  <c r="E17"/>
  <c r="G17"/>
  <c r="I6" i="4"/>
  <c r="D37" i="6"/>
  <c r="D46"/>
  <c r="F69"/>
  <c r="D7"/>
  <c r="D16"/>
  <c r="D27"/>
  <c r="D47"/>
  <c r="D49"/>
  <c r="D97"/>
</calcChain>
</file>

<file path=xl/sharedStrings.xml><?xml version="1.0" encoding="utf-8"?>
<sst xmlns="http://schemas.openxmlformats.org/spreadsheetml/2006/main" count="806" uniqueCount="557">
  <si>
    <t>(Shumat ne leke )</t>
  </si>
  <si>
    <t>Nr.</t>
  </si>
  <si>
    <t>Pershkrimi i elemeteve</t>
  </si>
  <si>
    <t>I     Aktivet Afatshkurtra</t>
  </si>
  <si>
    <t xml:space="preserve">2    Derivative dhe Aktive Financiare te Mbajtura </t>
  </si>
  <si>
    <t>(i)</t>
  </si>
  <si>
    <t>Derivativet</t>
  </si>
  <si>
    <t>(ii)</t>
  </si>
  <si>
    <t>Aktivet e mbajtura per tregetim</t>
  </si>
  <si>
    <t>Totali</t>
  </si>
  <si>
    <t>3    Aktive te tjera financiare afatshkurtra</t>
  </si>
  <si>
    <t>(iii)</t>
  </si>
  <si>
    <t>(iv)</t>
  </si>
  <si>
    <t>Prodhim ne proces</t>
  </si>
  <si>
    <t>Produkte te gatshme</t>
  </si>
  <si>
    <t>(v)</t>
  </si>
  <si>
    <t>6   Aktive afatshkurtra te mbajtura per shitje</t>
  </si>
  <si>
    <t xml:space="preserve">Totali </t>
  </si>
  <si>
    <t>AKTIVET  TOTALE  AFATSHKURTRA  (I)</t>
  </si>
  <si>
    <t>II   Aktivet Afatgjata</t>
  </si>
  <si>
    <t>1   Investimet financiare afatgjata</t>
  </si>
  <si>
    <t>Aksione dhe pjesemarje te tjera ne njesi te kont.</t>
  </si>
  <si>
    <t xml:space="preserve">(i) </t>
  </si>
  <si>
    <t>Toka</t>
  </si>
  <si>
    <t>3   Aktive biologjike afatgjata</t>
  </si>
  <si>
    <t>4   Aktive afatgjata jomateriale</t>
  </si>
  <si>
    <t>Aktive te tjera afatgjata jomaterjale</t>
  </si>
  <si>
    <t>5   Kapital aksionar i papaguar</t>
  </si>
  <si>
    <t>AKTIVEVET  TOTALE  AFATGJATA  (II)</t>
  </si>
  <si>
    <t>TOTALI I AKTIVIT</t>
  </si>
  <si>
    <t xml:space="preserve">1  Derivativet </t>
  </si>
  <si>
    <t xml:space="preserve">2  Huamarrjet </t>
  </si>
  <si>
    <t>Huate dhe obligacionet afatshkurtra</t>
  </si>
  <si>
    <t>Kthimet/Ripagesat e huave afatgjata</t>
  </si>
  <si>
    <t>Bono te konvertueshme</t>
  </si>
  <si>
    <t>3  Huate dhe parapagimet</t>
  </si>
  <si>
    <t>Te pagueshme ndaj punonjesve</t>
  </si>
  <si>
    <t>4  Grantet dhe te ardhurat e shtyra</t>
  </si>
  <si>
    <t>5  Provizionet afatshkurtra</t>
  </si>
  <si>
    <t>II  Detyrimet afatgjata</t>
  </si>
  <si>
    <t>1  Huate afatgjata</t>
  </si>
  <si>
    <t xml:space="preserve">Bonot e konvertueshme </t>
  </si>
  <si>
    <t>3  Provizionet afatgjata</t>
  </si>
  <si>
    <t xml:space="preserve">4  Grantet dhe te ardhurat e shtyra </t>
  </si>
  <si>
    <t>TOTALI  I  DETYRIMEVE AFATGJATA  (II)</t>
  </si>
  <si>
    <t>III Kapitali</t>
  </si>
  <si>
    <t>1  Aksionet e pakices</t>
  </si>
  <si>
    <t>2  Kapitali i aksionereve te shoqerise meme</t>
  </si>
  <si>
    <t>3  Kapitali aksionar</t>
  </si>
  <si>
    <t>5  Aksionet e thesarit (Negative)</t>
  </si>
  <si>
    <t>6  Rezerva statusore</t>
  </si>
  <si>
    <t>7  Rezerva ligjore</t>
  </si>
  <si>
    <t>8  Rezerva te tjera</t>
  </si>
  <si>
    <t>TOTALI I KAPITALIT (III)</t>
  </si>
  <si>
    <t>IV.  PASQYRA E  HUMBJE – FITIMEVE.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</si>
  <si>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</si>
  <si>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</si>
  <si>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</si>
  <si>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ardhurat dhe shpenzimet e tjera financiare </t>
  </si>
  <si>
    <t xml:space="preserve">Totali i te ardhurave dhe shpenzimeve financiare </t>
  </si>
  <si>
    <t>Shpenzimet e tatimit mbi fitimin</t>
  </si>
  <si>
    <t>Ndryshimet ne inventarin e produkteve te gatshme dhe prodhimit ne proces</t>
  </si>
  <si>
    <t>Amortizimet dhe zhvleresimet</t>
  </si>
  <si>
    <t>Te ardh. e shpenz. financ. nga inest.te tjera financ. afatgjata</t>
  </si>
  <si>
    <t>Te ardhura dhe shpenzime te tjera financiare</t>
  </si>
  <si>
    <t xml:space="preserve">Fitimi (humbja) para tatimit </t>
  </si>
  <si>
    <t>Totali i shpenzimeve (4-7)</t>
  </si>
  <si>
    <t>Fitim (humbja) nga veprimtarite e shfrytezimit (1+2+/-3+8)</t>
  </si>
  <si>
    <t>1</t>
  </si>
  <si>
    <t xml:space="preserve">Fitimi para tatimit </t>
  </si>
  <si>
    <t>2</t>
  </si>
  <si>
    <t>Rregullime per :</t>
  </si>
  <si>
    <t>2.1</t>
  </si>
  <si>
    <t xml:space="preserve">Amortizimin </t>
  </si>
  <si>
    <t>2.2</t>
  </si>
  <si>
    <t xml:space="preserve">Humbje nga kembimet valutore </t>
  </si>
  <si>
    <t>2.3</t>
  </si>
  <si>
    <t xml:space="preserve">Te ardhura nga investimet </t>
  </si>
  <si>
    <t>2.4</t>
  </si>
  <si>
    <t xml:space="preserve">Shpenzime per interesa </t>
  </si>
  <si>
    <t>3</t>
  </si>
  <si>
    <t>4</t>
  </si>
  <si>
    <t xml:space="preserve">(Rritje)/renie ne tepricen e inventarit </t>
  </si>
  <si>
    <t>5</t>
  </si>
  <si>
    <t>Rritje/(renie) ne tepricen e detyrimeve per t`u paguar nga aktiviteti</t>
  </si>
  <si>
    <t>6</t>
  </si>
  <si>
    <t>Parate e perftuara nga aktivitetet</t>
  </si>
  <si>
    <t>8</t>
  </si>
  <si>
    <t>Paraja neto nga aktivitetet e shfrytezimit</t>
  </si>
  <si>
    <t>II</t>
  </si>
  <si>
    <t xml:space="preserve">Fluksi i parave nga veprimtarite investuese </t>
  </si>
  <si>
    <t xml:space="preserve">Blerjet e kompanise se kontrolluar minus parate e arketuara </t>
  </si>
  <si>
    <t xml:space="preserve">Blerjet e aktiveve afatgjata materiale </t>
  </si>
  <si>
    <t xml:space="preserve">Interesi i arketuar </t>
  </si>
  <si>
    <t xml:space="preserve">Dividentet e arketuar </t>
  </si>
  <si>
    <t>Paraja neto e perdorur ne aktivitetet investuese</t>
  </si>
  <si>
    <t>III</t>
  </si>
  <si>
    <t xml:space="preserve">Fluksi i parave nga aktivitetet financiare </t>
  </si>
  <si>
    <t xml:space="preserve">Te ardhura nga huamarrje afatgjata </t>
  </si>
  <si>
    <t xml:space="preserve">Pagesat e detyrimeve te qerase financiare </t>
  </si>
  <si>
    <t xml:space="preserve">Dividente te paguar </t>
  </si>
  <si>
    <t xml:space="preserve">Mjete monetare ne fillim te periudhes kontabel </t>
  </si>
  <si>
    <t xml:space="preserve">Mjete monetare ne fund te periudhes kontabel </t>
  </si>
  <si>
    <t xml:space="preserve">Tatim-fitimi i paguar </t>
  </si>
  <si>
    <t>Paraja neto e perdorur ne aktivitetet financiare</t>
  </si>
  <si>
    <t>Interes i paguar</t>
  </si>
  <si>
    <t>7</t>
  </si>
  <si>
    <t>Te ardhura nga shitja e pajisjeve</t>
  </si>
  <si>
    <t>Te ardhura nga emetimi i kapitalit aksioner</t>
  </si>
  <si>
    <t>I</t>
  </si>
  <si>
    <t>IV</t>
  </si>
  <si>
    <t>Rritja/Renia neto e mjeteve monetare</t>
  </si>
  <si>
    <t>5   Aktive biologjike afatshkurtra</t>
  </si>
  <si>
    <t>4   Inventari</t>
  </si>
  <si>
    <t>10Fitimi (Humbja)  e vitit financiar</t>
  </si>
  <si>
    <t>Emri i mire</t>
  </si>
  <si>
    <t>Shpenzimet e zhvillimit</t>
  </si>
  <si>
    <t>Detyrimet Afatshkurtra</t>
  </si>
  <si>
    <t>DETYRIMET   D H E   K A P I T A L I</t>
  </si>
  <si>
    <t>Parapagime te arketuara</t>
  </si>
  <si>
    <t>Pasive totale afatshkurtra</t>
  </si>
  <si>
    <t xml:space="preserve">  DETYRIME TOTALE  AFATSHKURTRA (I)</t>
  </si>
  <si>
    <t xml:space="preserve">    Huamarrje te tjera afatgjata</t>
  </si>
  <si>
    <t>TOTALI I DETYRIMEVE</t>
  </si>
  <si>
    <t>TOTALI I DETYRIMEVE DHE KAPITALIT</t>
  </si>
  <si>
    <t>S(1)</t>
  </si>
  <si>
    <t xml:space="preserve"> </t>
  </si>
  <si>
    <t xml:space="preserve">Kapitali aksionar </t>
  </si>
  <si>
    <t>Primi i aksionit</t>
  </si>
  <si>
    <t>Aksione thesari</t>
  </si>
  <si>
    <t>Rezeva stat.ligjore</t>
  </si>
  <si>
    <t>Fitimi i pashperndare</t>
  </si>
  <si>
    <t>TOTALI</t>
  </si>
  <si>
    <t>Fitimi neto per periudhen kontabel</t>
  </si>
  <si>
    <t>Dividentet e paguar</t>
  </si>
  <si>
    <t>Rritja e rezerves se kapitalit</t>
  </si>
  <si>
    <t>Emetimi i aksioneve</t>
  </si>
  <si>
    <t>Aksione te thesarit te riblera</t>
  </si>
  <si>
    <t>Dorezim punime e sherbime</t>
  </si>
  <si>
    <t>Paisje Zyre dhe Informatike</t>
  </si>
  <si>
    <t xml:space="preserve">Lendet e para </t>
  </si>
  <si>
    <t xml:space="preserve">7   Parapagimet dhe shpenzimet e shtyra </t>
  </si>
  <si>
    <t>Detyrime per Sig.Shoq. &amp; Shend.</t>
  </si>
  <si>
    <t>Detyrime per TAP</t>
  </si>
  <si>
    <t>S(2)</t>
  </si>
  <si>
    <t>S(3)</t>
  </si>
  <si>
    <t>S(4)</t>
  </si>
  <si>
    <t>S(5)</t>
  </si>
  <si>
    <t>9  Fitimet e pashperndara</t>
  </si>
  <si>
    <t>Rezultati Ushtrimor</t>
  </si>
  <si>
    <t>paraqiten ne llogarite e klasave 6 dhe 7.</t>
  </si>
  <si>
    <t>(Rritje)/renie ne tepricen e kerkesave te ark. aktiviteti, si dhe kerkesave te arketueshem</t>
  </si>
  <si>
    <t>Mobilje dhe orendi</t>
  </si>
  <si>
    <t xml:space="preserve">Taksa dhe tarifa vendore </t>
  </si>
  <si>
    <t>3=1+2</t>
  </si>
  <si>
    <t>Fitim/Humbja para tatimit</t>
  </si>
  <si>
    <t xml:space="preserve">Tatimi mbi fitim </t>
  </si>
  <si>
    <t>5=1-4</t>
  </si>
  <si>
    <t>Fitim/Humbja neto e vitit financiar</t>
  </si>
  <si>
    <t>Shenime Shpjeguese</t>
  </si>
  <si>
    <t>Mjete Monetare:</t>
  </si>
  <si>
    <t xml:space="preserve">Llogari / kerkesa te arketueshme te tjera  </t>
  </si>
  <si>
    <t xml:space="preserve">Aktive te tjera afatgjata materiale     </t>
  </si>
  <si>
    <t xml:space="preserve">Shenime Shpjeguese </t>
  </si>
  <si>
    <t xml:space="preserve">Detyrime Tatimore   </t>
  </si>
  <si>
    <t>&gt;Pagat e personelit</t>
  </si>
  <si>
    <t>&gt;Shpenzimet e sigurimeve shoqerore dhe shendetesore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</si>
  <si>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</si>
  <si>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</si>
  <si>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</si>
  <si>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</si>
  <si>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</si>
  <si>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</si>
  <si>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</si>
  <si>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</si>
  <si>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</si>
  <si>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</si>
  <si>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</si>
  <si>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</si>
  <si>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</si>
  <si>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</si>
  <si>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</si>
  <si>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</si>
  <si>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</si>
  <si>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</si>
  <si>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</si>
  <si>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</si>
  <si>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</si>
  <si>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</si>
  <si>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</si>
  <si>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</si>
  <si>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</si>
  <si>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</si>
  <si>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</si>
  <si>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</si>
  <si>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</si>
  <si>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</si>
  <si>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</si>
  <si>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</si>
  <si>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</si>
  <si>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</si>
  <si>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</si>
  <si>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</si>
  <si>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</si>
  <si>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</si>
  <si>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</si>
  <si>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</si>
  <si>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</si>
  <si>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</si>
  <si>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</si>
  <si>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</si>
  <si>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</si>
  <si>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</si>
  <si>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</si>
  <si>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</si>
  <si>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</si>
  <si>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</si>
  <si>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</si>
  <si>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</si>
  <si>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</si>
  <si>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</si>
  <si>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</si>
  <si>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</si>
  <si>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</si>
  <si>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</si>
  <si>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</si>
  <si>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</si>
  <si>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</si>
  <si>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</si>
  <si>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Administratori</t>
  </si>
  <si>
    <t>SHOQERIA ____________________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</si>
  <si>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</si>
  <si>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</si>
  <si>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</si>
  <si>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</si>
  <si>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</si>
  <si>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</si>
  <si>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</si>
  <si>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</si>
  <si>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</si>
  <si>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</si>
  <si>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</si>
  <si>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</si>
  <si>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</si>
  <si>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</si>
  <si>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</si>
  <si>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</si>
  <si>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</si>
  <si>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</si>
  <si>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</si>
  <si>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</si>
  <si>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</si>
  <si>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</si>
  <si>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</si>
  <si>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</si>
  <si>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</si>
  <si>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</si>
  <si>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</si>
  <si>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</si>
  <si>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</si>
  <si>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</si>
  <si>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</si>
  <si>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</si>
  <si>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</si>
  <si>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</si>
  <si>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</si>
  <si>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</si>
  <si>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</si>
  <si>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</si>
  <si>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</si>
  <si>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</si>
  <si>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</si>
  <si>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</si>
  <si>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</si>
  <si>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</si>
  <si>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</si>
  <si>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</si>
  <si>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</si>
  <si>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</si>
  <si>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</si>
  <si>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</si>
  <si>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</si>
  <si>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</si>
  <si>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</si>
  <si>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</si>
  <si>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</si>
  <si>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</si>
  <si>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</si>
  <si>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</si>
  <si>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</si>
  <si>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</si>
  <si>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</si>
  <si>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</si>
  <si>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</si>
  <si>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</si>
  <si>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</si>
  <si>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</si>
  <si>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</si>
  <si>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</si>
  <si>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</si>
  <si>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</si>
  <si>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</si>
  <si>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</si>
  <si>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</si>
  <si>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</si>
  <si>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</si>
  <si>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</si>
  <si>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</si>
  <si>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</si>
  <si>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</si>
  <si>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</si>
  <si>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</si>
  <si>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</si>
  <si>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</si>
  <si>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</si>
  <si>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</si>
  <si>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</si>
  <si>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</si>
  <si>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</si>
  <si>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</si>
  <si>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</si>
  <si>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 xml:space="preserve">  Administratori</t>
  </si>
  <si>
    <r>
      <t xml:space="preserve"> </t>
    </r>
    <r>
      <rPr>
        <sz val="8"/>
        <rFont val="Arial"/>
        <family val="2"/>
      </rPr>
      <t>Ndryshimet e gjëndjeve të Mallrave (+/-)</t>
    </r>
  </si>
  <si>
    <t>Cash-Flow</t>
  </si>
  <si>
    <t>Nr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</si>
  <si>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</si>
  <si>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</si>
  <si>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</si>
  <si>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</si>
  <si>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</si>
  <si>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</si>
  <si>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</si>
  <si>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</si>
  <si>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</si>
  <si>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 xml:space="preserve">             TOTALI</t>
  </si>
  <si>
    <t>Makineri,paisje,vegla</t>
  </si>
  <si>
    <t xml:space="preserve">SHOQERIA </t>
  </si>
  <si>
    <t xml:space="preserve">     </t>
  </si>
  <si>
    <t>“Per Kontabilitetin dhe Pasqyrat Financiare”</t>
  </si>
  <si>
    <t xml:space="preserve">  </t>
  </si>
  <si>
    <t xml:space="preserve">                                                            </t>
  </si>
  <si>
    <r>
      <t xml:space="preserve">Forma Ligjore                                        </t>
    </r>
    <r>
      <rPr>
        <b/>
        <u/>
        <sz val="14"/>
        <rFont val="Times New Roman"/>
        <family val="1"/>
      </rPr>
      <t>Shoqeri me pergjegjesi te kufizuar</t>
    </r>
    <r>
      <rPr>
        <b/>
        <u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                           </t>
    </r>
  </si>
  <si>
    <r>
      <t xml:space="preserve">Data e krijimit                                       </t>
    </r>
    <r>
      <rPr>
        <b/>
        <u/>
        <sz val="12"/>
        <rFont val="Times New Roman"/>
        <family val="1"/>
      </rPr>
      <t>11/06/2003</t>
    </r>
  </si>
  <si>
    <r>
      <t>NIPT</t>
    </r>
    <r>
      <rPr>
        <b/>
        <i/>
        <u/>
        <sz val="10"/>
        <rFont val="Arial"/>
        <family val="2"/>
      </rPr>
      <t xml:space="preserve"> ___________________</t>
    </r>
  </si>
  <si>
    <t>Kliente per tu arketuar</t>
  </si>
  <si>
    <t>Pozicioni me 31 dhjetor 2010</t>
  </si>
  <si>
    <t>Viti 2011</t>
  </si>
  <si>
    <t>Mobilje dhe pajisje Zyre</t>
  </si>
  <si>
    <t>Pajisje kompjuterike</t>
  </si>
  <si>
    <t>1    Mjete Monetare                                                        S(1)</t>
  </si>
  <si>
    <t>Te punesuar mesatarisht per vitin 2011:</t>
  </si>
  <si>
    <t>ARDHURA</t>
  </si>
  <si>
    <t xml:space="preserve">Kosto e Punes </t>
  </si>
  <si>
    <t>Paga punonjesish</t>
  </si>
  <si>
    <t>S(2)a</t>
  </si>
  <si>
    <r>
      <t xml:space="preserve">Detyrime Tatimore   </t>
    </r>
    <r>
      <rPr>
        <b/>
        <sz val="10"/>
        <color indexed="8"/>
        <rFont val="Arial"/>
        <family val="2"/>
      </rPr>
      <t>S(1)</t>
    </r>
  </si>
  <si>
    <t xml:space="preserve">Te pagushme ndaj Furnitoreve  </t>
  </si>
  <si>
    <t>S1)</t>
  </si>
  <si>
    <t>Kapitali aksionar</t>
  </si>
  <si>
    <t>Shpenzimet e panjohura</t>
  </si>
  <si>
    <t>Shpenzime te tjera te panjohura</t>
  </si>
  <si>
    <r>
      <t xml:space="preserve">Shitjet neto                                                                        </t>
    </r>
    <r>
      <rPr>
        <b/>
        <sz val="11"/>
        <color indexed="8"/>
        <rFont val="Arial"/>
        <family val="2"/>
      </rPr>
      <t xml:space="preserve">                   S(1)</t>
    </r>
  </si>
  <si>
    <t>Humbje nga kembimet valutore</t>
  </si>
  <si>
    <t>Sigurimet shoqerore</t>
  </si>
  <si>
    <t>Blerje kancelarije</t>
  </si>
  <si>
    <t xml:space="preserve">Shenime shpjeguse per pasqyrat  financiare. Elemente te ndryshem te ketyre pasqyrave jane </t>
  </si>
  <si>
    <t>shenuar me nje numer identifikues i cili realizon lidhjen me shpjegimet e meposhteme.</t>
  </si>
  <si>
    <t xml:space="preserve">Mjetet monetare dhe  kerkesat e arketueshme dhe te pagueshme ne fund te vitit ushtrimor jane </t>
  </si>
  <si>
    <t xml:space="preserve">    (Ne zbatim te Standartit Kombetar te Kontabilitetit nr. 2 dhe Ligjit Nr. 9228, Date 29.04.2004)</t>
  </si>
  <si>
    <t xml:space="preserve">Shenime shpjeguese per pasqyrat  financiare. Elemente te ndryshem te ketyre pasqyrave jane </t>
  </si>
  <si>
    <r>
      <t xml:space="preserve">Emertimi  </t>
    </r>
    <r>
      <rPr>
        <b/>
        <sz val="16"/>
        <rFont val="Times New Roman"/>
        <family val="1"/>
      </rPr>
      <t xml:space="preserve">                                    MAGNUM OPUS GROUP</t>
    </r>
  </si>
  <si>
    <t>NIPTI-i                                                   L12205027C</t>
  </si>
  <si>
    <t>31/09/2011</t>
  </si>
  <si>
    <r>
      <t xml:space="preserve">Veprimtaria Kryesore                           </t>
    </r>
    <r>
      <rPr>
        <b/>
        <u/>
        <sz val="12"/>
        <rFont val="Times New Roman"/>
        <family val="1"/>
      </rPr>
      <t xml:space="preserve">Studime ne nivelin strategjik manaxherial operacional,analiza </t>
    </r>
  </si>
  <si>
    <t>Sondazhe kerkime.Konsulenca ligjore dhe financiare</t>
  </si>
  <si>
    <t>Shoqeria “ MAGNUM OPUS GROUP" Sh.p.k</t>
  </si>
  <si>
    <t>31.12.2012</t>
  </si>
  <si>
    <t>31.08.2012</t>
  </si>
  <si>
    <t xml:space="preserve"> konvertuar me kursin zyrtar te dt. 31/12/2012  te marre nga Banka e Shqiperise.</t>
  </si>
  <si>
    <t>Intesa San Paolo Lek</t>
  </si>
  <si>
    <t>Intesa San Paolo USD</t>
  </si>
  <si>
    <t>Intesa San Paolo CHF</t>
  </si>
  <si>
    <t>Intesa San Paolo EUR</t>
  </si>
  <si>
    <t>Credins Bank EUR</t>
  </si>
  <si>
    <t>Credins Bank USD</t>
  </si>
  <si>
    <t>Arka LEK</t>
  </si>
  <si>
    <t>Leke</t>
  </si>
  <si>
    <t>Monedhe e Huaj</t>
  </si>
  <si>
    <t>Kursi I Kembimit</t>
  </si>
  <si>
    <t>Inventar I Imet</t>
  </si>
  <si>
    <t>Amortizimi mobilje dhe orendi</t>
  </si>
  <si>
    <t>Amortizimi pajisje zyre dhe informatike</t>
  </si>
  <si>
    <t>Amortizim inventar I imet</t>
  </si>
  <si>
    <t>V.K.N Totali I Mobilje dhe orendi</t>
  </si>
  <si>
    <t>V.K.N Pajisje zyre dhe informatike</t>
  </si>
  <si>
    <t>V.K.N Inventar I imet</t>
  </si>
  <si>
    <t xml:space="preserve">Mallra per rishitje                                            </t>
  </si>
  <si>
    <t xml:space="preserve">Aktive te tjera afatgjata materiale                      </t>
  </si>
  <si>
    <t xml:space="preserve">6   Aktive te tjera afatgjata (ne proces)                         </t>
  </si>
  <si>
    <r>
      <t xml:space="preserve">Llogari / kerkesa te arketueshme                       </t>
    </r>
    <r>
      <rPr>
        <b/>
        <sz val="10"/>
        <color indexed="8"/>
        <rFont val="Arial"/>
        <family val="2"/>
      </rPr>
      <t xml:space="preserve"> S(2)</t>
    </r>
  </si>
  <si>
    <r>
      <t xml:space="preserve">Llogari / kerkesa te tjera te arketueshme te tjera  </t>
    </r>
    <r>
      <rPr>
        <b/>
        <sz val="10"/>
        <color indexed="8"/>
        <rFont val="Arial"/>
        <family val="2"/>
      </rPr>
      <t>S(3)</t>
    </r>
  </si>
  <si>
    <t>2   Aktive afatgjata materiale     S(4)</t>
  </si>
  <si>
    <t>Mobilje dhe pajisje zyre</t>
  </si>
  <si>
    <t>Pajisje Informative</t>
  </si>
  <si>
    <t>Shoqeria MAGNUM OPUS GROUP</t>
  </si>
  <si>
    <t>TVSH per tu paguar</t>
  </si>
  <si>
    <t xml:space="preserve">Hua, bono dhe detyrime nga qeraja financiare </t>
  </si>
  <si>
    <t>MAGNUM OPUS GROUP</t>
  </si>
  <si>
    <t>Pasqyrat e Ndryshimeve ne Kapital 2012</t>
  </si>
  <si>
    <t>Pozicioni me 31 dhjetor 2011</t>
  </si>
  <si>
    <t>Pozicioni me 31 Dhjetor 2012</t>
  </si>
  <si>
    <t>Per periudhen 01.09.2012 – 31.12.2012, shoqeria ka bere shpenzime dhe ka realizuar te ardhura te cilat</t>
  </si>
  <si>
    <t xml:space="preserve">Te ardhura te tjera nga veprimtarite e shfrytezimi                              </t>
  </si>
  <si>
    <t xml:space="preserve">Materialet e konsumuara                                                                      </t>
  </si>
  <si>
    <t>Kosto e punes                                                                                    S(2)</t>
  </si>
  <si>
    <t>Mirmbajtje dhe riparime</t>
  </si>
  <si>
    <t>Shpenzime Interneti</t>
  </si>
  <si>
    <t>Pagese per honorare sherbime</t>
  </si>
  <si>
    <t>Qira Zyre</t>
  </si>
  <si>
    <t>Shpenzime bankare</t>
  </si>
  <si>
    <r>
      <t xml:space="preserve">Shpenzime te tjera                                                                              </t>
    </r>
    <r>
      <rPr>
        <b/>
        <sz val="11"/>
        <rFont val="Arial"/>
        <family val="2"/>
      </rPr>
      <t>S (3)</t>
    </r>
  </si>
  <si>
    <r>
      <t xml:space="preserve">Te ardhurat dhe shpenzimet nga interesat                    </t>
    </r>
    <r>
      <rPr>
        <b/>
        <sz val="11"/>
        <color indexed="8"/>
        <rFont val="Arial"/>
        <family val="2"/>
      </rPr>
      <t xml:space="preserve">                   </t>
    </r>
  </si>
  <si>
    <t xml:space="preserve">Fitim (humbja) neto e vitit financiar                                               </t>
  </si>
  <si>
    <t>Dritan Agolli</t>
  </si>
  <si>
    <t xml:space="preserve">Magnum Opus group </t>
  </si>
  <si>
    <t>Viti  2012</t>
  </si>
  <si>
    <t xml:space="preserve">                           Data e mbylljes se Pasqyrave Financiare                8 Shkurt 2013   </t>
  </si>
  <si>
    <t xml:space="preserve">                                            Periudha Kontabel e Pasqyrave Financiare             Nga    01.09.2012      </t>
  </si>
  <si>
    <t xml:space="preserve">                                                                                              Deri    31.12.2012</t>
  </si>
  <si>
    <r>
      <t xml:space="preserve">Adresa e Selise                          </t>
    </r>
    <r>
      <rPr>
        <b/>
        <sz val="14"/>
        <rFont val="Times New Roman"/>
        <family val="1"/>
      </rPr>
      <t xml:space="preserve">          </t>
    </r>
    <r>
      <rPr>
        <b/>
        <u/>
        <sz val="14"/>
        <rFont val="Times New Roman"/>
        <family val="1"/>
      </rPr>
      <t>Rr.Jeronim De Rada,Nd 1,Ap 8,Njesia Bashkiake Nr 2</t>
    </r>
  </si>
  <si>
    <t>S(6)</t>
  </si>
  <si>
    <t>Shpenzime te tjera</t>
  </si>
  <si>
    <r>
      <t xml:space="preserve">Fitim (Humbjet) nga kursi i kembimit                             </t>
    </r>
    <r>
      <rPr>
        <b/>
        <sz val="11"/>
        <color indexed="8"/>
        <rFont val="Arial"/>
        <family val="2"/>
      </rPr>
      <t xml:space="preserve">                  S(4) </t>
    </r>
    <r>
      <rPr>
        <sz val="11"/>
        <color indexed="8"/>
        <rFont val="Arial"/>
        <family val="2"/>
      </rPr>
      <t xml:space="preserve">                                          </t>
    </r>
    <r>
      <rPr>
        <b/>
        <sz val="11"/>
        <color indexed="8"/>
        <rFont val="Arial"/>
        <family val="2"/>
      </rPr>
      <t xml:space="preserve">  </t>
    </r>
  </si>
  <si>
    <t xml:space="preserve">Shpenzime te panjohura+penalitete &amp; gjoba                 S(5)        </t>
  </si>
  <si>
    <t>Rezultati Ushtrimor                                                                      S(6)</t>
  </si>
  <si>
    <t>Bilanci Kontabel me  31 dhjetor 2012</t>
  </si>
  <si>
    <t>Parapagim per Qerane</t>
  </si>
  <si>
    <t>Diference Aktiv-Pasiv</t>
  </si>
  <si>
    <r>
      <t xml:space="preserve">Hua te tjera     </t>
    </r>
    <r>
      <rPr>
        <b/>
        <sz val="10"/>
        <color indexed="8"/>
        <rFont val="Arial"/>
        <family val="2"/>
      </rPr>
      <t>S(2)</t>
    </r>
  </si>
  <si>
    <t>Hua te tjera</t>
  </si>
  <si>
    <t>Kontribut ortaku Dritan Agolli</t>
  </si>
  <si>
    <t>Konsulenca mbi burimet njerezore</t>
  </si>
  <si>
    <t>.</t>
  </si>
  <si>
    <t>Blerje kafe</t>
  </si>
  <si>
    <t>Shpenzime te panjohura</t>
  </si>
  <si>
    <t>Tatim Fitim per tu paguar</t>
  </si>
  <si>
    <t>Aktivet Afatgjata Materiale  me vlere fillestare   2012</t>
  </si>
  <si>
    <t>Inventar Ekonomik</t>
  </si>
  <si>
    <t>Vlera Kontabel Neto e A.A.Materiale  2012</t>
  </si>
  <si>
    <t>Amortizimi A.A.Materiale   2012</t>
  </si>
  <si>
    <t xml:space="preserve">MAGNUM OPUS GROUP </t>
  </si>
  <si>
    <t>INV</t>
  </si>
  <si>
    <t>Cmim</t>
  </si>
  <si>
    <t>Vlefte</t>
  </si>
  <si>
    <t>INV01</t>
  </si>
  <si>
    <t>Makine per qepje dok.S6030B/60flete</t>
  </si>
  <si>
    <t>736.250</t>
  </si>
  <si>
    <t>INV011</t>
  </si>
  <si>
    <t>Makine llogaritese Truly 836-12digit</t>
  </si>
  <si>
    <t>767.250</t>
  </si>
  <si>
    <t>INV012</t>
  </si>
  <si>
    <t>PMP Mbajtese kancelarie 984 SW</t>
  </si>
  <si>
    <t>1,007.500</t>
  </si>
  <si>
    <t>INV02</t>
  </si>
  <si>
    <t>Makine per qepje dok.(24/6),dore</t>
  </si>
  <si>
    <t>465.000</t>
  </si>
  <si>
    <t>INV03</t>
  </si>
  <si>
    <t>Portapena dru+metal Siam</t>
  </si>
  <si>
    <t>255.750</t>
  </si>
  <si>
    <t>INV04</t>
  </si>
  <si>
    <t>Kosha per mbajtje dokumentash me dy rafte</t>
  </si>
  <si>
    <t>852.500</t>
  </si>
  <si>
    <t>INV05</t>
  </si>
  <si>
    <t>Kosh per mbajtje dok me tre rafte</t>
  </si>
  <si>
    <t>1,085.000</t>
  </si>
  <si>
    <t>INV07</t>
  </si>
  <si>
    <t>Kosha per letra metalik gri Siam</t>
  </si>
  <si>
    <t>658.750</t>
  </si>
  <si>
    <t>INV08</t>
  </si>
  <si>
    <t>Hapese vrimash per dokumenta D25</t>
  </si>
  <si>
    <t>426.250</t>
  </si>
  <si>
    <t>INV09</t>
  </si>
  <si>
    <t>Makine llogaritese Canon WS-1210T</t>
  </si>
  <si>
    <t>1,627.500</t>
  </si>
  <si>
    <t>INV10</t>
  </si>
  <si>
    <t>Hapese vrimash per dokumenta 70 flete</t>
  </si>
  <si>
    <t>1,860.000</t>
  </si>
  <si>
    <t>MO</t>
  </si>
  <si>
    <t>MOBILJE DHE ORENDI ZYRE</t>
  </si>
  <si>
    <t>tavoline zyre</t>
  </si>
  <si>
    <t>90,000.000</t>
  </si>
  <si>
    <t>MO1</t>
  </si>
  <si>
    <t>karrige rrotulluese</t>
  </si>
  <si>
    <t>28,000.000</t>
  </si>
  <si>
    <t>MO10</t>
  </si>
  <si>
    <t>Tavoline e vogel (NOVA)</t>
  </si>
  <si>
    <t>23,624.050</t>
  </si>
  <si>
    <t>MO2</t>
  </si>
  <si>
    <t>karrige statike</t>
  </si>
  <si>
    <t>11,310.000</t>
  </si>
  <si>
    <t>MO3</t>
  </si>
  <si>
    <t>Grila</t>
  </si>
  <si>
    <t>641.660</t>
  </si>
  <si>
    <t>MO4</t>
  </si>
  <si>
    <t>Tavoline Pune</t>
  </si>
  <si>
    <t>16,500.000</t>
  </si>
  <si>
    <t>MO5</t>
  </si>
  <si>
    <t>Sirtare</t>
  </si>
  <si>
    <t>6,500.000</t>
  </si>
  <si>
    <t>MO6</t>
  </si>
  <si>
    <t>Kuzhine</t>
  </si>
  <si>
    <t>50,000.000</t>
  </si>
  <si>
    <t>MO7</t>
  </si>
  <si>
    <t>Tavoline</t>
  </si>
  <si>
    <t>15,000.000</t>
  </si>
  <si>
    <t>MO8</t>
  </si>
  <si>
    <t>Biblioteke</t>
  </si>
  <si>
    <t>35,000.000</t>
  </si>
  <si>
    <t>MO9</t>
  </si>
  <si>
    <t>Divan Noguchi</t>
  </si>
  <si>
    <t>59,061.550</t>
  </si>
  <si>
    <t>PZI</t>
  </si>
  <si>
    <t>PAJISJE ZYRE DHE INFORMATIKE</t>
  </si>
  <si>
    <t>PZI 04</t>
  </si>
  <si>
    <t>Switch 16 porta</t>
  </si>
  <si>
    <t>PZI 06</t>
  </si>
  <si>
    <t>Modul RJ-45 Gewiss</t>
  </si>
  <si>
    <t>660.000</t>
  </si>
  <si>
    <t>PZI01</t>
  </si>
  <si>
    <t>Kompjuter HP 500BMT+WideMonitorE5800</t>
  </si>
  <si>
    <t>46,832.630</t>
  </si>
  <si>
    <t>PZI02</t>
  </si>
  <si>
    <t>Power Tree UPS 650VA</t>
  </si>
  <si>
    <t>3,403.880</t>
  </si>
  <si>
    <t>PZI03</t>
  </si>
  <si>
    <t>Fotokopje Toshiba Estudio 351/seria CKD 418391</t>
  </si>
  <si>
    <t>93,333.330</t>
  </si>
  <si>
    <t>PZI05</t>
  </si>
  <si>
    <t xml:space="preserve">frigorifer </t>
  </si>
  <si>
    <t>15,250.000</t>
  </si>
  <si>
    <t>PZI07</t>
  </si>
  <si>
    <t>Kompjuter NEC FL 280+NEC Monitor LCC 26</t>
  </si>
  <si>
    <t>128,156.700</t>
  </si>
  <si>
    <t>( Gjendje Inventareve 31.12.2012 )</t>
  </si>
  <si>
    <t>PZ108</t>
  </si>
  <si>
    <t>UPS 1</t>
  </si>
  <si>
    <t>PZI09</t>
  </si>
  <si>
    <t>UPS 2</t>
  </si>
  <si>
    <t xml:space="preserve"> 31 Gusht 2012</t>
  </si>
  <si>
    <t xml:space="preserve"> 31 Dhjetor 2012</t>
  </si>
  <si>
    <t>Fitim neto per periudhen kotabel</t>
  </si>
  <si>
    <t>Fitimi I pashperndare</t>
  </si>
  <si>
    <t>Viti 2012</t>
  </si>
  <si>
    <t>Me page nga 66.501 deri ne 91475 leke</t>
  </si>
  <si>
    <t>Me page me te larte se 91475 leke</t>
  </si>
  <si>
    <t>Me page deri ne 21000 leke</t>
  </si>
  <si>
    <t>Me page nga 21001 deri ne 30.000 leke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</si>
</sst>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(* #,##0_);_(* \(#,##0\);_(* &quot;-&quot;??_);_(@_)"/>
  </numFmts>
  <fonts count="60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Baskerville Old Face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24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u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 val="singleAccounting"/>
      <sz val="11"/>
      <name val="Arial"/>
      <family val="2"/>
    </font>
    <font>
      <b/>
      <sz val="10"/>
      <name val="Arial"/>
      <family val="2"/>
    </font>
    <font>
      <b/>
      <sz val="18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6"/>
      <name val="Baskerville Old Face"/>
      <family val="1"/>
    </font>
    <font>
      <sz val="16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</cellStyleXfs>
  <cellXfs count="5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/>
    <xf numFmtId="0" fontId="9" fillId="0" borderId="0" xfId="0" applyFont="1"/>
    <xf numFmtId="0" fontId="0" fillId="0" borderId="0" xfId="0" applyFill="1"/>
    <xf numFmtId="0" fontId="4" fillId="2" borderId="0" xfId="0" applyFont="1" applyFill="1"/>
    <xf numFmtId="0" fontId="10" fillId="0" borderId="0" xfId="0" applyFont="1"/>
    <xf numFmtId="43" fontId="5" fillId="0" borderId="0" xfId="1" applyFont="1"/>
    <xf numFmtId="43" fontId="5" fillId="0" borderId="0" xfId="1" applyFont="1" applyAlignment="1">
      <alignment horizontal="right"/>
    </xf>
    <xf numFmtId="43" fontId="0" fillId="0" borderId="0" xfId="1" applyFont="1"/>
    <xf numFmtId="43" fontId="4" fillId="0" borderId="0" xfId="1" applyFont="1" applyAlignment="1">
      <alignment horizontal="right"/>
    </xf>
    <xf numFmtId="0" fontId="2" fillId="0" borderId="0" xfId="0" applyFont="1" applyFill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43" fontId="0" fillId="0" borderId="2" xfId="1" applyFont="1" applyBorder="1"/>
    <xf numFmtId="43" fontId="0" fillId="0" borderId="3" xfId="1" applyFont="1" applyBorder="1"/>
    <xf numFmtId="0" fontId="0" fillId="0" borderId="2" xfId="0" applyBorder="1" applyAlignment="1">
      <alignment horizontal="left" vertical="center"/>
    </xf>
    <xf numFmtId="43" fontId="0" fillId="0" borderId="3" xfId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1" fillId="0" borderId="0" xfId="0" applyFont="1"/>
    <xf numFmtId="43" fontId="0" fillId="0" borderId="0" xfId="0" applyNumberFormat="1"/>
    <xf numFmtId="43" fontId="0" fillId="0" borderId="0" xfId="1" applyFont="1" applyFill="1"/>
    <xf numFmtId="43" fontId="4" fillId="0" borderId="0" xfId="1" applyFont="1" applyFill="1"/>
    <xf numFmtId="43" fontId="11" fillId="0" borderId="0" xfId="1" applyFont="1" applyAlignment="1">
      <alignment horizontal="right"/>
    </xf>
    <xf numFmtId="164" fontId="0" fillId="0" borderId="0" xfId="0" applyNumberFormat="1"/>
    <xf numFmtId="0" fontId="0" fillId="0" borderId="2" xfId="0" applyBorder="1"/>
    <xf numFmtId="0" fontId="10" fillId="0" borderId="2" xfId="0" applyFont="1" applyBorder="1"/>
    <xf numFmtId="0" fontId="11" fillId="0" borderId="2" xfId="0" applyFont="1" applyBorder="1"/>
    <xf numFmtId="0" fontId="0" fillId="0" borderId="2" xfId="0" applyFill="1" applyBorder="1"/>
    <xf numFmtId="0" fontId="4" fillId="0" borderId="2" xfId="0" applyFont="1" applyBorder="1"/>
    <xf numFmtId="43" fontId="5" fillId="0" borderId="2" xfId="1" applyFont="1" applyBorder="1"/>
    <xf numFmtId="0" fontId="5" fillId="0" borderId="2" xfId="0" applyFont="1" applyBorder="1"/>
    <xf numFmtId="0" fontId="4" fillId="0" borderId="2" xfId="0" applyFont="1" applyFill="1" applyBorder="1"/>
    <xf numFmtId="0" fontId="5" fillId="0" borderId="2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21" fillId="0" borderId="0" xfId="0" applyFont="1"/>
    <xf numFmtId="43" fontId="10" fillId="0" borderId="2" xfId="1" applyFont="1" applyBorder="1"/>
    <xf numFmtId="43" fontId="0" fillId="0" borderId="0" xfId="0" applyNumberFormat="1" applyFill="1"/>
    <xf numFmtId="0" fontId="22" fillId="0" borderId="0" xfId="0" applyFont="1" applyAlignment="1">
      <alignment horizontal="left" vertical="center"/>
    </xf>
    <xf numFmtId="0" fontId="17" fillId="0" borderId="0" xfId="0" applyFont="1"/>
    <xf numFmtId="0" fontId="27" fillId="0" borderId="2" xfId="5" applyFont="1" applyFill="1" applyBorder="1" applyAlignment="1">
      <alignment horizontal="left" wrapText="1"/>
    </xf>
    <xf numFmtId="0" fontId="26" fillId="0" borderId="2" xfId="4" applyFont="1" applyBorder="1" applyAlignment="1">
      <alignment horizontal="left"/>
    </xf>
    <xf numFmtId="0" fontId="26" fillId="0" borderId="2" xfId="4" applyFont="1" applyBorder="1" applyAlignment="1">
      <alignment horizontal="left" wrapText="1"/>
    </xf>
    <xf numFmtId="43" fontId="1" fillId="0" borderId="2" xfId="1" applyBorder="1"/>
    <xf numFmtId="0" fontId="11" fillId="0" borderId="4" xfId="0" applyFont="1" applyFill="1" applyBorder="1"/>
    <xf numFmtId="0" fontId="10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0" fillId="0" borderId="0" xfId="0" applyBorder="1"/>
    <xf numFmtId="2" fontId="24" fillId="0" borderId="0" xfId="4" applyNumberFormat="1" applyFont="1" applyBorder="1" applyAlignment="1">
      <alignment wrapText="1"/>
    </xf>
    <xf numFmtId="0" fontId="11" fillId="0" borderId="9" xfId="4" applyFont="1" applyBorder="1" applyAlignment="1">
      <alignment horizontal="center"/>
    </xf>
    <xf numFmtId="0" fontId="11" fillId="0" borderId="7" xfId="4" applyFont="1" applyBorder="1" applyAlignment="1">
      <alignment horizontal="left" wrapText="1"/>
    </xf>
    <xf numFmtId="43" fontId="10" fillId="0" borderId="2" xfId="3" applyFont="1" applyBorder="1" applyAlignment="1">
      <alignment horizontal="left"/>
    </xf>
    <xf numFmtId="43" fontId="10" fillId="0" borderId="3" xfId="3" applyFont="1" applyBorder="1" applyAlignment="1">
      <alignment horizontal="left"/>
    </xf>
    <xf numFmtId="0" fontId="11" fillId="0" borderId="10" xfId="4" applyFont="1" applyBorder="1" applyAlignment="1">
      <alignment horizontal="center"/>
    </xf>
    <xf numFmtId="43" fontId="11" fillId="0" borderId="2" xfId="3" applyFont="1" applyFill="1" applyBorder="1" applyAlignment="1">
      <alignment horizontal="left"/>
    </xf>
    <xf numFmtId="43" fontId="11" fillId="0" borderId="3" xfId="3" applyFont="1" applyFill="1" applyBorder="1" applyAlignment="1">
      <alignment horizontal="left"/>
    </xf>
    <xf numFmtId="0" fontId="21" fillId="0" borderId="7" xfId="4" applyFont="1" applyBorder="1" applyAlignment="1">
      <alignment horizontal="left" wrapText="1"/>
    </xf>
    <xf numFmtId="0" fontId="10" fillId="0" borderId="1" xfId="4" applyFont="1" applyBorder="1" applyAlignment="1">
      <alignment horizontal="center"/>
    </xf>
    <xf numFmtId="0" fontId="10" fillId="0" borderId="7" xfId="4" applyFont="1" applyBorder="1" applyAlignment="1">
      <alignment horizontal="left" wrapText="1"/>
    </xf>
    <xf numFmtId="0" fontId="11" fillId="0" borderId="8" xfId="4" applyFont="1" applyBorder="1" applyAlignment="1">
      <alignment horizontal="left" wrapText="1"/>
    </xf>
    <xf numFmtId="43" fontId="10" fillId="0" borderId="3" xfId="3" applyFont="1" applyFill="1" applyBorder="1" applyAlignment="1">
      <alignment horizontal="left"/>
    </xf>
    <xf numFmtId="0" fontId="11" fillId="0" borderId="11" xfId="4" applyFont="1" applyBorder="1" applyAlignment="1">
      <alignment horizontal="center"/>
    </xf>
    <xf numFmtId="0" fontId="11" fillId="0" borderId="12" xfId="4" applyFont="1" applyBorder="1" applyAlignment="1">
      <alignment horizontal="left" wrapText="1"/>
    </xf>
    <xf numFmtId="43" fontId="11" fillId="0" borderId="3" xfId="3" applyFont="1" applyBorder="1" applyAlignment="1">
      <alignment horizontal="left"/>
    </xf>
    <xf numFmtId="0" fontId="10" fillId="0" borderId="1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wrapText="1"/>
    </xf>
    <xf numFmtId="0" fontId="10" fillId="0" borderId="9" xfId="4" applyFont="1" applyBorder="1" applyAlignment="1">
      <alignment horizontal="center"/>
    </xf>
    <xf numFmtId="0" fontId="17" fillId="0" borderId="2" xfId="4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10" xfId="4" applyFont="1" applyBorder="1" applyAlignment="1">
      <alignment horizontal="center"/>
    </xf>
    <xf numFmtId="0" fontId="10" fillId="0" borderId="2" xfId="4" applyFont="1" applyBorder="1" applyAlignment="1">
      <alignment horizontal="left" wrapText="1"/>
    </xf>
    <xf numFmtId="0" fontId="10" fillId="0" borderId="11" xfId="4" applyFont="1" applyBorder="1" applyAlignment="1">
      <alignment horizontal="center"/>
    </xf>
    <xf numFmtId="0" fontId="27" fillId="0" borderId="2" xfId="4" applyFont="1" applyBorder="1" applyAlignment="1">
      <alignment horizontal="left"/>
    </xf>
    <xf numFmtId="0" fontId="10" fillId="0" borderId="8" xfId="4" applyFont="1" applyBorder="1" applyAlignment="1">
      <alignment horizontal="left" wrapText="1"/>
    </xf>
    <xf numFmtId="0" fontId="10" fillId="0" borderId="13" xfId="4" applyFont="1" applyBorder="1" applyAlignment="1">
      <alignment horizontal="center"/>
    </xf>
    <xf numFmtId="0" fontId="10" fillId="0" borderId="14" xfId="4" applyFont="1" applyBorder="1" applyAlignment="1">
      <alignment horizontal="left" wrapText="1"/>
    </xf>
    <xf numFmtId="43" fontId="10" fillId="0" borderId="14" xfId="3" applyFont="1" applyFill="1" applyBorder="1" applyAlignment="1">
      <alignment horizontal="left"/>
    </xf>
    <xf numFmtId="43" fontId="10" fillId="0" borderId="15" xfId="3" applyFont="1" applyFill="1" applyBorder="1" applyAlignment="1">
      <alignment horizontal="left"/>
    </xf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left" wrapText="1"/>
    </xf>
    <xf numFmtId="0" fontId="10" fillId="0" borderId="0" xfId="4" applyFont="1" applyBorder="1" applyAlignment="1">
      <alignment horizontal="left"/>
    </xf>
    <xf numFmtId="0" fontId="27" fillId="0" borderId="5" xfId="4" applyFont="1" applyBorder="1"/>
    <xf numFmtId="0" fontId="26" fillId="0" borderId="5" xfId="4" applyFont="1" applyBorder="1" applyAlignment="1">
      <alignment horizontal="center" vertical="center" wrapText="1"/>
    </xf>
    <xf numFmtId="0" fontId="26" fillId="0" borderId="16" xfId="4" applyFont="1" applyBorder="1" applyAlignment="1">
      <alignment horizontal="left" wrapText="1"/>
    </xf>
    <xf numFmtId="43" fontId="26" fillId="0" borderId="16" xfId="3" applyFont="1" applyFill="1" applyBorder="1" applyAlignment="1">
      <alignment horizontal="left"/>
    </xf>
    <xf numFmtId="43" fontId="26" fillId="0" borderId="2" xfId="3" applyFont="1" applyBorder="1" applyAlignment="1">
      <alignment horizontal="left"/>
    </xf>
    <xf numFmtId="43" fontId="27" fillId="0" borderId="3" xfId="3" applyFont="1" applyBorder="1" applyAlignment="1">
      <alignment horizontal="left"/>
    </xf>
    <xf numFmtId="0" fontId="27" fillId="0" borderId="2" xfId="4" applyFont="1" applyBorder="1" applyAlignment="1">
      <alignment horizontal="left" wrapText="1"/>
    </xf>
    <xf numFmtId="43" fontId="27" fillId="0" borderId="3" xfId="3" applyFont="1" applyFill="1" applyBorder="1" applyAlignment="1">
      <alignment horizontal="left"/>
    </xf>
    <xf numFmtId="43" fontId="27" fillId="0" borderId="2" xfId="3" applyFont="1" applyFill="1" applyBorder="1" applyAlignment="1">
      <alignment horizontal="left"/>
    </xf>
    <xf numFmtId="43" fontId="27" fillId="0" borderId="2" xfId="3" applyFont="1" applyBorder="1" applyAlignment="1">
      <alignment horizontal="left"/>
    </xf>
    <xf numFmtId="43" fontId="26" fillId="0" borderId="3" xfId="3" applyFont="1" applyFill="1" applyBorder="1" applyAlignment="1">
      <alignment horizontal="left"/>
    </xf>
    <xf numFmtId="43" fontId="26" fillId="0" borderId="2" xfId="3" applyFont="1" applyFill="1" applyBorder="1" applyAlignment="1">
      <alignment horizontal="left"/>
    </xf>
    <xf numFmtId="43" fontId="27" fillId="0" borderId="3" xfId="3" applyFont="1" applyBorder="1" applyAlignment="1">
      <alignment horizontal="left" wrapText="1"/>
    </xf>
    <xf numFmtId="0" fontId="27" fillId="0" borderId="17" xfId="0" applyFont="1" applyBorder="1"/>
    <xf numFmtId="0" fontId="27" fillId="0" borderId="0" xfId="0" applyFont="1" applyBorder="1"/>
    <xf numFmtId="0" fontId="26" fillId="0" borderId="8" xfId="4" applyFont="1" applyBorder="1" applyAlignment="1">
      <alignment horizontal="center" vertical="center" wrapText="1"/>
    </xf>
    <xf numFmtId="0" fontId="26" fillId="0" borderId="18" xfId="4" applyFont="1" applyBorder="1" applyAlignment="1">
      <alignment horizontal="center" vertical="center" wrapText="1"/>
    </xf>
    <xf numFmtId="0" fontId="26" fillId="0" borderId="3" xfId="4" applyFont="1" applyBorder="1" applyAlignment="1">
      <alignment horizontal="left"/>
    </xf>
    <xf numFmtId="43" fontId="26" fillId="0" borderId="3" xfId="3" applyFont="1" applyBorder="1" applyAlignment="1">
      <alignment horizontal="left"/>
    </xf>
    <xf numFmtId="0" fontId="26" fillId="0" borderId="14" xfId="4" applyFont="1" applyBorder="1" applyAlignment="1">
      <alignment horizontal="left"/>
    </xf>
    <xf numFmtId="0" fontId="27" fillId="0" borderId="14" xfId="4" applyFont="1" applyBorder="1" applyAlignment="1">
      <alignment horizontal="left"/>
    </xf>
    <xf numFmtId="0" fontId="26" fillId="0" borderId="15" xfId="4" applyFont="1" applyBorder="1" applyAlignment="1">
      <alignment horizontal="left"/>
    </xf>
    <xf numFmtId="0" fontId="27" fillId="0" borderId="0" xfId="0" applyFont="1"/>
    <xf numFmtId="0" fontId="26" fillId="0" borderId="0" xfId="4" applyFont="1" applyBorder="1" applyAlignment="1">
      <alignment horizontal="left"/>
    </xf>
    <xf numFmtId="0" fontId="14" fillId="0" borderId="0" xfId="4" applyFont="1" applyBorder="1" applyAlignment="1">
      <alignment horizontal="left"/>
    </xf>
    <xf numFmtId="0" fontId="11" fillId="0" borderId="0" xfId="4" applyFont="1"/>
    <xf numFmtId="0" fontId="0" fillId="3" borderId="0" xfId="0" applyFill="1"/>
    <xf numFmtId="0" fontId="4" fillId="0" borderId="0" xfId="0" applyFont="1" applyBorder="1"/>
    <xf numFmtId="0" fontId="10" fillId="0" borderId="0" xfId="0" applyFont="1" applyBorder="1"/>
    <xf numFmtId="0" fontId="29" fillId="0" borderId="0" xfId="0" applyFont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31" fillId="0" borderId="0" xfId="0" applyFont="1" applyBorder="1"/>
    <xf numFmtId="0" fontId="31" fillId="0" borderId="0" xfId="0" applyFont="1" applyFill="1" applyBorder="1"/>
    <xf numFmtId="0" fontId="0" fillId="0" borderId="2" xfId="0" applyBorder="1" applyAlignment="1">
      <alignment horizontal="center"/>
    </xf>
    <xf numFmtId="3" fontId="27" fillId="0" borderId="0" xfId="0" applyNumberFormat="1" applyFont="1" applyBorder="1"/>
    <xf numFmtId="3" fontId="0" fillId="0" borderId="0" xfId="0" applyNumberFormat="1" applyBorder="1"/>
    <xf numFmtId="0" fontId="0" fillId="0" borderId="5" xfId="0" applyBorder="1" applyAlignment="1">
      <alignment horizontal="center"/>
    </xf>
    <xf numFmtId="43" fontId="1" fillId="0" borderId="5" xfId="1" applyBorder="1"/>
    <xf numFmtId="3" fontId="0" fillId="0" borderId="0" xfId="0" applyNumberFormat="1"/>
    <xf numFmtId="3" fontId="1" fillId="0" borderId="2" xfId="2" applyNumberFormat="1" applyBorder="1"/>
    <xf numFmtId="1" fontId="0" fillId="0" borderId="2" xfId="0" applyNumberFormat="1" applyBorder="1"/>
    <xf numFmtId="3" fontId="1" fillId="0" borderId="5" xfId="2" applyNumberFormat="1" applyBorder="1"/>
    <xf numFmtId="1" fontId="0" fillId="0" borderId="0" xfId="0" applyNumberFormat="1"/>
    <xf numFmtId="3" fontId="1" fillId="0" borderId="0" xfId="2" applyNumberFormat="1" applyFill="1" applyBorder="1"/>
    <xf numFmtId="0" fontId="14" fillId="0" borderId="0" xfId="0" applyFont="1" applyAlignment="1">
      <alignment horizontal="left" vertical="center"/>
    </xf>
    <xf numFmtId="0" fontId="19" fillId="0" borderId="0" xfId="0" applyFont="1"/>
    <xf numFmtId="2" fontId="26" fillId="0" borderId="5" xfId="4" applyNumberFormat="1" applyFont="1" applyBorder="1" applyAlignment="1">
      <alignment horizontal="center" wrapText="1"/>
    </xf>
    <xf numFmtId="43" fontId="4" fillId="0" borderId="0" xfId="1" applyFont="1" applyBorder="1"/>
    <xf numFmtId="43" fontId="4" fillId="0" borderId="0" xfId="1" applyFont="1" applyBorder="1" applyAlignment="1"/>
    <xf numFmtId="0" fontId="30" fillId="0" borderId="0" xfId="0" applyFont="1" applyBorder="1"/>
    <xf numFmtId="3" fontId="10" fillId="0" borderId="0" xfId="0" applyNumberFormat="1" applyFont="1"/>
    <xf numFmtId="1" fontId="10" fillId="0" borderId="0" xfId="0" applyNumberFormat="1" applyFont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0" fillId="0" borderId="17" xfId="0" applyBorder="1"/>
    <xf numFmtId="0" fontId="24" fillId="0" borderId="0" xfId="0" applyFont="1" applyBorder="1" applyAlignment="1">
      <alignment horizontal="left"/>
    </xf>
    <xf numFmtId="0" fontId="0" fillId="0" borderId="0" xfId="0" applyBorder="1" applyAlignment="1"/>
    <xf numFmtId="0" fontId="24" fillId="0" borderId="0" xfId="0" applyFont="1" applyBorder="1" applyAlignment="1"/>
    <xf numFmtId="0" fontId="36" fillId="0" borderId="0" xfId="0" applyFont="1" applyBorder="1" applyAlignment="1"/>
    <xf numFmtId="0" fontId="40" fillId="0" borderId="0" xfId="0" applyFont="1" applyBorder="1" applyAlignment="1"/>
    <xf numFmtId="0" fontId="0" fillId="0" borderId="0" xfId="0" applyAlignment="1"/>
    <xf numFmtId="0" fontId="0" fillId="0" borderId="19" xfId="0" applyBorder="1"/>
    <xf numFmtId="0" fontId="0" fillId="0" borderId="20" xfId="0" applyBorder="1"/>
    <xf numFmtId="0" fontId="24" fillId="0" borderId="21" xfId="0" applyFont="1" applyBorder="1" applyAlignment="1"/>
    <xf numFmtId="0" fontId="41" fillId="0" borderId="21" xfId="0" applyFont="1" applyBorder="1" applyAlignme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4" fillId="0" borderId="23" xfId="0" applyFont="1" applyBorder="1" applyAlignment="1"/>
    <xf numFmtId="0" fontId="24" fillId="0" borderId="24" xfId="0" applyFont="1" applyBorder="1" applyAlignment="1"/>
    <xf numFmtId="0" fontId="0" fillId="0" borderId="25" xfId="0" applyBorder="1"/>
    <xf numFmtId="0" fontId="0" fillId="0" borderId="19" xfId="0" applyBorder="1" applyAlignment="1"/>
    <xf numFmtId="0" fontId="0" fillId="0" borderId="26" xfId="0" applyBorder="1"/>
    <xf numFmtId="0" fontId="32" fillId="0" borderId="0" xfId="0" applyFont="1" applyFill="1" applyBorder="1"/>
    <xf numFmtId="14" fontId="32" fillId="0" borderId="0" xfId="0" applyNumberFormat="1" applyFont="1" applyFill="1" applyBorder="1" applyAlignment="1">
      <alignment horizontal="right"/>
    </xf>
    <xf numFmtId="0" fontId="42" fillId="0" borderId="0" xfId="0" applyFont="1" applyAlignment="1">
      <alignment horizontal="justify"/>
    </xf>
    <xf numFmtId="0" fontId="31" fillId="0" borderId="0" xfId="0" applyFont="1"/>
    <xf numFmtId="43" fontId="31" fillId="0" borderId="0" xfId="1" applyFont="1"/>
    <xf numFmtId="43" fontId="30" fillId="0" borderId="0" xfId="1" applyFont="1" applyFill="1"/>
    <xf numFmtId="0" fontId="30" fillId="0" borderId="0" xfId="0" applyFont="1" applyFill="1"/>
    <xf numFmtId="0" fontId="43" fillId="0" borderId="0" xfId="0" applyFont="1" applyBorder="1"/>
    <xf numFmtId="43" fontId="30" fillId="0" borderId="0" xfId="1" applyFont="1" applyFill="1" applyBorder="1" applyAlignment="1">
      <alignment horizontal="right"/>
    </xf>
    <xf numFmtId="43" fontId="30" fillId="0" borderId="0" xfId="1" applyFont="1" applyBorder="1" applyAlignment="1">
      <alignment horizontal="right"/>
    </xf>
    <xf numFmtId="0" fontId="19" fillId="0" borderId="0" xfId="0" applyFont="1" applyBorder="1"/>
    <xf numFmtId="43" fontId="5" fillId="0" borderId="0" xfId="0" applyNumberFormat="1" applyFont="1" applyAlignment="1">
      <alignment horizontal="right"/>
    </xf>
    <xf numFmtId="43" fontId="16" fillId="0" borderId="0" xfId="1" applyFont="1" applyAlignment="1">
      <alignment horizontal="right"/>
    </xf>
    <xf numFmtId="0" fontId="0" fillId="0" borderId="0" xfId="0" applyFill="1" applyBorder="1"/>
    <xf numFmtId="43" fontId="10" fillId="0" borderId="0" xfId="0" applyNumberFormat="1" applyFont="1" applyFill="1"/>
    <xf numFmtId="43" fontId="11" fillId="0" borderId="2" xfId="1" applyFont="1" applyBorder="1"/>
    <xf numFmtId="0" fontId="4" fillId="2" borderId="0" xfId="0" applyFont="1" applyFill="1" applyAlignment="1">
      <alignment horizontal="center"/>
    </xf>
    <xf numFmtId="14" fontId="4" fillId="2" borderId="0" xfId="1" applyNumberFormat="1" applyFont="1" applyFill="1" applyAlignment="1">
      <alignment horizontal="center"/>
    </xf>
    <xf numFmtId="43" fontId="4" fillId="0" borderId="0" xfId="1" applyFont="1"/>
    <xf numFmtId="43" fontId="10" fillId="0" borderId="0" xfId="4" applyNumberFormat="1" applyFont="1" applyBorder="1" applyAlignment="1">
      <alignment horizontal="left"/>
    </xf>
    <xf numFmtId="43" fontId="11" fillId="0" borderId="2" xfId="3" applyFont="1" applyBorder="1" applyAlignment="1">
      <alignment horizontal="left"/>
    </xf>
    <xf numFmtId="166" fontId="5" fillId="0" borderId="2" xfId="1" applyNumberFormat="1" applyFont="1" applyBorder="1"/>
    <xf numFmtId="166" fontId="4" fillId="2" borderId="2" xfId="1" applyNumberFormat="1" applyFont="1" applyFill="1" applyBorder="1" applyAlignment="1">
      <alignment horizontal="right"/>
    </xf>
    <xf numFmtId="166" fontId="5" fillId="2" borderId="2" xfId="1" applyNumberFormat="1" applyFont="1" applyFill="1" applyBorder="1"/>
    <xf numFmtId="166" fontId="4" fillId="0" borderId="2" xfId="1" applyNumberFormat="1" applyFont="1" applyBorder="1"/>
    <xf numFmtId="166" fontId="5" fillId="0" borderId="2" xfId="1" applyNumberFormat="1" applyFont="1" applyFill="1" applyBorder="1" applyAlignment="1">
      <alignment horizontal="right"/>
    </xf>
    <xf numFmtId="166" fontId="5" fillId="0" borderId="2" xfId="1" applyNumberFormat="1" applyFont="1" applyBorder="1" applyAlignment="1">
      <alignment horizontal="right"/>
    </xf>
    <xf numFmtId="166" fontId="5" fillId="0" borderId="2" xfId="1" applyNumberFormat="1" applyFont="1" applyFill="1" applyBorder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166" fontId="0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6" fontId="4" fillId="0" borderId="2" xfId="1" applyNumberFormat="1" applyFont="1" applyFill="1" applyBorder="1"/>
    <xf numFmtId="166" fontId="31" fillId="0" borderId="0" xfId="1" applyNumberFormat="1" applyFont="1" applyFill="1" applyBorder="1"/>
    <xf numFmtId="166" fontId="0" fillId="0" borderId="0" xfId="0" applyNumberFormat="1"/>
    <xf numFmtId="0" fontId="47" fillId="0" borderId="0" xfId="0" applyFont="1"/>
    <xf numFmtId="0" fontId="0" fillId="0" borderId="1" xfId="0" applyBorder="1" applyAlignment="1">
      <alignment horizontal="center"/>
    </xf>
    <xf numFmtId="0" fontId="31" fillId="0" borderId="2" xfId="0" applyFont="1" applyBorder="1"/>
    <xf numFmtId="0" fontId="19" fillId="0" borderId="27" xfId="0" applyFont="1" applyBorder="1"/>
    <xf numFmtId="0" fontId="19" fillId="0" borderId="16" xfId="0" applyFont="1" applyBorder="1"/>
    <xf numFmtId="0" fontId="10" fillId="0" borderId="27" xfId="0" applyFont="1" applyFill="1" applyBorder="1"/>
    <xf numFmtId="0" fontId="10" fillId="0" borderId="16" xfId="0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43" fontId="1" fillId="0" borderId="3" xfId="1" applyBorder="1"/>
    <xf numFmtId="0" fontId="0" fillId="0" borderId="9" xfId="0" applyBorder="1" applyAlignment="1">
      <alignment horizontal="center"/>
    </xf>
    <xf numFmtId="43" fontId="1" fillId="0" borderId="30" xfId="1" applyBorder="1"/>
    <xf numFmtId="3" fontId="1" fillId="0" borderId="3" xfId="2" applyNumberFormat="1" applyBorder="1"/>
    <xf numFmtId="3" fontId="1" fillId="0" borderId="30" xfId="2" applyNumberFormat="1" applyBorder="1"/>
    <xf numFmtId="1" fontId="0" fillId="0" borderId="0" xfId="0" applyNumberFormat="1" applyBorder="1"/>
    <xf numFmtId="43" fontId="5" fillId="0" borderId="0" xfId="1" applyFont="1" applyFill="1" applyAlignment="1">
      <alignment horizontal="right"/>
    </xf>
    <xf numFmtId="0" fontId="19" fillId="0" borderId="0" xfId="0" applyFont="1" applyFill="1" applyBorder="1"/>
    <xf numFmtId="14" fontId="19" fillId="4" borderId="0" xfId="0" applyNumberFormat="1" applyFont="1" applyFill="1" applyBorder="1" applyAlignment="1">
      <alignment horizontal="right"/>
    </xf>
    <xf numFmtId="43" fontId="19" fillId="0" borderId="0" xfId="1" applyFont="1" applyFill="1" applyBorder="1"/>
    <xf numFmtId="0" fontId="0" fillId="4" borderId="0" xfId="0" applyFill="1"/>
    <xf numFmtId="166" fontId="18" fillId="0" borderId="0" xfId="1" applyNumberFormat="1" applyFont="1" applyFill="1" applyBorder="1"/>
    <xf numFmtId="0" fontId="10" fillId="0" borderId="1" xfId="0" applyFont="1" applyFill="1" applyBorder="1" applyAlignment="1">
      <alignment horizontal="center" vertical="center"/>
    </xf>
    <xf numFmtId="43" fontId="10" fillId="0" borderId="2" xfId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43" fontId="11" fillId="0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31" fillId="0" borderId="16" xfId="0" applyFont="1" applyBorder="1"/>
    <xf numFmtId="0" fontId="19" fillId="0" borderId="1" xfId="0" applyFont="1" applyBorder="1"/>
    <xf numFmtId="0" fontId="19" fillId="2" borderId="13" xfId="0" applyFont="1" applyFill="1" applyBorder="1"/>
    <xf numFmtId="0" fontId="19" fillId="2" borderId="14" xfId="0" applyFont="1" applyFill="1" applyBorder="1"/>
    <xf numFmtId="43" fontId="31" fillId="0" borderId="31" xfId="1" applyFont="1" applyFill="1" applyBorder="1"/>
    <xf numFmtId="0" fontId="31" fillId="2" borderId="14" xfId="0" applyFont="1" applyFill="1" applyBorder="1"/>
    <xf numFmtId="0" fontId="35" fillId="0" borderId="2" xfId="0" applyFont="1" applyBorder="1"/>
    <xf numFmtId="0" fontId="19" fillId="0" borderId="1" xfId="0" applyFont="1" applyBorder="1" applyAlignment="1">
      <alignment horizontal="left"/>
    </xf>
    <xf numFmtId="43" fontId="49" fillId="0" borderId="0" xfId="1" applyFont="1" applyFill="1" applyBorder="1"/>
    <xf numFmtId="0" fontId="19" fillId="2" borderId="13" xfId="0" applyFont="1" applyFill="1" applyBorder="1" applyAlignment="1">
      <alignment horizontal="left"/>
    </xf>
    <xf numFmtId="0" fontId="31" fillId="2" borderId="13" xfId="0" applyFont="1" applyFill="1" applyBorder="1"/>
    <xf numFmtId="0" fontId="31" fillId="0" borderId="2" xfId="0" applyFont="1" applyFill="1" applyBorder="1"/>
    <xf numFmtId="0" fontId="19" fillId="0" borderId="27" xfId="0" applyFont="1" applyFill="1" applyBorder="1"/>
    <xf numFmtId="0" fontId="19" fillId="0" borderId="16" xfId="0" applyFont="1" applyFill="1" applyBorder="1"/>
    <xf numFmtId="0" fontId="31" fillId="0" borderId="16" xfId="0" applyFont="1" applyFill="1" applyBorder="1"/>
    <xf numFmtId="0" fontId="31" fillId="0" borderId="1" xfId="0" applyFont="1" applyFill="1" applyBorder="1"/>
    <xf numFmtId="0" fontId="32" fillId="0" borderId="27" xfId="0" applyFont="1" applyFill="1" applyBorder="1"/>
    <xf numFmtId="0" fontId="33" fillId="0" borderId="16" xfId="0" applyFont="1" applyFill="1" applyBorder="1"/>
    <xf numFmtId="166" fontId="31" fillId="0" borderId="3" xfId="1" applyNumberFormat="1" applyFont="1" applyFill="1" applyBorder="1"/>
    <xf numFmtId="0" fontId="32" fillId="2" borderId="13" xfId="0" applyFont="1" applyFill="1" applyBorder="1"/>
    <xf numFmtId="0" fontId="32" fillId="2" borderId="14" xfId="0" applyFont="1" applyFill="1" applyBorder="1"/>
    <xf numFmtId="166" fontId="32" fillId="2" borderId="15" xfId="1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0" borderId="1" xfId="0" applyFont="1" applyFill="1" applyBorder="1"/>
    <xf numFmtId="166" fontId="18" fillId="2" borderId="15" xfId="1" applyNumberFormat="1" applyFont="1" applyFill="1" applyBorder="1"/>
    <xf numFmtId="14" fontId="10" fillId="0" borderId="0" xfId="1" applyNumberFormat="1" applyFont="1" applyFill="1" applyBorder="1" applyAlignment="1">
      <alignment horizontal="right"/>
    </xf>
    <xf numFmtId="0" fontId="4" fillId="0" borderId="16" xfId="0" applyFont="1" applyBorder="1"/>
    <xf numFmtId="166" fontId="0" fillId="0" borderId="31" xfId="1" applyNumberFormat="1" applyFont="1" applyBorder="1"/>
    <xf numFmtId="166" fontId="0" fillId="0" borderId="3" xfId="1" applyNumberFormat="1" applyFont="1" applyFill="1" applyBorder="1"/>
    <xf numFmtId="0" fontId="0" fillId="0" borderId="16" xfId="0" applyFill="1" applyBorder="1"/>
    <xf numFmtId="166" fontId="0" fillId="0" borderId="31" xfId="1" applyNumberFormat="1" applyFont="1" applyFill="1" applyBorder="1"/>
    <xf numFmtId="0" fontId="10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3" xfId="0" applyFont="1" applyFill="1" applyBorder="1" applyAlignment="1">
      <alignment horizontal="center" vertical="center"/>
    </xf>
    <xf numFmtId="43" fontId="10" fillId="2" borderId="33" xfId="1" applyFont="1" applyFill="1" applyBorder="1" applyAlignment="1">
      <alignment vertical="center"/>
    </xf>
    <xf numFmtId="43" fontId="10" fillId="2" borderId="34" xfId="1" applyFont="1" applyFill="1" applyBorder="1" applyAlignment="1">
      <alignment vertical="center"/>
    </xf>
    <xf numFmtId="3" fontId="10" fillId="2" borderId="33" xfId="2" applyNumberFormat="1" applyFont="1" applyFill="1" applyBorder="1" applyAlignment="1">
      <alignment vertical="center"/>
    </xf>
    <xf numFmtId="3" fontId="10" fillId="2" borderId="34" xfId="2" applyNumberFormat="1" applyFont="1" applyFill="1" applyBorder="1" applyAlignment="1">
      <alignment vertical="center"/>
    </xf>
    <xf numFmtId="0" fontId="26" fillId="0" borderId="35" xfId="4" applyFont="1" applyBorder="1" applyAlignment="1">
      <alignment horizontal="center"/>
    </xf>
    <xf numFmtId="0" fontId="27" fillId="0" borderId="36" xfId="4" applyFont="1" applyBorder="1" applyAlignment="1">
      <alignment horizontal="left"/>
    </xf>
    <xf numFmtId="0" fontId="26" fillId="0" borderId="36" xfId="4" applyFont="1" applyBorder="1" applyAlignment="1">
      <alignment horizontal="center"/>
    </xf>
    <xf numFmtId="0" fontId="27" fillId="0" borderId="36" xfId="4" applyFont="1" applyBorder="1" applyAlignment="1">
      <alignment horizontal="center"/>
    </xf>
    <xf numFmtId="0" fontId="27" fillId="0" borderId="36" xfId="4" applyFont="1" applyFill="1" applyBorder="1" applyAlignment="1">
      <alignment horizontal="center"/>
    </xf>
    <xf numFmtId="0" fontId="26" fillId="0" borderId="36" xfId="4" applyFont="1" applyBorder="1"/>
    <xf numFmtId="0" fontId="27" fillId="0" borderId="36" xfId="0" applyFont="1" applyBorder="1"/>
    <xf numFmtId="0" fontId="27" fillId="0" borderId="36" xfId="4" applyFont="1" applyBorder="1"/>
    <xf numFmtId="0" fontId="27" fillId="0" borderId="37" xfId="4" applyFont="1" applyBorder="1"/>
    <xf numFmtId="43" fontId="26" fillId="0" borderId="31" xfId="3" applyFont="1" applyFill="1" applyBorder="1" applyAlignment="1">
      <alignment horizontal="left"/>
    </xf>
    <xf numFmtId="0" fontId="26" fillId="0" borderId="17" xfId="0" applyFont="1" applyBorder="1"/>
    <xf numFmtId="0" fontId="10" fillId="2" borderId="27" xfId="0" applyFont="1" applyFill="1" applyBorder="1" applyAlignment="1">
      <alignment horizontal="center" vertical="center"/>
    </xf>
    <xf numFmtId="0" fontId="0" fillId="2" borderId="16" xfId="0" applyFill="1" applyBorder="1"/>
    <xf numFmtId="0" fontId="10" fillId="2" borderId="16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43" fontId="19" fillId="0" borderId="0" xfId="1" applyFont="1" applyBorder="1"/>
    <xf numFmtId="166" fontId="32" fillId="0" borderId="0" xfId="1" applyNumberFormat="1" applyFont="1" applyFill="1" applyBorder="1"/>
    <xf numFmtId="0" fontId="4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0" fontId="14" fillId="0" borderId="0" xfId="0" applyFont="1" applyBorder="1"/>
    <xf numFmtId="43" fontId="14" fillId="2" borderId="2" xfId="1" applyFont="1" applyFill="1" applyBorder="1" applyAlignment="1">
      <alignment horizontal="right"/>
    </xf>
    <xf numFmtId="0" fontId="54" fillId="5" borderId="2" xfId="0" applyFont="1" applyFill="1" applyBorder="1"/>
    <xf numFmtId="0" fontId="20" fillId="5" borderId="2" xfId="0" applyFont="1" applyFill="1" applyBorder="1"/>
    <xf numFmtId="0" fontId="55" fillId="0" borderId="0" xfId="0" applyFont="1" applyAlignment="1">
      <alignment horizontal="left"/>
    </xf>
    <xf numFmtId="0" fontId="56" fillId="0" borderId="0" xfId="0" applyFont="1"/>
    <xf numFmtId="0" fontId="48" fillId="2" borderId="0" xfId="0" applyFont="1" applyFill="1" applyBorder="1"/>
    <xf numFmtId="0" fontId="53" fillId="2" borderId="0" xfId="0" applyFont="1" applyFill="1" applyBorder="1"/>
    <xf numFmtId="14" fontId="53" fillId="2" borderId="0" xfId="1" applyNumberFormat="1" applyFont="1" applyFill="1" applyBorder="1" applyAlignment="1">
      <alignment horizontal="right"/>
    </xf>
    <xf numFmtId="0" fontId="57" fillId="0" borderId="0" xfId="0" applyFont="1" applyBorder="1"/>
    <xf numFmtId="0" fontId="52" fillId="2" borderId="0" xfId="0" applyFont="1" applyFill="1" applyBorder="1"/>
    <xf numFmtId="0" fontId="58" fillId="2" borderId="0" xfId="0" applyFont="1" applyFill="1" applyBorder="1"/>
    <xf numFmtId="14" fontId="58" fillId="2" borderId="0" xfId="0" applyNumberFormat="1" applyFont="1" applyFill="1" applyBorder="1" applyAlignment="1">
      <alignment horizontal="right"/>
    </xf>
    <xf numFmtId="0" fontId="32" fillId="0" borderId="0" xfId="0" applyFont="1"/>
    <xf numFmtId="43" fontId="32" fillId="0" borderId="0" xfId="1" applyFont="1"/>
    <xf numFmtId="0" fontId="50" fillId="0" borderId="0" xfId="0" applyFont="1"/>
    <xf numFmtId="43" fontId="14" fillId="0" borderId="0" xfId="4" applyNumberFormat="1" applyFont="1" applyBorder="1" applyAlignment="1">
      <alignment horizontal="left"/>
    </xf>
    <xf numFmtId="43" fontId="11" fillId="0" borderId="0" xfId="0" applyNumberFormat="1" applyFont="1"/>
    <xf numFmtId="0" fontId="10" fillId="0" borderId="7" xfId="0" applyFont="1" applyBorder="1" applyAlignment="1">
      <alignment horizontal="center"/>
    </xf>
    <xf numFmtId="0" fontId="10" fillId="2" borderId="27" xfId="0" applyFont="1" applyFill="1" applyBorder="1"/>
    <xf numFmtId="43" fontId="5" fillId="0" borderId="3" xfId="1" applyFont="1" applyBorder="1"/>
    <xf numFmtId="166" fontId="4" fillId="0" borderId="3" xfId="1" applyNumberFormat="1" applyFont="1" applyBorder="1"/>
    <xf numFmtId="0" fontId="4" fillId="0" borderId="1" xfId="0" applyFont="1" applyBorder="1"/>
    <xf numFmtId="166" fontId="5" fillId="0" borderId="3" xfId="1" applyNumberFormat="1" applyFont="1" applyBorder="1"/>
    <xf numFmtId="0" fontId="4" fillId="0" borderId="1" xfId="0" applyFont="1" applyFill="1" applyBorder="1"/>
    <xf numFmtId="166" fontId="5" fillId="0" borderId="3" xfId="1" applyNumberFormat="1" applyFont="1" applyFill="1" applyBorder="1"/>
    <xf numFmtId="0" fontId="5" fillId="0" borderId="1" xfId="0" applyFont="1" applyBorder="1"/>
    <xf numFmtId="166" fontId="0" fillId="0" borderId="3" xfId="1" applyNumberFormat="1" applyFont="1" applyBorder="1"/>
    <xf numFmtId="0" fontId="5" fillId="2" borderId="1" xfId="0" applyFont="1" applyFill="1" applyBorder="1"/>
    <xf numFmtId="166" fontId="4" fillId="2" borderId="3" xfId="1" applyNumberFormat="1" applyFont="1" applyFill="1" applyBorder="1" applyAlignment="1">
      <alignment horizontal="right"/>
    </xf>
    <xf numFmtId="166" fontId="4" fillId="0" borderId="3" xfId="1" applyNumberFormat="1" applyFont="1" applyBorder="1" applyAlignment="1">
      <alignment horizontal="right"/>
    </xf>
    <xf numFmtId="166" fontId="4" fillId="2" borderId="3" xfId="1" applyNumberFormat="1" applyFont="1" applyFill="1" applyBorder="1"/>
    <xf numFmtId="0" fontId="5" fillId="5" borderId="13" xfId="0" applyFont="1" applyFill="1" applyBorder="1"/>
    <xf numFmtId="0" fontId="20" fillId="5" borderId="14" xfId="0" applyFont="1" applyFill="1" applyBorder="1"/>
    <xf numFmtId="166" fontId="20" fillId="5" borderId="14" xfId="1" applyNumberFormat="1" applyFont="1" applyFill="1" applyBorder="1" applyAlignment="1">
      <alignment horizontal="right"/>
    </xf>
    <xf numFmtId="166" fontId="20" fillId="5" borderId="15" xfId="1" applyNumberFormat="1" applyFont="1" applyFill="1" applyBorder="1"/>
    <xf numFmtId="43" fontId="4" fillId="6" borderId="0" xfId="1" applyFont="1" applyFill="1"/>
    <xf numFmtId="0" fontId="14" fillId="2" borderId="2" xfId="0" applyFont="1" applyFill="1" applyBorder="1"/>
    <xf numFmtId="166" fontId="11" fillId="0" borderId="2" xfId="1" applyNumberFormat="1" applyFont="1" applyBorder="1"/>
    <xf numFmtId="0" fontId="11" fillId="2" borderId="2" xfId="0" applyFont="1" applyFill="1" applyBorder="1"/>
    <xf numFmtId="0" fontId="30" fillId="2" borderId="2" xfId="0" applyFont="1" applyFill="1" applyBorder="1"/>
    <xf numFmtId="0" fontId="30" fillId="0" borderId="2" xfId="0" applyFont="1" applyBorder="1"/>
    <xf numFmtId="0" fontId="43" fillId="0" borderId="2" xfId="0" applyFont="1" applyBorder="1"/>
    <xf numFmtId="0" fontId="30" fillId="0" borderId="2" xfId="0" applyFont="1" applyFill="1" applyBorder="1"/>
    <xf numFmtId="0" fontId="44" fillId="0" borderId="2" xfId="0" applyFont="1" applyBorder="1"/>
    <xf numFmtId="43" fontId="4" fillId="0" borderId="0" xfId="1" applyFont="1" applyFill="1" applyAlignment="1">
      <alignment horizontal="right"/>
    </xf>
    <xf numFmtId="0" fontId="10" fillId="0" borderId="38" xfId="0" applyFont="1" applyFill="1" applyBorder="1"/>
    <xf numFmtId="0" fontId="10" fillId="2" borderId="39" xfId="0" applyFont="1" applyFill="1" applyBorder="1"/>
    <xf numFmtId="0" fontId="10" fillId="0" borderId="9" xfId="0" applyFont="1" applyFill="1" applyBorder="1"/>
    <xf numFmtId="43" fontId="10" fillId="0" borderId="31" xfId="1" applyFont="1" applyFill="1" applyBorder="1"/>
    <xf numFmtId="43" fontId="0" fillId="0" borderId="6" xfId="1" applyFont="1" applyBorder="1"/>
    <xf numFmtId="43" fontId="0" fillId="0" borderId="40" xfId="1" applyFont="1" applyBorder="1"/>
    <xf numFmtId="0" fontId="0" fillId="0" borderId="16" xfId="0" applyBorder="1"/>
    <xf numFmtId="43" fontId="0" fillId="0" borderId="16" xfId="1" applyFont="1" applyBorder="1"/>
    <xf numFmtId="0" fontId="10" fillId="6" borderId="13" xfId="0" applyFont="1" applyFill="1" applyBorder="1"/>
    <xf numFmtId="0" fontId="10" fillId="6" borderId="14" xfId="0" applyFont="1" applyFill="1" applyBorder="1"/>
    <xf numFmtId="43" fontId="10" fillId="6" borderId="14" xfId="1" applyFont="1" applyFill="1" applyBorder="1"/>
    <xf numFmtId="43" fontId="10" fillId="0" borderId="0" xfId="1" applyFont="1" applyBorder="1"/>
    <xf numFmtId="43" fontId="0" fillId="0" borderId="0" xfId="1" applyFont="1" applyBorder="1"/>
    <xf numFmtId="43" fontId="10" fillId="0" borderId="3" xfId="1" applyFont="1" applyBorder="1"/>
    <xf numFmtId="0" fontId="11" fillId="0" borderId="1" xfId="0" applyFont="1" applyBorder="1"/>
    <xf numFmtId="43" fontId="10" fillId="6" borderId="15" xfId="0" applyNumberFormat="1" applyFont="1" applyFill="1" applyBorder="1"/>
    <xf numFmtId="0" fontId="31" fillId="0" borderId="9" xfId="0" applyFont="1" applyFill="1" applyBorder="1"/>
    <xf numFmtId="0" fontId="31" fillId="0" borderId="5" xfId="0" applyFont="1" applyFill="1" applyBorder="1"/>
    <xf numFmtId="166" fontId="31" fillId="0" borderId="30" xfId="1" applyNumberFormat="1" applyFont="1" applyFill="1" applyBorder="1"/>
    <xf numFmtId="43" fontId="10" fillId="2" borderId="31" xfId="1" applyFont="1" applyFill="1" applyBorder="1" applyAlignment="1">
      <alignment horizontal="center"/>
    </xf>
    <xf numFmtId="43" fontId="10" fillId="2" borderId="16" xfId="1" applyFont="1" applyFill="1" applyBorder="1" applyAlignment="1">
      <alignment horizontal="center"/>
    </xf>
    <xf numFmtId="0" fontId="35" fillId="0" borderId="0" xfId="0" applyFont="1" applyFill="1" applyBorder="1"/>
    <xf numFmtId="43" fontId="1" fillId="0" borderId="0" xfId="1" applyFont="1" applyFill="1"/>
    <xf numFmtId="0" fontId="31" fillId="0" borderId="0" xfId="0" applyFont="1" applyFill="1"/>
    <xf numFmtId="0" fontId="0" fillId="0" borderId="2" xfId="0" applyFill="1" applyBorder="1" applyAlignment="1">
      <alignment horizontal="left" vertical="center"/>
    </xf>
    <xf numFmtId="43" fontId="5" fillId="0" borderId="2" xfId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horizontal="center" vertical="center"/>
    </xf>
    <xf numFmtId="0" fontId="0" fillId="0" borderId="41" xfId="0" applyFill="1" applyBorder="1"/>
    <xf numFmtId="0" fontId="0" fillId="0" borderId="42" xfId="0" applyFill="1" applyBorder="1"/>
    <xf numFmtId="43" fontId="0" fillId="0" borderId="42" xfId="1" applyFont="1" applyFill="1" applyBorder="1"/>
    <xf numFmtId="43" fontId="0" fillId="0" borderId="43" xfId="1" applyFont="1" applyFill="1" applyBorder="1"/>
    <xf numFmtId="0" fontId="19" fillId="0" borderId="10" xfId="0" applyFont="1" applyBorder="1"/>
    <xf numFmtId="0" fontId="31" fillId="0" borderId="4" xfId="0" applyFont="1" applyBorder="1"/>
    <xf numFmtId="0" fontId="53" fillId="2" borderId="0" xfId="0" applyFont="1" applyFill="1" applyBorder="1" applyAlignment="1">
      <alignment horizontal="center"/>
    </xf>
    <xf numFmtId="0" fontId="30" fillId="2" borderId="27" xfId="0" applyFont="1" applyFill="1" applyBorder="1"/>
    <xf numFmtId="14" fontId="30" fillId="2" borderId="16" xfId="0" applyNumberFormat="1" applyFont="1" applyFill="1" applyBorder="1" applyAlignment="1"/>
    <xf numFmtId="14" fontId="30" fillId="2" borderId="31" xfId="0" applyNumberFormat="1" applyFont="1" applyFill="1" applyBorder="1" applyAlignment="1"/>
    <xf numFmtId="0" fontId="30" fillId="0" borderId="1" xfId="0" applyFont="1" applyBorder="1"/>
    <xf numFmtId="0" fontId="30" fillId="0" borderId="1" xfId="0" applyFont="1" applyFill="1" applyBorder="1"/>
    <xf numFmtId="0" fontId="30" fillId="2" borderId="1" xfId="0" applyFont="1" applyFill="1" applyBorder="1"/>
    <xf numFmtId="0" fontId="30" fillId="2" borderId="13" xfId="0" applyFont="1" applyFill="1" applyBorder="1"/>
    <xf numFmtId="0" fontId="30" fillId="2" borderId="14" xfId="0" applyFont="1" applyFill="1" applyBorder="1"/>
    <xf numFmtId="43" fontId="0" fillId="0" borderId="6" xfId="1" applyFont="1" applyFill="1" applyBorder="1" applyAlignment="1">
      <alignment horizontal="center"/>
    </xf>
    <xf numFmtId="166" fontId="1" fillId="0" borderId="3" xfId="1" applyNumberFormat="1" applyFont="1" applyFill="1" applyBorder="1"/>
    <xf numFmtId="166" fontId="1" fillId="0" borderId="30" xfId="1" applyNumberFormat="1" applyFont="1" applyFill="1" applyBorder="1"/>
    <xf numFmtId="166" fontId="0" fillId="0" borderId="6" xfId="1" applyNumberFormat="1" applyFont="1" applyFill="1" applyBorder="1"/>
    <xf numFmtId="166" fontId="0" fillId="0" borderId="30" xfId="1" applyNumberFormat="1" applyFont="1" applyFill="1" applyBorder="1"/>
    <xf numFmtId="166" fontId="19" fillId="0" borderId="0" xfId="1" applyNumberFormat="1" applyFont="1" applyFill="1" applyBorder="1"/>
    <xf numFmtId="166" fontId="19" fillId="0" borderId="31" xfId="1" applyNumberFormat="1" applyFont="1" applyFill="1" applyBorder="1"/>
    <xf numFmtId="0" fontId="0" fillId="0" borderId="1" xfId="0" applyBorder="1"/>
    <xf numFmtId="0" fontId="14" fillId="6" borderId="13" xfId="0" applyFont="1" applyFill="1" applyBorder="1"/>
    <xf numFmtId="0" fontId="14" fillId="6" borderId="14" xfId="0" applyFont="1" applyFill="1" applyBorder="1"/>
    <xf numFmtId="166" fontId="14" fillId="6" borderId="15" xfId="1" applyNumberFormat="1" applyFont="1" applyFill="1" applyBorder="1"/>
    <xf numFmtId="0" fontId="19" fillId="0" borderId="9" xfId="0" applyFont="1" applyBorder="1"/>
    <xf numFmtId="0" fontId="31" fillId="0" borderId="5" xfId="0" applyFont="1" applyBorder="1"/>
    <xf numFmtId="0" fontId="19" fillId="0" borderId="9" xfId="0" applyFont="1" applyBorder="1" applyAlignment="1">
      <alignment horizontal="left"/>
    </xf>
    <xf numFmtId="166" fontId="43" fillId="4" borderId="44" xfId="1" applyNumberFormat="1" applyFont="1" applyFill="1" applyBorder="1" applyAlignment="1">
      <alignment horizontal="right" vertical="top" wrapText="1"/>
    </xf>
    <xf numFmtId="166" fontId="43" fillId="4" borderId="45" xfId="1" applyNumberFormat="1" applyFont="1" applyFill="1" applyBorder="1" applyAlignment="1">
      <alignment horizontal="right" vertical="top" wrapText="1"/>
    </xf>
    <xf numFmtId="166" fontId="43" fillId="0" borderId="2" xfId="1" applyNumberFormat="1" applyFont="1" applyFill="1" applyBorder="1" applyAlignment="1">
      <alignment horizontal="right"/>
    </xf>
    <xf numFmtId="166" fontId="43" fillId="0" borderId="3" xfId="1" applyNumberFormat="1" applyFont="1" applyBorder="1" applyAlignment="1">
      <alignment horizontal="right"/>
    </xf>
    <xf numFmtId="166" fontId="35" fillId="0" borderId="2" xfId="1" applyNumberFormat="1" applyFont="1" applyFill="1" applyBorder="1" applyAlignment="1">
      <alignment horizontal="right"/>
    </xf>
    <xf numFmtId="166" fontId="43" fillId="0" borderId="3" xfId="1" applyNumberFormat="1" applyFont="1" applyFill="1" applyBorder="1" applyAlignment="1">
      <alignment horizontal="right"/>
    </xf>
    <xf numFmtId="166" fontId="30" fillId="0" borderId="2" xfId="1" applyNumberFormat="1" applyFont="1" applyFill="1" applyBorder="1" applyAlignment="1">
      <alignment horizontal="right"/>
    </xf>
    <xf numFmtId="166" fontId="30" fillId="0" borderId="3" xfId="1" applyNumberFormat="1" applyFont="1" applyFill="1" applyBorder="1" applyAlignment="1">
      <alignment horizontal="right"/>
    </xf>
    <xf numFmtId="166" fontId="43" fillId="0" borderId="2" xfId="1" applyNumberFormat="1" applyFont="1" applyFill="1" applyBorder="1"/>
    <xf numFmtId="166" fontId="43" fillId="0" borderId="3" xfId="1" applyNumberFormat="1" applyFont="1" applyFill="1" applyBorder="1"/>
    <xf numFmtId="166" fontId="30" fillId="2" borderId="2" xfId="1" applyNumberFormat="1" applyFont="1" applyFill="1" applyBorder="1" applyAlignment="1">
      <alignment horizontal="right"/>
    </xf>
    <xf numFmtId="166" fontId="30" fillId="2" borderId="3" xfId="1" applyNumberFormat="1" applyFont="1" applyFill="1" applyBorder="1" applyAlignment="1">
      <alignment horizontal="right"/>
    </xf>
    <xf numFmtId="166" fontId="43" fillId="0" borderId="3" xfId="1" applyNumberFormat="1" applyFont="1" applyBorder="1"/>
    <xf numFmtId="166" fontId="31" fillId="0" borderId="3" xfId="0" applyNumberFormat="1" applyFont="1" applyBorder="1"/>
    <xf numFmtId="166" fontId="31" fillId="0" borderId="2" xfId="1" applyNumberFormat="1" applyFont="1" applyBorder="1"/>
    <xf numFmtId="166" fontId="31" fillId="0" borderId="2" xfId="1" applyNumberFormat="1" applyFont="1" applyFill="1" applyBorder="1"/>
    <xf numFmtId="166" fontId="31" fillId="0" borderId="3" xfId="1" applyNumberFormat="1" applyFont="1" applyBorder="1"/>
    <xf numFmtId="166" fontId="30" fillId="0" borderId="3" xfId="1" applyNumberFormat="1" applyFont="1" applyBorder="1" applyAlignment="1">
      <alignment horizontal="right"/>
    </xf>
    <xf numFmtId="166" fontId="30" fillId="2" borderId="14" xfId="1" applyNumberFormat="1" applyFont="1" applyFill="1" applyBorder="1"/>
    <xf numFmtId="166" fontId="30" fillId="2" borderId="15" xfId="1" applyNumberFormat="1" applyFont="1" applyFill="1" applyBorder="1"/>
    <xf numFmtId="166" fontId="31" fillId="0" borderId="31" xfId="1" applyNumberFormat="1" applyFont="1" applyBorder="1"/>
    <xf numFmtId="166" fontId="49" fillId="2" borderId="15" xfId="1" applyNumberFormat="1" applyFont="1" applyFill="1" applyBorder="1"/>
    <xf numFmtId="166" fontId="35" fillId="0" borderId="3" xfId="1" applyNumberFormat="1" applyFont="1" applyBorder="1"/>
    <xf numFmtId="166" fontId="31" fillId="0" borderId="0" xfId="1" applyNumberFormat="1" applyFont="1"/>
    <xf numFmtId="166" fontId="49" fillId="0" borderId="0" xfId="1" applyNumberFormat="1" applyFont="1" applyFill="1" applyBorder="1"/>
    <xf numFmtId="166" fontId="35" fillId="0" borderId="0" xfId="1" applyNumberFormat="1" applyFont="1" applyFill="1" applyBorder="1"/>
    <xf numFmtId="166" fontId="31" fillId="0" borderId="31" xfId="1" applyNumberFormat="1" applyFont="1" applyFill="1" applyBorder="1"/>
    <xf numFmtId="166" fontId="31" fillId="0" borderId="46" xfId="1" applyNumberFormat="1" applyFont="1" applyFill="1" applyBorder="1"/>
    <xf numFmtId="166" fontId="19" fillId="2" borderId="15" xfId="1" applyNumberFormat="1" applyFont="1" applyFill="1" applyBorder="1"/>
    <xf numFmtId="166" fontId="0" fillId="0" borderId="0" xfId="0" applyNumberFormat="1" applyFill="1"/>
    <xf numFmtId="166" fontId="31" fillId="0" borderId="0" xfId="1" applyNumberFormat="1" applyFont="1" applyFill="1"/>
    <xf numFmtId="166" fontId="19" fillId="0" borderId="3" xfId="1" applyNumberFormat="1" applyFont="1" applyBorder="1"/>
    <xf numFmtId="43" fontId="0" fillId="0" borderId="5" xfId="1" applyFont="1" applyBorder="1"/>
    <xf numFmtId="0" fontId="10" fillId="0" borderId="2" xfId="0" applyFont="1" applyBorder="1" applyAlignment="1">
      <alignment horizontal="center"/>
    </xf>
    <xf numFmtId="0" fontId="19" fillId="2" borderId="32" xfId="0" applyFont="1" applyFill="1" applyBorder="1"/>
    <xf numFmtId="0" fontId="19" fillId="2" borderId="33" xfId="0" applyFont="1" applyFill="1" applyBorder="1"/>
    <xf numFmtId="0" fontId="19" fillId="2" borderId="33" xfId="0" applyFont="1" applyFill="1" applyBorder="1" applyAlignment="1">
      <alignment horizontal="center"/>
    </xf>
    <xf numFmtId="43" fontId="19" fillId="2" borderId="34" xfId="1" applyFont="1" applyFill="1" applyBorder="1"/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0" fillId="0" borderId="9" xfId="0" applyBorder="1"/>
    <xf numFmtId="43" fontId="0" fillId="0" borderId="30" xfId="1" applyFont="1" applyBorder="1"/>
    <xf numFmtId="0" fontId="10" fillId="2" borderId="2" xfId="0" applyFont="1" applyFill="1" applyBorder="1"/>
    <xf numFmtId="43" fontId="10" fillId="2" borderId="2" xfId="1" applyFont="1" applyFill="1" applyBorder="1"/>
    <xf numFmtId="0" fontId="0" fillId="0" borderId="11" xfId="0" applyBorder="1" applyAlignment="1">
      <alignment horizontal="center"/>
    </xf>
    <xf numFmtId="0" fontId="11" fillId="0" borderId="8" xfId="0" applyFont="1" applyBorder="1"/>
    <xf numFmtId="0" fontId="0" fillId="0" borderId="8" xfId="0" applyBorder="1" applyAlignment="1">
      <alignment horizontal="center"/>
    </xf>
    <xf numFmtId="3" fontId="1" fillId="0" borderId="8" xfId="2" applyNumberFormat="1" applyBorder="1"/>
    <xf numFmtId="3" fontId="1" fillId="0" borderId="18" xfId="2" applyNumberFormat="1" applyBorder="1"/>
    <xf numFmtId="14" fontId="11" fillId="0" borderId="47" xfId="0" applyNumberFormat="1" applyFont="1" applyBorder="1" applyAlignment="1">
      <alignment horizontal="center"/>
    </xf>
    <xf numFmtId="14" fontId="11" fillId="0" borderId="48" xfId="0" applyNumberFormat="1" applyFont="1" applyBorder="1" applyAlignment="1">
      <alignment horizontal="center"/>
    </xf>
    <xf numFmtId="43" fontId="1" fillId="0" borderId="8" xfId="1" applyBorder="1"/>
    <xf numFmtId="43" fontId="1" fillId="0" borderId="18" xfId="1" applyBorder="1"/>
    <xf numFmtId="0" fontId="0" fillId="0" borderId="2" xfId="0" applyBorder="1" applyAlignment="1">
      <alignment horizontal="right"/>
    </xf>
    <xf numFmtId="43" fontId="0" fillId="0" borderId="2" xfId="1" applyFont="1" applyBorder="1" applyAlignment="1">
      <alignment horizontal="right"/>
    </xf>
    <xf numFmtId="43" fontId="10" fillId="2" borderId="2" xfId="0" applyNumberFormat="1" applyFont="1" applyFill="1" applyBorder="1"/>
    <xf numFmtId="166" fontId="20" fillId="5" borderId="2" xfId="1" applyNumberFormat="1" applyFont="1" applyFill="1" applyBorder="1" applyAlignment="1">
      <alignment horizontal="right"/>
    </xf>
    <xf numFmtId="166" fontId="20" fillId="5" borderId="2" xfId="1" applyNumberFormat="1" applyFont="1" applyFill="1" applyBorder="1"/>
    <xf numFmtId="166" fontId="8" fillId="2" borderId="2" xfId="1" applyNumberFormat="1" applyFont="1" applyFill="1" applyBorder="1" applyAlignment="1">
      <alignment horizontal="right"/>
    </xf>
    <xf numFmtId="166" fontId="8" fillId="2" borderId="2" xfId="1" applyNumberFormat="1" applyFont="1" applyFill="1" applyBorder="1"/>
    <xf numFmtId="166" fontId="8" fillId="0" borderId="2" xfId="1" applyNumberFormat="1" applyFont="1" applyBorder="1" applyAlignment="1">
      <alignment horizontal="right"/>
    </xf>
    <xf numFmtId="166" fontId="8" fillId="0" borderId="2" xfId="1" applyNumberFormat="1" applyFont="1" applyBorder="1"/>
    <xf numFmtId="43" fontId="10" fillId="0" borderId="8" xfId="3" applyFont="1" applyFill="1" applyBorder="1" applyAlignment="1">
      <alignment horizontal="left"/>
    </xf>
    <xf numFmtId="43" fontId="10" fillId="0" borderId="18" xfId="4" applyNumberFormat="1" applyFont="1" applyFill="1" applyBorder="1" applyAlignment="1">
      <alignment horizontal="left"/>
    </xf>
    <xf numFmtId="0" fontId="10" fillId="0" borderId="32" xfId="4" applyFont="1" applyBorder="1" applyAlignment="1">
      <alignment horizontal="center"/>
    </xf>
    <xf numFmtId="2" fontId="25" fillId="0" borderId="49" xfId="4" applyNumberFormat="1" applyFont="1" applyBorder="1" applyAlignment="1">
      <alignment horizontal="center" wrapText="1"/>
    </xf>
    <xf numFmtId="0" fontId="26" fillId="0" borderId="33" xfId="4" applyFont="1" applyBorder="1" applyAlignment="1">
      <alignment horizontal="center" vertical="center" wrapText="1"/>
    </xf>
    <xf numFmtId="0" fontId="26" fillId="0" borderId="34" xfId="4" applyFont="1" applyBorder="1" applyAlignment="1">
      <alignment horizontal="center" vertical="center" wrapText="1"/>
    </xf>
    <xf numFmtId="43" fontId="26" fillId="7" borderId="2" xfId="3" applyFont="1" applyFill="1" applyBorder="1" applyAlignment="1">
      <alignment horizontal="left"/>
    </xf>
    <xf numFmtId="43" fontId="27" fillId="8" borderId="2" xfId="3" applyFont="1" applyFill="1" applyBorder="1" applyAlignment="1">
      <alignment horizontal="left"/>
    </xf>
    <xf numFmtId="43" fontId="27" fillId="8" borderId="2" xfId="3" applyFont="1" applyFill="1" applyBorder="1" applyAlignment="1">
      <alignment horizontal="left" wrapText="1"/>
    </xf>
    <xf numFmtId="0" fontId="26" fillId="0" borderId="2" xfId="4" applyFont="1" applyFill="1" applyBorder="1" applyAlignment="1">
      <alignment horizontal="center"/>
    </xf>
    <xf numFmtId="43" fontId="10" fillId="0" borderId="18" xfId="1" applyFont="1" applyBorder="1" applyAlignment="1">
      <alignment horizontal="center" vertical="center"/>
    </xf>
    <xf numFmtId="43" fontId="10" fillId="0" borderId="8" xfId="1" applyFont="1" applyBorder="1" applyAlignment="1">
      <alignment horizontal="center" vertical="center"/>
    </xf>
    <xf numFmtId="43" fontId="10" fillId="0" borderId="8" xfId="1" applyFont="1" applyFill="1" applyBorder="1" applyAlignment="1">
      <alignment horizontal="center" vertical="center"/>
    </xf>
    <xf numFmtId="0" fontId="5" fillId="2" borderId="0" xfId="0" applyFont="1" applyFill="1"/>
    <xf numFmtId="43" fontId="5" fillId="2" borderId="0" xfId="1" applyFont="1" applyFill="1"/>
    <xf numFmtId="43" fontId="5" fillId="2" borderId="0" xfId="1" applyFont="1" applyFill="1" applyAlignment="1">
      <alignment horizontal="right"/>
    </xf>
    <xf numFmtId="0" fontId="4" fillId="0" borderId="0" xfId="0" applyFont="1" applyFill="1"/>
    <xf numFmtId="43" fontId="5" fillId="0" borderId="0" xfId="0" applyNumberFormat="1" applyFont="1"/>
    <xf numFmtId="0" fontId="4" fillId="6" borderId="0" xfId="0" applyFont="1" applyFill="1"/>
    <xf numFmtId="0" fontId="5" fillId="6" borderId="0" xfId="0" applyFont="1" applyFill="1"/>
    <xf numFmtId="43" fontId="4" fillId="6" borderId="0" xfId="1" applyFont="1" applyFill="1" applyAlignment="1">
      <alignment horizontal="right"/>
    </xf>
    <xf numFmtId="0" fontId="10" fillId="2" borderId="38" xfId="0" applyFont="1" applyFill="1" applyBorder="1" applyAlignment="1">
      <alignment vertical="center" wrapText="1"/>
    </xf>
    <xf numFmtId="43" fontId="10" fillId="0" borderId="40" xfId="1" applyFont="1" applyBorder="1" applyAlignment="1">
      <alignment horizontal="center" vertical="center"/>
    </xf>
    <xf numFmtId="43" fontId="10" fillId="0" borderId="50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/>
    </xf>
    <xf numFmtId="43" fontId="5" fillId="0" borderId="6" xfId="1" applyFont="1" applyFill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43" fontId="11" fillId="0" borderId="2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/>
    </xf>
    <xf numFmtId="0" fontId="51" fillId="0" borderId="23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4" fillId="0" borderId="2" xfId="0" applyFont="1" applyBorder="1"/>
    <xf numFmtId="0" fontId="4" fillId="0" borderId="36" xfId="0" applyFont="1" applyBorder="1"/>
    <xf numFmtId="0" fontId="4" fillId="0" borderId="7" xfId="0" applyFont="1" applyBorder="1"/>
    <xf numFmtId="0" fontId="57" fillId="0" borderId="0" xfId="0" applyFont="1" applyBorder="1"/>
    <xf numFmtId="0" fontId="43" fillId="0" borderId="2" xfId="0" applyFont="1" applyFill="1" applyBorder="1"/>
    <xf numFmtId="0" fontId="19" fillId="0" borderId="27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45" fillId="0" borderId="2" xfId="0" applyFont="1" applyBorder="1"/>
    <xf numFmtId="0" fontId="39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30" fillId="0" borderId="2" xfId="0" applyFont="1" applyFill="1" applyBorder="1"/>
    <xf numFmtId="0" fontId="30" fillId="2" borderId="16" xfId="0" applyFont="1" applyFill="1" applyBorder="1"/>
    <xf numFmtId="0" fontId="43" fillId="0" borderId="2" xfId="0" applyFont="1" applyBorder="1"/>
    <xf numFmtId="43" fontId="10" fillId="2" borderId="3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43" fontId="10" fillId="2" borderId="8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3" fontId="10" fillId="0" borderId="5" xfId="1" applyFont="1" applyFill="1" applyBorder="1" applyAlignment="1">
      <alignment horizontal="center" vertical="center"/>
    </xf>
    <xf numFmtId="43" fontId="10" fillId="0" borderId="8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43" fontId="10" fillId="0" borderId="8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10" fillId="0" borderId="30" xfId="1" applyFont="1" applyBorder="1" applyAlignment="1">
      <alignment horizontal="center" vertical="center"/>
    </xf>
    <xf numFmtId="43" fontId="10" fillId="0" borderId="18" xfId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54" xfId="4" applyFont="1" applyBorder="1" applyAlignment="1">
      <alignment horizontal="left" wrapText="1"/>
    </xf>
    <xf numFmtId="0" fontId="10" fillId="0" borderId="7" xfId="4" applyFont="1" applyBorder="1" applyAlignment="1">
      <alignment horizontal="left" wrapText="1"/>
    </xf>
    <xf numFmtId="0" fontId="27" fillId="0" borderId="1" xfId="5" applyFont="1" applyFill="1" applyBorder="1" applyAlignment="1">
      <alignment horizontal="left" wrapText="1"/>
    </xf>
    <xf numFmtId="0" fontId="27" fillId="0" borderId="2" xfId="5" applyFont="1" applyFill="1" applyBorder="1" applyAlignment="1">
      <alignment horizontal="left" wrapText="1"/>
    </xf>
    <xf numFmtId="0" fontId="11" fillId="0" borderId="54" xfId="4" applyFont="1" applyBorder="1" applyAlignment="1">
      <alignment horizontal="left" wrapText="1"/>
    </xf>
    <xf numFmtId="0" fontId="11" fillId="0" borderId="7" xfId="4" applyFont="1" applyBorder="1" applyAlignment="1">
      <alignment horizontal="left" wrapText="1"/>
    </xf>
    <xf numFmtId="2" fontId="10" fillId="0" borderId="40" xfId="4" applyNumberFormat="1" applyFont="1" applyBorder="1" applyAlignment="1">
      <alignment horizontal="center" wrapText="1"/>
    </xf>
    <xf numFmtId="2" fontId="10" fillId="0" borderId="55" xfId="4" applyNumberFormat="1" applyFont="1" applyBorder="1" applyAlignment="1">
      <alignment horizontal="center" wrapText="1"/>
    </xf>
    <xf numFmtId="2" fontId="10" fillId="0" borderId="56" xfId="4" applyNumberFormat="1" applyFont="1" applyBorder="1" applyAlignment="1">
      <alignment horizontal="center" wrapText="1"/>
    </xf>
    <xf numFmtId="0" fontId="11" fillId="0" borderId="54" xfId="4" applyFont="1" applyBorder="1" applyAlignment="1">
      <alignment horizontal="center" wrapText="1"/>
    </xf>
    <xf numFmtId="0" fontId="11" fillId="0" borderId="7" xfId="4" applyFont="1" applyBorder="1" applyAlignment="1">
      <alignment horizontal="center" wrapText="1"/>
    </xf>
    <xf numFmtId="2" fontId="10" fillId="0" borderId="6" xfId="4" applyNumberFormat="1" applyFont="1" applyBorder="1" applyAlignment="1">
      <alignment horizontal="center" wrapText="1"/>
    </xf>
    <xf numFmtId="2" fontId="10" fillId="0" borderId="54" xfId="4" applyNumberFormat="1" applyFont="1" applyBorder="1" applyAlignment="1">
      <alignment horizontal="center" wrapText="1"/>
    </xf>
    <xf numFmtId="2" fontId="10" fillId="0" borderId="7" xfId="4" applyNumberFormat="1" applyFont="1" applyBorder="1" applyAlignment="1">
      <alignment horizontal="center" wrapText="1"/>
    </xf>
    <xf numFmtId="0" fontId="10" fillId="0" borderId="2" xfId="4" applyFont="1" applyBorder="1" applyAlignment="1">
      <alignment horizontal="left" wrapText="1"/>
    </xf>
    <xf numFmtId="0" fontId="26" fillId="0" borderId="40" xfId="4" applyFont="1" applyBorder="1" applyAlignment="1">
      <alignment horizontal="center" wrapText="1"/>
    </xf>
    <xf numFmtId="0" fontId="26" fillId="0" borderId="55" xfId="4" applyFont="1" applyBorder="1" applyAlignment="1">
      <alignment horizontal="center" wrapText="1"/>
    </xf>
    <xf numFmtId="0" fontId="26" fillId="0" borderId="56" xfId="4" applyFont="1" applyBorder="1" applyAlignment="1">
      <alignment horizontal="center" wrapText="1"/>
    </xf>
    <xf numFmtId="0" fontId="27" fillId="0" borderId="1" xfId="4" applyFont="1" applyBorder="1" applyAlignment="1">
      <alignment horizontal="left"/>
    </xf>
    <xf numFmtId="0" fontId="27" fillId="0" borderId="2" xfId="4" applyFont="1" applyBorder="1" applyAlignment="1">
      <alignment horizontal="left"/>
    </xf>
    <xf numFmtId="0" fontId="27" fillId="0" borderId="1" xfId="4" applyFont="1" applyBorder="1" applyAlignment="1">
      <alignment horizontal="left" wrapText="1"/>
    </xf>
    <xf numFmtId="0" fontId="27" fillId="0" borderId="2" xfId="4" applyFont="1" applyBorder="1" applyAlignment="1">
      <alignment horizontal="left" wrapText="1"/>
    </xf>
    <xf numFmtId="2" fontId="25" fillId="0" borderId="53" xfId="4" applyNumberFormat="1" applyFont="1" applyBorder="1" applyAlignment="1">
      <alignment horizontal="center" wrapText="1"/>
    </xf>
    <xf numFmtId="2" fontId="25" fillId="0" borderId="49" xfId="4" applyNumberFormat="1" applyFont="1" applyBorder="1" applyAlignment="1">
      <alignment horizontal="center" wrapText="1"/>
    </xf>
    <xf numFmtId="0" fontId="10" fillId="0" borderId="12" xfId="4" applyFont="1" applyBorder="1" applyAlignment="1">
      <alignment horizontal="left" wrapText="1"/>
    </xf>
    <xf numFmtId="0" fontId="10" fillId="0" borderId="8" xfId="4" applyFont="1" applyBorder="1" applyAlignment="1">
      <alignment horizontal="left" wrapText="1"/>
    </xf>
    <xf numFmtId="0" fontId="21" fillId="0" borderId="7" xfId="4" applyFont="1" applyBorder="1" applyAlignment="1">
      <alignment horizontal="left" wrapText="1"/>
    </xf>
    <xf numFmtId="0" fontId="21" fillId="0" borderId="2" xfId="4" applyFont="1" applyBorder="1" applyAlignment="1">
      <alignment horizontal="left" wrapText="1"/>
    </xf>
    <xf numFmtId="0" fontId="10" fillId="0" borderId="14" xfId="4" applyFont="1" applyBorder="1" applyAlignment="1">
      <alignment horizontal="left" wrapText="1"/>
    </xf>
    <xf numFmtId="0" fontId="26" fillId="0" borderId="27" xfId="4" applyFont="1" applyBorder="1" applyAlignment="1">
      <alignment horizontal="left" wrapText="1"/>
    </xf>
    <xf numFmtId="0" fontId="26" fillId="0" borderId="16" xfId="4" applyFont="1" applyBorder="1" applyAlignment="1">
      <alignment horizontal="left" wrapText="1"/>
    </xf>
    <xf numFmtId="0" fontId="26" fillId="0" borderId="1" xfId="4" applyFont="1" applyBorder="1" applyAlignment="1">
      <alignment horizontal="left" wrapText="1"/>
    </xf>
    <xf numFmtId="0" fontId="26" fillId="0" borderId="2" xfId="4" applyFont="1" applyBorder="1" applyAlignment="1">
      <alignment horizontal="left" wrapText="1"/>
    </xf>
    <xf numFmtId="0" fontId="26" fillId="0" borderId="1" xfId="5" applyFont="1" applyFill="1" applyBorder="1" applyAlignment="1">
      <alignment horizontal="left" wrapText="1"/>
    </xf>
    <xf numFmtId="0" fontId="28" fillId="0" borderId="1" xfId="5" applyFont="1" applyFill="1" applyBorder="1" applyAlignment="1">
      <alignment horizontal="left" wrapText="1"/>
    </xf>
    <xf numFmtId="0" fontId="28" fillId="0" borderId="2" xfId="5" applyFont="1" applyFill="1" applyBorder="1" applyAlignment="1">
      <alignment horizontal="left" wrapText="1"/>
    </xf>
    <xf numFmtId="0" fontId="26" fillId="0" borderId="1" xfId="4" applyFont="1" applyBorder="1" applyAlignment="1">
      <alignment horizontal="left"/>
    </xf>
    <xf numFmtId="0" fontId="26" fillId="0" borderId="2" xfId="4" applyFont="1" applyBorder="1" applyAlignment="1">
      <alignment horizontal="left"/>
    </xf>
    <xf numFmtId="0" fontId="28" fillId="0" borderId="1" xfId="4" applyFont="1" applyBorder="1" applyAlignment="1">
      <alignment horizontal="left"/>
    </xf>
    <xf numFmtId="0" fontId="28" fillId="0" borderId="2" xfId="4" applyFont="1" applyBorder="1" applyAlignment="1">
      <alignment horizontal="left"/>
    </xf>
    <xf numFmtId="0" fontId="28" fillId="0" borderId="13" xfId="4" applyFont="1" applyBorder="1" applyAlignment="1">
      <alignment horizontal="left"/>
    </xf>
    <xf numFmtId="0" fontId="28" fillId="0" borderId="14" xfId="4" applyFont="1" applyBorder="1" applyAlignment="1">
      <alignment horizontal="left"/>
    </xf>
  </cellXfs>
  <cellStyles count="6">
    <cellStyle name="Comma" xfId="1" builtinId="3"/>
    <cellStyle name="Comma_21.Aktivet Afatgjata Materiale  09" xfId="2"/>
    <cellStyle name="Comma_Pasqyra 1 dhe 2 (Aneks Statistikor) AF SPORT " xfId="3"/>
    <cellStyle name="Normal" xfId="0" builtinId="0"/>
    <cellStyle name="Normal_asn_2009 Propozimet" xfId="4"/>
    <cellStyle name="Normal_Shee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19</xdr:row>
      <xdr:rowOff>114300</xdr:rowOff>
    </xdr:from>
    <xdr:to>
      <xdr:col>11</xdr:col>
      <xdr:colOff>95250</xdr:colOff>
      <xdr:row>21</xdr:row>
      <xdr:rowOff>180975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447800" y="4019550"/>
          <a:ext cx="4067175" cy="4286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2400" kern="10" spc="4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PASQYRAT FINANCIARE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udio%20Asia/My%20Documents/Downloads/Bilanci%20Magnum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Aktivi"/>
      <sheetName val="Pasivi"/>
      <sheetName val="PASH"/>
      <sheetName val="Cash-Flow"/>
      <sheetName val="Kapitali"/>
      <sheetName val="AAM"/>
      <sheetName val="Aneks Statistikor"/>
      <sheetName val="Inventari"/>
      <sheetName val="aktivitet per BM"/>
      <sheetName val="faqja e fundit"/>
    </sheetNames>
    <sheetDataSet>
      <sheetData sheetId="0" refreshError="1"/>
      <sheetData sheetId="1">
        <row r="7">
          <cell r="E7">
            <v>17033843.224000003</v>
          </cell>
        </row>
        <row r="16">
          <cell r="D16">
            <v>1528578.4</v>
          </cell>
          <cell r="E16">
            <v>904.22999999998137</v>
          </cell>
        </row>
      </sheetData>
      <sheetData sheetId="2">
        <row r="19">
          <cell r="C19">
            <v>15119790.640000001</v>
          </cell>
          <cell r="D19">
            <v>15241244</v>
          </cell>
        </row>
        <row r="63">
          <cell r="C63">
            <v>152427</v>
          </cell>
        </row>
      </sheetData>
      <sheetData sheetId="3">
        <row r="14">
          <cell r="F14">
            <v>-58128.52</v>
          </cell>
        </row>
        <row r="28">
          <cell r="F28">
            <v>2088906.3199999998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R17" sqref="R17"/>
    </sheetView>
  </sheetViews>
  <sheetFormatPr defaultRowHeight="12.75"/>
  <cols>
    <col min="1" max="1" width="0.42578125" customWidth="1"/>
    <col min="2" max="2" width="2.7109375" customWidth="1"/>
    <col min="3" max="3" width="7.7109375" style="163" customWidth="1"/>
    <col min="4" max="4" width="6.7109375" customWidth="1"/>
    <col min="5" max="5" width="7" customWidth="1"/>
    <col min="6" max="6" width="4.140625" customWidth="1"/>
    <col min="11" max="11" width="16" customWidth="1"/>
    <col min="12" max="12" width="7.28515625" customWidth="1"/>
    <col min="13" max="13" width="6.5703125" customWidth="1"/>
    <col min="14" max="14" width="10.7109375" customWidth="1"/>
  </cols>
  <sheetData>
    <row r="1" spans="2:14">
      <c r="B1" s="66"/>
      <c r="C1" s="159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2:14" ht="13.5" thickBot="1">
      <c r="B2" s="66"/>
      <c r="C2" s="159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2:14" ht="26.25" customHeight="1" thickTop="1">
      <c r="B3" s="165"/>
      <c r="C3" s="166" t="s">
        <v>370</v>
      </c>
      <c r="D3" s="167"/>
      <c r="E3" s="167"/>
      <c r="F3" s="167"/>
      <c r="G3" s="167"/>
      <c r="H3" s="168"/>
      <c r="I3" s="168"/>
      <c r="J3" s="168"/>
      <c r="K3" s="168"/>
      <c r="L3" s="168"/>
      <c r="M3" s="168"/>
      <c r="N3" s="169"/>
    </row>
    <row r="4" spans="2:14" ht="15.75">
      <c r="B4" s="170"/>
      <c r="C4" s="160" t="s">
        <v>337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171"/>
    </row>
    <row r="5" spans="2:14" ht="18.75">
      <c r="B5" s="170"/>
      <c r="C5" s="499" t="s">
        <v>341</v>
      </c>
      <c r="D5" s="499"/>
      <c r="E5" s="499"/>
      <c r="F5" s="499"/>
      <c r="G5" s="499"/>
      <c r="H5" s="499"/>
      <c r="I5" s="499"/>
      <c r="J5" s="499"/>
      <c r="K5" s="499"/>
      <c r="L5" s="66"/>
      <c r="M5" s="66"/>
      <c r="N5" s="171"/>
    </row>
    <row r="6" spans="2:14" ht="15.75">
      <c r="B6" s="170"/>
      <c r="C6" s="160" t="s">
        <v>337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171"/>
    </row>
    <row r="7" spans="2:14" ht="15.75">
      <c r="B7" s="170"/>
      <c r="C7" s="160" t="s">
        <v>371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171"/>
    </row>
    <row r="8" spans="2:14" ht="15.75">
      <c r="B8" s="170"/>
      <c r="C8" s="160"/>
      <c r="D8" s="66"/>
      <c r="E8" s="66"/>
      <c r="F8" s="66"/>
      <c r="G8" s="66"/>
      <c r="H8" s="66"/>
      <c r="I8" s="66"/>
      <c r="J8" s="66"/>
      <c r="K8" s="66"/>
      <c r="L8" s="66"/>
      <c r="M8" s="66"/>
      <c r="N8" s="171"/>
    </row>
    <row r="9" spans="2:14" ht="18.75">
      <c r="B9" s="170"/>
      <c r="C9" s="158" t="s">
        <v>429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171"/>
    </row>
    <row r="10" spans="2:14">
      <c r="B10" s="170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171"/>
    </row>
    <row r="11" spans="2:14" ht="15.75">
      <c r="B11" s="170"/>
      <c r="C11" s="160" t="s">
        <v>342</v>
      </c>
      <c r="D11" s="66"/>
      <c r="E11" s="66"/>
      <c r="F11" s="66"/>
      <c r="G11" s="66"/>
      <c r="H11" s="130" t="s">
        <v>372</v>
      </c>
      <c r="I11" s="66"/>
      <c r="J11" s="66"/>
      <c r="K11" s="66"/>
      <c r="L11" s="66"/>
      <c r="M11" s="66"/>
      <c r="N11" s="171"/>
    </row>
    <row r="12" spans="2:14" ht="15.75">
      <c r="B12" s="170"/>
      <c r="C12" s="160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171"/>
    </row>
    <row r="13" spans="2:14" ht="15.75">
      <c r="B13" s="170"/>
      <c r="C13" s="160" t="s">
        <v>373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171"/>
    </row>
    <row r="14" spans="2:14" ht="15.75">
      <c r="B14" s="170"/>
      <c r="C14" s="160"/>
      <c r="D14" s="66"/>
      <c r="E14" s="66"/>
      <c r="F14" s="66"/>
      <c r="G14" s="66"/>
      <c r="H14" s="66" t="s">
        <v>374</v>
      </c>
      <c r="I14" s="66"/>
      <c r="J14" s="66"/>
      <c r="K14" s="66"/>
      <c r="L14" s="66"/>
      <c r="M14" s="66"/>
      <c r="N14" s="171"/>
    </row>
    <row r="15" spans="2:14" ht="15.75">
      <c r="B15" s="170"/>
      <c r="C15" s="160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71"/>
    </row>
    <row r="16" spans="2:14" ht="15.75">
      <c r="B16" s="170"/>
      <c r="C16" s="160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71"/>
    </row>
    <row r="17" spans="2:14" ht="15.75">
      <c r="B17" s="170"/>
      <c r="C17" s="161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71"/>
    </row>
    <row r="18" spans="2:14" ht="15.75">
      <c r="B18" s="170"/>
      <c r="C18" s="161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71"/>
    </row>
    <row r="19" spans="2:14" ht="15.75">
      <c r="B19" s="170"/>
      <c r="C19" s="161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71"/>
    </row>
    <row r="20" spans="2:14" ht="15.75">
      <c r="B20" s="170"/>
      <c r="C20" s="161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71"/>
    </row>
    <row r="21" spans="2:14">
      <c r="B21" s="170"/>
      <c r="C21" s="159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171"/>
    </row>
    <row r="22" spans="2:14" ht="30.75">
      <c r="B22" s="170"/>
      <c r="C22" s="162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71"/>
    </row>
    <row r="23" spans="2:14" ht="15.75">
      <c r="B23" s="170"/>
      <c r="C23" s="159"/>
      <c r="D23" s="66"/>
      <c r="E23" s="66"/>
      <c r="F23" s="66"/>
      <c r="G23" s="157"/>
      <c r="H23" s="156" t="s">
        <v>368</v>
      </c>
      <c r="I23" s="66"/>
      <c r="J23" s="66"/>
      <c r="K23" s="66"/>
      <c r="L23" s="66"/>
      <c r="M23" s="66"/>
      <c r="N23" s="171"/>
    </row>
    <row r="24" spans="2:14" ht="15.75">
      <c r="B24" s="170"/>
      <c r="C24" s="159"/>
      <c r="D24" s="66"/>
      <c r="E24" s="66"/>
      <c r="F24" s="66"/>
      <c r="G24" s="157"/>
      <c r="H24" s="156" t="s">
        <v>338</v>
      </c>
      <c r="I24" s="66"/>
      <c r="J24" s="66"/>
      <c r="K24" s="66"/>
      <c r="L24" s="66"/>
      <c r="M24" s="66"/>
      <c r="N24" s="171"/>
    </row>
    <row r="25" spans="2:14" ht="15.75">
      <c r="B25" s="170"/>
      <c r="C25" s="160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71"/>
    </row>
    <row r="26" spans="2:14" ht="15.75">
      <c r="B26" s="170"/>
      <c r="C26" s="161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71"/>
    </row>
    <row r="27" spans="2:14" ht="15.75">
      <c r="B27" s="170"/>
      <c r="C27" s="161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171"/>
    </row>
    <row r="28" spans="2:14" ht="15.75">
      <c r="B28" s="170"/>
      <c r="C28" s="161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171"/>
    </row>
    <row r="29" spans="2:14" ht="15.75">
      <c r="B29" s="170"/>
      <c r="C29" s="161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171"/>
    </row>
    <row r="30" spans="2:14" ht="22.5">
      <c r="B30" s="496" t="s">
        <v>425</v>
      </c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8"/>
    </row>
    <row r="31" spans="2:14" ht="15.75">
      <c r="B31" s="170"/>
      <c r="C31" s="161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171"/>
    </row>
    <row r="32" spans="2:14" ht="15.75">
      <c r="B32" s="170"/>
      <c r="C32" s="161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171"/>
    </row>
    <row r="33" spans="1:14" ht="15.75">
      <c r="B33" s="170"/>
      <c r="C33" s="161" t="s">
        <v>339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171"/>
    </row>
    <row r="34" spans="1:14" ht="15.75">
      <c r="B34" s="170"/>
      <c r="C34" s="161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171"/>
    </row>
    <row r="35" spans="1:14" ht="15.75">
      <c r="B35" s="170"/>
      <c r="C35" s="161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171"/>
    </row>
    <row r="36" spans="1:14" s="160" customFormat="1" ht="15.75">
      <c r="A36" s="160" t="s">
        <v>427</v>
      </c>
      <c r="B36" s="172"/>
    </row>
    <row r="37" spans="1:14" ht="15.75">
      <c r="B37" s="170"/>
      <c r="C37" s="160" t="s">
        <v>340</v>
      </c>
      <c r="D37" s="155" t="s">
        <v>428</v>
      </c>
      <c r="E37" s="66"/>
      <c r="F37" s="66"/>
      <c r="G37" s="66"/>
      <c r="H37" s="66"/>
      <c r="I37" s="66"/>
      <c r="J37" s="66"/>
      <c r="K37" s="66"/>
      <c r="L37" s="66"/>
      <c r="M37" s="66"/>
      <c r="N37" s="173"/>
    </row>
    <row r="38" spans="1:14" ht="15.75">
      <c r="B38" s="170"/>
      <c r="C38" s="16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171"/>
    </row>
    <row r="39" spans="1:14" ht="15.75">
      <c r="B39" s="170"/>
      <c r="C39" s="160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171"/>
    </row>
    <row r="40" spans="1:14" ht="15.75">
      <c r="B40" s="170"/>
      <c r="C40" s="160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171"/>
    </row>
    <row r="41" spans="1:14" ht="15.75">
      <c r="B41" s="170"/>
      <c r="C41" s="160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171"/>
    </row>
    <row r="42" spans="1:14" ht="15.75">
      <c r="B42" s="170"/>
      <c r="C42" s="160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171"/>
    </row>
    <row r="43" spans="1:14" ht="15.75">
      <c r="B43" s="170"/>
      <c r="C43" s="160" t="s">
        <v>426</v>
      </c>
      <c r="D43" s="298"/>
      <c r="E43" s="298"/>
      <c r="F43" s="298"/>
      <c r="G43" s="298"/>
      <c r="H43" s="298"/>
      <c r="I43" s="298"/>
      <c r="J43" s="298"/>
      <c r="K43" s="298"/>
      <c r="L43" s="298"/>
      <c r="M43" s="66"/>
      <c r="N43" s="171"/>
    </row>
    <row r="44" spans="1:14" ht="15.75">
      <c r="B44" s="170"/>
      <c r="C44" s="160"/>
      <c r="D44" s="66"/>
      <c r="F44" s="66"/>
      <c r="G44" s="66"/>
      <c r="H44" s="66"/>
      <c r="I44" s="66"/>
      <c r="J44" s="66"/>
      <c r="K44" s="66"/>
      <c r="L44" s="66"/>
      <c r="M44" s="66"/>
      <c r="N44" s="171"/>
    </row>
    <row r="45" spans="1:14">
      <c r="B45" s="170"/>
      <c r="C45" s="159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171"/>
    </row>
    <row r="46" spans="1:14" ht="13.5" thickBot="1">
      <c r="B46" s="174"/>
      <c r="C46" s="175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76"/>
    </row>
    <row r="47" spans="1:14" ht="13.5" thickTop="1">
      <c r="B47" s="66"/>
      <c r="C47" s="159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B48" s="66"/>
      <c r="C48" s="159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2:14">
      <c r="B49" s="66"/>
      <c r="C49" s="159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</sheetData>
  <mergeCells count="2">
    <mergeCell ref="B30:N30"/>
    <mergeCell ref="C5:K5"/>
  </mergeCells>
  <phoneticPr fontId="7" type="noConversion"/>
  <pageMargins left="0.2" right="0.21" top="0.5" bottom="0.61" header="0.5" footer="0.5"/>
  <pageSetup paperSize="9" scale="95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66"/>
  <sheetViews>
    <sheetView topLeftCell="H25" workbookViewId="0">
      <selection activeCell="P53" sqref="P53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  <col min="16" max="16" width="12.85546875" bestFit="1" customWidth="1"/>
  </cols>
  <sheetData>
    <row r="1" spans="1:11" ht="15">
      <c r="A1" s="10" t="s">
        <v>167</v>
      </c>
      <c r="B1" s="10" t="s">
        <v>168</v>
      </c>
      <c r="C1" s="10" t="s">
        <v>169</v>
      </c>
      <c r="I1" s="48" t="s">
        <v>424</v>
      </c>
      <c r="J1" s="48"/>
    </row>
    <row r="2" spans="1:11">
      <c r="B2" s="10" t="s">
        <v>170</v>
      </c>
      <c r="C2" s="10" t="s">
        <v>170</v>
      </c>
      <c r="I2" s="49"/>
      <c r="J2" s="49"/>
    </row>
    <row r="3" spans="1:11">
      <c r="B3" s="10"/>
      <c r="C3" s="10"/>
      <c r="I3" s="49"/>
      <c r="K3" s="10" t="s">
        <v>171</v>
      </c>
    </row>
    <row r="4" spans="1:11">
      <c r="B4" s="10"/>
      <c r="C4" s="10"/>
    </row>
    <row r="5" spans="1:11">
      <c r="B5" s="28" t="s">
        <v>172</v>
      </c>
      <c r="C5" s="28" t="s">
        <v>172</v>
      </c>
      <c r="H5" s="34"/>
      <c r="I5" s="34"/>
      <c r="J5" s="35" t="s">
        <v>173</v>
      </c>
      <c r="K5" s="35" t="s">
        <v>174</v>
      </c>
    </row>
    <row r="6" spans="1:11">
      <c r="B6" s="28" t="s">
        <v>175</v>
      </c>
      <c r="C6" s="28" t="s">
        <v>175</v>
      </c>
      <c r="H6" s="34">
        <v>1</v>
      </c>
      <c r="I6" s="35" t="s">
        <v>170</v>
      </c>
      <c r="J6" s="36" t="s">
        <v>172</v>
      </c>
      <c r="K6" s="36"/>
    </row>
    <row r="7" spans="1:11">
      <c r="B7" s="28" t="s">
        <v>176</v>
      </c>
      <c r="C7" s="28" t="s">
        <v>176</v>
      </c>
      <c r="H7" s="34">
        <v>2</v>
      </c>
      <c r="I7" s="35" t="s">
        <v>170</v>
      </c>
      <c r="J7" s="36" t="s">
        <v>177</v>
      </c>
      <c r="K7" s="22"/>
    </row>
    <row r="8" spans="1:11">
      <c r="B8" s="28" t="s">
        <v>178</v>
      </c>
      <c r="C8" s="28" t="s">
        <v>178</v>
      </c>
      <c r="H8" s="34">
        <v>3</v>
      </c>
      <c r="I8" s="35" t="s">
        <v>170</v>
      </c>
      <c r="J8" s="36" t="s">
        <v>179</v>
      </c>
      <c r="K8" s="34"/>
    </row>
    <row r="9" spans="1:11">
      <c r="B9" s="28" t="s">
        <v>180</v>
      </c>
      <c r="C9" s="28" t="s">
        <v>180</v>
      </c>
      <c r="H9" s="34">
        <v>4</v>
      </c>
      <c r="I9" s="35" t="s">
        <v>170</v>
      </c>
      <c r="J9" s="36" t="s">
        <v>178</v>
      </c>
      <c r="K9" s="34"/>
    </row>
    <row r="10" spans="1:11">
      <c r="B10" s="28" t="s">
        <v>181</v>
      </c>
      <c r="C10" s="28" t="s">
        <v>181</v>
      </c>
      <c r="H10" s="34">
        <v>5</v>
      </c>
      <c r="I10" s="35" t="s">
        <v>170</v>
      </c>
      <c r="J10" s="36" t="s">
        <v>180</v>
      </c>
      <c r="K10" s="34"/>
    </row>
    <row r="11" spans="1:11">
      <c r="B11" s="28" t="s">
        <v>182</v>
      </c>
      <c r="C11" s="28" t="s">
        <v>182</v>
      </c>
      <c r="H11" s="34">
        <v>6</v>
      </c>
      <c r="I11" s="35" t="s">
        <v>170</v>
      </c>
      <c r="J11" s="36" t="s">
        <v>181</v>
      </c>
      <c r="K11" s="34"/>
    </row>
    <row r="12" spans="1:11">
      <c r="B12" s="28" t="s">
        <v>183</v>
      </c>
      <c r="C12" s="28" t="s">
        <v>183</v>
      </c>
      <c r="H12" s="34">
        <v>7</v>
      </c>
      <c r="I12" s="35" t="s">
        <v>170</v>
      </c>
      <c r="J12" s="36" t="s">
        <v>184</v>
      </c>
      <c r="K12" s="34"/>
    </row>
    <row r="13" spans="1:11">
      <c r="B13" s="10" t="s">
        <v>185</v>
      </c>
      <c r="C13" s="10" t="s">
        <v>185</v>
      </c>
      <c r="H13" s="34">
        <v>8</v>
      </c>
      <c r="I13" s="35" t="s">
        <v>170</v>
      </c>
      <c r="J13" s="36" t="s">
        <v>183</v>
      </c>
      <c r="K13" s="34"/>
    </row>
    <row r="14" spans="1:11">
      <c r="B14" s="10"/>
      <c r="C14" s="10"/>
      <c r="H14" s="35" t="s">
        <v>109</v>
      </c>
      <c r="I14" s="35"/>
      <c r="J14" s="35" t="s">
        <v>186</v>
      </c>
      <c r="K14" s="46"/>
    </row>
    <row r="15" spans="1:11">
      <c r="B15" s="28" t="s">
        <v>187</v>
      </c>
      <c r="C15" s="28" t="s">
        <v>187</v>
      </c>
      <c r="H15" s="34">
        <v>9</v>
      </c>
      <c r="I15" s="35" t="s">
        <v>185</v>
      </c>
      <c r="J15" s="36" t="s">
        <v>188</v>
      </c>
      <c r="K15" s="34"/>
    </row>
    <row r="16" spans="1:11">
      <c r="B16" s="28" t="s">
        <v>189</v>
      </c>
      <c r="C16" s="28" t="s">
        <v>189</v>
      </c>
      <c r="H16" s="34">
        <v>10</v>
      </c>
      <c r="I16" s="35" t="s">
        <v>185</v>
      </c>
      <c r="J16" s="36" t="s">
        <v>189</v>
      </c>
      <c r="K16" s="36"/>
    </row>
    <row r="17" spans="2:11">
      <c r="B17" s="28" t="s">
        <v>190</v>
      </c>
      <c r="C17" s="28" t="s">
        <v>190</v>
      </c>
      <c r="H17" s="34">
        <v>11</v>
      </c>
      <c r="I17" s="35" t="s">
        <v>185</v>
      </c>
      <c r="J17" s="36" t="s">
        <v>190</v>
      </c>
      <c r="K17" s="34"/>
    </row>
    <row r="18" spans="2:11">
      <c r="B18" s="28"/>
      <c r="C18" s="28"/>
      <c r="H18" s="35" t="s">
        <v>89</v>
      </c>
      <c r="I18" s="35"/>
      <c r="J18" s="35" t="s">
        <v>191</v>
      </c>
      <c r="K18" s="35"/>
    </row>
    <row r="19" spans="2:11">
      <c r="B19" s="10" t="s">
        <v>192</v>
      </c>
      <c r="C19" s="10" t="s">
        <v>192</v>
      </c>
      <c r="H19" s="34">
        <v>12</v>
      </c>
      <c r="I19" s="35" t="s">
        <v>192</v>
      </c>
      <c r="J19" s="36" t="s">
        <v>193</v>
      </c>
      <c r="K19" s="34"/>
    </row>
    <row r="20" spans="2:11">
      <c r="B20" s="28" t="s">
        <v>182</v>
      </c>
      <c r="C20" s="28" t="s">
        <v>182</v>
      </c>
      <c r="H20" s="34">
        <v>13</v>
      </c>
      <c r="I20" s="35" t="s">
        <v>192</v>
      </c>
      <c r="J20" s="36" t="s">
        <v>194</v>
      </c>
      <c r="K20" s="34"/>
    </row>
    <row r="21" spans="2:11">
      <c r="B21" s="28" t="s">
        <v>195</v>
      </c>
      <c r="C21" s="28" t="s">
        <v>195</v>
      </c>
      <c r="H21" s="34">
        <v>14</v>
      </c>
      <c r="I21" s="35" t="s">
        <v>192</v>
      </c>
      <c r="J21" s="36" t="s">
        <v>196</v>
      </c>
      <c r="K21" s="34"/>
    </row>
    <row r="22" spans="2:11">
      <c r="B22" s="28" t="s">
        <v>196</v>
      </c>
      <c r="C22" s="28" t="s">
        <v>196</v>
      </c>
      <c r="H22" s="34">
        <v>15</v>
      </c>
      <c r="I22" s="35" t="s">
        <v>192</v>
      </c>
      <c r="J22" s="36" t="s">
        <v>197</v>
      </c>
      <c r="K22" s="34"/>
    </row>
    <row r="23" spans="2:11">
      <c r="B23" s="28" t="s">
        <v>197</v>
      </c>
      <c r="C23" s="28" t="s">
        <v>197</v>
      </c>
      <c r="H23" s="34">
        <v>16</v>
      </c>
      <c r="I23" s="35" t="s">
        <v>192</v>
      </c>
      <c r="J23" s="36" t="s">
        <v>198</v>
      </c>
      <c r="K23" s="34"/>
    </row>
    <row r="24" spans="2:11">
      <c r="B24" s="28" t="s">
        <v>199</v>
      </c>
      <c r="C24" s="28" t="s">
        <v>199</v>
      </c>
      <c r="H24" s="34">
        <v>17</v>
      </c>
      <c r="I24" s="35" t="s">
        <v>192</v>
      </c>
      <c r="J24" s="36" t="s">
        <v>200</v>
      </c>
      <c r="K24" s="34"/>
    </row>
    <row r="25" spans="2:11">
      <c r="B25" s="28" t="s">
        <v>200</v>
      </c>
      <c r="C25" s="28" t="s">
        <v>200</v>
      </c>
      <c r="H25" s="34">
        <v>18</v>
      </c>
      <c r="I25" s="35" t="s">
        <v>192</v>
      </c>
      <c r="J25" s="36" t="s">
        <v>201</v>
      </c>
      <c r="K25" s="34"/>
    </row>
    <row r="26" spans="2:11">
      <c r="B26" s="28" t="s">
        <v>202</v>
      </c>
      <c r="C26" s="28" t="s">
        <v>202</v>
      </c>
      <c r="H26" s="34">
        <v>19</v>
      </c>
      <c r="I26" s="35" t="s">
        <v>192</v>
      </c>
      <c r="J26" s="36" t="s">
        <v>203</v>
      </c>
      <c r="K26" s="34"/>
    </row>
    <row r="27" spans="2:11">
      <c r="B27" s="28"/>
      <c r="C27" s="28"/>
      <c r="H27" s="35" t="s">
        <v>96</v>
      </c>
      <c r="I27" s="35"/>
      <c r="J27" s="35" t="s">
        <v>204</v>
      </c>
      <c r="K27" s="34"/>
    </row>
    <row r="28" spans="2:11">
      <c r="B28" s="28" t="s">
        <v>203</v>
      </c>
      <c r="C28" s="28" t="s">
        <v>203</v>
      </c>
      <c r="H28" s="34">
        <v>20</v>
      </c>
      <c r="I28" s="35" t="s">
        <v>205</v>
      </c>
      <c r="J28" s="36" t="s">
        <v>206</v>
      </c>
      <c r="K28" s="34"/>
    </row>
    <row r="29" spans="2:11">
      <c r="B29" s="10" t="s">
        <v>205</v>
      </c>
      <c r="C29" s="10" t="s">
        <v>205</v>
      </c>
      <c r="H29" s="34">
        <v>21</v>
      </c>
      <c r="I29" s="35" t="s">
        <v>205</v>
      </c>
      <c r="J29" s="36" t="s">
        <v>207</v>
      </c>
      <c r="K29" s="36"/>
    </row>
    <row r="30" spans="2:11">
      <c r="B30" s="28" t="s">
        <v>208</v>
      </c>
      <c r="C30" s="28" t="s">
        <v>208</v>
      </c>
      <c r="H30" s="34">
        <v>22</v>
      </c>
      <c r="I30" s="35" t="s">
        <v>205</v>
      </c>
      <c r="J30" s="36" t="s">
        <v>209</v>
      </c>
      <c r="K30" s="36"/>
    </row>
    <row r="31" spans="2:11">
      <c r="B31" s="28" t="s">
        <v>207</v>
      </c>
      <c r="C31" s="28" t="s">
        <v>207</v>
      </c>
      <c r="H31" s="34">
        <v>23</v>
      </c>
      <c r="I31" s="35" t="s">
        <v>205</v>
      </c>
      <c r="J31" s="36" t="s">
        <v>210</v>
      </c>
      <c r="K31" s="34"/>
    </row>
    <row r="32" spans="2:11">
      <c r="B32" s="28"/>
      <c r="C32" s="28"/>
      <c r="H32" s="35" t="s">
        <v>110</v>
      </c>
      <c r="I32" s="35"/>
      <c r="J32" s="35" t="s">
        <v>211</v>
      </c>
      <c r="K32" s="34"/>
    </row>
    <row r="33" spans="2:16">
      <c r="B33" s="28" t="s">
        <v>209</v>
      </c>
      <c r="C33" s="28" t="s">
        <v>209</v>
      </c>
      <c r="H33" s="34">
        <v>24</v>
      </c>
      <c r="I33" s="35" t="s">
        <v>212</v>
      </c>
      <c r="J33" s="36" t="s">
        <v>213</v>
      </c>
      <c r="K33" s="34"/>
    </row>
    <row r="34" spans="2:16">
      <c r="B34" s="28" t="s">
        <v>210</v>
      </c>
      <c r="C34" s="28" t="s">
        <v>210</v>
      </c>
      <c r="H34" s="34">
        <v>25</v>
      </c>
      <c r="I34" s="35" t="s">
        <v>212</v>
      </c>
      <c r="J34" s="36" t="s">
        <v>214</v>
      </c>
      <c r="K34" s="34"/>
    </row>
    <row r="35" spans="2:16">
      <c r="H35" s="34">
        <v>26</v>
      </c>
      <c r="I35" s="35" t="s">
        <v>212</v>
      </c>
      <c r="J35" s="36" t="s">
        <v>215</v>
      </c>
      <c r="K35" s="34"/>
    </row>
    <row r="36" spans="2:16">
      <c r="B36" s="10" t="s">
        <v>212</v>
      </c>
      <c r="C36" s="10" t="s">
        <v>212</v>
      </c>
      <c r="H36" s="34">
        <v>27</v>
      </c>
      <c r="I36" s="35" t="s">
        <v>212</v>
      </c>
      <c r="J36" s="36" t="s">
        <v>216</v>
      </c>
      <c r="K36" s="53"/>
    </row>
    <row r="37" spans="2:16">
      <c r="B37" s="28" t="s">
        <v>213</v>
      </c>
      <c r="C37" s="28" t="s">
        <v>213</v>
      </c>
      <c r="H37" s="34">
        <v>28</v>
      </c>
      <c r="I37" s="35" t="s">
        <v>212</v>
      </c>
      <c r="J37" s="36" t="s">
        <v>217</v>
      </c>
      <c r="K37" s="36"/>
    </row>
    <row r="38" spans="2:16">
      <c r="B38" s="28" t="s">
        <v>214</v>
      </c>
      <c r="C38" s="28" t="s">
        <v>214</v>
      </c>
      <c r="H38" s="34">
        <v>29</v>
      </c>
      <c r="I38" s="35" t="s">
        <v>212</v>
      </c>
      <c r="J38" s="54" t="s">
        <v>218</v>
      </c>
      <c r="K38" s="34"/>
    </row>
    <row r="39" spans="2:16">
      <c r="B39" s="28" t="s">
        <v>215</v>
      </c>
      <c r="C39" s="28" t="s">
        <v>215</v>
      </c>
      <c r="H39" s="34">
        <v>30</v>
      </c>
      <c r="I39" s="35" t="s">
        <v>212</v>
      </c>
      <c r="J39" s="36" t="s">
        <v>219</v>
      </c>
      <c r="K39" s="34"/>
    </row>
    <row r="40" spans="2:16">
      <c r="B40" s="28" t="s">
        <v>216</v>
      </c>
      <c r="C40" s="28" t="s">
        <v>216</v>
      </c>
      <c r="H40" s="34">
        <v>31</v>
      </c>
      <c r="I40" s="35" t="s">
        <v>212</v>
      </c>
      <c r="J40" s="36" t="s">
        <v>220</v>
      </c>
      <c r="K40" s="34"/>
    </row>
    <row r="41" spans="2:16">
      <c r="B41" s="28"/>
      <c r="C41" s="28"/>
      <c r="H41" s="34">
        <v>32</v>
      </c>
      <c r="I41" s="35" t="s">
        <v>212</v>
      </c>
      <c r="J41" s="36" t="s">
        <v>221</v>
      </c>
      <c r="K41" s="34"/>
    </row>
    <row r="42" spans="2:16">
      <c r="B42" s="28" t="s">
        <v>217</v>
      </c>
      <c r="C42" s="28" t="s">
        <v>217</v>
      </c>
      <c r="H42" s="34">
        <v>33</v>
      </c>
      <c r="I42" s="35" t="s">
        <v>212</v>
      </c>
      <c r="J42" s="36" t="s">
        <v>222</v>
      </c>
      <c r="K42" s="34"/>
    </row>
    <row r="43" spans="2:16">
      <c r="B43" s="28" t="s">
        <v>218</v>
      </c>
      <c r="C43" s="28" t="s">
        <v>218</v>
      </c>
      <c r="H43" s="37">
        <v>34</v>
      </c>
      <c r="I43" s="35" t="s">
        <v>212</v>
      </c>
      <c r="J43" s="36" t="s">
        <v>223</v>
      </c>
      <c r="K43" s="53">
        <v>4528243</v>
      </c>
    </row>
    <row r="44" spans="2:16">
      <c r="B44" s="28" t="s">
        <v>219</v>
      </c>
      <c r="C44" s="28" t="s">
        <v>219</v>
      </c>
      <c r="H44" s="35" t="s">
        <v>224</v>
      </c>
      <c r="I44" s="34"/>
      <c r="J44" s="35" t="s">
        <v>225</v>
      </c>
      <c r="K44" s="46">
        <f>+K43</f>
        <v>4528243</v>
      </c>
    </row>
    <row r="45" spans="2:16">
      <c r="B45" s="28" t="s">
        <v>220</v>
      </c>
      <c r="C45" s="28" t="s">
        <v>220</v>
      </c>
      <c r="H45" s="34"/>
      <c r="I45" s="34"/>
      <c r="J45" s="35" t="s">
        <v>226</v>
      </c>
      <c r="K45" s="46">
        <f>+K44</f>
        <v>4528243</v>
      </c>
      <c r="P45" s="13"/>
    </row>
    <row r="46" spans="2:16">
      <c r="B46" s="28" t="s">
        <v>223</v>
      </c>
      <c r="C46" s="28" t="s">
        <v>223</v>
      </c>
      <c r="P46" s="29"/>
    </row>
    <row r="48" spans="2:16">
      <c r="I48" s="55" t="s">
        <v>350</v>
      </c>
      <c r="J48" s="56"/>
      <c r="K48" s="35" t="s">
        <v>227</v>
      </c>
    </row>
    <row r="49" spans="8:15">
      <c r="I49" s="57"/>
      <c r="J49" s="58"/>
      <c r="K49" s="58"/>
    </row>
    <row r="50" spans="8:15">
      <c r="I50" s="59" t="s">
        <v>555</v>
      </c>
      <c r="J50" s="59"/>
      <c r="K50" s="136"/>
    </row>
    <row r="51" spans="8:15">
      <c r="I51" s="34" t="s">
        <v>556</v>
      </c>
      <c r="J51" s="34"/>
      <c r="K51" s="136"/>
    </row>
    <row r="52" spans="8:15">
      <c r="I52" s="34" t="s">
        <v>228</v>
      </c>
      <c r="J52" s="34"/>
      <c r="K52" s="136">
        <v>2</v>
      </c>
    </row>
    <row r="53" spans="8:15">
      <c r="I53" s="34" t="s">
        <v>553</v>
      </c>
      <c r="J53" s="34"/>
      <c r="K53" s="136"/>
    </row>
    <row r="54" spans="8:15">
      <c r="I54" s="60" t="s">
        <v>554</v>
      </c>
      <c r="J54" s="56"/>
      <c r="K54" s="136">
        <v>3</v>
      </c>
    </row>
    <row r="55" spans="8:15">
      <c r="I55" s="61"/>
      <c r="J55" s="62" t="s">
        <v>9</v>
      </c>
      <c r="K55" s="316">
        <v>5</v>
      </c>
    </row>
    <row r="57" spans="8:15">
      <c r="K57" s="10" t="s">
        <v>229</v>
      </c>
    </row>
    <row r="59" spans="8:15">
      <c r="K59" s="10" t="s">
        <v>423</v>
      </c>
    </row>
    <row r="61" spans="8:15">
      <c r="I61" s="10"/>
    </row>
    <row r="62" spans="8:15">
      <c r="H62" s="10"/>
      <c r="I62" s="10"/>
      <c r="J62" s="10"/>
      <c r="K62" s="10"/>
      <c r="L62" s="10"/>
      <c r="M62" s="10"/>
      <c r="N62" s="10"/>
      <c r="O62" s="10"/>
    </row>
    <row r="63" spans="8:15">
      <c r="H63" s="10"/>
      <c r="I63" s="10"/>
      <c r="J63" s="10"/>
      <c r="K63" s="10"/>
      <c r="L63" s="10"/>
      <c r="M63" s="10"/>
      <c r="N63" s="10"/>
      <c r="O63" s="10"/>
    </row>
    <row r="64" spans="8:15">
      <c r="I64" s="10"/>
      <c r="J64" s="10"/>
      <c r="K64" s="10"/>
      <c r="L64" s="10"/>
      <c r="M64" s="10"/>
      <c r="N64" s="10"/>
      <c r="O64" s="10"/>
    </row>
    <row r="65" spans="8:15">
      <c r="I65" s="10"/>
      <c r="J65" s="10"/>
      <c r="K65" s="10"/>
      <c r="L65" s="10"/>
      <c r="M65" s="10"/>
      <c r="N65" s="10"/>
      <c r="O65" s="10"/>
    </row>
    <row r="66" spans="8:15">
      <c r="H66" s="10"/>
      <c r="I66" s="10"/>
    </row>
  </sheetData>
  <phoneticPr fontId="7" type="noConversion"/>
  <pageMargins left="0.75" right="0.75" top="0.25" bottom="0.53" header="0.17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3" sqref="O13"/>
    </sheetView>
  </sheetViews>
  <sheetFormatPr defaultRowHeight="12.75"/>
  <cols>
    <col min="1" max="1" width="7.140625" customWidth="1"/>
    <col min="9" max="9" width="11.5703125" customWidth="1"/>
    <col min="10" max="10" width="11.42578125" customWidth="1"/>
  </cols>
  <sheetData/>
  <phoneticPr fontId="7" type="noConversion"/>
  <pageMargins left="0.2" right="0.2" top="0.41" bottom="0.49" header="0.39" footer="0.5"/>
  <pageSetup paperSize="9" orientation="portrait" verticalDpi="0" r:id="rId1"/>
  <headerFooter alignWithMargins="0"/>
  <legacyDrawing r:id="rId2"/>
  <oleObjects>
    <oleObject progId="Word.Document.8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I106"/>
  <sheetViews>
    <sheetView zoomScaleNormal="100" workbookViewId="0">
      <selection activeCell="I24" sqref="I24"/>
    </sheetView>
  </sheetViews>
  <sheetFormatPr defaultRowHeight="12.75"/>
  <cols>
    <col min="2" max="2" width="3.85546875" customWidth="1"/>
    <col min="3" max="3" width="39.42578125" customWidth="1"/>
    <col min="4" max="4" width="18.140625" customWidth="1"/>
    <col min="5" max="5" width="15.140625" customWidth="1"/>
    <col min="6" max="6" width="17.28515625" customWidth="1"/>
    <col min="7" max="7" width="14.5703125" customWidth="1"/>
    <col min="8" max="8" width="14.140625" customWidth="1"/>
    <col min="9" max="9" width="11.28515625" bestFit="1" customWidth="1"/>
  </cols>
  <sheetData>
    <row r="1" spans="2:8" ht="20.25">
      <c r="B1" s="302" t="s">
        <v>375</v>
      </c>
      <c r="C1" s="303"/>
      <c r="D1" s="13"/>
      <c r="E1" s="13"/>
    </row>
    <row r="2" spans="2:8">
      <c r="B2" s="1"/>
      <c r="D2" s="13"/>
      <c r="E2" s="13"/>
    </row>
    <row r="3" spans="2:8" ht="18" customHeight="1">
      <c r="B3" s="335" t="s">
        <v>435</v>
      </c>
      <c r="C3" s="335"/>
      <c r="D3" s="299" t="s">
        <v>376</v>
      </c>
      <c r="E3" s="299" t="s">
        <v>377</v>
      </c>
    </row>
    <row r="4" spans="2:8">
      <c r="B4" s="35" t="s">
        <v>0</v>
      </c>
      <c r="C4" s="35"/>
      <c r="D4" s="192"/>
      <c r="E4" s="192"/>
    </row>
    <row r="5" spans="2:8">
      <c r="B5" s="38" t="s">
        <v>1</v>
      </c>
      <c r="C5" s="38" t="s">
        <v>2</v>
      </c>
      <c r="D5" s="336"/>
      <c r="E5" s="336"/>
    </row>
    <row r="6" spans="2:8">
      <c r="B6" s="500" t="s">
        <v>3</v>
      </c>
      <c r="C6" s="500"/>
      <c r="D6" s="198"/>
      <c r="E6" s="198"/>
      <c r="F6" s="3"/>
    </row>
    <row r="7" spans="2:8">
      <c r="B7" s="500" t="s">
        <v>349</v>
      </c>
      <c r="C7" s="500"/>
      <c r="D7" s="461">
        <f>+F69</f>
        <v>17110887.921799999</v>
      </c>
      <c r="E7" s="462">
        <v>17033589</v>
      </c>
      <c r="F7" s="3"/>
      <c r="G7" s="211"/>
      <c r="H7" s="29"/>
    </row>
    <row r="8" spans="2:8">
      <c r="B8" s="500" t="s">
        <v>4</v>
      </c>
      <c r="C8" s="500"/>
      <c r="D8" s="198"/>
      <c r="E8" s="198"/>
      <c r="F8" s="3"/>
      <c r="G8" s="211"/>
    </row>
    <row r="9" spans="2:8">
      <c r="B9" s="38" t="s">
        <v>5</v>
      </c>
      <c r="C9" s="40" t="s">
        <v>6</v>
      </c>
      <c r="D9" s="198"/>
      <c r="E9" s="198"/>
      <c r="F9" s="3"/>
      <c r="G9" s="211"/>
    </row>
    <row r="10" spans="2:8">
      <c r="B10" s="38" t="s">
        <v>7</v>
      </c>
      <c r="C10" s="40" t="s">
        <v>8</v>
      </c>
      <c r="D10" s="198"/>
      <c r="E10" s="198"/>
      <c r="F10" s="3"/>
      <c r="G10" s="211"/>
    </row>
    <row r="11" spans="2:8">
      <c r="B11" s="40"/>
      <c r="C11" s="38" t="s">
        <v>9</v>
      </c>
      <c r="D11" s="461"/>
      <c r="E11" s="200">
        <f>+E9+E10</f>
        <v>0</v>
      </c>
      <c r="F11" s="3"/>
      <c r="G11" s="211"/>
    </row>
    <row r="12" spans="2:8">
      <c r="B12" s="500" t="s">
        <v>10</v>
      </c>
      <c r="C12" s="500"/>
      <c r="D12" s="463"/>
      <c r="E12" s="464"/>
      <c r="F12" s="3"/>
      <c r="G12" s="211"/>
    </row>
    <row r="13" spans="2:8">
      <c r="B13" s="38" t="s">
        <v>5</v>
      </c>
      <c r="C13" s="40" t="s">
        <v>399</v>
      </c>
      <c r="D13" s="198">
        <f>+D74</f>
        <v>824616</v>
      </c>
      <c r="E13" s="198"/>
      <c r="F13" s="3"/>
      <c r="G13" s="211"/>
    </row>
    <row r="14" spans="2:8">
      <c r="B14" s="38" t="s">
        <v>7</v>
      </c>
      <c r="C14" s="40" t="s">
        <v>400</v>
      </c>
      <c r="D14" s="202">
        <f>+D79</f>
        <v>703962.4</v>
      </c>
      <c r="E14" s="198">
        <v>904.22999999998137</v>
      </c>
      <c r="F14" s="3"/>
      <c r="G14" s="211"/>
    </row>
    <row r="15" spans="2:8">
      <c r="B15" s="41"/>
      <c r="C15" s="42"/>
      <c r="D15" s="203"/>
      <c r="E15" s="198"/>
      <c r="F15" s="3"/>
      <c r="G15" s="211"/>
    </row>
    <row r="16" spans="2:8" ht="14.25" customHeight="1">
      <c r="B16" s="40"/>
      <c r="C16" s="38" t="s">
        <v>9</v>
      </c>
      <c r="D16" s="461">
        <f>+D13+D14</f>
        <v>1528578.4</v>
      </c>
      <c r="E16" s="461">
        <f>+E14</f>
        <v>904.22999999998137</v>
      </c>
      <c r="F16" s="3"/>
      <c r="G16" s="211"/>
      <c r="H16" s="47"/>
    </row>
    <row r="17" spans="2:8">
      <c r="B17" s="38" t="s">
        <v>113</v>
      </c>
      <c r="C17" s="38"/>
      <c r="D17" s="463"/>
      <c r="E17" s="464"/>
      <c r="F17" s="3"/>
      <c r="G17" s="211"/>
    </row>
    <row r="18" spans="2:8">
      <c r="B18" s="38" t="s">
        <v>5</v>
      </c>
      <c r="C18" s="40" t="s">
        <v>140</v>
      </c>
      <c r="D18" s="336"/>
      <c r="E18" s="198"/>
      <c r="F18" s="3"/>
      <c r="G18" s="211"/>
    </row>
    <row r="19" spans="2:8">
      <c r="B19" s="38" t="s">
        <v>7</v>
      </c>
      <c r="C19" s="40" t="s">
        <v>13</v>
      </c>
      <c r="D19" s="198"/>
      <c r="E19" s="198"/>
      <c r="F19" s="3"/>
      <c r="G19" s="211"/>
    </row>
    <row r="20" spans="2:8">
      <c r="B20" s="38" t="s">
        <v>11</v>
      </c>
      <c r="C20" s="40" t="s">
        <v>14</v>
      </c>
      <c r="D20" s="198"/>
      <c r="E20" s="198"/>
      <c r="F20" s="3"/>
      <c r="G20" s="211"/>
    </row>
    <row r="21" spans="2:8">
      <c r="B21" s="38" t="s">
        <v>12</v>
      </c>
      <c r="C21" s="40" t="s">
        <v>396</v>
      </c>
      <c r="D21" s="204"/>
      <c r="E21" s="198"/>
      <c r="F21" s="3"/>
      <c r="G21" s="211"/>
    </row>
    <row r="22" spans="2:8">
      <c r="B22" s="36"/>
      <c r="C22" s="38" t="s">
        <v>9</v>
      </c>
      <c r="D22" s="462"/>
      <c r="E22" s="462"/>
      <c r="F22" s="3"/>
      <c r="G22" s="211"/>
      <c r="H22" s="47"/>
    </row>
    <row r="23" spans="2:8">
      <c r="B23" s="38" t="s">
        <v>112</v>
      </c>
      <c r="C23" s="38"/>
      <c r="D23" s="198"/>
      <c r="E23" s="464"/>
      <c r="F23" s="3"/>
      <c r="G23" s="211"/>
    </row>
    <row r="24" spans="2:8">
      <c r="B24" s="500" t="s">
        <v>16</v>
      </c>
      <c r="C24" s="500"/>
      <c r="D24" s="198"/>
      <c r="E24" s="198"/>
      <c r="F24" s="3"/>
      <c r="G24" s="211"/>
    </row>
    <row r="25" spans="2:8">
      <c r="B25" s="500" t="s">
        <v>141</v>
      </c>
      <c r="C25" s="500"/>
      <c r="D25" s="203"/>
      <c r="E25" s="198"/>
      <c r="F25" s="3"/>
      <c r="G25" s="211"/>
    </row>
    <row r="26" spans="2:8">
      <c r="B26" s="40"/>
      <c r="C26" s="38" t="s">
        <v>17</v>
      </c>
      <c r="D26" s="464"/>
      <c r="E26" s="464"/>
      <c r="F26" s="3"/>
      <c r="G26" s="211"/>
    </row>
    <row r="27" spans="2:8" ht="14.25" customHeight="1">
      <c r="B27" s="337"/>
      <c r="C27" s="43" t="s">
        <v>18</v>
      </c>
      <c r="D27" s="461">
        <f>+D7+D16</f>
        <v>18639466.321799997</v>
      </c>
      <c r="E27" s="461">
        <f>+E7+E16</f>
        <v>17034493.23</v>
      </c>
      <c r="F27" s="3"/>
      <c r="G27" s="211"/>
      <c r="H27" s="29"/>
    </row>
    <row r="28" spans="2:8">
      <c r="B28" s="500" t="s">
        <v>19</v>
      </c>
      <c r="C28" s="500"/>
      <c r="D28" s="198"/>
      <c r="E28" s="198"/>
      <c r="F28" s="3"/>
      <c r="G28" s="211"/>
    </row>
    <row r="29" spans="2:8">
      <c r="B29" s="500" t="s">
        <v>20</v>
      </c>
      <c r="C29" s="500"/>
      <c r="D29" s="198"/>
      <c r="E29" s="198"/>
      <c r="F29" s="3"/>
      <c r="G29" s="211"/>
    </row>
    <row r="30" spans="2:8">
      <c r="B30" s="38" t="s">
        <v>5</v>
      </c>
      <c r="C30" s="40" t="s">
        <v>21</v>
      </c>
      <c r="D30" s="198"/>
      <c r="E30" s="198"/>
      <c r="F30" s="3"/>
      <c r="G30" s="211"/>
    </row>
    <row r="31" spans="2:8">
      <c r="B31" s="40"/>
      <c r="C31" s="38" t="s">
        <v>9</v>
      </c>
      <c r="D31" s="198"/>
      <c r="E31" s="198"/>
      <c r="F31" s="3"/>
      <c r="G31" s="211"/>
    </row>
    <row r="32" spans="2:8">
      <c r="B32" s="500" t="s">
        <v>401</v>
      </c>
      <c r="C32" s="500"/>
      <c r="D32" s="464"/>
      <c r="E32" s="464"/>
      <c r="F32" s="3"/>
      <c r="G32" s="211"/>
    </row>
    <row r="33" spans="2:9">
      <c r="B33" s="38" t="s">
        <v>22</v>
      </c>
      <c r="C33" s="40" t="s">
        <v>402</v>
      </c>
      <c r="D33" s="204">
        <f>+D94</f>
        <v>394755.27999999997</v>
      </c>
      <c r="E33" s="198">
        <v>423455.98</v>
      </c>
      <c r="F33" s="3"/>
      <c r="G33" s="211"/>
      <c r="I33" s="45"/>
    </row>
    <row r="34" spans="2:9">
      <c r="B34" s="38" t="s">
        <v>7</v>
      </c>
      <c r="C34" s="40" t="s">
        <v>403</v>
      </c>
      <c r="D34" s="204">
        <f>+D95</f>
        <v>576762.53999999992</v>
      </c>
      <c r="E34" s="198">
        <v>411438.96</v>
      </c>
      <c r="F34" s="3"/>
      <c r="G34" s="211"/>
    </row>
    <row r="35" spans="2:9">
      <c r="B35" s="38" t="s">
        <v>11</v>
      </c>
      <c r="C35" s="40" t="s">
        <v>389</v>
      </c>
      <c r="D35" s="204">
        <f>+D96</f>
        <v>16649.59</v>
      </c>
      <c r="E35" s="204">
        <v>18191.150000000001</v>
      </c>
      <c r="F35" s="3"/>
      <c r="G35" s="211"/>
    </row>
    <row r="36" spans="2:9">
      <c r="B36" s="38" t="s">
        <v>12</v>
      </c>
      <c r="C36" s="40" t="s">
        <v>397</v>
      </c>
      <c r="D36" s="204"/>
      <c r="E36" s="204"/>
      <c r="F36" s="3"/>
      <c r="G36" s="211"/>
    </row>
    <row r="37" spans="2:9">
      <c r="B37" s="40"/>
      <c r="C37" s="38" t="s">
        <v>9</v>
      </c>
      <c r="D37" s="462">
        <f>+D33+D34+D35</f>
        <v>988167.4099999998</v>
      </c>
      <c r="E37" s="462">
        <v>853089</v>
      </c>
      <c r="F37" s="3"/>
      <c r="G37" s="211"/>
      <c r="H37" s="47"/>
    </row>
    <row r="38" spans="2:9">
      <c r="B38" s="500" t="s">
        <v>24</v>
      </c>
      <c r="C38" s="500"/>
      <c r="D38" s="198"/>
      <c r="E38" s="198"/>
      <c r="F38" s="3"/>
      <c r="G38" s="211"/>
    </row>
    <row r="39" spans="2:9">
      <c r="B39" s="500" t="s">
        <v>25</v>
      </c>
      <c r="C39" s="500"/>
      <c r="D39" s="464"/>
      <c r="E39" s="464"/>
      <c r="F39" s="3"/>
      <c r="G39" s="211"/>
    </row>
    <row r="40" spans="2:9">
      <c r="B40" s="38"/>
      <c r="C40" s="40" t="s">
        <v>115</v>
      </c>
      <c r="D40" s="464"/>
      <c r="E40" s="464"/>
      <c r="F40" s="3"/>
      <c r="G40" s="211"/>
    </row>
    <row r="41" spans="2:9">
      <c r="B41" s="38" t="s">
        <v>5</v>
      </c>
      <c r="C41" s="40" t="s">
        <v>116</v>
      </c>
      <c r="D41" s="203"/>
      <c r="E41" s="198"/>
      <c r="F41" s="3"/>
      <c r="G41" s="211"/>
    </row>
    <row r="42" spans="2:9">
      <c r="B42" s="38" t="s">
        <v>11</v>
      </c>
      <c r="C42" s="40" t="s">
        <v>26</v>
      </c>
      <c r="D42" s="198"/>
      <c r="E42" s="198"/>
      <c r="F42" s="3"/>
      <c r="G42" s="211"/>
    </row>
    <row r="43" spans="2:9">
      <c r="B43" s="40"/>
      <c r="C43" s="38" t="s">
        <v>9</v>
      </c>
      <c r="D43" s="463"/>
      <c r="E43" s="198"/>
      <c r="F43" s="3"/>
      <c r="G43" s="211"/>
    </row>
    <row r="44" spans="2:9">
      <c r="B44" s="500" t="s">
        <v>27</v>
      </c>
      <c r="C44" s="500"/>
      <c r="D44" s="198"/>
      <c r="E44" s="198"/>
      <c r="F44" s="3"/>
      <c r="G44" s="211"/>
    </row>
    <row r="45" spans="2:9">
      <c r="B45" s="500" t="s">
        <v>398</v>
      </c>
      <c r="C45" s="500"/>
      <c r="D45" s="198"/>
      <c r="E45" s="198"/>
      <c r="F45" s="3"/>
      <c r="G45" s="211"/>
    </row>
    <row r="46" spans="2:9" ht="14.25" customHeight="1">
      <c r="B46" s="44"/>
      <c r="C46" s="43" t="s">
        <v>28</v>
      </c>
      <c r="D46" s="461">
        <f>+D37</f>
        <v>988167.4099999998</v>
      </c>
      <c r="E46" s="461">
        <f>+E37</f>
        <v>853089</v>
      </c>
      <c r="F46" s="3"/>
      <c r="G46" s="211"/>
      <c r="I46" s="8"/>
    </row>
    <row r="47" spans="2:9" ht="20.25" customHeight="1">
      <c r="B47" s="300"/>
      <c r="C47" s="301" t="s">
        <v>29</v>
      </c>
      <c r="D47" s="459">
        <f>+D27+D46</f>
        <v>19627633.731799997</v>
      </c>
      <c r="E47" s="460">
        <f>+E27+E37</f>
        <v>17887582.23</v>
      </c>
      <c r="F47" s="3"/>
    </row>
    <row r="48" spans="2:9">
      <c r="B48" s="3"/>
      <c r="C48" s="3"/>
      <c r="D48" s="11"/>
      <c r="E48" s="11"/>
      <c r="F48" s="3"/>
      <c r="H48" s="211"/>
    </row>
    <row r="49" spans="2:8">
      <c r="C49" s="28" t="s">
        <v>437</v>
      </c>
      <c r="D49" s="211">
        <f ca="1">+D47-Pasivi!C46</f>
        <v>-0.22820000350475311</v>
      </c>
      <c r="G49" s="191"/>
    </row>
    <row r="51" spans="2:8" ht="13.5" customHeight="1"/>
    <row r="52" spans="2:8" ht="13.5" customHeight="1">
      <c r="B52" s="304"/>
      <c r="C52" s="305" t="s">
        <v>159</v>
      </c>
      <c r="D52" s="306" t="s">
        <v>376</v>
      </c>
      <c r="E52" s="13"/>
      <c r="G52" s="13"/>
    </row>
    <row r="53" spans="2:8" ht="13.5" customHeight="1">
      <c r="B53" s="190"/>
      <c r="C53" s="132"/>
      <c r="D53" s="265"/>
      <c r="E53" s="13"/>
      <c r="G53" s="13"/>
    </row>
    <row r="54" spans="2:8" ht="13.5" customHeight="1">
      <c r="B54" s="2" t="s">
        <v>369</v>
      </c>
      <c r="C54" s="2"/>
      <c r="D54" s="2"/>
      <c r="E54" s="13"/>
      <c r="G54" s="13"/>
    </row>
    <row r="55" spans="2:8" ht="13.5" customHeight="1">
      <c r="B55" s="10" t="s">
        <v>366</v>
      </c>
      <c r="C55" s="10"/>
      <c r="D55" s="10"/>
      <c r="E55" s="13"/>
      <c r="G55" s="13"/>
    </row>
    <row r="56" spans="2:8" ht="13.5" customHeight="1">
      <c r="B56" s="10" t="s">
        <v>367</v>
      </c>
      <c r="C56" s="10"/>
      <c r="D56" s="10"/>
      <c r="E56" s="13"/>
      <c r="G56" s="13"/>
    </row>
    <row r="57" spans="2:8" ht="13.5" customHeight="1">
      <c r="B57" s="10" t="s">
        <v>378</v>
      </c>
      <c r="C57" s="10"/>
      <c r="D57" s="10"/>
      <c r="E57" s="13"/>
      <c r="G57" s="13"/>
    </row>
    <row r="58" spans="2:8" ht="13.5" customHeight="1">
      <c r="B58" s="190"/>
      <c r="C58" s="132"/>
      <c r="D58" s="265"/>
      <c r="E58" s="13"/>
      <c r="G58" s="13"/>
    </row>
    <row r="59" spans="2:8" ht="13.5" customHeight="1">
      <c r="B59" s="190"/>
      <c r="C59" s="132"/>
      <c r="D59" s="265"/>
      <c r="E59" s="13"/>
      <c r="G59" s="13"/>
    </row>
    <row r="60" spans="2:8" ht="13.5" customHeight="1" thickBot="1">
      <c r="B60" s="190"/>
      <c r="C60" s="132"/>
      <c r="D60" s="265"/>
      <c r="E60" s="13"/>
      <c r="G60" s="13"/>
    </row>
    <row r="61" spans="2:8" s="8" customFormat="1" ht="13.5" customHeight="1">
      <c r="B61" s="217" t="s">
        <v>125</v>
      </c>
      <c r="C61" s="218" t="s">
        <v>160</v>
      </c>
      <c r="D61" s="344" t="s">
        <v>387</v>
      </c>
      <c r="E61" s="344" t="s">
        <v>388</v>
      </c>
      <c r="F61" s="347" t="s">
        <v>386</v>
      </c>
      <c r="G61" s="30"/>
    </row>
    <row r="62" spans="2:8" ht="13.5" customHeight="1">
      <c r="B62" s="263"/>
      <c r="C62" s="34" t="s">
        <v>379</v>
      </c>
      <c r="D62" s="348"/>
      <c r="E62" s="348"/>
      <c r="F62" s="389">
        <v>1350380.36</v>
      </c>
      <c r="G62" s="13"/>
    </row>
    <row r="63" spans="2:8" ht="13.5" customHeight="1">
      <c r="B63" s="263"/>
      <c r="C63" s="37" t="s">
        <v>382</v>
      </c>
      <c r="D63" s="391">
        <v>5128.87</v>
      </c>
      <c r="E63" s="388">
        <v>139.59</v>
      </c>
      <c r="F63" s="389">
        <f>+D63*E63</f>
        <v>715938.96329999994</v>
      </c>
      <c r="G63" s="13"/>
      <c r="H63" s="29"/>
    </row>
    <row r="64" spans="2:8" ht="13.5" customHeight="1">
      <c r="B64" s="263"/>
      <c r="C64" s="37" t="s">
        <v>380</v>
      </c>
      <c r="D64" s="391">
        <v>80381</v>
      </c>
      <c r="E64" s="388">
        <v>105.85</v>
      </c>
      <c r="F64" s="389">
        <f>+D64*E64</f>
        <v>8508328.8499999996</v>
      </c>
      <c r="G64" s="13"/>
    </row>
    <row r="65" spans="2:9" ht="13.5" customHeight="1">
      <c r="B65" s="263"/>
      <c r="C65" s="37" t="s">
        <v>381</v>
      </c>
      <c r="D65" s="391">
        <v>54215</v>
      </c>
      <c r="E65" s="388">
        <v>115.65</v>
      </c>
      <c r="F65" s="389">
        <f>+D65*E65</f>
        <v>6269964.75</v>
      </c>
      <c r="G65" s="13"/>
      <c r="H65" s="29"/>
      <c r="I65" s="29"/>
    </row>
    <row r="66" spans="2:9" ht="13.5" customHeight="1">
      <c r="B66" s="263"/>
      <c r="C66" s="37" t="s">
        <v>383</v>
      </c>
      <c r="D66" s="391">
        <v>92.6</v>
      </c>
      <c r="E66" s="388">
        <v>139.59</v>
      </c>
      <c r="F66" s="389">
        <f>+D66*E66</f>
        <v>12926.034</v>
      </c>
      <c r="G66" s="13"/>
    </row>
    <row r="67" spans="2:9" ht="13.5" customHeight="1">
      <c r="B67" s="263"/>
      <c r="C67" s="37" t="s">
        <v>384</v>
      </c>
      <c r="D67" s="391">
        <v>1968.37</v>
      </c>
      <c r="E67" s="388">
        <v>105.85</v>
      </c>
      <c r="F67" s="389">
        <f>+D67*E67</f>
        <v>208351.96449999997</v>
      </c>
      <c r="G67" s="13"/>
    </row>
    <row r="68" spans="2:9" ht="13.5" customHeight="1">
      <c r="B68" s="346"/>
      <c r="C68" s="56" t="s">
        <v>385</v>
      </c>
      <c r="D68" s="349"/>
      <c r="E68" s="349"/>
      <c r="F68" s="390">
        <v>44997</v>
      </c>
      <c r="G68" s="13"/>
      <c r="H68" s="211"/>
    </row>
    <row r="69" spans="2:9" ht="15.75" customHeight="1" thickBot="1">
      <c r="B69" s="261"/>
      <c r="C69" s="262" t="s">
        <v>9</v>
      </c>
      <c r="D69" s="345"/>
      <c r="E69" s="345"/>
      <c r="F69" s="264">
        <f>SUM(F62:F68)</f>
        <v>17110887.921799999</v>
      </c>
      <c r="G69" s="13"/>
    </row>
    <row r="70" spans="2:9" ht="15.75" customHeight="1">
      <c r="B70" s="132"/>
      <c r="C70" s="132"/>
      <c r="D70" s="232"/>
      <c r="E70" s="13"/>
    </row>
    <row r="71" spans="2:9" ht="13.5" customHeight="1" thickBot="1">
      <c r="B71" s="132"/>
      <c r="C71" s="66"/>
      <c r="D71" s="205"/>
      <c r="E71" s="13"/>
    </row>
    <row r="72" spans="2:9" ht="13.5" customHeight="1">
      <c r="B72" s="217" t="s">
        <v>354</v>
      </c>
      <c r="C72" s="266" t="s">
        <v>161</v>
      </c>
      <c r="D72" s="267"/>
      <c r="E72" s="13"/>
      <c r="G72" s="29"/>
    </row>
    <row r="73" spans="2:9" ht="13.5" customHeight="1">
      <c r="B73" s="263"/>
      <c r="C73" s="34" t="s">
        <v>344</v>
      </c>
      <c r="D73" s="268">
        <v>824616</v>
      </c>
      <c r="E73" s="13"/>
    </row>
    <row r="74" spans="2:9" ht="18" customHeight="1" thickBot="1">
      <c r="B74" s="261"/>
      <c r="C74" s="262" t="s">
        <v>9</v>
      </c>
      <c r="D74" s="264">
        <f>+D73</f>
        <v>824616</v>
      </c>
      <c r="E74" s="13"/>
    </row>
    <row r="75" spans="2:9" ht="18" customHeight="1">
      <c r="B75" s="132"/>
      <c r="C75" s="132"/>
      <c r="D75" s="232"/>
      <c r="E75" s="13"/>
    </row>
    <row r="76" spans="2:9" ht="13.5" customHeight="1" thickBot="1">
      <c r="C76" s="66"/>
      <c r="D76" s="206"/>
      <c r="E76" s="13"/>
    </row>
    <row r="77" spans="2:9" ht="13.5" customHeight="1">
      <c r="B77" s="217" t="s">
        <v>145</v>
      </c>
      <c r="C77" s="269"/>
      <c r="D77" s="270"/>
      <c r="E77" s="13"/>
    </row>
    <row r="78" spans="2:9" ht="13.5" customHeight="1">
      <c r="B78" s="346"/>
      <c r="C78" s="60" t="s">
        <v>436</v>
      </c>
      <c r="D78" s="392">
        <v>703962.4</v>
      </c>
      <c r="E78" s="13"/>
    </row>
    <row r="79" spans="2:9" ht="17.25" customHeight="1" thickBot="1">
      <c r="B79" s="261"/>
      <c r="C79" s="262" t="s">
        <v>9</v>
      </c>
      <c r="D79" s="264">
        <f>+D78</f>
        <v>703962.4</v>
      </c>
      <c r="E79" s="13"/>
    </row>
    <row r="80" spans="2:9" ht="17.25" customHeight="1">
      <c r="B80" s="132"/>
      <c r="C80" s="132"/>
      <c r="D80" s="232"/>
      <c r="E80" s="13"/>
    </row>
    <row r="81" spans="2:8" s="8" customFormat="1" ht="13.5" customHeight="1" thickBot="1">
      <c r="B81" s="132"/>
      <c r="C81" s="132"/>
      <c r="D81" s="232"/>
      <c r="E81" s="30"/>
    </row>
    <row r="82" spans="2:8" s="8" customFormat="1" ht="13.5" customHeight="1">
      <c r="B82" s="217" t="s">
        <v>146</v>
      </c>
      <c r="C82" s="266" t="s">
        <v>162</v>
      </c>
      <c r="D82" s="267"/>
      <c r="E82" s="30"/>
    </row>
    <row r="83" spans="2:8" s="8" customFormat="1" ht="13.5" customHeight="1">
      <c r="B83" s="263"/>
      <c r="C83" s="34" t="s">
        <v>152</v>
      </c>
      <c r="D83" s="268">
        <v>511130.98</v>
      </c>
      <c r="E83" s="30"/>
    </row>
    <row r="84" spans="2:8" s="8" customFormat="1" ht="13.5" customHeight="1">
      <c r="B84" s="263"/>
      <c r="C84" s="34" t="s">
        <v>139</v>
      </c>
      <c r="D84" s="268">
        <v>691696.46</v>
      </c>
      <c r="E84" s="30"/>
    </row>
    <row r="85" spans="2:8" s="8" customFormat="1" ht="13.5" customHeight="1">
      <c r="B85" s="263"/>
      <c r="C85" s="34" t="s">
        <v>389</v>
      </c>
      <c r="D85" s="268">
        <v>23071.38</v>
      </c>
      <c r="E85" s="30"/>
    </row>
    <row r="86" spans="2:8" s="8" customFormat="1" ht="18.75" customHeight="1" thickBot="1">
      <c r="B86" s="261"/>
      <c r="C86" s="262" t="s">
        <v>9</v>
      </c>
      <c r="D86" s="264">
        <f>+D83+D84+D85</f>
        <v>1225898.8199999998</v>
      </c>
      <c r="E86" s="30"/>
    </row>
    <row r="87" spans="2:8" s="8" customFormat="1" ht="18.75" customHeight="1">
      <c r="B87" s="132"/>
      <c r="C87" s="132"/>
      <c r="D87" s="232"/>
      <c r="E87" s="30"/>
    </row>
    <row r="88" spans="2:8" s="8" customFormat="1" ht="18.75" customHeight="1" thickBot="1">
      <c r="B88" s="132"/>
      <c r="C88" s="132"/>
      <c r="D88" s="232"/>
      <c r="E88" s="30"/>
    </row>
    <row r="89" spans="2:8" s="8" customFormat="1" ht="13.5" customHeight="1">
      <c r="B89" s="132"/>
      <c r="C89" s="350" t="s">
        <v>390</v>
      </c>
      <c r="D89" s="351">
        <v>-116375.7</v>
      </c>
    </row>
    <row r="90" spans="2:8" s="8" customFormat="1" ht="13.5" customHeight="1">
      <c r="B90" s="132"/>
      <c r="C90" s="34" t="s">
        <v>391</v>
      </c>
      <c r="D90" s="22">
        <v>-114933.92</v>
      </c>
    </row>
    <row r="91" spans="2:8" ht="13.5" customHeight="1">
      <c r="B91" s="132"/>
      <c r="C91" s="34" t="s">
        <v>392</v>
      </c>
      <c r="D91" s="22">
        <v>-6421.79</v>
      </c>
    </row>
    <row r="92" spans="2:8" ht="13.5" customHeight="1" thickBot="1">
      <c r="C92" s="353" t="s">
        <v>9</v>
      </c>
      <c r="D92" s="354">
        <f>+D89+D90+D91</f>
        <v>-237731.41</v>
      </c>
      <c r="H92" s="29"/>
    </row>
    <row r="93" spans="2:8" ht="13.5" customHeight="1">
      <c r="D93" s="13"/>
      <c r="H93" s="29"/>
    </row>
    <row r="94" spans="2:8" ht="13.5" customHeight="1">
      <c r="B94" s="132"/>
      <c r="C94" s="358" t="s">
        <v>393</v>
      </c>
      <c r="D94" s="357">
        <f>+D83+D89</f>
        <v>394755.27999999997</v>
      </c>
    </row>
    <row r="95" spans="2:8" ht="13.5" customHeight="1">
      <c r="C95" s="358" t="s">
        <v>394</v>
      </c>
      <c r="D95" s="357">
        <f>+D84+D90</f>
        <v>576762.53999999992</v>
      </c>
      <c r="E95" s="66"/>
      <c r="F95" s="66"/>
      <c r="G95" s="66"/>
    </row>
    <row r="96" spans="2:8" ht="13.5" customHeight="1">
      <c r="C96" s="358" t="s">
        <v>395</v>
      </c>
      <c r="D96" s="357">
        <f>+D85+D91</f>
        <v>16649.59</v>
      </c>
      <c r="E96" s="66"/>
      <c r="F96" s="66"/>
      <c r="G96" s="66"/>
    </row>
    <row r="97" spans="2:7" ht="13.5" customHeight="1" thickBot="1">
      <c r="C97" s="352" t="s">
        <v>9</v>
      </c>
      <c r="D97" s="359">
        <f>SUM(D94:D96)</f>
        <v>988167.4099999998</v>
      </c>
      <c r="E97" s="66"/>
      <c r="F97" s="355"/>
      <c r="G97" s="66"/>
    </row>
    <row r="98" spans="2:7" ht="13.5" customHeight="1">
      <c r="E98" s="356"/>
      <c r="F98" s="66"/>
      <c r="G98" s="66"/>
    </row>
    <row r="99" spans="2:7" ht="13.5" customHeight="1">
      <c r="E99" s="13"/>
    </row>
    <row r="100" spans="2:7" ht="13.5" customHeight="1">
      <c r="E100" s="13"/>
    </row>
    <row r="101" spans="2:7" ht="13.5" customHeight="1">
      <c r="E101" s="13"/>
    </row>
    <row r="102" spans="2:7" ht="13.5" customHeight="1">
      <c r="B102" s="133"/>
      <c r="C102" s="66"/>
      <c r="D102" s="205"/>
      <c r="E102" s="13"/>
    </row>
    <row r="103" spans="2:7" ht="13.5" customHeight="1"/>
    <row r="104" spans="2:7" ht="13.5" customHeight="1"/>
    <row r="105" spans="2:7" ht="20.25" customHeight="1"/>
    <row r="106" spans="2:7">
      <c r="B106" s="66"/>
      <c r="C106" s="66"/>
      <c r="D106" s="66"/>
    </row>
  </sheetData>
  <mergeCells count="13">
    <mergeCell ref="B25:C25"/>
    <mergeCell ref="B24:C24"/>
    <mergeCell ref="B6:C6"/>
    <mergeCell ref="B7:C7"/>
    <mergeCell ref="B8:C8"/>
    <mergeCell ref="B12:C12"/>
    <mergeCell ref="B28:C28"/>
    <mergeCell ref="B29:C29"/>
    <mergeCell ref="B45:C45"/>
    <mergeCell ref="B32:C32"/>
    <mergeCell ref="B38:C38"/>
    <mergeCell ref="B39:C39"/>
    <mergeCell ref="B44:C44"/>
  </mergeCells>
  <phoneticPr fontId="7" type="noConversion"/>
  <pageMargins left="0.25" right="0.32" top="0.33" bottom="1.88" header="0.24" footer="1.88"/>
  <pageSetup paperSize="9" scale="80" orientation="portrait" verticalDpi="0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G44" sqref="G44"/>
    </sheetView>
  </sheetViews>
  <sheetFormatPr defaultColWidth="9.140625" defaultRowHeight="12.75"/>
  <cols>
    <col min="1" max="1" width="10.5703125" customWidth="1"/>
    <col min="2" max="2" width="44" customWidth="1"/>
    <col min="3" max="3" width="18.28515625" customWidth="1"/>
    <col min="4" max="4" width="17.5703125" customWidth="1"/>
    <col min="5" max="5" width="7.42578125" customWidth="1"/>
    <col min="6" max="6" width="10.85546875" bestFit="1" customWidth="1"/>
    <col min="7" max="7" width="18.42578125" customWidth="1"/>
  </cols>
  <sheetData>
    <row r="1" spans="1:7">
      <c r="A1" s="66"/>
      <c r="B1" s="66"/>
      <c r="C1" s="150"/>
      <c r="D1" s="151"/>
      <c r="E1" s="3"/>
    </row>
    <row r="2" spans="1:7" ht="15" customHeight="1">
      <c r="A2" s="307" t="s">
        <v>404</v>
      </c>
      <c r="B2" s="307"/>
      <c r="C2" s="150"/>
      <c r="D2" s="151"/>
      <c r="E2" s="3"/>
    </row>
    <row r="3" spans="1:7" ht="18" customHeight="1">
      <c r="A3" s="503" t="s">
        <v>118</v>
      </c>
      <c r="B3" s="503"/>
      <c r="C3" s="150"/>
      <c r="D3" s="151"/>
      <c r="E3" s="3"/>
    </row>
    <row r="4" spans="1:7" ht="12" customHeight="1" thickBot="1">
      <c r="A4" s="129"/>
      <c r="B4" s="129"/>
      <c r="C4" s="150"/>
      <c r="D4" s="151"/>
      <c r="E4" s="3"/>
    </row>
    <row r="5" spans="1:7" ht="18.75" customHeight="1">
      <c r="A5" s="317" t="s">
        <v>117</v>
      </c>
      <c r="B5" s="290"/>
      <c r="C5" s="364" t="s">
        <v>376</v>
      </c>
      <c r="D5" s="363" t="s">
        <v>377</v>
      </c>
      <c r="E5" s="3"/>
    </row>
    <row r="6" spans="1:7" ht="15" customHeight="1">
      <c r="A6" s="501" t="s">
        <v>30</v>
      </c>
      <c r="B6" s="502"/>
      <c r="C6" s="39"/>
      <c r="D6" s="318"/>
      <c r="E6" s="3"/>
    </row>
    <row r="7" spans="1:7" ht="15" customHeight="1">
      <c r="A7" s="501" t="s">
        <v>31</v>
      </c>
      <c r="B7" s="502"/>
      <c r="C7" s="198"/>
      <c r="D7" s="319"/>
      <c r="E7" s="4"/>
    </row>
    <row r="8" spans="1:7" ht="15" customHeight="1">
      <c r="A8" s="320" t="s">
        <v>5</v>
      </c>
      <c r="B8" s="40" t="s">
        <v>32</v>
      </c>
      <c r="C8" s="204"/>
      <c r="D8" s="321"/>
      <c r="E8" s="4"/>
    </row>
    <row r="9" spans="1:7" ht="15" customHeight="1">
      <c r="A9" s="320" t="s">
        <v>7</v>
      </c>
      <c r="B9" s="40" t="s">
        <v>33</v>
      </c>
      <c r="C9" s="198"/>
      <c r="D9" s="321"/>
      <c r="E9" s="4"/>
    </row>
    <row r="10" spans="1:7" s="8" customFormat="1" ht="15" customHeight="1">
      <c r="A10" s="322" t="s">
        <v>11</v>
      </c>
      <c r="B10" s="42" t="s">
        <v>34</v>
      </c>
      <c r="C10" s="204"/>
      <c r="D10" s="323"/>
      <c r="E10" s="15"/>
    </row>
    <row r="11" spans="1:7" ht="15" customHeight="1">
      <c r="A11" s="324"/>
      <c r="B11" s="38" t="s">
        <v>17</v>
      </c>
      <c r="C11" s="204"/>
      <c r="D11" s="321"/>
      <c r="E11" s="3"/>
    </row>
    <row r="12" spans="1:7" ht="15" customHeight="1">
      <c r="A12" s="320" t="s">
        <v>1</v>
      </c>
      <c r="B12" s="38" t="s">
        <v>2</v>
      </c>
      <c r="C12" s="207"/>
      <c r="D12" s="325"/>
      <c r="E12" s="3"/>
    </row>
    <row r="13" spans="1:7" ht="15" customHeight="1">
      <c r="A13" s="501" t="s">
        <v>35</v>
      </c>
      <c r="B13" s="502"/>
      <c r="C13" s="204"/>
      <c r="D13" s="321"/>
      <c r="E13" s="3"/>
    </row>
    <row r="14" spans="1:7" ht="15" customHeight="1">
      <c r="A14" s="320" t="s">
        <v>5</v>
      </c>
      <c r="B14" s="40" t="s">
        <v>356</v>
      </c>
      <c r="C14" s="202">
        <v>231707.79</v>
      </c>
      <c r="D14" s="321">
        <v>5460</v>
      </c>
      <c r="E14" s="3"/>
      <c r="G14" s="29"/>
    </row>
    <row r="15" spans="1:7" ht="15" customHeight="1">
      <c r="A15" s="320" t="s">
        <v>7</v>
      </c>
      <c r="B15" s="40" t="s">
        <v>36</v>
      </c>
      <c r="C15" s="202"/>
      <c r="D15" s="321"/>
      <c r="E15" s="3"/>
      <c r="G15" s="29"/>
    </row>
    <row r="16" spans="1:7" ht="15" customHeight="1">
      <c r="A16" s="320" t="s">
        <v>11</v>
      </c>
      <c r="B16" s="42" t="s">
        <v>355</v>
      </c>
      <c r="C16" s="202">
        <f>+C64</f>
        <v>457105.86</v>
      </c>
      <c r="D16" s="321">
        <f>204511+102084+50000+448187</f>
        <v>804782</v>
      </c>
      <c r="E16" s="3"/>
      <c r="G16" s="29"/>
    </row>
    <row r="17" spans="1:7" ht="15" customHeight="1">
      <c r="A17" s="320" t="s">
        <v>12</v>
      </c>
      <c r="B17" s="40" t="s">
        <v>438</v>
      </c>
      <c r="C17" s="202">
        <v>14430976.99</v>
      </c>
      <c r="D17" s="321">
        <v>14430976</v>
      </c>
      <c r="E17" s="6"/>
      <c r="G17" s="29"/>
    </row>
    <row r="18" spans="1:7" ht="15" customHeight="1">
      <c r="A18" s="320" t="s">
        <v>15</v>
      </c>
      <c r="B18" s="40" t="s">
        <v>119</v>
      </c>
      <c r="C18" s="207"/>
      <c r="D18" s="325"/>
      <c r="E18" s="3"/>
      <c r="G18" s="29"/>
    </row>
    <row r="19" spans="1:7" ht="15" customHeight="1">
      <c r="A19" s="324"/>
      <c r="B19" s="38" t="s">
        <v>17</v>
      </c>
      <c r="C19" s="201">
        <f>+C14+C16+C17</f>
        <v>15119790.640000001</v>
      </c>
      <c r="D19" s="319">
        <f>+D14+D15+D16+D17</f>
        <v>15241218</v>
      </c>
      <c r="E19" s="3"/>
      <c r="F19" s="211"/>
      <c r="G19" s="29"/>
    </row>
    <row r="20" spans="1:7" ht="15" customHeight="1">
      <c r="A20" s="501" t="s">
        <v>37</v>
      </c>
      <c r="B20" s="502"/>
      <c r="C20" s="204"/>
      <c r="D20" s="325"/>
      <c r="E20" s="3"/>
      <c r="F20" s="211"/>
    </row>
    <row r="21" spans="1:7" ht="15" customHeight="1">
      <c r="A21" s="320" t="s">
        <v>38</v>
      </c>
      <c r="B21" s="34"/>
      <c r="C21" s="209"/>
      <c r="D21" s="319"/>
      <c r="E21" s="3"/>
      <c r="F21" s="211"/>
    </row>
    <row r="22" spans="1:7" ht="15" customHeight="1">
      <c r="A22" s="320"/>
      <c r="B22" s="38" t="s">
        <v>120</v>
      </c>
      <c r="C22" s="207"/>
      <c r="D22" s="321"/>
      <c r="E22" s="3"/>
      <c r="F22" s="211"/>
    </row>
    <row r="23" spans="1:7" ht="15" customHeight="1">
      <c r="A23" s="326"/>
      <c r="B23" s="43" t="s">
        <v>121</v>
      </c>
      <c r="C23" s="199">
        <f>+C19</f>
        <v>15119790.640000001</v>
      </c>
      <c r="D23" s="327">
        <f>+D19</f>
        <v>15241218</v>
      </c>
      <c r="E23" s="3"/>
      <c r="F23" s="211"/>
    </row>
    <row r="24" spans="1:7" ht="15" customHeight="1">
      <c r="A24" s="501" t="s">
        <v>39</v>
      </c>
      <c r="B24" s="502"/>
      <c r="C24" s="204"/>
      <c r="D24" s="321"/>
      <c r="E24" s="3"/>
      <c r="F24" s="211"/>
    </row>
    <row r="25" spans="1:7" ht="15" customHeight="1">
      <c r="A25" s="501" t="s">
        <v>40</v>
      </c>
      <c r="B25" s="502"/>
      <c r="C25" s="204"/>
      <c r="D25" s="321"/>
      <c r="E25" s="3"/>
      <c r="F25" s="211"/>
    </row>
    <row r="26" spans="1:7" ht="15" customHeight="1">
      <c r="A26" s="320" t="s">
        <v>5</v>
      </c>
      <c r="B26" s="40" t="s">
        <v>406</v>
      </c>
      <c r="C26" s="204"/>
      <c r="D26" s="321"/>
      <c r="E26" s="3"/>
      <c r="F26" s="211"/>
    </row>
    <row r="27" spans="1:7" ht="15" customHeight="1">
      <c r="A27" s="320" t="s">
        <v>7</v>
      </c>
      <c r="B27" s="40" t="s">
        <v>41</v>
      </c>
      <c r="C27" s="204"/>
      <c r="D27" s="321"/>
      <c r="E27" s="3"/>
      <c r="F27" s="211"/>
    </row>
    <row r="28" spans="1:7" ht="15" customHeight="1">
      <c r="A28" s="324"/>
      <c r="B28" s="38" t="s">
        <v>17</v>
      </c>
      <c r="C28" s="209"/>
      <c r="D28" s="319"/>
      <c r="E28" s="3"/>
      <c r="F28" s="211"/>
      <c r="G28" s="29"/>
    </row>
    <row r="29" spans="1:7" ht="15" customHeight="1">
      <c r="A29" s="320" t="s">
        <v>122</v>
      </c>
      <c r="B29" s="38"/>
      <c r="C29" s="204"/>
      <c r="D29" s="321"/>
      <c r="E29" s="3"/>
      <c r="F29" s="211"/>
    </row>
    <row r="30" spans="1:7" ht="15" customHeight="1">
      <c r="A30" s="501" t="s">
        <v>42</v>
      </c>
      <c r="B30" s="502"/>
      <c r="C30" s="204"/>
      <c r="D30" s="321"/>
      <c r="E30" s="3"/>
      <c r="F30" s="211"/>
    </row>
    <row r="31" spans="1:7" ht="15" customHeight="1">
      <c r="A31" s="501" t="s">
        <v>43</v>
      </c>
      <c r="B31" s="502"/>
      <c r="C31" s="204"/>
      <c r="D31" s="321"/>
      <c r="E31" s="3"/>
      <c r="F31" s="211"/>
    </row>
    <row r="32" spans="1:7" ht="15" customHeight="1">
      <c r="A32" s="324"/>
      <c r="B32" s="38"/>
      <c r="C32" s="204"/>
      <c r="D32" s="321"/>
      <c r="E32" s="3"/>
      <c r="F32" s="211"/>
    </row>
    <row r="33" spans="1:7" ht="15" customHeight="1">
      <c r="A33" s="324"/>
      <c r="B33" s="38" t="s">
        <v>44</v>
      </c>
      <c r="C33" s="208"/>
      <c r="D33" s="328"/>
      <c r="E33" s="3"/>
      <c r="F33" s="211"/>
    </row>
    <row r="34" spans="1:7" ht="15" customHeight="1">
      <c r="A34" s="326"/>
      <c r="B34" s="43" t="s">
        <v>123</v>
      </c>
      <c r="C34" s="199"/>
      <c r="D34" s="327"/>
      <c r="E34" s="3"/>
      <c r="F34" s="211"/>
    </row>
    <row r="35" spans="1:7" ht="15" customHeight="1">
      <c r="A35" s="501" t="s">
        <v>45</v>
      </c>
      <c r="B35" s="502"/>
      <c r="C35" s="204">
        <v>100000</v>
      </c>
      <c r="D35" s="321">
        <v>100000</v>
      </c>
      <c r="E35" s="3"/>
      <c r="F35" s="211"/>
    </row>
    <row r="36" spans="1:7" ht="15" customHeight="1">
      <c r="A36" s="501" t="s">
        <v>46</v>
      </c>
      <c r="B36" s="502"/>
      <c r="C36" s="204"/>
      <c r="D36" s="321"/>
      <c r="E36" s="3"/>
      <c r="F36" s="211"/>
    </row>
    <row r="37" spans="1:7" ht="15" customHeight="1">
      <c r="A37" s="501" t="s">
        <v>47</v>
      </c>
      <c r="B37" s="502"/>
      <c r="C37" s="204"/>
      <c r="D37" s="321"/>
      <c r="E37" s="3"/>
      <c r="F37" s="211"/>
    </row>
    <row r="38" spans="1:7" ht="15" customHeight="1">
      <c r="A38" s="501" t="s">
        <v>48</v>
      </c>
      <c r="B38" s="502"/>
      <c r="C38" s="204"/>
      <c r="D38" s="321"/>
      <c r="E38" s="3"/>
      <c r="F38" s="211"/>
    </row>
    <row r="39" spans="1:7" ht="15" customHeight="1">
      <c r="A39" s="501" t="s">
        <v>49</v>
      </c>
      <c r="B39" s="502"/>
      <c r="C39" s="204"/>
      <c r="D39" s="321"/>
      <c r="E39" s="3"/>
      <c r="F39" s="211"/>
    </row>
    <row r="40" spans="1:7" ht="15" customHeight="1">
      <c r="A40" s="501" t="s">
        <v>50</v>
      </c>
      <c r="B40" s="502"/>
      <c r="C40" s="204"/>
      <c r="D40" s="321"/>
      <c r="E40" s="3"/>
      <c r="F40" s="211"/>
    </row>
    <row r="41" spans="1:7" ht="15" customHeight="1">
      <c r="A41" s="501" t="s">
        <v>51</v>
      </c>
      <c r="B41" s="502"/>
      <c r="C41" s="204"/>
      <c r="D41" s="321"/>
      <c r="E41" s="3"/>
      <c r="F41" s="211"/>
    </row>
    <row r="42" spans="1:7" ht="15" customHeight="1">
      <c r="A42" s="501" t="s">
        <v>52</v>
      </c>
      <c r="B42" s="502"/>
      <c r="C42" s="204"/>
      <c r="D42" s="321"/>
      <c r="E42" s="3"/>
      <c r="F42" s="211"/>
    </row>
    <row r="43" spans="1:7" ht="15" customHeight="1">
      <c r="A43" s="501" t="s">
        <v>148</v>
      </c>
      <c r="B43" s="502"/>
      <c r="C43" s="204">
        <f>+D43+D44</f>
        <v>2546364</v>
      </c>
      <c r="D43" s="321">
        <v>-1980283</v>
      </c>
      <c r="E43" s="3"/>
      <c r="F43" s="211"/>
    </row>
    <row r="44" spans="1:7" ht="15" customHeight="1">
      <c r="A44" s="501" t="s">
        <v>114</v>
      </c>
      <c r="B44" s="502"/>
      <c r="C44" s="204">
        <v>1861479.32</v>
      </c>
      <c r="D44" s="321">
        <v>4526647</v>
      </c>
      <c r="E44" s="3"/>
      <c r="F44" s="211"/>
      <c r="G44" s="13"/>
    </row>
    <row r="45" spans="1:7" ht="15" customHeight="1">
      <c r="A45" s="326"/>
      <c r="B45" s="43" t="s">
        <v>53</v>
      </c>
      <c r="C45" s="199">
        <f>+C35+C43+C44</f>
        <v>4507843.32</v>
      </c>
      <c r="D45" s="329">
        <f>+D35+D43+D44</f>
        <v>2646364</v>
      </c>
      <c r="E45" s="3"/>
      <c r="F45" s="211"/>
      <c r="G45" s="211"/>
    </row>
    <row r="46" spans="1:7" ht="23.25" customHeight="1" thickBot="1">
      <c r="A46" s="330"/>
      <c r="B46" s="331" t="s">
        <v>124</v>
      </c>
      <c r="C46" s="332">
        <f>+C23+C45</f>
        <v>19627633.960000001</v>
      </c>
      <c r="D46" s="333">
        <f>+D23+D45</f>
        <v>17887582</v>
      </c>
      <c r="E46" s="3"/>
      <c r="F46" s="29"/>
      <c r="G46" s="29"/>
    </row>
    <row r="47" spans="1:7" ht="15" customHeight="1">
      <c r="A47" s="5"/>
      <c r="B47" s="3"/>
      <c r="C47" s="11"/>
      <c r="D47" s="11"/>
      <c r="E47" s="3"/>
    </row>
    <row r="48" spans="1:7">
      <c r="A48" s="5"/>
      <c r="B48" s="3"/>
      <c r="C48" s="11"/>
      <c r="D48" s="11"/>
      <c r="E48" s="3"/>
    </row>
    <row r="49" spans="1:8">
      <c r="H49" s="211"/>
    </row>
    <row r="50" spans="1:8" ht="15.75" customHeight="1">
      <c r="A50" s="308"/>
      <c r="B50" s="309" t="s">
        <v>163</v>
      </c>
      <c r="C50" s="310" t="s">
        <v>376</v>
      </c>
      <c r="F50" s="33"/>
    </row>
    <row r="51" spans="1:8" ht="15.75" customHeight="1">
      <c r="A51" s="135"/>
      <c r="B51" s="177"/>
      <c r="C51" s="178"/>
      <c r="F51" s="33"/>
    </row>
    <row r="52" spans="1:8" ht="15.75" customHeight="1">
      <c r="A52" s="2" t="s">
        <v>365</v>
      </c>
      <c r="B52" s="2"/>
      <c r="C52" s="2"/>
      <c r="F52" s="33"/>
    </row>
    <row r="53" spans="1:8" ht="15.75" customHeight="1">
      <c r="A53" s="10" t="s">
        <v>366</v>
      </c>
      <c r="B53" s="10"/>
      <c r="C53" s="10"/>
      <c r="F53" s="33"/>
    </row>
    <row r="54" spans="1:8" ht="15.75" customHeight="1">
      <c r="A54" s="10" t="s">
        <v>367</v>
      </c>
      <c r="B54" s="10"/>
      <c r="C54" s="10"/>
      <c r="F54" s="33"/>
    </row>
    <row r="55" spans="1:8" ht="15.75" customHeight="1">
      <c r="A55" s="10" t="s">
        <v>378</v>
      </c>
      <c r="B55" s="10"/>
      <c r="C55" s="10"/>
      <c r="F55" s="33"/>
    </row>
    <row r="56" spans="1:8" ht="15.75" customHeight="1">
      <c r="A56" s="135"/>
      <c r="B56" s="177"/>
      <c r="C56" s="178"/>
      <c r="F56" s="33"/>
    </row>
    <row r="57" spans="1:8" ht="15.75" customHeight="1">
      <c r="A57" s="135"/>
      <c r="B57" s="177"/>
      <c r="C57" s="178"/>
      <c r="F57" s="33"/>
    </row>
    <row r="58" spans="1:8" ht="15.75" customHeight="1" thickBot="1">
      <c r="A58" s="135"/>
      <c r="B58" s="177"/>
      <c r="C58" s="178"/>
    </row>
    <row r="59" spans="1:8" s="8" customFormat="1" ht="15.75" customHeight="1">
      <c r="A59" s="255" t="s">
        <v>357</v>
      </c>
      <c r="B59" s="256" t="s">
        <v>164</v>
      </c>
      <c r="C59" s="243"/>
      <c r="D59" s="30"/>
    </row>
    <row r="60" spans="1:8" s="8" customFormat="1" ht="15.75" customHeight="1">
      <c r="A60" s="254"/>
      <c r="B60" s="250" t="s">
        <v>142</v>
      </c>
      <c r="C60" s="257">
        <v>78943</v>
      </c>
      <c r="D60" s="30"/>
    </row>
    <row r="61" spans="1:8" s="8" customFormat="1" ht="15.75" customHeight="1">
      <c r="A61" s="254"/>
      <c r="B61" s="250" t="s">
        <v>143</v>
      </c>
      <c r="C61" s="257">
        <v>35000</v>
      </c>
      <c r="D61" s="30"/>
    </row>
    <row r="62" spans="1:8" s="8" customFormat="1" ht="15.75" customHeight="1">
      <c r="A62" s="360"/>
      <c r="B62" s="361" t="s">
        <v>405</v>
      </c>
      <c r="C62" s="362">
        <v>190735.86</v>
      </c>
      <c r="D62" s="30"/>
    </row>
    <row r="63" spans="1:8" s="8" customFormat="1" ht="15.75" customHeight="1">
      <c r="A63" s="360"/>
      <c r="B63" s="361" t="s">
        <v>445</v>
      </c>
      <c r="C63" s="362">
        <v>152427</v>
      </c>
      <c r="D63" s="30"/>
    </row>
    <row r="64" spans="1:8" s="8" customFormat="1" ht="15.75" customHeight="1" thickBot="1">
      <c r="A64" s="258"/>
      <c r="B64" s="259" t="s">
        <v>9</v>
      </c>
      <c r="C64" s="260">
        <f>+C60+C61+C62+C63</f>
        <v>457105.86</v>
      </c>
      <c r="D64" s="30"/>
    </row>
    <row r="65" spans="1:4" s="8" customFormat="1" ht="15.75" customHeight="1" thickBot="1">
      <c r="A65" s="177"/>
      <c r="B65" s="177"/>
      <c r="C65" s="294"/>
      <c r="D65" s="30"/>
    </row>
    <row r="66" spans="1:4" s="8" customFormat="1" ht="15">
      <c r="A66" s="251" t="s">
        <v>144</v>
      </c>
      <c r="B66" s="252" t="s">
        <v>439</v>
      </c>
      <c r="C66" s="394"/>
      <c r="D66" s="30"/>
    </row>
    <row r="67" spans="1:4">
      <c r="A67" s="395"/>
      <c r="B67" s="36" t="s">
        <v>440</v>
      </c>
      <c r="C67" s="325">
        <v>14430976.99</v>
      </c>
    </row>
    <row r="68" spans="1:4" ht="16.5" thickBot="1">
      <c r="A68" s="396"/>
      <c r="B68" s="397" t="s">
        <v>9</v>
      </c>
      <c r="C68" s="398">
        <f>+C67</f>
        <v>14430976.99</v>
      </c>
    </row>
  </sheetData>
  <mergeCells count="19">
    <mergeCell ref="A42:B42"/>
    <mergeCell ref="A3:B3"/>
    <mergeCell ref="A6:B6"/>
    <mergeCell ref="A7:B7"/>
    <mergeCell ref="A13:B13"/>
    <mergeCell ref="A43:B43"/>
    <mergeCell ref="A44:B44"/>
    <mergeCell ref="A38:B38"/>
    <mergeCell ref="A39:B39"/>
    <mergeCell ref="A40:B40"/>
    <mergeCell ref="A41:B41"/>
    <mergeCell ref="A37:B37"/>
    <mergeCell ref="A36:B36"/>
    <mergeCell ref="A20:B20"/>
    <mergeCell ref="A24:B24"/>
    <mergeCell ref="A25:B25"/>
    <mergeCell ref="A30:B30"/>
    <mergeCell ref="A35:B35"/>
    <mergeCell ref="A31:B31"/>
  </mergeCells>
  <phoneticPr fontId="7" type="noConversion"/>
  <pageMargins left="0.2" right="0.34" top="0.41" bottom="1" header="0.5" footer="0.5"/>
  <pageSetup paperSize="9" orientation="portrait" verticalDpi="0" r:id="rId1"/>
  <headerFooter alignWithMargins="0"/>
  <rowBreaks count="1" manualBreakCount="1">
    <brk id="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T85"/>
  <sheetViews>
    <sheetView topLeftCell="A28" workbookViewId="0">
      <selection activeCell="F37" sqref="F37"/>
    </sheetView>
  </sheetViews>
  <sheetFormatPr defaultRowHeight="14.25"/>
  <cols>
    <col min="3" max="3" width="4.5703125" style="180" customWidth="1"/>
    <col min="4" max="4" width="71.28515625" style="180" customWidth="1"/>
    <col min="5" max="5" width="0.140625" style="180" customWidth="1"/>
    <col min="6" max="6" width="17.28515625" style="181" customWidth="1"/>
    <col min="7" max="7" width="16.5703125" style="180" customWidth="1"/>
    <col min="8" max="8" width="13.5703125" bestFit="1" customWidth="1"/>
    <col min="9" max="9" width="14.7109375" bestFit="1" customWidth="1"/>
    <col min="10" max="11" width="13.85546875" style="13" customWidth="1"/>
    <col min="14" max="14" width="13" customWidth="1"/>
  </cols>
  <sheetData>
    <row r="1" spans="1:44" ht="18.75">
      <c r="C1" s="508" t="s">
        <v>54</v>
      </c>
      <c r="D1" s="508"/>
      <c r="E1" s="508"/>
      <c r="F1" s="508"/>
      <c r="G1" s="508"/>
      <c r="H1" s="508"/>
      <c r="I1" s="508"/>
    </row>
    <row r="2" spans="1:44" ht="15">
      <c r="C2" s="179"/>
    </row>
    <row r="3" spans="1:44">
      <c r="C3" s="509" t="s">
        <v>411</v>
      </c>
      <c r="D3" s="509"/>
      <c r="E3" s="509"/>
      <c r="F3" s="509"/>
      <c r="G3" s="509"/>
      <c r="H3" s="509"/>
      <c r="I3" s="509"/>
    </row>
    <row r="4" spans="1:44" ht="15">
      <c r="C4" s="311" t="s">
        <v>150</v>
      </c>
      <c r="D4" s="311"/>
      <c r="E4" s="311"/>
      <c r="F4" s="312"/>
      <c r="G4" s="311"/>
      <c r="H4" s="313"/>
      <c r="I4" s="313"/>
    </row>
    <row r="5" spans="1:44" ht="15.75" thickBot="1">
      <c r="C5" s="179"/>
    </row>
    <row r="6" spans="1:44" ht="15">
      <c r="C6" s="380" t="s">
        <v>1</v>
      </c>
      <c r="D6" s="511" t="s">
        <v>2</v>
      </c>
      <c r="E6" s="511"/>
      <c r="F6" s="381">
        <v>40908</v>
      </c>
      <c r="G6" s="382">
        <v>40543</v>
      </c>
    </row>
    <row r="7" spans="1:44" ht="15">
      <c r="C7" s="383">
        <v>1</v>
      </c>
      <c r="D7" s="512" t="s">
        <v>361</v>
      </c>
      <c r="E7" s="512"/>
      <c r="F7" s="404">
        <f>+F48</f>
        <v>4528243</v>
      </c>
      <c r="G7" s="405">
        <v>8606987.6699999999</v>
      </c>
    </row>
    <row r="8" spans="1:44" ht="15">
      <c r="C8" s="383">
        <v>2</v>
      </c>
      <c r="D8" s="512" t="s">
        <v>412</v>
      </c>
      <c r="E8" s="512"/>
      <c r="F8" s="404"/>
      <c r="G8" s="405"/>
      <c r="H8" s="8"/>
      <c r="I8" s="8"/>
      <c r="J8" s="30"/>
      <c r="K8" s="3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s="128" customFormat="1" ht="15">
      <c r="A9" s="8"/>
      <c r="B9" s="8"/>
      <c r="C9" s="384">
        <v>3</v>
      </c>
      <c r="D9" s="504" t="s">
        <v>61</v>
      </c>
      <c r="E9" s="504"/>
      <c r="F9" s="406"/>
      <c r="G9" s="407"/>
      <c r="H9" s="8"/>
      <c r="I9" s="8"/>
      <c r="J9" s="30"/>
      <c r="K9" s="3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s="128" customFormat="1" ht="15">
      <c r="A10" s="8"/>
      <c r="B10" s="8"/>
      <c r="C10" s="384">
        <v>4</v>
      </c>
      <c r="D10" s="504" t="s">
        <v>413</v>
      </c>
      <c r="E10" s="504"/>
      <c r="F10" s="404"/>
      <c r="G10" s="407"/>
      <c r="H10" s="227"/>
      <c r="I10" s="8"/>
      <c r="J10" s="30"/>
      <c r="K10" s="3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15">
      <c r="C11" s="384">
        <v>5</v>
      </c>
      <c r="D11" s="510" t="s">
        <v>414</v>
      </c>
      <c r="E11" s="510"/>
      <c r="F11" s="408">
        <f>+F12+F13</f>
        <v>-1422445.5</v>
      </c>
      <c r="G11" s="409">
        <f>+G12+G13</f>
        <v>-2351501</v>
      </c>
      <c r="H11" s="227"/>
      <c r="I11" s="47"/>
      <c r="J11" s="30"/>
      <c r="K11" s="3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15">
      <c r="C12" s="383">
        <v>5.0999999999999996</v>
      </c>
      <c r="D12" s="342" t="s">
        <v>165</v>
      </c>
      <c r="E12" s="342"/>
      <c r="F12" s="404">
        <v>-1257272</v>
      </c>
      <c r="G12" s="402">
        <v>-2100000</v>
      </c>
      <c r="I12" s="29"/>
    </row>
    <row r="13" spans="1:44" ht="15">
      <c r="C13" s="383">
        <v>5.2</v>
      </c>
      <c r="D13" s="507" t="s">
        <v>166</v>
      </c>
      <c r="E13" s="507"/>
      <c r="F13" s="410">
        <v>-165173.5</v>
      </c>
      <c r="G13" s="403">
        <v>-251501</v>
      </c>
    </row>
    <row r="14" spans="1:44" ht="15">
      <c r="C14" s="383">
        <v>6</v>
      </c>
      <c r="D14" s="340" t="s">
        <v>62</v>
      </c>
      <c r="E14" s="340"/>
      <c r="F14" s="404">
        <v>-58128.52</v>
      </c>
      <c r="G14" s="405">
        <v>-134633</v>
      </c>
      <c r="H14" s="12"/>
    </row>
    <row r="15" spans="1:44" ht="15">
      <c r="C15" s="383">
        <v>7</v>
      </c>
      <c r="D15" s="245" t="s">
        <v>420</v>
      </c>
      <c r="E15" s="340"/>
      <c r="F15" s="410">
        <f>-F66</f>
        <v>-677045.96</v>
      </c>
      <c r="G15" s="411">
        <f>-262080-779866</f>
        <v>-1041946</v>
      </c>
      <c r="H15" s="11"/>
      <c r="I15" s="29"/>
    </row>
    <row r="16" spans="1:44" ht="15">
      <c r="C16" s="385">
        <v>8</v>
      </c>
      <c r="D16" s="338" t="s">
        <v>66</v>
      </c>
      <c r="E16" s="338"/>
      <c r="F16" s="412">
        <f>+F11+F14+F15</f>
        <v>-2157619.98</v>
      </c>
      <c r="G16" s="413">
        <f>+G11+G14+G15</f>
        <v>-3528080</v>
      </c>
      <c r="I16" s="13"/>
    </row>
    <row r="17" spans="3:11" ht="15">
      <c r="C17" s="384"/>
      <c r="D17" s="341"/>
      <c r="E17" s="341"/>
      <c r="F17" s="408"/>
      <c r="G17" s="409"/>
      <c r="I17" s="29"/>
    </row>
    <row r="18" spans="3:11" ht="15">
      <c r="C18" s="385">
        <v>9</v>
      </c>
      <c r="D18" s="338" t="s">
        <v>67</v>
      </c>
      <c r="E18" s="338"/>
      <c r="F18" s="412">
        <f>+F7+F16</f>
        <v>2370623.02</v>
      </c>
      <c r="G18" s="413">
        <f>G7+G8+G16</f>
        <v>5078907.67</v>
      </c>
      <c r="I18" s="29"/>
    </row>
    <row r="19" spans="3:11" ht="15">
      <c r="C19" s="383">
        <v>10</v>
      </c>
      <c r="D19" s="340" t="s">
        <v>55</v>
      </c>
      <c r="E19" s="340"/>
      <c r="F19" s="410"/>
      <c r="G19" s="414"/>
    </row>
    <row r="20" spans="3:11" ht="15">
      <c r="C20" s="383">
        <v>11</v>
      </c>
      <c r="D20" s="340" t="s">
        <v>56</v>
      </c>
      <c r="E20" s="340"/>
      <c r="F20" s="410"/>
      <c r="G20" s="414"/>
    </row>
    <row r="21" spans="3:11" ht="15">
      <c r="C21" s="383">
        <v>12</v>
      </c>
      <c r="D21" s="340" t="s">
        <v>57</v>
      </c>
      <c r="E21" s="340"/>
      <c r="F21" s="410"/>
      <c r="G21" s="415"/>
    </row>
    <row r="22" spans="3:11" ht="14.25" customHeight="1">
      <c r="C22" s="383">
        <v>12.1</v>
      </c>
      <c r="D22" s="340" t="s">
        <v>63</v>
      </c>
      <c r="E22" s="340"/>
      <c r="F22" s="410"/>
      <c r="G22" s="414"/>
    </row>
    <row r="23" spans="3:11" ht="14.25" customHeight="1">
      <c r="C23" s="383">
        <v>12.2</v>
      </c>
      <c r="D23" s="340" t="s">
        <v>421</v>
      </c>
      <c r="E23" s="340"/>
      <c r="F23" s="410">
        <v>22210.6</v>
      </c>
      <c r="G23" s="414">
        <v>1134</v>
      </c>
    </row>
    <row r="24" spans="3:11" ht="14.25" customHeight="1">
      <c r="C24" s="383">
        <v>12.3</v>
      </c>
      <c r="D24" s="340" t="s">
        <v>432</v>
      </c>
      <c r="E24" s="340"/>
      <c r="F24" s="404">
        <f>-F71</f>
        <v>-303927.30000000005</v>
      </c>
      <c r="G24" s="405">
        <v>-35458</v>
      </c>
      <c r="I24" s="29"/>
    </row>
    <row r="25" spans="3:11" ht="13.5" customHeight="1">
      <c r="C25" s="383">
        <v>12.4</v>
      </c>
      <c r="D25" s="340" t="s">
        <v>58</v>
      </c>
      <c r="E25" s="340"/>
      <c r="F25" s="416"/>
      <c r="G25" s="405"/>
    </row>
    <row r="26" spans="3:11" ht="15" customHeight="1">
      <c r="C26" s="383">
        <v>12.5</v>
      </c>
      <c r="D26" s="340" t="s">
        <v>64</v>
      </c>
      <c r="E26" s="340"/>
      <c r="F26" s="417"/>
      <c r="G26" s="418"/>
      <c r="I26" s="29"/>
    </row>
    <row r="27" spans="3:11" ht="13.5" customHeight="1">
      <c r="C27" s="383">
        <v>13</v>
      </c>
      <c r="D27" s="339" t="s">
        <v>59</v>
      </c>
      <c r="E27" s="339"/>
      <c r="F27" s="408">
        <f>+F23+F24</f>
        <v>-281716.70000000007</v>
      </c>
      <c r="G27" s="419">
        <f>+G23+G24</f>
        <v>-34324</v>
      </c>
      <c r="H27" s="29"/>
      <c r="I27" s="29"/>
    </row>
    <row r="28" spans="3:11" ht="15" customHeight="1">
      <c r="C28" s="383"/>
      <c r="D28" s="339" t="s">
        <v>434</v>
      </c>
      <c r="E28" s="339"/>
      <c r="F28" s="408">
        <f>+F18+F27</f>
        <v>2088906.3199999998</v>
      </c>
      <c r="G28" s="408">
        <f>+G18+G27</f>
        <v>5044583.67</v>
      </c>
      <c r="H28" s="29"/>
      <c r="I28" s="29"/>
    </row>
    <row r="29" spans="3:11" ht="15" customHeight="1">
      <c r="C29" s="383">
        <v>16</v>
      </c>
      <c r="D29" s="339" t="s">
        <v>65</v>
      </c>
      <c r="E29" s="339"/>
      <c r="F29" s="408">
        <f>+F83</f>
        <v>2274266.02</v>
      </c>
      <c r="G29" s="409">
        <f>+G28+134785</f>
        <v>5179368.67</v>
      </c>
      <c r="H29" s="29"/>
    </row>
    <row r="30" spans="3:11" ht="15" customHeight="1">
      <c r="C30" s="383">
        <v>17</v>
      </c>
      <c r="D30" s="340" t="s">
        <v>60</v>
      </c>
      <c r="E30" s="340"/>
      <c r="F30" s="410">
        <f>+F29*0.1</f>
        <v>227426.60200000001</v>
      </c>
      <c r="G30" s="411">
        <f>+G29*0.1</f>
        <v>517936.86700000003</v>
      </c>
      <c r="H30" s="11"/>
      <c r="I30" s="13"/>
    </row>
    <row r="31" spans="3:11" ht="21" customHeight="1" thickBot="1">
      <c r="C31" s="386">
        <v>18</v>
      </c>
      <c r="D31" s="387" t="s">
        <v>422</v>
      </c>
      <c r="E31" s="387"/>
      <c r="F31" s="420">
        <f>+F28-F30</f>
        <v>1861479.7179999999</v>
      </c>
      <c r="G31" s="421">
        <f>+G28-G30</f>
        <v>4526646.8030000003</v>
      </c>
      <c r="H31" s="31" t="s">
        <v>126</v>
      </c>
      <c r="I31" s="31"/>
    </row>
    <row r="32" spans="3:11" s="8" customFormat="1" ht="14.25" customHeight="1">
      <c r="C32" s="183"/>
      <c r="D32" s="183"/>
      <c r="E32" s="183"/>
      <c r="F32" s="182"/>
      <c r="G32" s="182"/>
      <c r="H32" s="31"/>
      <c r="I32" s="31"/>
      <c r="J32" s="30"/>
      <c r="K32" s="30"/>
    </row>
    <row r="33" spans="3:14" s="8" customFormat="1" ht="14.25" customHeight="1">
      <c r="C33" s="183"/>
      <c r="D33" s="183"/>
      <c r="E33" s="183"/>
      <c r="F33" s="182"/>
      <c r="G33" s="182"/>
      <c r="H33" s="31"/>
      <c r="I33" s="31"/>
      <c r="J33" s="30"/>
      <c r="K33" s="30"/>
    </row>
    <row r="34" spans="3:14" s="8" customFormat="1" ht="14.25" customHeight="1">
      <c r="C34" s="183"/>
      <c r="D34" s="183"/>
      <c r="E34" s="183"/>
      <c r="F34" s="182"/>
      <c r="G34" s="182"/>
      <c r="H34" s="31"/>
      <c r="I34" s="31"/>
      <c r="J34" s="30"/>
      <c r="K34" s="30"/>
    </row>
    <row r="35" spans="3:14" s="8" customFormat="1" ht="14.25" customHeight="1">
      <c r="C35" s="183"/>
      <c r="D35" s="183"/>
      <c r="E35" s="183"/>
      <c r="F35" s="182"/>
      <c r="G35" s="182"/>
      <c r="H35" s="31"/>
      <c r="I35" s="31"/>
      <c r="J35" s="30"/>
      <c r="K35" s="30"/>
    </row>
    <row r="36" spans="3:14" ht="15">
      <c r="C36" s="184"/>
      <c r="D36" s="184"/>
      <c r="E36" s="184"/>
      <c r="F36" s="185"/>
      <c r="G36" s="186"/>
      <c r="I36" s="29"/>
    </row>
    <row r="37" spans="3:14" ht="18" customHeight="1">
      <c r="C37" s="304"/>
      <c r="D37" s="379" t="s">
        <v>163</v>
      </c>
      <c r="E37" s="305" t="s">
        <v>163</v>
      </c>
      <c r="F37" s="379" t="s">
        <v>376</v>
      </c>
      <c r="G37" s="184"/>
      <c r="H37" s="3"/>
      <c r="I37" s="11"/>
      <c r="J37" s="11"/>
      <c r="K37"/>
      <c r="M37" s="13"/>
      <c r="N37" s="13"/>
    </row>
    <row r="38" spans="3:14" s="8" customFormat="1" ht="18" customHeight="1">
      <c r="C38" s="135"/>
      <c r="D38" s="228"/>
      <c r="E38" s="228"/>
      <c r="F38" s="228"/>
      <c r="G38" s="295"/>
      <c r="H38" s="296"/>
      <c r="I38" s="297"/>
      <c r="J38" s="297"/>
      <c r="M38" s="30"/>
      <c r="N38" s="30"/>
    </row>
    <row r="39" spans="3:14" s="8" customFormat="1" ht="18" customHeight="1">
      <c r="C39" s="2" t="s">
        <v>365</v>
      </c>
      <c r="D39" s="2"/>
      <c r="E39" s="2"/>
      <c r="F39"/>
      <c r="G39" s="295"/>
      <c r="H39" s="296"/>
      <c r="I39" s="297"/>
      <c r="J39" s="297"/>
      <c r="M39" s="30"/>
      <c r="N39" s="30"/>
    </row>
    <row r="40" spans="3:14" s="8" customFormat="1" ht="18" customHeight="1">
      <c r="C40" s="10" t="s">
        <v>366</v>
      </c>
      <c r="D40" s="10"/>
      <c r="E40" s="10"/>
      <c r="F40"/>
      <c r="G40" s="295"/>
      <c r="H40" s="296"/>
      <c r="I40" s="297"/>
      <c r="J40" s="297"/>
      <c r="M40" s="30"/>
      <c r="N40" s="30"/>
    </row>
    <row r="41" spans="3:14" s="8" customFormat="1" ht="18" customHeight="1">
      <c r="C41" s="10" t="s">
        <v>367</v>
      </c>
      <c r="D41" s="10"/>
      <c r="E41" s="10"/>
      <c r="F41"/>
      <c r="G41" s="295"/>
      <c r="H41" s="296"/>
      <c r="I41" s="297"/>
      <c r="J41" s="297"/>
      <c r="M41" s="30"/>
      <c r="N41" s="30"/>
    </row>
    <row r="42" spans="3:14" s="8" customFormat="1" ht="18" customHeight="1">
      <c r="C42" s="10" t="s">
        <v>378</v>
      </c>
      <c r="D42" s="10"/>
      <c r="E42" s="10"/>
      <c r="F42"/>
      <c r="G42" s="295"/>
      <c r="H42" s="296"/>
      <c r="I42" s="297"/>
      <c r="J42" s="297"/>
      <c r="M42" s="30"/>
      <c r="N42" s="30"/>
    </row>
    <row r="43" spans="3:14" s="8" customFormat="1" ht="18" customHeight="1">
      <c r="C43" s="135"/>
      <c r="D43" s="177"/>
      <c r="E43" s="178"/>
      <c r="F43"/>
      <c r="G43" s="295"/>
      <c r="H43" s="296"/>
      <c r="I43" s="297"/>
      <c r="J43" s="297"/>
      <c r="M43" s="30"/>
      <c r="N43" s="30"/>
    </row>
    <row r="44" spans="3:14" ht="15.75" thickBot="1">
      <c r="C44" s="135"/>
      <c r="D44" s="228"/>
      <c r="E44" s="229"/>
      <c r="F44" s="152"/>
      <c r="G44" s="184"/>
      <c r="H44" s="3"/>
      <c r="I44" s="11"/>
      <c r="J44" s="3"/>
      <c r="K44"/>
      <c r="M44" s="13"/>
      <c r="N44" s="13"/>
    </row>
    <row r="45" spans="3:14" ht="15">
      <c r="C45" s="505" t="s">
        <v>351</v>
      </c>
      <c r="D45" s="506"/>
      <c r="E45" s="239"/>
      <c r="F45" s="422"/>
      <c r="G45" s="134"/>
    </row>
    <row r="46" spans="3:14" ht="15">
      <c r="C46" s="240" t="s">
        <v>125</v>
      </c>
      <c r="D46" s="214" t="s">
        <v>138</v>
      </c>
      <c r="E46" s="214"/>
      <c r="F46" s="257">
        <v>3269953</v>
      </c>
      <c r="G46" s="134"/>
    </row>
    <row r="47" spans="3:14" ht="15">
      <c r="C47" s="399"/>
      <c r="D47" s="400" t="s">
        <v>441</v>
      </c>
      <c r="E47" s="400"/>
      <c r="F47" s="362">
        <v>1258290</v>
      </c>
      <c r="G47" s="134"/>
    </row>
    <row r="48" spans="3:14" ht="20.25" customHeight="1" thickBot="1">
      <c r="C48" s="241"/>
      <c r="D48" s="242" t="s">
        <v>9</v>
      </c>
      <c r="E48" s="242"/>
      <c r="F48" s="423">
        <f>+F46+F47</f>
        <v>4528243</v>
      </c>
      <c r="G48" s="134"/>
    </row>
    <row r="49" spans="3:14" ht="15">
      <c r="C49" s="187"/>
      <c r="D49" s="134"/>
      <c r="E49" s="134"/>
      <c r="F49" s="210"/>
      <c r="G49" s="134"/>
    </row>
    <row r="50" spans="3:14" s="8" customFormat="1" ht="7.5" customHeight="1" thickBot="1">
      <c r="C50" s="228"/>
      <c r="D50" s="135"/>
      <c r="E50" s="135"/>
      <c r="F50" s="393"/>
      <c r="G50" s="134"/>
      <c r="H50"/>
      <c r="I50"/>
      <c r="J50" s="13"/>
      <c r="K50" s="13"/>
    </row>
    <row r="51" spans="3:14" ht="15">
      <c r="C51" s="215" t="s">
        <v>144</v>
      </c>
      <c r="D51" s="216" t="s">
        <v>352</v>
      </c>
      <c r="E51" s="239"/>
      <c r="F51" s="422"/>
      <c r="G51" s="134"/>
      <c r="K51"/>
      <c r="M51" s="13"/>
      <c r="N51" s="13"/>
    </row>
    <row r="52" spans="3:14" ht="15">
      <c r="C52" s="240"/>
      <c r="D52" s="245" t="s">
        <v>353</v>
      </c>
      <c r="E52" s="214"/>
      <c r="F52" s="424">
        <v>1257272</v>
      </c>
      <c r="G52" s="134"/>
    </row>
    <row r="53" spans="3:14" ht="15">
      <c r="C53" s="240"/>
      <c r="D53" s="245" t="s">
        <v>363</v>
      </c>
      <c r="E53" s="214"/>
      <c r="F53" s="424">
        <v>165173.5</v>
      </c>
      <c r="G53" s="134"/>
      <c r="H53" s="29"/>
      <c r="I53" s="29"/>
    </row>
    <row r="54" spans="3:14" ht="20.25" thickBot="1">
      <c r="C54" s="241"/>
      <c r="D54" s="242" t="s">
        <v>9</v>
      </c>
      <c r="E54" s="242"/>
      <c r="F54" s="423">
        <f>SUM(F52:F53)</f>
        <v>1422445.5</v>
      </c>
      <c r="G54" s="134"/>
    </row>
    <row r="55" spans="3:14">
      <c r="F55" s="425"/>
      <c r="G55" s="134"/>
    </row>
    <row r="56" spans="3:14" ht="16.5" customHeight="1" thickBot="1">
      <c r="C56" s="228"/>
      <c r="D56" s="228"/>
      <c r="E56" s="228"/>
      <c r="F56" s="426"/>
      <c r="G56" s="134"/>
    </row>
    <row r="57" spans="3:14" ht="15">
      <c r="C57" s="215" t="s">
        <v>145</v>
      </c>
      <c r="D57" s="216" t="s">
        <v>431</v>
      </c>
      <c r="E57" s="239"/>
      <c r="F57" s="422"/>
      <c r="G57" s="134"/>
    </row>
    <row r="58" spans="3:14" ht="15">
      <c r="C58" s="246"/>
      <c r="D58" s="214" t="s">
        <v>418</v>
      </c>
      <c r="E58" s="214"/>
      <c r="F58" s="257">
        <v>205303</v>
      </c>
    </row>
    <row r="59" spans="3:14" ht="15">
      <c r="C59" s="246"/>
      <c r="D59" s="245" t="s">
        <v>415</v>
      </c>
      <c r="E59" s="214"/>
      <c r="F59" s="257">
        <v>1250</v>
      </c>
      <c r="G59" s="134"/>
    </row>
    <row r="60" spans="3:14" ht="15">
      <c r="C60" s="246"/>
      <c r="D60" s="245" t="s">
        <v>364</v>
      </c>
      <c r="E60" s="214"/>
      <c r="F60" s="257">
        <v>12601.65</v>
      </c>
      <c r="G60" s="134"/>
    </row>
    <row r="61" spans="3:14" ht="15">
      <c r="C61" s="246"/>
      <c r="D61" s="245" t="s">
        <v>416</v>
      </c>
      <c r="E61" s="214"/>
      <c r="F61" s="257">
        <v>133114.95000000001</v>
      </c>
      <c r="G61" s="134"/>
    </row>
    <row r="62" spans="3:14" ht="15">
      <c r="C62" s="246"/>
      <c r="D62" s="245" t="s">
        <v>417</v>
      </c>
      <c r="E62" s="214"/>
      <c r="F62" s="257">
        <v>16666.66</v>
      </c>
      <c r="G62" s="134"/>
    </row>
    <row r="63" spans="3:14" ht="15">
      <c r="C63" s="246"/>
      <c r="D63" s="214" t="s">
        <v>153</v>
      </c>
      <c r="E63" s="214"/>
      <c r="F63" s="257">
        <v>17750</v>
      </c>
      <c r="I63" s="13"/>
    </row>
    <row r="64" spans="3:14" ht="15">
      <c r="C64" s="246"/>
      <c r="D64" s="214" t="s">
        <v>443</v>
      </c>
      <c r="E64" s="214">
        <v>91004</v>
      </c>
      <c r="F64" s="257">
        <v>105000</v>
      </c>
      <c r="G64" s="134"/>
    </row>
    <row r="65" spans="3:150" ht="15">
      <c r="C65" s="401"/>
      <c r="D65" s="400" t="s">
        <v>444</v>
      </c>
      <c r="E65" s="400"/>
      <c r="F65" s="362">
        <v>185359.7</v>
      </c>
      <c r="G65" s="134"/>
    </row>
    <row r="66" spans="3:150" ht="20.25" thickBot="1">
      <c r="C66" s="248"/>
      <c r="D66" s="242" t="s">
        <v>9</v>
      </c>
      <c r="E66" s="242"/>
      <c r="F66" s="423">
        <f>SUM(F58:F65)</f>
        <v>677045.96</v>
      </c>
      <c r="G66" s="134"/>
    </row>
    <row r="67" spans="3:150" s="8" customFormat="1">
      <c r="D67" s="365"/>
      <c r="E67" s="365"/>
      <c r="F67" s="427"/>
      <c r="G67" s="135"/>
      <c r="J67" s="366"/>
      <c r="K67" s="366"/>
    </row>
    <row r="68" spans="3:150" s="8" customFormat="1" ht="15.75" thickBot="1">
      <c r="C68" s="135"/>
      <c r="D68" s="228"/>
      <c r="E68" s="135"/>
      <c r="F68" s="393"/>
      <c r="G68" s="367"/>
      <c r="J68" s="366"/>
      <c r="K68" s="366"/>
    </row>
    <row r="69" spans="3:150" s="231" customFormat="1" ht="15">
      <c r="C69" s="215" t="s">
        <v>146</v>
      </c>
      <c r="D69" s="239" t="s">
        <v>362</v>
      </c>
      <c r="E69" s="239"/>
      <c r="F69" s="428">
        <v>281201.77</v>
      </c>
      <c r="G69" s="367"/>
      <c r="H69" s="8"/>
      <c r="I69" s="8"/>
      <c r="J69" s="366"/>
      <c r="K69" s="366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</row>
    <row r="70" spans="3:150" s="231" customFormat="1" ht="15">
      <c r="C70" s="377"/>
      <c r="D70" s="378" t="s">
        <v>419</v>
      </c>
      <c r="E70" s="378"/>
      <c r="F70" s="429">
        <v>22725.53</v>
      </c>
      <c r="G70" s="367"/>
      <c r="H70" s="8"/>
      <c r="I70" s="8"/>
      <c r="J70" s="366"/>
      <c r="K70" s="366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</row>
    <row r="71" spans="3:150" s="231" customFormat="1" ht="20.25" thickBot="1">
      <c r="C71" s="249"/>
      <c r="D71" s="242" t="s">
        <v>9</v>
      </c>
      <c r="E71" s="244"/>
      <c r="F71" s="423">
        <f>+F69+F70</f>
        <v>303927.30000000005</v>
      </c>
      <c r="G71" s="367"/>
      <c r="H71" s="8"/>
      <c r="I71" s="8"/>
      <c r="J71" s="366"/>
      <c r="K71" s="366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</row>
    <row r="72" spans="3:150" s="8" customFormat="1" ht="15">
      <c r="C72" s="135"/>
      <c r="D72" s="228"/>
      <c r="E72" s="135"/>
      <c r="F72" s="393"/>
      <c r="G72" s="367"/>
      <c r="J72" s="366"/>
      <c r="K72" s="366"/>
    </row>
    <row r="73" spans="3:150" s="8" customFormat="1" ht="15.75" thickBot="1">
      <c r="C73" s="135"/>
      <c r="D73" s="228"/>
      <c r="E73" s="135"/>
      <c r="F73" s="393"/>
      <c r="G73" s="367"/>
      <c r="J73" s="366"/>
      <c r="K73" s="366"/>
    </row>
    <row r="74" spans="3:150" s="231" customFormat="1" ht="15">
      <c r="C74" s="251" t="s">
        <v>147</v>
      </c>
      <c r="D74" s="252" t="s">
        <v>359</v>
      </c>
      <c r="E74" s="253"/>
      <c r="F74" s="428"/>
      <c r="G74" s="367"/>
      <c r="H74" s="8"/>
      <c r="I74" s="8"/>
      <c r="J74" s="366"/>
      <c r="K74" s="366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</row>
    <row r="75" spans="3:150" s="231" customFormat="1">
      <c r="C75" s="254"/>
      <c r="D75" s="250" t="s">
        <v>360</v>
      </c>
      <c r="E75" s="250"/>
      <c r="F75" s="257">
        <v>185359.7</v>
      </c>
      <c r="G75" s="367"/>
      <c r="H75" s="8"/>
      <c r="I75" s="8"/>
      <c r="J75" s="366"/>
      <c r="K75" s="366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</row>
    <row r="76" spans="3:150" s="231" customFormat="1" ht="15.75" thickBot="1">
      <c r="C76" s="241"/>
      <c r="D76" s="242" t="s">
        <v>9</v>
      </c>
      <c r="E76" s="242"/>
      <c r="F76" s="430">
        <f>+F75</f>
        <v>185359.7</v>
      </c>
      <c r="G76" s="367"/>
      <c r="H76" s="8"/>
      <c r="I76" s="8"/>
      <c r="J76" s="366"/>
      <c r="K76" s="366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</row>
    <row r="77" spans="3:150" s="8" customFormat="1" ht="15">
      <c r="C77" s="135"/>
      <c r="D77" s="228"/>
      <c r="E77" s="135"/>
      <c r="F77" s="393" t="s">
        <v>442</v>
      </c>
      <c r="G77" s="367"/>
      <c r="J77" s="366"/>
      <c r="K77" s="366"/>
    </row>
    <row r="78" spans="3:150" s="8" customFormat="1">
      <c r="F78" s="431"/>
      <c r="G78" s="367"/>
      <c r="J78" s="366"/>
      <c r="K78" s="366"/>
    </row>
    <row r="79" spans="3:150" s="8" customFormat="1" ht="0.75" customHeight="1" thickBot="1">
      <c r="C79" s="367"/>
      <c r="D79" s="367"/>
      <c r="E79" s="367"/>
      <c r="F79" s="432"/>
      <c r="G79" s="367"/>
      <c r="J79" s="30"/>
      <c r="K79" s="30"/>
    </row>
    <row r="80" spans="3:150" s="8" customFormat="1" ht="12.75" customHeight="1">
      <c r="C80" s="251" t="s">
        <v>430</v>
      </c>
      <c r="D80" s="252"/>
      <c r="E80" s="253"/>
      <c r="F80" s="394"/>
      <c r="G80" s="135"/>
      <c r="J80" s="30"/>
      <c r="K80" s="30"/>
    </row>
    <row r="81" spans="3:150" ht="15">
      <c r="C81" s="240">
        <v>1</v>
      </c>
      <c r="D81" s="238" t="s">
        <v>149</v>
      </c>
      <c r="E81" s="238"/>
      <c r="F81" s="433">
        <f>+F28</f>
        <v>2088906.3199999998</v>
      </c>
      <c r="G81" s="230"/>
      <c r="H81" s="8"/>
      <c r="I81" s="8"/>
      <c r="J81" s="30"/>
      <c r="K81" s="30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</row>
    <row r="82" spans="3:150" ht="15">
      <c r="C82" s="240">
        <v>2</v>
      </c>
      <c r="D82" s="238" t="s">
        <v>433</v>
      </c>
      <c r="E82" s="238"/>
      <c r="F82" s="433">
        <f>+F76</f>
        <v>185359.7</v>
      </c>
      <c r="G82" s="293"/>
    </row>
    <row r="83" spans="3:150" ht="15">
      <c r="C83" s="240" t="s">
        <v>154</v>
      </c>
      <c r="D83" s="238" t="s">
        <v>155</v>
      </c>
      <c r="E83" s="238"/>
      <c r="F83" s="433">
        <f>+F81+F82</f>
        <v>2274266.02</v>
      </c>
      <c r="G83" s="293"/>
    </row>
    <row r="84" spans="3:150" ht="15">
      <c r="C84" s="240">
        <v>4</v>
      </c>
      <c r="D84" s="238" t="s">
        <v>156</v>
      </c>
      <c r="E84" s="238"/>
      <c r="F84" s="433">
        <f>+F83*0.1</f>
        <v>227426.60200000001</v>
      </c>
      <c r="G84" s="293"/>
    </row>
    <row r="85" spans="3:150" ht="20.25" thickBot="1">
      <c r="C85" s="241" t="s">
        <v>157</v>
      </c>
      <c r="D85" s="242" t="s">
        <v>158</v>
      </c>
      <c r="E85" s="242"/>
      <c r="F85" s="423">
        <f>+F81-F84</f>
        <v>1861479.7179999999</v>
      </c>
      <c r="G85" s="247"/>
    </row>
  </sheetData>
  <mergeCells count="10">
    <mergeCell ref="D9:E9"/>
    <mergeCell ref="C45:D45"/>
    <mergeCell ref="D13:E13"/>
    <mergeCell ref="C1:I1"/>
    <mergeCell ref="C3:I3"/>
    <mergeCell ref="D10:E10"/>
    <mergeCell ref="D11:E11"/>
    <mergeCell ref="D6:E6"/>
    <mergeCell ref="D7:E7"/>
    <mergeCell ref="D8:E8"/>
  </mergeCells>
  <phoneticPr fontId="7" type="noConversion"/>
  <pageMargins left="0.3" right="0.2" top="0.24" bottom="0.23" header="0.24" footer="0.23"/>
  <pageSetup scale="75" orientation="portrait" verticalDpi="0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2:L57"/>
  <sheetViews>
    <sheetView topLeftCell="A10" workbookViewId="0">
      <selection activeCell="H37" sqref="H37"/>
    </sheetView>
  </sheetViews>
  <sheetFormatPr defaultRowHeight="12.75"/>
  <cols>
    <col min="1" max="1" width="4" style="3" customWidth="1"/>
    <col min="2" max="2" width="73" style="3" customWidth="1"/>
    <col min="3" max="7" width="11.42578125" style="3" hidden="1" customWidth="1"/>
    <col min="8" max="8" width="14.5703125" style="3" customWidth="1"/>
    <col min="9" max="9" width="14.28515625" style="12" customWidth="1"/>
    <col min="10" max="10" width="14" style="3" customWidth="1"/>
    <col min="11" max="11" width="15.7109375" customWidth="1"/>
    <col min="12" max="12" width="12.85546875" customWidth="1"/>
  </cols>
  <sheetData>
    <row r="2" spans="1:12" ht="26.25" customHeight="1">
      <c r="B2" s="131" t="s">
        <v>323</v>
      </c>
    </row>
    <row r="3" spans="1:12">
      <c r="A3" s="9" t="s">
        <v>109</v>
      </c>
      <c r="B3" s="9" t="s">
        <v>2</v>
      </c>
      <c r="C3" s="478"/>
      <c r="D3" s="478"/>
      <c r="E3" s="478"/>
      <c r="F3" s="478"/>
      <c r="G3" s="478"/>
      <c r="H3" s="193"/>
      <c r="I3" s="194"/>
    </row>
    <row r="4" spans="1:12">
      <c r="A4" s="2" t="s">
        <v>68</v>
      </c>
      <c r="B4" s="3" t="s">
        <v>69</v>
      </c>
      <c r="H4" s="11">
        <f>+[2]PASH!F28</f>
        <v>2088906.3199999998</v>
      </c>
    </row>
    <row r="5" spans="1:12">
      <c r="A5" s="2" t="s">
        <v>70</v>
      </c>
      <c r="B5" s="3" t="s">
        <v>71</v>
      </c>
      <c r="H5" s="11"/>
      <c r="J5" s="11"/>
      <c r="K5" s="13"/>
      <c r="L5" s="13"/>
    </row>
    <row r="6" spans="1:12">
      <c r="A6" s="2" t="s">
        <v>72</v>
      </c>
      <c r="B6" s="3" t="s">
        <v>73</v>
      </c>
      <c r="H6" s="11">
        <f>-[2]PASH!F14</f>
        <v>58128.52</v>
      </c>
      <c r="I6" s="32"/>
      <c r="J6" s="13"/>
      <c r="K6" s="13"/>
      <c r="L6" s="13"/>
    </row>
    <row r="7" spans="1:12">
      <c r="A7" s="2" t="s">
        <v>74</v>
      </c>
      <c r="B7" s="3" t="s">
        <v>75</v>
      </c>
      <c r="H7" s="11"/>
      <c r="I7" s="32"/>
      <c r="J7" s="11"/>
      <c r="K7" s="13"/>
      <c r="L7" s="13"/>
    </row>
    <row r="8" spans="1:12">
      <c r="A8" s="2" t="s">
        <v>76</v>
      </c>
      <c r="B8" s="3" t="s">
        <v>77</v>
      </c>
      <c r="H8" s="11"/>
      <c r="J8" s="11"/>
      <c r="K8" s="13"/>
      <c r="L8" s="13"/>
    </row>
    <row r="9" spans="1:12">
      <c r="A9" s="2" t="s">
        <v>78</v>
      </c>
      <c r="B9" s="3" t="s">
        <v>79</v>
      </c>
      <c r="H9" s="11"/>
      <c r="J9" s="11"/>
      <c r="K9" s="13"/>
      <c r="L9" s="13"/>
    </row>
    <row r="10" spans="1:12" ht="15" customHeight="1">
      <c r="A10" s="2" t="s">
        <v>80</v>
      </c>
      <c r="B10" s="3" t="s">
        <v>151</v>
      </c>
      <c r="H10" s="11">
        <f>+[2]Aktivi!E16-[2]Aktivi!D16-268184.24</f>
        <v>-1795858.41</v>
      </c>
      <c r="I10" s="188"/>
      <c r="J10" s="11"/>
      <c r="K10" s="13"/>
      <c r="L10" s="13"/>
    </row>
    <row r="11" spans="1:12">
      <c r="A11" s="2" t="s">
        <v>81</v>
      </c>
      <c r="B11" s="3" t="s">
        <v>82</v>
      </c>
      <c r="H11" s="11"/>
      <c r="I11" s="188"/>
      <c r="J11" s="11"/>
      <c r="K11" s="13"/>
      <c r="L11" s="13"/>
    </row>
    <row r="12" spans="1:12">
      <c r="A12" s="2" t="s">
        <v>83</v>
      </c>
      <c r="B12" s="3" t="s">
        <v>84</v>
      </c>
      <c r="H12" s="11">
        <f>+[2]Pasivi!C19-[2]Pasivi!D19</f>
        <v>-121453.3599999994</v>
      </c>
      <c r="J12" s="11"/>
      <c r="K12" s="13"/>
      <c r="L12" s="13"/>
    </row>
    <row r="13" spans="1:12">
      <c r="A13" s="2" t="s">
        <v>85</v>
      </c>
      <c r="B13" s="3" t="s">
        <v>86</v>
      </c>
      <c r="H13" s="11"/>
      <c r="I13" s="32"/>
      <c r="J13" s="11"/>
      <c r="K13" s="13"/>
      <c r="L13" s="13"/>
    </row>
    <row r="14" spans="1:12">
      <c r="A14" s="2" t="s">
        <v>106</v>
      </c>
      <c r="B14" s="3" t="s">
        <v>105</v>
      </c>
      <c r="H14" s="11"/>
      <c r="J14" s="11"/>
      <c r="K14" s="13"/>
      <c r="L14" s="13"/>
    </row>
    <row r="15" spans="1:12">
      <c r="A15" s="2" t="s">
        <v>87</v>
      </c>
      <c r="B15" s="3" t="s">
        <v>103</v>
      </c>
      <c r="H15" s="11">
        <f>-[2]Pasivi!C63</f>
        <v>-152427</v>
      </c>
      <c r="J15" s="11"/>
      <c r="K15" s="13"/>
      <c r="L15" s="13"/>
    </row>
    <row r="16" spans="1:12">
      <c r="B16" s="2" t="s">
        <v>88</v>
      </c>
      <c r="H16" s="195"/>
      <c r="I16" s="14"/>
      <c r="J16" s="11"/>
      <c r="K16" s="13"/>
      <c r="L16" s="13"/>
    </row>
    <row r="17" spans="1:12">
      <c r="H17" s="11"/>
      <c r="J17" s="11"/>
      <c r="K17" s="13"/>
      <c r="L17" s="13"/>
    </row>
    <row r="18" spans="1:12">
      <c r="A18" s="9" t="s">
        <v>89</v>
      </c>
      <c r="B18" s="9" t="s">
        <v>90</v>
      </c>
      <c r="H18" s="479">
        <f>SUM(H3:H17)</f>
        <v>77296.070000000531</v>
      </c>
      <c r="I18" s="480"/>
    </row>
    <row r="19" spans="1:12" s="8" customFormat="1">
      <c r="A19" s="481"/>
      <c r="B19" s="296"/>
      <c r="C19" s="296"/>
      <c r="D19" s="296"/>
      <c r="E19" s="296"/>
      <c r="F19" s="296"/>
      <c r="G19" s="296"/>
      <c r="H19" s="297"/>
      <c r="I19" s="227"/>
      <c r="J19" s="296"/>
    </row>
    <row r="20" spans="1:12">
      <c r="A20" s="2" t="s">
        <v>68</v>
      </c>
      <c r="B20" s="3" t="s">
        <v>91</v>
      </c>
      <c r="H20" s="11"/>
    </row>
    <row r="21" spans="1:12">
      <c r="A21" s="2" t="s">
        <v>70</v>
      </c>
      <c r="B21" s="3" t="s">
        <v>92</v>
      </c>
      <c r="H21" s="11"/>
      <c r="J21" s="482"/>
    </row>
    <row r="22" spans="1:12">
      <c r="A22" s="2" t="s">
        <v>80</v>
      </c>
      <c r="B22" s="3" t="s">
        <v>107</v>
      </c>
      <c r="H22" s="11"/>
    </row>
    <row r="23" spans="1:12">
      <c r="A23" s="2" t="s">
        <v>81</v>
      </c>
      <c r="B23" s="3" t="s">
        <v>93</v>
      </c>
      <c r="H23" s="11"/>
      <c r="J23" s="11"/>
    </row>
    <row r="24" spans="1:12">
      <c r="A24" s="2" t="s">
        <v>83</v>
      </c>
      <c r="B24" s="3" t="s">
        <v>94</v>
      </c>
      <c r="H24" s="11"/>
    </row>
    <row r="25" spans="1:12">
      <c r="B25" s="2" t="s">
        <v>95</v>
      </c>
      <c r="H25" s="11"/>
      <c r="I25" s="14"/>
    </row>
    <row r="26" spans="1:12">
      <c r="H26" s="11"/>
    </row>
    <row r="27" spans="1:12">
      <c r="A27" s="9" t="s">
        <v>96</v>
      </c>
      <c r="B27" s="9" t="s">
        <v>97</v>
      </c>
      <c r="H27" s="479"/>
      <c r="I27" s="480"/>
    </row>
    <row r="28" spans="1:12">
      <c r="A28" s="2">
        <v>1</v>
      </c>
      <c r="B28" s="296" t="s">
        <v>108</v>
      </c>
      <c r="H28" s="11"/>
    </row>
    <row r="29" spans="1:12">
      <c r="A29" s="2">
        <v>2</v>
      </c>
      <c r="B29" s="3" t="s">
        <v>98</v>
      </c>
      <c r="H29" s="11"/>
      <c r="J29" s="11"/>
    </row>
    <row r="30" spans="1:12">
      <c r="A30" s="2">
        <v>3</v>
      </c>
      <c r="B30" s="3" t="s">
        <v>99</v>
      </c>
      <c r="H30" s="11"/>
    </row>
    <row r="31" spans="1:12">
      <c r="A31" s="3">
        <v>4</v>
      </c>
      <c r="B31" s="3" t="s">
        <v>100</v>
      </c>
      <c r="H31" s="11"/>
      <c r="K31" s="13"/>
      <c r="L31" s="13"/>
    </row>
    <row r="32" spans="1:12">
      <c r="H32" s="11"/>
      <c r="L32" s="13"/>
    </row>
    <row r="33" spans="1:12">
      <c r="B33" s="2" t="s">
        <v>104</v>
      </c>
      <c r="H33" s="195"/>
      <c r="I33" s="343"/>
    </row>
    <row r="34" spans="1:12">
      <c r="H34" s="11"/>
      <c r="I34" s="14"/>
    </row>
    <row r="35" spans="1:12" ht="14.25" customHeight="1">
      <c r="A35" s="2" t="s">
        <v>110</v>
      </c>
      <c r="B35" s="2" t="s">
        <v>111</v>
      </c>
      <c r="H35" s="11"/>
      <c r="I35" s="14"/>
      <c r="J35" s="482"/>
    </row>
    <row r="36" spans="1:12">
      <c r="B36" s="2" t="s">
        <v>101</v>
      </c>
      <c r="H36" s="11">
        <f>+[2]Aktivi!E7</f>
        <v>17033843.224000003</v>
      </c>
      <c r="I36" s="14"/>
    </row>
    <row r="37" spans="1:12" ht="16.5" customHeight="1">
      <c r="A37" s="478"/>
      <c r="B37" s="483" t="s">
        <v>102</v>
      </c>
      <c r="C37" s="484"/>
      <c r="D37" s="484"/>
      <c r="E37" s="484"/>
      <c r="F37" s="484"/>
      <c r="G37" s="484"/>
      <c r="H37" s="334">
        <f>+H18+H36</f>
        <v>17111139.294000003</v>
      </c>
      <c r="I37" s="485"/>
      <c r="J37" s="482"/>
      <c r="L37" s="29"/>
    </row>
    <row r="38" spans="1:12" ht="17.25" customHeight="1">
      <c r="H38" s="11"/>
      <c r="I38" s="189"/>
      <c r="J38" s="482"/>
    </row>
    <row r="39" spans="1:12" ht="12.75" customHeight="1">
      <c r="A39" s="7"/>
      <c r="H39" s="11"/>
      <c r="I39" s="189"/>
      <c r="J39" s="482"/>
    </row>
    <row r="40" spans="1:12" ht="16.5" customHeight="1">
      <c r="H40" s="11"/>
    </row>
    <row r="41" spans="1:12">
      <c r="H41" s="11"/>
    </row>
    <row r="42" spans="1:12">
      <c r="H42" s="11"/>
    </row>
    <row r="43" spans="1:12">
      <c r="H43" s="11"/>
    </row>
    <row r="44" spans="1:12">
      <c r="H44" s="11"/>
    </row>
    <row r="45" spans="1:12">
      <c r="H45" s="11"/>
    </row>
    <row r="46" spans="1:12">
      <c r="H46" s="11"/>
    </row>
    <row r="47" spans="1:12">
      <c r="H47" s="11"/>
    </row>
    <row r="48" spans="1:12">
      <c r="H48" s="11"/>
    </row>
    <row r="49" spans="8:8">
      <c r="H49" s="11"/>
    </row>
    <row r="50" spans="8:8">
      <c r="H50" s="11"/>
    </row>
    <row r="51" spans="8:8">
      <c r="H51" s="11"/>
    </row>
    <row r="52" spans="8:8">
      <c r="H52" s="11"/>
    </row>
    <row r="53" spans="8:8">
      <c r="H53" s="11"/>
    </row>
    <row r="54" spans="8:8">
      <c r="H54" s="11"/>
    </row>
    <row r="55" spans="8:8">
      <c r="H55" s="11"/>
    </row>
    <row r="56" spans="8:8">
      <c r="H56" s="11"/>
    </row>
    <row r="57" spans="8:8">
      <c r="H57" s="11"/>
    </row>
  </sheetData>
  <phoneticPr fontId="7" type="noConversion"/>
  <pageMargins left="0.84" right="0.2" top="1" bottom="1" header="0.5" footer="0.5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M13" sqref="M13"/>
    </sheetView>
  </sheetViews>
  <sheetFormatPr defaultRowHeight="12.75"/>
  <cols>
    <col min="1" max="1" width="4.42578125" customWidth="1"/>
    <col min="2" max="2" width="34.140625" customWidth="1"/>
    <col min="3" max="3" width="15.7109375" customWidth="1"/>
    <col min="4" max="4" width="13.28515625" customWidth="1"/>
    <col min="5" max="5" width="14.42578125" customWidth="1"/>
    <col min="6" max="6" width="14.5703125" customWidth="1"/>
    <col min="7" max="8" width="16.140625" customWidth="1"/>
    <col min="9" max="9" width="15" customWidth="1"/>
  </cols>
  <sheetData>
    <row r="1" spans="1:9" ht="20.25">
      <c r="C1" s="16" t="s">
        <v>408</v>
      </c>
      <c r="D1" s="17"/>
      <c r="E1" s="17"/>
    </row>
    <row r="2" spans="1:9" ht="15.75">
      <c r="E2" s="18" t="s">
        <v>126</v>
      </c>
    </row>
    <row r="3" spans="1:9" ht="15">
      <c r="A3" s="19"/>
    </row>
    <row r="4" spans="1:9" ht="13.5" thickBot="1"/>
    <row r="5" spans="1:9" ht="38.25">
      <c r="A5" s="289"/>
      <c r="B5" s="290"/>
      <c r="C5" s="291" t="s">
        <v>127</v>
      </c>
      <c r="D5" s="291" t="s">
        <v>128</v>
      </c>
      <c r="E5" s="291" t="s">
        <v>129</v>
      </c>
      <c r="F5" s="291" t="s">
        <v>130</v>
      </c>
      <c r="G5" s="291" t="s">
        <v>131</v>
      </c>
      <c r="H5" s="486" t="s">
        <v>550</v>
      </c>
      <c r="I5" s="292" t="s">
        <v>132</v>
      </c>
    </row>
    <row r="6" spans="1:9">
      <c r="A6" s="519" t="s">
        <v>109</v>
      </c>
      <c r="B6" s="520" t="s">
        <v>345</v>
      </c>
      <c r="C6" s="521"/>
      <c r="D6" s="523"/>
      <c r="E6" s="523"/>
      <c r="F6" s="523"/>
      <c r="G6" s="523"/>
      <c r="H6" s="487"/>
      <c r="I6" s="527">
        <f>+C6+G6</f>
        <v>0</v>
      </c>
    </row>
    <row r="7" spans="1:9" ht="18.75" customHeight="1">
      <c r="A7" s="519"/>
      <c r="B7" s="520"/>
      <c r="C7" s="522"/>
      <c r="D7" s="524"/>
      <c r="E7" s="524"/>
      <c r="F7" s="524"/>
      <c r="G7" s="524"/>
      <c r="H7" s="488"/>
      <c r="I7" s="528"/>
    </row>
    <row r="8" spans="1:9" ht="13.5" customHeight="1">
      <c r="A8" s="20">
        <v>1</v>
      </c>
      <c r="B8" s="493" t="s">
        <v>551</v>
      </c>
      <c r="C8" s="477"/>
      <c r="D8" s="476"/>
      <c r="E8" s="476"/>
      <c r="F8" s="476"/>
      <c r="G8" s="494">
        <v>-1980283</v>
      </c>
      <c r="H8" s="21"/>
      <c r="I8" s="475">
        <f>+G8</f>
        <v>-1980283</v>
      </c>
    </row>
    <row r="9" spans="1:9">
      <c r="A9" s="20">
        <f>+A8+1</f>
        <v>2</v>
      </c>
      <c r="B9" s="24" t="s">
        <v>358</v>
      </c>
      <c r="C9" s="22">
        <v>100000</v>
      </c>
      <c r="D9" s="22"/>
      <c r="E9" s="22"/>
      <c r="F9" s="22"/>
      <c r="G9" s="34"/>
      <c r="H9" s="34"/>
      <c r="I9" s="357">
        <f>+C9</f>
        <v>100000</v>
      </c>
    </row>
    <row r="10" spans="1:9">
      <c r="A10" s="20">
        <f>+A9+1</f>
        <v>3</v>
      </c>
      <c r="B10" s="24" t="s">
        <v>133</v>
      </c>
      <c r="C10" s="21"/>
      <c r="D10" s="21"/>
      <c r="E10" s="21"/>
      <c r="F10" s="21"/>
      <c r="G10" s="22"/>
      <c r="H10" s="348">
        <v>4526647</v>
      </c>
      <c r="I10" s="495">
        <f>+H10</f>
        <v>4526647</v>
      </c>
    </row>
    <row r="11" spans="1:9">
      <c r="A11" s="20">
        <f>+A10+1</f>
        <v>4</v>
      </c>
      <c r="B11" s="24" t="s">
        <v>134</v>
      </c>
      <c r="C11" s="26"/>
      <c r="D11" s="26"/>
      <c r="E11" s="26"/>
      <c r="F11" s="26"/>
      <c r="G11" s="26"/>
      <c r="H11" s="489"/>
      <c r="I11" s="495"/>
    </row>
    <row r="12" spans="1:9">
      <c r="A12" s="20">
        <f>+A11+1</f>
        <v>5</v>
      </c>
      <c r="B12" s="24" t="s">
        <v>135</v>
      </c>
      <c r="C12" s="26"/>
      <c r="D12" s="26"/>
      <c r="E12" s="26"/>
      <c r="F12" s="26"/>
      <c r="G12" s="26"/>
      <c r="H12" s="489"/>
      <c r="I12" s="25"/>
    </row>
    <row r="13" spans="1:9">
      <c r="A13" s="20">
        <f>+A12+1</f>
        <v>6</v>
      </c>
      <c r="B13" s="27" t="s">
        <v>136</v>
      </c>
      <c r="C13" s="26"/>
      <c r="D13" s="26"/>
      <c r="E13" s="26"/>
      <c r="F13" s="26"/>
      <c r="G13" s="26"/>
      <c r="H13" s="489"/>
      <c r="I13" s="25"/>
    </row>
    <row r="14" spans="1:9">
      <c r="A14" s="525" t="s">
        <v>89</v>
      </c>
      <c r="B14" s="526" t="s">
        <v>409</v>
      </c>
      <c r="C14" s="516">
        <f>+C9</f>
        <v>100000</v>
      </c>
      <c r="D14" s="516"/>
      <c r="E14" s="516"/>
      <c r="F14" s="516"/>
      <c r="G14" s="516">
        <f>+G8</f>
        <v>-1980283</v>
      </c>
      <c r="H14" s="517">
        <f>+H10</f>
        <v>4526647</v>
      </c>
      <c r="I14" s="513">
        <f>+I8+I9+I10</f>
        <v>2646364</v>
      </c>
    </row>
    <row r="15" spans="1:9">
      <c r="A15" s="514"/>
      <c r="B15" s="515"/>
      <c r="C15" s="516"/>
      <c r="D15" s="516"/>
      <c r="E15" s="516"/>
      <c r="F15" s="516"/>
      <c r="G15" s="516"/>
      <c r="H15" s="518"/>
      <c r="I15" s="513"/>
    </row>
    <row r="16" spans="1:9">
      <c r="A16" s="233">
        <v>1</v>
      </c>
      <c r="B16" s="236" t="s">
        <v>551</v>
      </c>
      <c r="C16" s="234"/>
      <c r="D16" s="234"/>
      <c r="E16" s="234"/>
      <c r="F16" s="234"/>
      <c r="G16" s="237">
        <v>2546364</v>
      </c>
      <c r="H16" s="490"/>
      <c r="I16" s="235">
        <f>+G16</f>
        <v>2546364</v>
      </c>
    </row>
    <row r="17" spans="1:10">
      <c r="A17" s="233">
        <f>+A16+1</f>
        <v>2</v>
      </c>
      <c r="B17" s="236" t="str">
        <f>+B9</f>
        <v>Kapitali aksionar</v>
      </c>
      <c r="C17" s="237">
        <v>100000</v>
      </c>
      <c r="D17" s="234"/>
      <c r="E17" s="234"/>
      <c r="F17" s="234"/>
      <c r="H17" s="490"/>
      <c r="I17" s="235">
        <f>+C17</f>
        <v>100000</v>
      </c>
    </row>
    <row r="18" spans="1:10" s="8" customFormat="1">
      <c r="A18" s="233">
        <f>+A17+1</f>
        <v>3</v>
      </c>
      <c r="B18" s="368" t="s">
        <v>133</v>
      </c>
      <c r="C18" s="234"/>
      <c r="D18" s="234"/>
      <c r="E18" s="234"/>
      <c r="F18" s="234"/>
      <c r="G18" s="369"/>
      <c r="H18" s="491">
        <v>1861479</v>
      </c>
      <c r="I18" s="235">
        <f>+H18</f>
        <v>1861479</v>
      </c>
    </row>
    <row r="19" spans="1:10" s="8" customFormat="1">
      <c r="A19" s="233">
        <f>+A18+1</f>
        <v>4</v>
      </c>
      <c r="B19" s="368" t="s">
        <v>134</v>
      </c>
      <c r="C19" s="234"/>
      <c r="D19" s="234"/>
      <c r="E19" s="234"/>
      <c r="F19" s="234"/>
      <c r="G19" s="237"/>
      <c r="H19" s="370"/>
      <c r="I19" s="371"/>
    </row>
    <row r="20" spans="1:10" s="8" customFormat="1">
      <c r="A20" s="233">
        <f>+A19+1</f>
        <v>5</v>
      </c>
      <c r="B20" s="368" t="s">
        <v>136</v>
      </c>
      <c r="C20" s="234"/>
      <c r="D20" s="234"/>
      <c r="E20" s="234"/>
      <c r="F20" s="234"/>
      <c r="G20" s="234"/>
      <c r="H20" s="490"/>
      <c r="I20" s="371"/>
    </row>
    <row r="21" spans="1:10" s="8" customFormat="1">
      <c r="A21" s="233">
        <f>+A20+1</f>
        <v>6</v>
      </c>
      <c r="B21" s="368" t="s">
        <v>137</v>
      </c>
      <c r="C21" s="372"/>
      <c r="D21" s="372"/>
      <c r="E21" s="372"/>
      <c r="F21" s="372"/>
      <c r="G21" s="372"/>
      <c r="H21" s="492"/>
      <c r="I21" s="371"/>
    </row>
    <row r="22" spans="1:10">
      <c r="A22" s="514" t="s">
        <v>96</v>
      </c>
      <c r="B22" s="515" t="s">
        <v>410</v>
      </c>
      <c r="C22" s="516">
        <f>+C17</f>
        <v>100000</v>
      </c>
      <c r="D22" s="516"/>
      <c r="E22" s="516"/>
      <c r="F22" s="516"/>
      <c r="G22" s="516">
        <f>+G16</f>
        <v>2546364</v>
      </c>
      <c r="H22" s="517">
        <f>+H18</f>
        <v>1861479</v>
      </c>
      <c r="I22" s="513">
        <f>+I16+I17+I18</f>
        <v>4507843</v>
      </c>
    </row>
    <row r="23" spans="1:10">
      <c r="A23" s="514"/>
      <c r="B23" s="515"/>
      <c r="C23" s="516"/>
      <c r="D23" s="516"/>
      <c r="E23" s="516"/>
      <c r="F23" s="516"/>
      <c r="G23" s="516"/>
      <c r="H23" s="518"/>
      <c r="I23" s="513"/>
    </row>
    <row r="24" spans="1:10" s="8" customFormat="1" ht="13.5" thickBot="1">
      <c r="A24" s="373"/>
      <c r="B24" s="374"/>
      <c r="C24" s="375"/>
      <c r="D24" s="375"/>
      <c r="E24" s="375"/>
      <c r="F24" s="375"/>
      <c r="G24" s="375"/>
      <c r="H24" s="375"/>
      <c r="I24" s="376"/>
    </row>
    <row r="25" spans="1:10" ht="13.5" customHeight="1"/>
    <row r="28" spans="1:10">
      <c r="J28" s="28"/>
    </row>
    <row r="29" spans="1:10">
      <c r="J29" s="28"/>
    </row>
    <row r="30" spans="1:10">
      <c r="G30" s="29"/>
      <c r="H30" s="29"/>
    </row>
    <row r="31" spans="1:10">
      <c r="G31" s="29"/>
      <c r="H31" s="29"/>
    </row>
  </sheetData>
  <mergeCells count="26">
    <mergeCell ref="I14:I15"/>
    <mergeCell ref="I6:I7"/>
    <mergeCell ref="E14:E15"/>
    <mergeCell ref="F14:F15"/>
    <mergeCell ref="E6:E7"/>
    <mergeCell ref="F6:F7"/>
    <mergeCell ref="H14:H15"/>
    <mergeCell ref="G14:G15"/>
    <mergeCell ref="A6:A7"/>
    <mergeCell ref="B6:B7"/>
    <mergeCell ref="C6:C7"/>
    <mergeCell ref="G6:G7"/>
    <mergeCell ref="A14:A15"/>
    <mergeCell ref="B14:B15"/>
    <mergeCell ref="C14:C15"/>
    <mergeCell ref="D14:D15"/>
    <mergeCell ref="D6:D7"/>
    <mergeCell ref="I22:I23"/>
    <mergeCell ref="A22:A23"/>
    <mergeCell ref="B22:B23"/>
    <mergeCell ref="C22:C23"/>
    <mergeCell ref="D22:D23"/>
    <mergeCell ref="E22:E23"/>
    <mergeCell ref="F22:F23"/>
    <mergeCell ref="H22:H23"/>
    <mergeCell ref="G22:G23"/>
  </mergeCells>
  <phoneticPr fontId="7" type="noConversion"/>
  <pageMargins left="0.24" right="0.31" top="1" bottom="1" header="0.5" footer="0.5"/>
  <pageSetup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4"/>
  <sheetViews>
    <sheetView topLeftCell="A4" workbookViewId="0">
      <selection activeCell="J23" sqref="J23"/>
    </sheetView>
  </sheetViews>
  <sheetFormatPr defaultRowHeight="12.75"/>
  <cols>
    <col min="1" max="1" width="5.140625" customWidth="1"/>
    <col min="2" max="2" width="21.140625" customWidth="1"/>
    <col min="3" max="3" width="7.140625" customWidth="1"/>
    <col min="4" max="4" width="17.42578125" customWidth="1"/>
    <col min="5" max="5" width="13.28515625" customWidth="1"/>
    <col min="6" max="6" width="17" customWidth="1"/>
    <col min="7" max="7" width="18.85546875" bestFit="1" customWidth="1"/>
    <col min="9" max="9" width="13.140625" customWidth="1"/>
    <col min="10" max="10" width="11.85546875" bestFit="1" customWidth="1"/>
    <col min="12" max="12" width="11.28515625" bestFit="1" customWidth="1"/>
    <col min="13" max="13" width="12.28515625" customWidth="1"/>
  </cols>
  <sheetData>
    <row r="1" spans="1:12" ht="15.75">
      <c r="B1" s="147" t="s">
        <v>407</v>
      </c>
    </row>
    <row r="2" spans="1:12">
      <c r="B2" s="10"/>
    </row>
    <row r="3" spans="1:12">
      <c r="B3" s="49"/>
    </row>
    <row r="4" spans="1:12" ht="15.75">
      <c r="B4" s="529" t="s">
        <v>446</v>
      </c>
      <c r="C4" s="529"/>
      <c r="D4" s="529"/>
      <c r="E4" s="529"/>
      <c r="F4" s="529"/>
      <c r="G4" s="529"/>
    </row>
    <row r="5" spans="1:12" ht="13.5" thickBot="1"/>
    <row r="6" spans="1:12">
      <c r="A6" s="530" t="s">
        <v>324</v>
      </c>
      <c r="B6" s="532" t="s">
        <v>325</v>
      </c>
      <c r="C6" s="534" t="s">
        <v>326</v>
      </c>
      <c r="D6" s="219" t="s">
        <v>327</v>
      </c>
      <c r="E6" s="534" t="s">
        <v>328</v>
      </c>
      <c r="F6" s="534" t="s">
        <v>329</v>
      </c>
      <c r="G6" s="220" t="s">
        <v>327</v>
      </c>
    </row>
    <row r="7" spans="1:12" ht="13.5" thickBot="1">
      <c r="A7" s="531"/>
      <c r="B7" s="533"/>
      <c r="C7" s="535"/>
      <c r="D7" s="452">
        <v>41153</v>
      </c>
      <c r="E7" s="535"/>
      <c r="F7" s="535"/>
      <c r="G7" s="453">
        <v>41274</v>
      </c>
      <c r="H7" s="66"/>
      <c r="I7" s="66"/>
    </row>
    <row r="8" spans="1:12">
      <c r="A8" s="447">
        <v>1</v>
      </c>
      <c r="B8" s="448" t="s">
        <v>23</v>
      </c>
      <c r="C8" s="449"/>
      <c r="D8" s="454"/>
      <c r="E8" s="454"/>
      <c r="F8" s="454"/>
      <c r="G8" s="455"/>
      <c r="H8" s="66"/>
      <c r="I8" s="66"/>
    </row>
    <row r="9" spans="1:12">
      <c r="A9" s="213">
        <v>2</v>
      </c>
      <c r="B9" s="63" t="s">
        <v>330</v>
      </c>
      <c r="C9" s="136"/>
      <c r="D9" s="53"/>
      <c r="E9" s="53"/>
      <c r="F9" s="53"/>
      <c r="G9" s="221"/>
      <c r="H9" s="137"/>
      <c r="I9" s="138"/>
    </row>
    <row r="10" spans="1:12">
      <c r="A10" s="213">
        <v>3</v>
      </c>
      <c r="B10" s="36" t="s">
        <v>331</v>
      </c>
      <c r="C10" s="136"/>
      <c r="D10" s="53"/>
      <c r="E10" s="53"/>
      <c r="F10" s="53"/>
      <c r="G10" s="221"/>
      <c r="H10" s="137"/>
      <c r="I10" s="138"/>
    </row>
    <row r="11" spans="1:12">
      <c r="A11" s="213">
        <v>4</v>
      </c>
      <c r="B11" s="36" t="s">
        <v>332</v>
      </c>
      <c r="C11" s="136"/>
      <c r="D11" s="53"/>
      <c r="E11" s="53"/>
      <c r="F11" s="53"/>
      <c r="G11" s="221"/>
      <c r="H11" s="137"/>
      <c r="I11" s="138"/>
    </row>
    <row r="12" spans="1:12">
      <c r="A12" s="213">
        <v>5</v>
      </c>
      <c r="B12" s="36" t="s">
        <v>333</v>
      </c>
      <c r="C12" s="136"/>
      <c r="D12" s="53">
        <v>498486.46</v>
      </c>
      <c r="E12" s="192">
        <v>193210</v>
      </c>
      <c r="F12" s="53"/>
      <c r="G12" s="221">
        <f>+D12+E12</f>
        <v>691696.46</v>
      </c>
      <c r="H12" s="137"/>
      <c r="I12" s="138"/>
    </row>
    <row r="13" spans="1:12">
      <c r="A13" s="213">
        <v>6</v>
      </c>
      <c r="B13" s="36" t="s">
        <v>347</v>
      </c>
      <c r="C13" s="136"/>
      <c r="D13" s="53">
        <v>511130.98</v>
      </c>
      <c r="E13" s="66"/>
      <c r="F13" s="53"/>
      <c r="G13" s="221">
        <f>+D13+E13</f>
        <v>511130.98</v>
      </c>
      <c r="H13" s="137"/>
      <c r="I13" s="138"/>
      <c r="J13" s="13"/>
      <c r="L13" s="29"/>
    </row>
    <row r="14" spans="1:12">
      <c r="A14" s="213">
        <v>7</v>
      </c>
      <c r="B14" s="36" t="s">
        <v>447</v>
      </c>
      <c r="C14" s="136"/>
      <c r="D14" s="53">
        <v>23071.75</v>
      </c>
      <c r="E14" s="53"/>
      <c r="F14" s="53"/>
      <c r="G14" s="221">
        <f>+D14+E14</f>
        <v>23071.75</v>
      </c>
      <c r="H14" s="66"/>
      <c r="I14" s="66"/>
    </row>
    <row r="15" spans="1:12">
      <c r="A15" s="213">
        <v>8</v>
      </c>
      <c r="B15" s="34"/>
      <c r="C15" s="136"/>
      <c r="D15" s="53"/>
      <c r="E15" s="53"/>
      <c r="F15" s="53"/>
      <c r="G15" s="221"/>
      <c r="H15" s="66"/>
      <c r="I15" s="66"/>
    </row>
    <row r="16" spans="1:12" ht="13.5" thickBot="1">
      <c r="A16" s="222">
        <v>9</v>
      </c>
      <c r="B16" s="56"/>
      <c r="C16" s="139"/>
      <c r="D16" s="140"/>
      <c r="E16" s="140"/>
      <c r="F16" s="140"/>
      <c r="G16" s="223"/>
      <c r="H16" s="66"/>
      <c r="I16" s="66"/>
    </row>
    <row r="17" spans="1:13" s="10" customFormat="1" ht="13.5" thickBot="1">
      <c r="A17" s="271"/>
      <c r="B17" s="272" t="s">
        <v>334</v>
      </c>
      <c r="C17" s="273"/>
      <c r="D17" s="274">
        <f>SUM(D8:D16)</f>
        <v>1032689.19</v>
      </c>
      <c r="E17" s="274">
        <f>SUM(E8:E16)</f>
        <v>193210</v>
      </c>
      <c r="F17" s="274"/>
      <c r="G17" s="275">
        <f>SUM(G8:G16)</f>
        <v>1225899.19</v>
      </c>
      <c r="I17" s="153"/>
    </row>
    <row r="20" spans="1:13" ht="15.75">
      <c r="B20" s="536" t="s">
        <v>449</v>
      </c>
      <c r="C20" s="536"/>
      <c r="D20" s="536"/>
      <c r="E20" s="536"/>
      <c r="F20" s="536"/>
      <c r="G20" s="536"/>
      <c r="I20" s="141"/>
    </row>
    <row r="21" spans="1:13" ht="13.5" thickBot="1"/>
    <row r="22" spans="1:13">
      <c r="A22" s="530" t="s">
        <v>324</v>
      </c>
      <c r="B22" s="532" t="s">
        <v>325</v>
      </c>
      <c r="C22" s="534" t="s">
        <v>326</v>
      </c>
      <c r="D22" s="219" t="s">
        <v>327</v>
      </c>
      <c r="E22" s="534" t="s">
        <v>328</v>
      </c>
      <c r="F22" s="534" t="s">
        <v>329</v>
      </c>
      <c r="G22" s="220" t="s">
        <v>327</v>
      </c>
    </row>
    <row r="23" spans="1:13" ht="13.5" thickBot="1">
      <c r="A23" s="531"/>
      <c r="B23" s="533"/>
      <c r="C23" s="535"/>
      <c r="D23" s="452">
        <v>41153</v>
      </c>
      <c r="E23" s="535"/>
      <c r="F23" s="535"/>
      <c r="G23" s="453">
        <v>41274</v>
      </c>
    </row>
    <row r="24" spans="1:13">
      <c r="A24" s="447">
        <v>1</v>
      </c>
      <c r="B24" s="448" t="s">
        <v>23</v>
      </c>
      <c r="C24" s="449"/>
      <c r="D24" s="450"/>
      <c r="E24" s="450"/>
      <c r="F24" s="450"/>
      <c r="G24" s="451"/>
    </row>
    <row r="25" spans="1:13">
      <c r="A25" s="213">
        <v>2</v>
      </c>
      <c r="B25" s="63" t="s">
        <v>330</v>
      </c>
      <c r="C25" s="136"/>
      <c r="D25" s="142"/>
      <c r="E25" s="142"/>
      <c r="F25" s="142"/>
      <c r="G25" s="224"/>
    </row>
    <row r="26" spans="1:13">
      <c r="A26" s="213">
        <v>3</v>
      </c>
      <c r="B26" s="36" t="s">
        <v>335</v>
      </c>
      <c r="C26" s="136"/>
      <c r="D26" s="142"/>
      <c r="E26" s="143"/>
      <c r="F26" s="142"/>
      <c r="G26" s="224"/>
    </row>
    <row r="27" spans="1:13">
      <c r="A27" s="213">
        <v>4</v>
      </c>
      <c r="B27" s="36" t="s">
        <v>332</v>
      </c>
      <c r="C27" s="136"/>
      <c r="D27" s="142"/>
      <c r="E27" s="142"/>
      <c r="F27" s="142"/>
      <c r="G27" s="224"/>
    </row>
    <row r="28" spans="1:13">
      <c r="A28" s="213">
        <v>5</v>
      </c>
      <c r="B28" s="36" t="s">
        <v>348</v>
      </c>
      <c r="C28" s="136"/>
      <c r="D28" s="53">
        <v>-87047.5</v>
      </c>
      <c r="E28" s="22">
        <v>-27886.42</v>
      </c>
      <c r="F28" s="53"/>
      <c r="G28" s="221">
        <f>+D28+E28</f>
        <v>-114933.92</v>
      </c>
      <c r="J28" s="29"/>
      <c r="M28" s="141"/>
    </row>
    <row r="29" spans="1:13">
      <c r="A29" s="213">
        <v>6</v>
      </c>
      <c r="B29" s="36" t="s">
        <v>347</v>
      </c>
      <c r="C29" s="136"/>
      <c r="D29" s="53">
        <v>-87675</v>
      </c>
      <c r="E29" s="53">
        <v>-28700.7</v>
      </c>
      <c r="F29" s="53"/>
      <c r="G29" s="221">
        <f>+D29+E29</f>
        <v>-116375.7</v>
      </c>
      <c r="I29" s="356"/>
      <c r="J29" s="29"/>
      <c r="M29" s="141"/>
    </row>
    <row r="30" spans="1:13">
      <c r="A30" s="213">
        <v>7</v>
      </c>
      <c r="B30" s="36" t="s">
        <v>447</v>
      </c>
      <c r="C30" s="136"/>
      <c r="D30" s="53">
        <v>-4880.6000000000004</v>
      </c>
      <c r="E30" s="53">
        <v>-1541.19</v>
      </c>
      <c r="F30" s="53"/>
      <c r="G30" s="221">
        <f>+D30+E30</f>
        <v>-6421.7900000000009</v>
      </c>
      <c r="J30" s="29"/>
    </row>
    <row r="31" spans="1:13">
      <c r="A31" s="213">
        <v>8</v>
      </c>
      <c r="B31" s="34"/>
      <c r="C31" s="136"/>
      <c r="D31" s="53"/>
      <c r="E31" s="53"/>
      <c r="F31" s="53"/>
      <c r="G31" s="221"/>
    </row>
    <row r="32" spans="1:13" ht="13.5" thickBot="1">
      <c r="A32" s="222">
        <v>9</v>
      </c>
      <c r="B32" s="56"/>
      <c r="C32" s="139"/>
      <c r="D32" s="140"/>
      <c r="E32" s="140"/>
      <c r="F32" s="140"/>
      <c r="G32" s="223"/>
    </row>
    <row r="33" spans="1:14" s="10" customFormat="1" ht="13.5" thickBot="1">
      <c r="A33" s="271"/>
      <c r="B33" s="272" t="s">
        <v>334</v>
      </c>
      <c r="C33" s="273"/>
      <c r="D33" s="274">
        <f>SUM(D28:D32)</f>
        <v>-179603.1</v>
      </c>
      <c r="E33" s="274">
        <f>SUM(E28:E32)</f>
        <v>-58128.31</v>
      </c>
      <c r="F33" s="274"/>
      <c r="G33" s="275">
        <f>SUM(G28:G32)</f>
        <v>-237731.41</v>
      </c>
      <c r="H33" s="154"/>
      <c r="I33" s="153"/>
      <c r="J33" s="153"/>
    </row>
    <row r="34" spans="1:14">
      <c r="G34" s="145"/>
      <c r="L34" s="141"/>
    </row>
    <row r="36" spans="1:14" ht="15.75">
      <c r="B36" s="529" t="s">
        <v>448</v>
      </c>
      <c r="C36" s="529"/>
      <c r="D36" s="529"/>
      <c r="E36" s="529"/>
      <c r="F36" s="529"/>
      <c r="G36" s="529"/>
    </row>
    <row r="37" spans="1:14" ht="13.5" thickBot="1"/>
    <row r="38" spans="1:14">
      <c r="A38" s="530" t="s">
        <v>324</v>
      </c>
      <c r="B38" s="532" t="s">
        <v>325</v>
      </c>
      <c r="C38" s="534" t="s">
        <v>326</v>
      </c>
      <c r="D38" s="219" t="s">
        <v>327</v>
      </c>
      <c r="E38" s="534" t="s">
        <v>328</v>
      </c>
      <c r="F38" s="534" t="s">
        <v>329</v>
      </c>
      <c r="G38" s="220" t="s">
        <v>327</v>
      </c>
    </row>
    <row r="39" spans="1:14" ht="13.5" thickBot="1">
      <c r="A39" s="531"/>
      <c r="B39" s="533"/>
      <c r="C39" s="535"/>
      <c r="D39" s="452">
        <v>41153</v>
      </c>
      <c r="E39" s="535"/>
      <c r="F39" s="535"/>
      <c r="G39" s="453">
        <v>41274</v>
      </c>
    </row>
    <row r="40" spans="1:14">
      <c r="A40" s="447">
        <v>1</v>
      </c>
      <c r="B40" s="63" t="s">
        <v>23</v>
      </c>
      <c r="C40" s="449"/>
      <c r="D40" s="450"/>
      <c r="E40" s="450"/>
      <c r="F40" s="450"/>
      <c r="G40" s="451"/>
    </row>
    <row r="41" spans="1:14">
      <c r="A41" s="213">
        <v>2</v>
      </c>
      <c r="B41" s="36" t="s">
        <v>330</v>
      </c>
      <c r="C41" s="136"/>
      <c r="D41" s="142"/>
      <c r="E41" s="142"/>
      <c r="F41" s="142"/>
      <c r="G41" s="224"/>
      <c r="M41" s="66"/>
      <c r="N41" s="66"/>
    </row>
    <row r="42" spans="1:14">
      <c r="A42" s="213">
        <v>3</v>
      </c>
      <c r="B42" s="36" t="s">
        <v>335</v>
      </c>
      <c r="C42" s="136"/>
      <c r="D42" s="142"/>
      <c r="E42" s="226"/>
      <c r="F42" s="142"/>
      <c r="G42" s="224"/>
      <c r="M42" s="66"/>
      <c r="N42" s="66"/>
    </row>
    <row r="43" spans="1:14">
      <c r="A43" s="213">
        <v>4</v>
      </c>
      <c r="B43" s="36" t="s">
        <v>332</v>
      </c>
      <c r="C43" s="136"/>
      <c r="D43" s="142"/>
      <c r="E43" s="142"/>
      <c r="F43" s="142"/>
      <c r="G43" s="224"/>
      <c r="M43" s="66"/>
      <c r="N43" s="66"/>
    </row>
    <row r="44" spans="1:14">
      <c r="A44" s="213">
        <v>5</v>
      </c>
      <c r="B44" s="36" t="s">
        <v>348</v>
      </c>
      <c r="C44" s="136"/>
      <c r="D44" s="142">
        <f>+D12+D28</f>
        <v>411438.96</v>
      </c>
      <c r="E44" s="142">
        <f>+E12</f>
        <v>193210</v>
      </c>
      <c r="F44" s="53">
        <v>-27886.42</v>
      </c>
      <c r="G44" s="224">
        <f>+D44+E44+F44</f>
        <v>576762.53999999992</v>
      </c>
      <c r="M44" s="66"/>
      <c r="N44" s="66"/>
    </row>
    <row r="45" spans="1:14">
      <c r="A45" s="213">
        <v>6</v>
      </c>
      <c r="B45" s="36" t="s">
        <v>347</v>
      </c>
      <c r="C45" s="136"/>
      <c r="D45" s="142">
        <f>+D13+D29</f>
        <v>423455.98</v>
      </c>
      <c r="E45" s="142"/>
      <c r="F45" s="53">
        <v>-28700.7</v>
      </c>
      <c r="G45" s="224">
        <f>+D45+F45</f>
        <v>394755.27999999997</v>
      </c>
      <c r="M45" s="66"/>
      <c r="N45" s="66"/>
    </row>
    <row r="46" spans="1:14">
      <c r="A46" s="213">
        <v>7</v>
      </c>
      <c r="B46" s="36" t="s">
        <v>447</v>
      </c>
      <c r="C46" s="136"/>
      <c r="D46" s="142">
        <f>+D14+D30</f>
        <v>18191.150000000001</v>
      </c>
      <c r="E46" s="142"/>
      <c r="F46" s="53">
        <v>-1541.19</v>
      </c>
      <c r="G46" s="224">
        <f>+D46+F46</f>
        <v>16649.960000000003</v>
      </c>
      <c r="M46" s="66"/>
      <c r="N46" s="66"/>
    </row>
    <row r="47" spans="1:14">
      <c r="A47" s="213">
        <v>8</v>
      </c>
      <c r="B47" s="34"/>
      <c r="C47" s="136"/>
      <c r="D47" s="142"/>
      <c r="E47" s="142"/>
      <c r="F47" s="142"/>
      <c r="G47" s="224"/>
      <c r="M47" s="66"/>
      <c r="N47" s="66"/>
    </row>
    <row r="48" spans="1:14" ht="13.5" thickBot="1">
      <c r="A48" s="222">
        <v>9</v>
      </c>
      <c r="B48" s="56"/>
      <c r="C48" s="139"/>
      <c r="D48" s="144"/>
      <c r="E48" s="144"/>
      <c r="F48" s="144"/>
      <c r="G48" s="225"/>
      <c r="M48" s="66"/>
      <c r="N48" s="66"/>
    </row>
    <row r="49" spans="1:14" s="10" customFormat="1" ht="13.5" thickBot="1">
      <c r="A49" s="271"/>
      <c r="B49" s="272" t="s">
        <v>334</v>
      </c>
      <c r="C49" s="273"/>
      <c r="D49" s="276">
        <f>SUM(D40:D48)</f>
        <v>853086.09</v>
      </c>
      <c r="E49" s="276"/>
      <c r="F49" s="274">
        <f>SUM(F40:F48)</f>
        <v>-58128.31</v>
      </c>
      <c r="G49" s="277">
        <f>SUM(G40:G48)</f>
        <v>988167.7799999998</v>
      </c>
      <c r="I49" s="154"/>
      <c r="J49" s="153"/>
      <c r="M49" s="130"/>
      <c r="N49" s="130"/>
    </row>
    <row r="50" spans="1:14" s="66" customFormat="1">
      <c r="F50" s="138"/>
      <c r="G50" s="146"/>
      <c r="J50" s="138"/>
    </row>
    <row r="51" spans="1:14">
      <c r="D51" s="141"/>
      <c r="G51" s="141"/>
      <c r="I51" s="145"/>
      <c r="M51" s="66"/>
      <c r="N51" s="66"/>
    </row>
    <row r="52" spans="1:14">
      <c r="D52" s="141"/>
      <c r="G52" s="141"/>
      <c r="I52" s="141"/>
      <c r="M52" s="66"/>
      <c r="N52" s="66"/>
    </row>
    <row r="53" spans="1:14" ht="15.75">
      <c r="E53" s="537" t="s">
        <v>229</v>
      </c>
      <c r="F53" s="537"/>
      <c r="G53" s="537"/>
      <c r="M53" s="66"/>
      <c r="N53" s="66"/>
    </row>
    <row r="54" spans="1:14">
      <c r="E54" s="538"/>
      <c r="F54" s="538"/>
      <c r="G54" s="538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7" type="noConversion"/>
  <pageMargins left="0.2" right="0.28000000000000003" top="0.27" bottom="1" header="0.28000000000000003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69"/>
  <sheetViews>
    <sheetView topLeftCell="A85" workbookViewId="0">
      <selection activeCell="M41" sqref="M41"/>
    </sheetView>
  </sheetViews>
  <sheetFormatPr defaultRowHeight="12.75"/>
  <cols>
    <col min="1" max="1" width="4.42578125" customWidth="1"/>
    <col min="2" max="2" width="14" customWidth="1"/>
    <col min="3" max="3" width="11.28515625" customWidth="1"/>
    <col min="4" max="4" width="14.7109375" customWidth="1"/>
    <col min="5" max="5" width="11.28515625" customWidth="1"/>
    <col min="6" max="6" width="7.140625" customWidth="1"/>
    <col min="7" max="7" width="11.85546875" customWidth="1"/>
    <col min="8" max="8" width="9.7109375" customWidth="1"/>
    <col min="9" max="9" width="15.28515625" customWidth="1"/>
    <col min="10" max="10" width="14" customWidth="1"/>
    <col min="11" max="11" width="4.7109375" customWidth="1"/>
    <col min="12" max="12" width="12.85546875" bestFit="1" customWidth="1"/>
    <col min="14" max="14" width="10.85546875" bestFit="1" customWidth="1"/>
    <col min="16" max="16" width="53.42578125" customWidth="1"/>
  </cols>
  <sheetData>
    <row r="1" spans="1:16">
      <c r="A1" s="28"/>
      <c r="B1" s="49" t="s">
        <v>230</v>
      </c>
      <c r="C1" s="49" t="s">
        <v>407</v>
      </c>
      <c r="D1" s="45"/>
      <c r="E1" s="28"/>
      <c r="F1" s="28"/>
      <c r="G1" s="28"/>
      <c r="H1" s="28"/>
      <c r="I1" s="28"/>
      <c r="J1" s="28"/>
    </row>
    <row r="2" spans="1:16">
      <c r="A2" s="28"/>
      <c r="B2" s="49" t="s">
        <v>343</v>
      </c>
      <c r="C2" s="49"/>
      <c r="D2" s="45"/>
      <c r="E2" s="28"/>
      <c r="F2" s="28"/>
      <c r="G2" s="28"/>
      <c r="H2" s="28"/>
      <c r="I2" s="28"/>
      <c r="J2" s="28"/>
    </row>
    <row r="3" spans="1:16">
      <c r="A3" s="28"/>
      <c r="B3" s="10"/>
      <c r="C3" s="28"/>
      <c r="D3" s="28"/>
      <c r="E3" s="28"/>
      <c r="F3" s="28"/>
      <c r="G3" s="28"/>
      <c r="H3" s="28"/>
      <c r="I3" s="10" t="s">
        <v>231</v>
      </c>
      <c r="J3" s="28"/>
    </row>
    <row r="4" spans="1:16">
      <c r="A4" s="28"/>
      <c r="B4" s="10"/>
      <c r="C4" s="28"/>
      <c r="D4" s="28"/>
      <c r="E4" s="28"/>
      <c r="F4" s="28"/>
      <c r="G4" s="28"/>
      <c r="H4" s="28"/>
      <c r="I4" s="28"/>
      <c r="J4" s="28"/>
    </row>
    <row r="5" spans="1:16">
      <c r="A5" s="63"/>
      <c r="B5" s="63"/>
      <c r="C5" s="63"/>
      <c r="D5" s="63"/>
      <c r="E5" s="63"/>
      <c r="F5" s="63"/>
      <c r="G5" s="63"/>
      <c r="H5" s="63"/>
      <c r="I5" s="64"/>
      <c r="J5" s="65"/>
      <c r="K5" s="66"/>
      <c r="L5" s="66"/>
      <c r="M5" s="66"/>
      <c r="N5" s="66"/>
      <c r="O5" s="66"/>
      <c r="P5" s="66"/>
    </row>
    <row r="6" spans="1:16" ht="15.75" customHeight="1" thickBot="1">
      <c r="A6" s="545" t="s">
        <v>232</v>
      </c>
      <c r="B6" s="546"/>
      <c r="C6" s="546"/>
      <c r="D6" s="546"/>
      <c r="E6" s="546"/>
      <c r="F6" s="546"/>
      <c r="G6" s="546"/>
      <c r="H6" s="546"/>
      <c r="I6" s="546"/>
      <c r="J6" s="547"/>
      <c r="K6" s="67"/>
      <c r="L6" s="67"/>
      <c r="M6" s="67"/>
      <c r="N6" s="67"/>
      <c r="O6" s="67"/>
      <c r="P6" s="67"/>
    </row>
    <row r="7" spans="1:16" ht="26.25" customHeight="1" thickBot="1">
      <c r="A7" s="467"/>
      <c r="B7" s="561" t="s">
        <v>233</v>
      </c>
      <c r="C7" s="561"/>
      <c r="D7" s="561"/>
      <c r="E7" s="561"/>
      <c r="F7" s="562"/>
      <c r="G7" s="468" t="s">
        <v>234</v>
      </c>
      <c r="H7" s="468" t="s">
        <v>235</v>
      </c>
      <c r="I7" s="469" t="s">
        <v>549</v>
      </c>
      <c r="J7" s="470" t="s">
        <v>548</v>
      </c>
    </row>
    <row r="8" spans="1:16" ht="16.5" customHeight="1">
      <c r="A8" s="90">
        <v>1</v>
      </c>
      <c r="B8" s="563" t="s">
        <v>236</v>
      </c>
      <c r="C8" s="564"/>
      <c r="D8" s="564"/>
      <c r="E8" s="564"/>
      <c r="F8" s="564"/>
      <c r="G8" s="94">
        <v>70</v>
      </c>
      <c r="H8" s="94">
        <v>11100</v>
      </c>
      <c r="I8" s="465">
        <v>4528243</v>
      </c>
      <c r="J8" s="466">
        <f>+J10+J22</f>
        <v>8608122</v>
      </c>
    </row>
    <row r="9" spans="1:16" ht="16.5" customHeight="1">
      <c r="A9" s="68" t="s">
        <v>237</v>
      </c>
      <c r="B9" s="543" t="s">
        <v>238</v>
      </c>
      <c r="C9" s="543"/>
      <c r="D9" s="543"/>
      <c r="E9" s="543"/>
      <c r="F9" s="544"/>
      <c r="G9" s="69" t="s">
        <v>239</v>
      </c>
      <c r="H9" s="69">
        <v>11101</v>
      </c>
      <c r="I9" s="70"/>
      <c r="J9" s="71"/>
    </row>
    <row r="10" spans="1:16" ht="16.5" customHeight="1">
      <c r="A10" s="72" t="s">
        <v>240</v>
      </c>
      <c r="B10" s="543" t="s">
        <v>241</v>
      </c>
      <c r="C10" s="543"/>
      <c r="D10" s="543"/>
      <c r="E10" s="543"/>
      <c r="F10" s="544"/>
      <c r="G10" s="69">
        <v>704</v>
      </c>
      <c r="H10" s="69">
        <v>11102</v>
      </c>
      <c r="I10" s="73">
        <f>+I8</f>
        <v>4528243</v>
      </c>
      <c r="J10" s="74">
        <v>8606988</v>
      </c>
    </row>
    <row r="11" spans="1:16" ht="16.5" customHeight="1">
      <c r="A11" s="72" t="s">
        <v>242</v>
      </c>
      <c r="B11" s="543" t="s">
        <v>243</v>
      </c>
      <c r="C11" s="543"/>
      <c r="D11" s="543"/>
      <c r="E11" s="543"/>
      <c r="F11" s="544"/>
      <c r="G11" s="75">
        <v>705</v>
      </c>
      <c r="H11" s="69">
        <v>11103</v>
      </c>
      <c r="I11" s="73"/>
      <c r="J11" s="74"/>
    </row>
    <row r="12" spans="1:16" ht="16.5" customHeight="1">
      <c r="A12" s="76">
        <v>2</v>
      </c>
      <c r="B12" s="539" t="s">
        <v>244</v>
      </c>
      <c r="C12" s="539"/>
      <c r="D12" s="539"/>
      <c r="E12" s="539"/>
      <c r="F12" s="540"/>
      <c r="G12" s="77">
        <v>708</v>
      </c>
      <c r="H12" s="78">
        <v>11104</v>
      </c>
      <c r="I12" s="70"/>
      <c r="J12" s="79"/>
    </row>
    <row r="13" spans="1:16" ht="16.5" customHeight="1">
      <c r="A13" s="80" t="s">
        <v>237</v>
      </c>
      <c r="B13" s="543" t="s">
        <v>245</v>
      </c>
      <c r="C13" s="543"/>
      <c r="D13" s="543"/>
      <c r="E13" s="543"/>
      <c r="F13" s="544"/>
      <c r="G13" s="69">
        <v>7081</v>
      </c>
      <c r="H13" s="81">
        <v>111041</v>
      </c>
      <c r="I13" s="13"/>
      <c r="J13" s="82"/>
    </row>
    <row r="14" spans="1:16" ht="16.5" customHeight="1">
      <c r="A14" s="80" t="s">
        <v>246</v>
      </c>
      <c r="B14" s="543" t="s">
        <v>247</v>
      </c>
      <c r="C14" s="543"/>
      <c r="D14" s="543"/>
      <c r="E14" s="543"/>
      <c r="F14" s="544"/>
      <c r="G14" s="69">
        <v>7082</v>
      </c>
      <c r="H14" s="81">
        <v>111042</v>
      </c>
      <c r="I14" s="197"/>
      <c r="J14" s="71"/>
    </row>
    <row r="15" spans="1:16" ht="16.5" customHeight="1">
      <c r="A15" s="80" t="s">
        <v>248</v>
      </c>
      <c r="B15" s="543" t="s">
        <v>249</v>
      </c>
      <c r="C15" s="543"/>
      <c r="D15" s="543"/>
      <c r="E15" s="543"/>
      <c r="F15" s="544"/>
      <c r="G15" s="69">
        <v>7083</v>
      </c>
      <c r="H15" s="81">
        <v>111043</v>
      </c>
      <c r="I15" s="70"/>
      <c r="J15" s="71"/>
    </row>
    <row r="16" spans="1:16" ht="29.25" customHeight="1">
      <c r="A16" s="83">
        <v>3</v>
      </c>
      <c r="B16" s="539" t="s">
        <v>250</v>
      </c>
      <c r="C16" s="539"/>
      <c r="D16" s="539"/>
      <c r="E16" s="539"/>
      <c r="F16" s="540"/>
      <c r="G16" s="77">
        <v>71</v>
      </c>
      <c r="H16" s="78">
        <v>11201</v>
      </c>
      <c r="I16" s="70"/>
      <c r="J16" s="71"/>
    </row>
    <row r="17" spans="1:10" ht="16.5" customHeight="1">
      <c r="A17" s="84"/>
      <c r="B17" s="548" t="s">
        <v>251</v>
      </c>
      <c r="C17" s="548"/>
      <c r="D17" s="548"/>
      <c r="E17" s="548"/>
      <c r="F17" s="549"/>
      <c r="G17" s="85"/>
      <c r="H17" s="69">
        <v>112011</v>
      </c>
      <c r="I17" s="70"/>
      <c r="J17" s="71"/>
    </row>
    <row r="18" spans="1:10" ht="16.5" customHeight="1">
      <c r="A18" s="84"/>
      <c r="B18" s="548" t="s">
        <v>252</v>
      </c>
      <c r="C18" s="548"/>
      <c r="D18" s="548"/>
      <c r="E18" s="548"/>
      <c r="F18" s="549"/>
      <c r="G18" s="85"/>
      <c r="H18" s="69">
        <v>112012</v>
      </c>
      <c r="I18" s="70"/>
      <c r="J18" s="71"/>
    </row>
    <row r="19" spans="1:10" ht="16.5" customHeight="1">
      <c r="A19" s="86">
        <v>4</v>
      </c>
      <c r="B19" s="539" t="s">
        <v>253</v>
      </c>
      <c r="C19" s="539"/>
      <c r="D19" s="539"/>
      <c r="E19" s="539"/>
      <c r="F19" s="540"/>
      <c r="G19" s="87">
        <v>72</v>
      </c>
      <c r="H19" s="88">
        <v>11300</v>
      </c>
      <c r="I19" s="70"/>
      <c r="J19" s="71"/>
    </row>
    <row r="20" spans="1:10" ht="16.5" customHeight="1">
      <c r="A20" s="72"/>
      <c r="B20" s="565" t="s">
        <v>254</v>
      </c>
      <c r="C20" s="566"/>
      <c r="D20" s="566"/>
      <c r="E20" s="566"/>
      <c r="F20" s="566"/>
      <c r="G20" s="35"/>
      <c r="H20" s="89">
        <v>11301</v>
      </c>
      <c r="I20" s="70"/>
      <c r="J20" s="71"/>
    </row>
    <row r="21" spans="1:10" ht="16.5" customHeight="1">
      <c r="A21" s="90">
        <v>5</v>
      </c>
      <c r="B21" s="540" t="s">
        <v>255</v>
      </c>
      <c r="C21" s="553"/>
      <c r="D21" s="553"/>
      <c r="E21" s="553"/>
      <c r="F21" s="553"/>
      <c r="G21" s="91">
        <v>73</v>
      </c>
      <c r="H21" s="91">
        <v>11400</v>
      </c>
      <c r="I21" s="70"/>
      <c r="J21" s="71"/>
    </row>
    <row r="22" spans="1:10" ht="16.5" customHeight="1">
      <c r="A22" s="92">
        <v>6</v>
      </c>
      <c r="B22" s="540" t="s">
        <v>256</v>
      </c>
      <c r="C22" s="553"/>
      <c r="D22" s="553"/>
      <c r="E22" s="553"/>
      <c r="F22" s="553"/>
      <c r="G22" s="91">
        <v>75</v>
      </c>
      <c r="H22" s="94">
        <v>11500</v>
      </c>
      <c r="I22" s="73">
        <v>22211</v>
      </c>
      <c r="J22" s="74">
        <v>1134</v>
      </c>
    </row>
    <row r="23" spans="1:10" ht="16.5" customHeight="1">
      <c r="A23" s="90">
        <v>7</v>
      </c>
      <c r="B23" s="539" t="s">
        <v>257</v>
      </c>
      <c r="C23" s="539"/>
      <c r="D23" s="539"/>
      <c r="E23" s="539"/>
      <c r="F23" s="540"/>
      <c r="G23" s="77">
        <v>77</v>
      </c>
      <c r="H23" s="77">
        <v>11600</v>
      </c>
      <c r="I23" s="70"/>
      <c r="J23" s="71"/>
    </row>
    <row r="24" spans="1:10" ht="16.5" customHeight="1" thickBot="1">
      <c r="A24" s="95" t="s">
        <v>258</v>
      </c>
      <c r="B24" s="567" t="s">
        <v>259</v>
      </c>
      <c r="C24" s="567"/>
      <c r="D24" s="567"/>
      <c r="E24" s="567"/>
      <c r="F24" s="567"/>
      <c r="G24" s="96"/>
      <c r="H24" s="96">
        <v>11800</v>
      </c>
      <c r="I24" s="97"/>
      <c r="J24" s="98"/>
    </row>
    <row r="25" spans="1:10" ht="16.5" customHeight="1">
      <c r="A25" s="99"/>
      <c r="B25" s="100"/>
      <c r="C25" s="100"/>
      <c r="D25" s="100"/>
      <c r="E25" s="100"/>
      <c r="F25" s="100"/>
      <c r="G25" s="100"/>
      <c r="H25" s="100"/>
      <c r="I25" s="101"/>
      <c r="J25" s="101"/>
    </row>
    <row r="26" spans="1:10" ht="16.5" customHeight="1">
      <c r="A26" s="99"/>
      <c r="B26" s="100"/>
      <c r="C26" s="100"/>
      <c r="D26" s="100"/>
      <c r="E26" s="100"/>
      <c r="F26" s="100"/>
      <c r="G26" s="100"/>
      <c r="H26" s="100"/>
      <c r="I26" s="101" t="s">
        <v>229</v>
      </c>
      <c r="J26" s="101"/>
    </row>
    <row r="27" spans="1:10" ht="16.5" customHeight="1">
      <c r="A27" s="99"/>
      <c r="B27" s="100"/>
      <c r="C27" s="100"/>
      <c r="D27" s="100"/>
      <c r="E27" s="100"/>
      <c r="F27" s="100"/>
      <c r="G27" s="100"/>
      <c r="H27" s="100"/>
      <c r="I27" s="101" t="s">
        <v>423</v>
      </c>
      <c r="J27" s="101"/>
    </row>
    <row r="28" spans="1:10" ht="16.5" customHeight="1">
      <c r="A28" s="99"/>
      <c r="B28" s="100"/>
      <c r="C28" s="100"/>
      <c r="D28" s="100"/>
      <c r="E28" s="100"/>
      <c r="F28" s="100"/>
      <c r="G28" s="100"/>
      <c r="H28" s="100"/>
      <c r="I28" s="101"/>
      <c r="J28" s="101"/>
    </row>
    <row r="29" spans="1:10" ht="16.5" customHeight="1">
      <c r="A29" s="99"/>
      <c r="B29" s="100"/>
      <c r="C29" s="100"/>
      <c r="D29" s="100"/>
      <c r="E29" s="100"/>
      <c r="F29" s="100"/>
      <c r="G29" s="100"/>
      <c r="H29" s="100"/>
      <c r="I29" s="196"/>
      <c r="J29" s="101"/>
    </row>
    <row r="30" spans="1:10" ht="16.5" customHeight="1">
      <c r="A30" s="99"/>
      <c r="B30" s="100"/>
      <c r="C30" s="100"/>
      <c r="D30" s="100"/>
      <c r="E30" s="100"/>
      <c r="F30" s="100"/>
      <c r="G30" s="100"/>
      <c r="H30" s="100"/>
      <c r="I30" s="101"/>
      <c r="J30" s="101"/>
    </row>
    <row r="31" spans="1:10" ht="16.5" customHeight="1">
      <c r="A31" s="99"/>
      <c r="B31" s="100"/>
      <c r="C31" s="100"/>
      <c r="D31" s="100"/>
      <c r="E31" s="100"/>
      <c r="F31" s="100"/>
      <c r="G31" s="100"/>
      <c r="H31" s="100"/>
      <c r="I31" s="101"/>
      <c r="J31" s="101"/>
    </row>
    <row r="32" spans="1:10" ht="15">
      <c r="A32" s="28"/>
      <c r="B32" s="148" t="s">
        <v>336</v>
      </c>
      <c r="C32" s="148" t="s">
        <v>407</v>
      </c>
      <c r="D32" s="148"/>
      <c r="E32" s="28"/>
      <c r="F32" s="28"/>
      <c r="G32" s="28"/>
      <c r="H32" s="28"/>
      <c r="I32" s="28"/>
      <c r="J32" s="28"/>
    </row>
    <row r="33" spans="1:16" ht="15">
      <c r="A33" s="28"/>
      <c r="B33" s="148" t="s">
        <v>167</v>
      </c>
      <c r="C33" s="148"/>
      <c r="D33" s="148"/>
      <c r="E33" s="28"/>
      <c r="F33" s="28"/>
      <c r="G33" s="28"/>
      <c r="H33" s="28"/>
      <c r="I33" s="28"/>
      <c r="J33" s="28"/>
    </row>
    <row r="34" spans="1:16">
      <c r="A34" s="28"/>
      <c r="B34" s="10"/>
      <c r="C34" s="28"/>
      <c r="D34" s="28"/>
      <c r="E34" s="28"/>
      <c r="F34" s="28"/>
      <c r="G34" s="28"/>
      <c r="H34" s="28"/>
      <c r="I34" s="10" t="s">
        <v>260</v>
      </c>
      <c r="J34" s="28"/>
    </row>
    <row r="35" spans="1:16" ht="12.75" customHeight="1">
      <c r="A35" s="63"/>
      <c r="B35" s="63"/>
      <c r="C35" s="63"/>
      <c r="D35" s="63"/>
      <c r="E35" s="63"/>
      <c r="F35" s="63"/>
      <c r="G35" s="63"/>
      <c r="H35" s="63"/>
      <c r="I35" s="64"/>
      <c r="J35" s="65"/>
      <c r="K35" s="66"/>
      <c r="L35" s="66"/>
      <c r="M35" s="66"/>
      <c r="N35" s="66"/>
      <c r="O35" s="66"/>
      <c r="P35" s="66"/>
    </row>
    <row r="36" spans="1:16">
      <c r="A36" s="550" t="s">
        <v>232</v>
      </c>
      <c r="B36" s="551"/>
      <c r="C36" s="551"/>
      <c r="D36" s="551"/>
      <c r="E36" s="551"/>
      <c r="F36" s="551"/>
      <c r="G36" s="551"/>
      <c r="H36" s="551"/>
      <c r="I36" s="551"/>
      <c r="J36" s="552"/>
    </row>
    <row r="37" spans="1:16" ht="24.75" customHeight="1" thickBot="1">
      <c r="A37" s="102"/>
      <c r="B37" s="554" t="s">
        <v>261</v>
      </c>
      <c r="C37" s="555"/>
      <c r="D37" s="555"/>
      <c r="E37" s="555"/>
      <c r="F37" s="556"/>
      <c r="G37" s="149" t="s">
        <v>234</v>
      </c>
      <c r="H37" s="149" t="s">
        <v>235</v>
      </c>
      <c r="I37" s="103" t="s">
        <v>552</v>
      </c>
      <c r="J37" s="103" t="s">
        <v>346</v>
      </c>
      <c r="M37" s="8"/>
    </row>
    <row r="38" spans="1:16" ht="16.5" customHeight="1">
      <c r="A38" s="278">
        <v>1</v>
      </c>
      <c r="B38" s="568" t="s">
        <v>262</v>
      </c>
      <c r="C38" s="569"/>
      <c r="D38" s="569"/>
      <c r="E38" s="569"/>
      <c r="F38" s="569"/>
      <c r="G38" s="104">
        <v>60</v>
      </c>
      <c r="H38" s="104">
        <v>12100</v>
      </c>
      <c r="I38" s="105">
        <f>+I41+I42</f>
        <v>0</v>
      </c>
      <c r="J38" s="287">
        <v>779866</v>
      </c>
    </row>
    <row r="39" spans="1:16" ht="16.5" customHeight="1">
      <c r="A39" s="279" t="s">
        <v>263</v>
      </c>
      <c r="B39" s="541" t="s">
        <v>264</v>
      </c>
      <c r="C39" s="542" t="s">
        <v>265</v>
      </c>
      <c r="D39" s="542"/>
      <c r="E39" s="542"/>
      <c r="F39" s="542"/>
      <c r="G39" s="50" t="s">
        <v>266</v>
      </c>
      <c r="H39" s="50">
        <v>12101</v>
      </c>
      <c r="I39" s="106"/>
      <c r="J39" s="107"/>
    </row>
    <row r="40" spans="1:16" ht="18" customHeight="1">
      <c r="A40" s="279" t="s">
        <v>240</v>
      </c>
      <c r="B40" s="541" t="s">
        <v>267</v>
      </c>
      <c r="C40" s="542" t="s">
        <v>265</v>
      </c>
      <c r="D40" s="542"/>
      <c r="E40" s="542"/>
      <c r="F40" s="542"/>
      <c r="G40" s="50"/>
      <c r="H40" s="108">
        <v>12102</v>
      </c>
      <c r="I40" s="106"/>
      <c r="J40" s="109"/>
    </row>
    <row r="41" spans="1:16" ht="16.5" customHeight="1">
      <c r="A41" s="279" t="s">
        <v>242</v>
      </c>
      <c r="B41" s="541" t="s">
        <v>268</v>
      </c>
      <c r="C41" s="542" t="s">
        <v>265</v>
      </c>
      <c r="D41" s="542"/>
      <c r="E41" s="542"/>
      <c r="F41" s="542"/>
      <c r="G41" s="50" t="s">
        <v>269</v>
      </c>
      <c r="H41" s="50">
        <v>12103</v>
      </c>
      <c r="I41" s="110"/>
      <c r="J41" s="109"/>
    </row>
    <row r="42" spans="1:16" ht="16.5" customHeight="1">
      <c r="A42" s="279" t="s">
        <v>270</v>
      </c>
      <c r="B42" s="572" t="s">
        <v>322</v>
      </c>
      <c r="C42" s="542" t="s">
        <v>265</v>
      </c>
      <c r="D42" s="542"/>
      <c r="E42" s="542"/>
      <c r="F42" s="542"/>
      <c r="G42" s="50"/>
      <c r="H42" s="108">
        <v>12104</v>
      </c>
      <c r="I42" s="110"/>
      <c r="J42" s="109"/>
    </row>
    <row r="43" spans="1:16" ht="16.5" customHeight="1">
      <c r="A43" s="279" t="s">
        <v>271</v>
      </c>
      <c r="B43" s="541" t="s">
        <v>272</v>
      </c>
      <c r="C43" s="542" t="s">
        <v>265</v>
      </c>
      <c r="D43" s="542"/>
      <c r="E43" s="542"/>
      <c r="F43" s="542"/>
      <c r="G43" s="50" t="s">
        <v>273</v>
      </c>
      <c r="H43" s="108">
        <v>12105</v>
      </c>
      <c r="I43" s="111"/>
      <c r="J43" s="107">
        <v>779866</v>
      </c>
    </row>
    <row r="44" spans="1:16" ht="16.5" customHeight="1">
      <c r="A44" s="280">
        <v>2</v>
      </c>
      <c r="B44" s="570" t="s">
        <v>274</v>
      </c>
      <c r="C44" s="571"/>
      <c r="D44" s="571"/>
      <c r="E44" s="571"/>
      <c r="F44" s="571"/>
      <c r="G44" s="52">
        <v>64</v>
      </c>
      <c r="H44" s="52">
        <v>12200</v>
      </c>
      <c r="I44" s="471">
        <f>+I45+I46</f>
        <v>1422446</v>
      </c>
      <c r="J44" s="120">
        <v>2351501</v>
      </c>
    </row>
    <row r="45" spans="1:16" ht="16.5" customHeight="1">
      <c r="A45" s="281" t="s">
        <v>275</v>
      </c>
      <c r="B45" s="559" t="s">
        <v>276</v>
      </c>
      <c r="C45" s="560"/>
      <c r="D45" s="560"/>
      <c r="E45" s="560"/>
      <c r="F45" s="560"/>
      <c r="G45" s="108">
        <v>641</v>
      </c>
      <c r="H45" s="108">
        <v>12201</v>
      </c>
      <c r="I45" s="110">
        <v>1257272</v>
      </c>
      <c r="J45" s="109">
        <v>2100000</v>
      </c>
    </row>
    <row r="46" spans="1:16" ht="16.5" customHeight="1">
      <c r="A46" s="281" t="s">
        <v>277</v>
      </c>
      <c r="B46" s="559" t="s">
        <v>278</v>
      </c>
      <c r="C46" s="560"/>
      <c r="D46" s="560"/>
      <c r="E46" s="560"/>
      <c r="F46" s="560"/>
      <c r="G46" s="108">
        <v>644</v>
      </c>
      <c r="H46" s="108">
        <v>12202</v>
      </c>
      <c r="I46" s="110">
        <v>165174</v>
      </c>
      <c r="J46" s="109">
        <v>251501</v>
      </c>
    </row>
    <row r="47" spans="1:16" ht="16.5" customHeight="1">
      <c r="A47" s="280">
        <v>3</v>
      </c>
      <c r="B47" s="570" t="s">
        <v>279</v>
      </c>
      <c r="C47" s="571"/>
      <c r="D47" s="571"/>
      <c r="E47" s="571"/>
      <c r="F47" s="571"/>
      <c r="G47" s="52">
        <v>68</v>
      </c>
      <c r="H47" s="52">
        <v>12300</v>
      </c>
      <c r="I47" s="471">
        <v>58129</v>
      </c>
      <c r="J47" s="112">
        <v>134633</v>
      </c>
    </row>
    <row r="48" spans="1:16" ht="16.5" customHeight="1">
      <c r="A48" s="280">
        <v>4</v>
      </c>
      <c r="B48" s="570" t="s">
        <v>280</v>
      </c>
      <c r="C48" s="571"/>
      <c r="D48" s="571"/>
      <c r="E48" s="571"/>
      <c r="F48" s="571"/>
      <c r="G48" s="52">
        <v>61</v>
      </c>
      <c r="H48" s="52">
        <v>12400</v>
      </c>
      <c r="I48" s="113">
        <f>+I51+I52+I55+I59+I63</f>
        <v>963224</v>
      </c>
      <c r="J48" s="120">
        <v>297538</v>
      </c>
      <c r="L48" s="29"/>
    </row>
    <row r="49" spans="1:12" ht="16.5" customHeight="1">
      <c r="A49" s="281" t="s">
        <v>237</v>
      </c>
      <c r="B49" s="557" t="s">
        <v>281</v>
      </c>
      <c r="C49" s="558"/>
      <c r="D49" s="558"/>
      <c r="E49" s="558"/>
      <c r="F49" s="558"/>
      <c r="G49" s="50"/>
      <c r="H49" s="50">
        <v>12401</v>
      </c>
      <c r="I49" s="111"/>
      <c r="J49" s="107"/>
    </row>
    <row r="50" spans="1:12" ht="16.5" customHeight="1">
      <c r="A50" s="281" t="s">
        <v>246</v>
      </c>
      <c r="B50" s="557" t="s">
        <v>282</v>
      </c>
      <c r="C50" s="558"/>
      <c r="D50" s="558"/>
      <c r="E50" s="558"/>
      <c r="F50" s="558"/>
      <c r="G50" s="93">
        <v>611</v>
      </c>
      <c r="H50" s="50">
        <v>12402</v>
      </c>
      <c r="I50" s="111"/>
      <c r="J50" s="107"/>
    </row>
    <row r="51" spans="1:12" ht="16.5" customHeight="1">
      <c r="A51" s="281" t="s">
        <v>248</v>
      </c>
      <c r="B51" s="557" t="s">
        <v>283</v>
      </c>
      <c r="C51" s="558"/>
      <c r="D51" s="558"/>
      <c r="E51" s="558"/>
      <c r="F51" s="558"/>
      <c r="G51" s="50">
        <v>613</v>
      </c>
      <c r="H51" s="50">
        <v>12403</v>
      </c>
      <c r="I51" s="472">
        <v>205303</v>
      </c>
      <c r="J51" s="107">
        <v>250960</v>
      </c>
    </row>
    <row r="52" spans="1:12" ht="16.5" customHeight="1">
      <c r="A52" s="281" t="s">
        <v>284</v>
      </c>
      <c r="B52" s="557" t="s">
        <v>285</v>
      </c>
      <c r="C52" s="558"/>
      <c r="D52" s="558"/>
      <c r="E52" s="558"/>
      <c r="F52" s="558"/>
      <c r="G52" s="93">
        <v>615</v>
      </c>
      <c r="H52" s="50">
        <v>12404</v>
      </c>
      <c r="I52" s="473">
        <v>1250</v>
      </c>
      <c r="J52" s="114"/>
    </row>
    <row r="53" spans="1:12" ht="16.5" customHeight="1">
      <c r="A53" s="281" t="s">
        <v>286</v>
      </c>
      <c r="B53" s="557" t="s">
        <v>287</v>
      </c>
      <c r="C53" s="558"/>
      <c r="D53" s="558"/>
      <c r="E53" s="558"/>
      <c r="F53" s="558"/>
      <c r="G53" s="93">
        <v>616</v>
      </c>
      <c r="H53" s="50">
        <v>12405</v>
      </c>
      <c r="I53" s="111"/>
      <c r="J53" s="107"/>
    </row>
    <row r="54" spans="1:12" ht="16.5" customHeight="1">
      <c r="A54" s="281" t="s">
        <v>288</v>
      </c>
      <c r="B54" s="557" t="s">
        <v>289</v>
      </c>
      <c r="C54" s="558"/>
      <c r="D54" s="558"/>
      <c r="E54" s="558"/>
      <c r="F54" s="558"/>
      <c r="G54" s="93">
        <v>617</v>
      </c>
      <c r="H54" s="50">
        <v>12406</v>
      </c>
      <c r="I54" s="111"/>
      <c r="J54" s="107"/>
    </row>
    <row r="55" spans="1:12" ht="16.5" customHeight="1">
      <c r="A55" s="281" t="s">
        <v>290</v>
      </c>
      <c r="B55" s="541" t="s">
        <v>291</v>
      </c>
      <c r="C55" s="542" t="s">
        <v>265</v>
      </c>
      <c r="D55" s="542"/>
      <c r="E55" s="542"/>
      <c r="F55" s="542"/>
      <c r="G55" s="93">
        <v>618</v>
      </c>
      <c r="H55" s="50">
        <v>12407</v>
      </c>
      <c r="I55" s="110">
        <f>12602+16667+105000+185360</f>
        <v>319629</v>
      </c>
      <c r="J55" s="109"/>
    </row>
    <row r="56" spans="1:12" ht="16.5" customHeight="1">
      <c r="A56" s="281" t="s">
        <v>292</v>
      </c>
      <c r="B56" s="541" t="s">
        <v>293</v>
      </c>
      <c r="C56" s="542"/>
      <c r="D56" s="542"/>
      <c r="E56" s="542"/>
      <c r="F56" s="542"/>
      <c r="G56" s="93">
        <v>623</v>
      </c>
      <c r="H56" s="50">
        <v>12408</v>
      </c>
      <c r="I56" s="111"/>
      <c r="J56" s="107"/>
      <c r="L56" s="29"/>
    </row>
    <row r="57" spans="1:12" ht="16.5" customHeight="1">
      <c r="A57" s="281" t="s">
        <v>294</v>
      </c>
      <c r="B57" s="541" t="s">
        <v>295</v>
      </c>
      <c r="C57" s="542"/>
      <c r="D57" s="542"/>
      <c r="E57" s="542"/>
      <c r="F57" s="542"/>
      <c r="G57" s="93">
        <v>624</v>
      </c>
      <c r="H57" s="50">
        <v>12409</v>
      </c>
      <c r="I57" s="111"/>
      <c r="J57" s="107"/>
      <c r="L57" s="29"/>
    </row>
    <row r="58" spans="1:12" ht="16.5" customHeight="1">
      <c r="A58" s="281" t="s">
        <v>296</v>
      </c>
      <c r="B58" s="541" t="s">
        <v>297</v>
      </c>
      <c r="C58" s="542"/>
      <c r="D58" s="542"/>
      <c r="E58" s="542"/>
      <c r="F58" s="542"/>
      <c r="G58" s="93">
        <v>625</v>
      </c>
      <c r="H58" s="50">
        <v>12410</v>
      </c>
      <c r="I58" s="111"/>
      <c r="J58" s="107"/>
    </row>
    <row r="59" spans="1:12" ht="16.5" customHeight="1">
      <c r="A59" s="281" t="s">
        <v>298</v>
      </c>
      <c r="B59" s="541" t="s">
        <v>299</v>
      </c>
      <c r="C59" s="542"/>
      <c r="D59" s="542"/>
      <c r="E59" s="542"/>
      <c r="F59" s="542"/>
      <c r="G59" s="93">
        <v>626</v>
      </c>
      <c r="H59" s="50">
        <v>12411</v>
      </c>
      <c r="I59" s="472">
        <v>133115</v>
      </c>
      <c r="J59" s="107"/>
    </row>
    <row r="60" spans="1:12" ht="16.5" customHeight="1">
      <c r="A60" s="282" t="s">
        <v>300</v>
      </c>
      <c r="B60" s="541" t="s">
        <v>301</v>
      </c>
      <c r="C60" s="542"/>
      <c r="D60" s="542"/>
      <c r="E60" s="542"/>
      <c r="F60" s="542"/>
      <c r="G60" s="93">
        <v>627</v>
      </c>
      <c r="H60" s="50">
        <v>12412</v>
      </c>
      <c r="I60" s="111"/>
      <c r="J60" s="107"/>
    </row>
    <row r="61" spans="1:12" ht="16.5" customHeight="1">
      <c r="A61" s="281"/>
      <c r="B61" s="573" t="s">
        <v>302</v>
      </c>
      <c r="C61" s="574"/>
      <c r="D61" s="574"/>
      <c r="E61" s="574"/>
      <c r="F61" s="574"/>
      <c r="G61" s="93">
        <v>6271</v>
      </c>
      <c r="H61" s="93">
        <v>124121</v>
      </c>
      <c r="I61" s="111"/>
      <c r="J61" s="107"/>
    </row>
    <row r="62" spans="1:12" ht="16.5" customHeight="1">
      <c r="A62" s="281"/>
      <c r="B62" s="573" t="s">
        <v>303</v>
      </c>
      <c r="C62" s="574"/>
      <c r="D62" s="574"/>
      <c r="E62" s="574"/>
      <c r="F62" s="574"/>
      <c r="G62" s="93">
        <v>6272</v>
      </c>
      <c r="H62" s="93">
        <v>124122</v>
      </c>
      <c r="I62" s="111"/>
      <c r="J62" s="107"/>
    </row>
    <row r="63" spans="1:12" ht="16.5" customHeight="1">
      <c r="A63" s="281" t="s">
        <v>304</v>
      </c>
      <c r="B63" s="541" t="s">
        <v>305</v>
      </c>
      <c r="C63" s="542"/>
      <c r="D63" s="542"/>
      <c r="E63" s="542"/>
      <c r="F63" s="542"/>
      <c r="G63" s="93">
        <v>628</v>
      </c>
      <c r="H63" s="93">
        <v>12413</v>
      </c>
      <c r="I63" s="110">
        <v>303927</v>
      </c>
      <c r="J63" s="109">
        <v>35458</v>
      </c>
    </row>
    <row r="64" spans="1:12" ht="16.5" customHeight="1">
      <c r="A64" s="280">
        <v>5</v>
      </c>
      <c r="B64" s="572" t="s">
        <v>306</v>
      </c>
      <c r="C64" s="542"/>
      <c r="D64" s="542"/>
      <c r="E64" s="542"/>
      <c r="F64" s="542"/>
      <c r="G64" s="51">
        <v>63</v>
      </c>
      <c r="H64" s="51">
        <v>12500</v>
      </c>
      <c r="I64" s="113">
        <f>+I67</f>
        <v>17750</v>
      </c>
      <c r="J64" s="120">
        <f>+J67</f>
        <v>11120</v>
      </c>
    </row>
    <row r="65" spans="1:14" ht="16.5" customHeight="1">
      <c r="A65" s="281" t="s">
        <v>237</v>
      </c>
      <c r="B65" s="541" t="s">
        <v>307</v>
      </c>
      <c r="C65" s="542"/>
      <c r="D65" s="542"/>
      <c r="E65" s="542"/>
      <c r="F65" s="542"/>
      <c r="G65" s="93">
        <v>632</v>
      </c>
      <c r="H65" s="93">
        <v>12501</v>
      </c>
      <c r="I65" s="106"/>
      <c r="J65" s="107"/>
    </row>
    <row r="66" spans="1:14" ht="16.5" customHeight="1">
      <c r="A66" s="281" t="s">
        <v>246</v>
      </c>
      <c r="B66" s="541" t="s">
        <v>308</v>
      </c>
      <c r="C66" s="542"/>
      <c r="D66" s="542"/>
      <c r="E66" s="542"/>
      <c r="F66" s="542"/>
      <c r="G66" s="93">
        <v>633</v>
      </c>
      <c r="H66" s="93">
        <v>12502</v>
      </c>
      <c r="I66" s="111"/>
      <c r="J66" s="107"/>
    </row>
    <row r="67" spans="1:14" ht="16.5" customHeight="1">
      <c r="A67" s="281" t="s">
        <v>248</v>
      </c>
      <c r="B67" s="541" t="s">
        <v>309</v>
      </c>
      <c r="C67" s="542"/>
      <c r="D67" s="542"/>
      <c r="E67" s="542"/>
      <c r="F67" s="542"/>
      <c r="G67" s="93">
        <v>634</v>
      </c>
      <c r="H67" s="93">
        <v>12503</v>
      </c>
      <c r="I67" s="110">
        <v>17750</v>
      </c>
      <c r="J67" s="107">
        <v>11120</v>
      </c>
    </row>
    <row r="68" spans="1:14" ht="16.5" customHeight="1">
      <c r="A68" s="281" t="s">
        <v>284</v>
      </c>
      <c r="B68" s="541" t="s">
        <v>310</v>
      </c>
      <c r="C68" s="542"/>
      <c r="D68" s="542"/>
      <c r="E68" s="542"/>
      <c r="F68" s="542"/>
      <c r="G68" s="93" t="s">
        <v>311</v>
      </c>
      <c r="H68" s="93">
        <v>12504</v>
      </c>
      <c r="I68" s="106"/>
      <c r="J68" s="107"/>
    </row>
    <row r="69" spans="1:14" ht="17.25" customHeight="1">
      <c r="A69" s="280" t="s">
        <v>312</v>
      </c>
      <c r="B69" s="570" t="s">
        <v>313</v>
      </c>
      <c r="C69" s="571"/>
      <c r="D69" s="571"/>
      <c r="E69" s="571"/>
      <c r="F69" s="571"/>
      <c r="G69" s="93"/>
      <c r="H69" s="93">
        <v>12600</v>
      </c>
      <c r="I69" s="113">
        <f>+I44+I48+I47+I64</f>
        <v>2461549</v>
      </c>
      <c r="J69" s="120"/>
      <c r="L69" s="29"/>
      <c r="N69" s="29"/>
    </row>
    <row r="70" spans="1:14" ht="16.5" customHeight="1">
      <c r="A70" s="115"/>
      <c r="B70" s="288" t="s">
        <v>314</v>
      </c>
      <c r="C70" s="116"/>
      <c r="D70" s="116"/>
      <c r="E70" s="116"/>
      <c r="F70" s="116"/>
      <c r="G70" s="116"/>
      <c r="H70" s="116"/>
      <c r="I70" s="117"/>
      <c r="J70" s="118"/>
    </row>
    <row r="71" spans="1:14" ht="16.5" customHeight="1">
      <c r="A71" s="283">
        <v>1</v>
      </c>
      <c r="B71" s="575" t="s">
        <v>315</v>
      </c>
      <c r="C71" s="576"/>
      <c r="D71" s="576"/>
      <c r="E71" s="576"/>
      <c r="F71" s="576"/>
      <c r="G71" s="51"/>
      <c r="H71" s="51">
        <v>14000</v>
      </c>
      <c r="I71" s="474">
        <v>5</v>
      </c>
      <c r="J71" s="119">
        <v>3</v>
      </c>
    </row>
    <row r="72" spans="1:14" ht="16.5" customHeight="1">
      <c r="A72" s="283">
        <v>2</v>
      </c>
      <c r="B72" s="575" t="s">
        <v>316</v>
      </c>
      <c r="C72" s="576"/>
      <c r="D72" s="576"/>
      <c r="E72" s="576"/>
      <c r="F72" s="576"/>
      <c r="G72" s="51"/>
      <c r="H72" s="51">
        <v>15000</v>
      </c>
      <c r="I72" s="51"/>
      <c r="J72" s="119"/>
    </row>
    <row r="73" spans="1:14" ht="16.5" customHeight="1">
      <c r="A73" s="284" t="s">
        <v>237</v>
      </c>
      <c r="B73" s="557" t="s">
        <v>317</v>
      </c>
      <c r="C73" s="558"/>
      <c r="D73" s="558"/>
      <c r="E73" s="558"/>
      <c r="F73" s="558"/>
      <c r="G73" s="51"/>
      <c r="H73" s="93">
        <v>15001</v>
      </c>
      <c r="I73" s="106"/>
      <c r="J73" s="120"/>
    </row>
    <row r="74" spans="1:14" ht="16.5" customHeight="1">
      <c r="A74" s="284"/>
      <c r="B74" s="577" t="s">
        <v>318</v>
      </c>
      <c r="C74" s="578"/>
      <c r="D74" s="578"/>
      <c r="E74" s="578"/>
      <c r="F74" s="578"/>
      <c r="G74" s="51"/>
      <c r="H74" s="93">
        <v>150011</v>
      </c>
      <c r="I74" s="113"/>
      <c r="J74" s="120"/>
    </row>
    <row r="75" spans="1:14" ht="16.5" customHeight="1">
      <c r="A75" s="285" t="s">
        <v>246</v>
      </c>
      <c r="B75" s="557" t="s">
        <v>319</v>
      </c>
      <c r="C75" s="558"/>
      <c r="D75" s="558"/>
      <c r="E75" s="558"/>
      <c r="F75" s="558"/>
      <c r="G75" s="51"/>
      <c r="H75" s="93">
        <v>15002</v>
      </c>
      <c r="I75" s="51"/>
      <c r="J75" s="119"/>
    </row>
    <row r="76" spans="1:14" ht="13.5" thickBot="1">
      <c r="A76" s="286"/>
      <c r="B76" s="579" t="s">
        <v>320</v>
      </c>
      <c r="C76" s="580"/>
      <c r="D76" s="580"/>
      <c r="E76" s="580"/>
      <c r="F76" s="580"/>
      <c r="G76" s="121"/>
      <c r="H76" s="122">
        <v>150021</v>
      </c>
      <c r="I76" s="121"/>
      <c r="J76" s="123"/>
    </row>
    <row r="77" spans="1:14">
      <c r="A77" s="124"/>
      <c r="B77" s="124"/>
      <c r="C77" s="124"/>
      <c r="D77" s="124"/>
      <c r="E77" s="124"/>
      <c r="F77" s="124"/>
      <c r="G77" s="124"/>
      <c r="H77" s="124"/>
      <c r="J77" s="125"/>
    </row>
    <row r="78" spans="1:14" ht="15.75">
      <c r="A78" s="28"/>
      <c r="B78" s="28"/>
      <c r="C78" s="28"/>
      <c r="D78" s="28"/>
      <c r="E78" s="28"/>
      <c r="F78" s="28"/>
      <c r="G78" s="28"/>
      <c r="H78" s="28"/>
      <c r="I78" s="101" t="s">
        <v>321</v>
      </c>
      <c r="J78" s="126"/>
    </row>
    <row r="79" spans="1:14" ht="7.5" customHeight="1">
      <c r="A79" s="28"/>
      <c r="B79" s="28"/>
      <c r="C79" s="28"/>
      <c r="D79" s="28"/>
      <c r="E79" s="28"/>
      <c r="F79" s="28"/>
      <c r="G79" s="28"/>
      <c r="H79" s="28"/>
      <c r="J79" s="126"/>
    </row>
    <row r="80" spans="1:14" ht="17.25" customHeight="1">
      <c r="A80" s="28"/>
      <c r="B80" s="28"/>
      <c r="C80" s="28"/>
      <c r="D80" s="28"/>
      <c r="E80" s="28"/>
      <c r="F80" s="28"/>
      <c r="G80" s="28"/>
      <c r="H80" s="28"/>
      <c r="I80" s="126" t="s">
        <v>423</v>
      </c>
      <c r="J80" s="126"/>
    </row>
    <row r="81" spans="1:10" ht="15.75">
      <c r="A81" s="28"/>
      <c r="B81" s="28"/>
      <c r="C81" s="28"/>
      <c r="D81" s="28"/>
      <c r="E81" s="28"/>
      <c r="F81" s="28"/>
      <c r="G81" s="28"/>
      <c r="H81" s="28"/>
      <c r="I81" s="28"/>
      <c r="J81" s="126"/>
    </row>
    <row r="82" spans="1:10" ht="15.75">
      <c r="A82" s="28"/>
      <c r="B82" s="127"/>
      <c r="C82" s="28"/>
      <c r="D82" s="28"/>
      <c r="E82" s="28"/>
      <c r="F82" s="28"/>
      <c r="G82" s="28"/>
      <c r="H82" s="28"/>
      <c r="I82" s="28"/>
      <c r="J82" s="314"/>
    </row>
    <row r="83" spans="1:10">
      <c r="A83" s="28"/>
      <c r="B83" s="127"/>
      <c r="C83" s="28"/>
      <c r="D83" s="28"/>
      <c r="E83" s="28"/>
      <c r="F83" s="28"/>
      <c r="G83" s="28"/>
      <c r="H83" s="28"/>
      <c r="I83" s="28"/>
      <c r="J83" s="28"/>
    </row>
    <row r="84" spans="1:10">
      <c r="A84" s="28"/>
      <c r="B84" s="127"/>
      <c r="C84" s="28"/>
      <c r="D84" s="28"/>
      <c r="E84" s="28"/>
      <c r="F84" s="28"/>
      <c r="G84" s="28"/>
      <c r="H84" s="28"/>
      <c r="I84" s="28"/>
      <c r="J84" s="315"/>
    </row>
    <row r="85" spans="1:10">
      <c r="A85" s="28"/>
      <c r="B85" s="127"/>
      <c r="C85" s="28"/>
      <c r="D85" s="28"/>
      <c r="E85" s="28"/>
      <c r="F85" s="28"/>
      <c r="G85" s="28"/>
      <c r="H85" s="28"/>
      <c r="I85" s="28"/>
      <c r="J85" s="28"/>
    </row>
    <row r="86" spans="1:10">
      <c r="A86" s="28"/>
      <c r="B86" s="28"/>
      <c r="C86" s="28"/>
      <c r="D86" s="28"/>
      <c r="E86" s="28"/>
      <c r="F86" s="28"/>
      <c r="G86" s="28"/>
      <c r="H86" s="28"/>
      <c r="I86" s="28"/>
      <c r="J86" s="28"/>
    </row>
    <row r="87" spans="1:10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spans="1:10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spans="1:10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>
      <c r="A90" s="28"/>
      <c r="B90" s="28"/>
      <c r="C90" s="28"/>
      <c r="D90" s="28"/>
      <c r="E90" s="28"/>
      <c r="F90" s="28"/>
      <c r="G90" s="28"/>
      <c r="H90" s="28"/>
      <c r="I90" s="28"/>
      <c r="J90" s="28"/>
    </row>
    <row r="91" spans="1:10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spans="1:10">
      <c r="A92" s="28"/>
      <c r="B92" s="28"/>
      <c r="C92" s="28"/>
      <c r="D92" s="28"/>
      <c r="E92" s="28"/>
      <c r="F92" s="28"/>
      <c r="G92" s="28"/>
      <c r="H92" s="28"/>
      <c r="I92" s="28"/>
      <c r="J92" s="28"/>
    </row>
    <row r="93" spans="1:10">
      <c r="A93" s="28"/>
      <c r="B93" s="28"/>
      <c r="C93" s="28"/>
      <c r="D93" s="28"/>
      <c r="E93" s="28"/>
      <c r="F93" s="28"/>
      <c r="G93" s="28"/>
      <c r="H93" s="28"/>
      <c r="I93" s="28"/>
      <c r="J93" s="28"/>
    </row>
    <row r="94" spans="1:10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spans="1:10">
      <c r="A95" s="28"/>
      <c r="B95" s="28"/>
      <c r="C95" s="28"/>
      <c r="D95" s="28"/>
      <c r="E95" s="28"/>
      <c r="F95" s="28"/>
      <c r="G95" s="28"/>
      <c r="H95" s="28"/>
      <c r="I95" s="28"/>
      <c r="J95" s="28"/>
    </row>
    <row r="96" spans="1:10">
      <c r="A96" s="28"/>
      <c r="B96" s="28"/>
      <c r="C96" s="28"/>
      <c r="D96" s="28"/>
      <c r="E96" s="28"/>
      <c r="F96" s="28"/>
      <c r="G96" s="28"/>
      <c r="H96" s="28"/>
      <c r="I96" s="28"/>
      <c r="J96" s="28"/>
    </row>
    <row r="97" spans="1:10">
      <c r="A97" s="28"/>
      <c r="B97" s="28"/>
      <c r="C97" s="28"/>
      <c r="D97" s="28"/>
      <c r="E97" s="28"/>
      <c r="F97" s="28"/>
      <c r="G97" s="28"/>
      <c r="H97" s="28"/>
      <c r="I97" s="28"/>
      <c r="J97" s="28"/>
    </row>
    <row r="98" spans="1:10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99" spans="1:10">
      <c r="A99" s="28"/>
      <c r="B99" s="28"/>
      <c r="C99" s="28"/>
      <c r="D99" s="28"/>
      <c r="E99" s="28"/>
      <c r="F99" s="28"/>
      <c r="G99" s="28"/>
      <c r="H99" s="28"/>
      <c r="I99" s="28"/>
      <c r="J99" s="28"/>
    </row>
    <row r="100" spans="1:10">
      <c r="A100" s="28"/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1:10">
      <c r="A101" s="28"/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1:10">
      <c r="A102" s="28"/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1:10">
      <c r="A103" s="28"/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1:10">
      <c r="A104" s="28"/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1:10">
      <c r="A105" s="28"/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>
      <c r="A106" s="28"/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1:10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0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1:10">
      <c r="A111" s="28"/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1:10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1:10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0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1:10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1:10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1:10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1:10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1:10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1:10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1:10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0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0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0">
      <c r="A124" s="28"/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1:10">
      <c r="A125" s="28"/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1:10">
      <c r="A126" s="28"/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1:10">
      <c r="A127" s="28"/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1:10">
      <c r="A128" s="28"/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1:10">
      <c r="A129" s="28"/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1:10">
      <c r="A130" s="28"/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1:10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1:10">
      <c r="A132" s="28"/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1:10">
      <c r="A133" s="28"/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1:10">
      <c r="A134" s="28"/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1:10">
      <c r="A135" s="28"/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1:10">
      <c r="A136" s="28"/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1:10">
      <c r="A137" s="28"/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1:10">
      <c r="A138" s="28"/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1:10">
      <c r="A139" s="28"/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1:10">
      <c r="A140" s="28"/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1:10">
      <c r="A141" s="28"/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1:10">
      <c r="A142" s="28"/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1:10">
      <c r="A143" s="28"/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1:10">
      <c r="A144" s="28"/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1:10">
      <c r="A145" s="28"/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1:10">
      <c r="A146" s="28"/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1:10">
      <c r="A147" s="28"/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1:10">
      <c r="A148" s="28"/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1:10">
      <c r="A149" s="28"/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1:10">
      <c r="A150" s="28"/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1:10">
      <c r="A151" s="28"/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1:10">
      <c r="A152" s="28"/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1:10">
      <c r="A153" s="28"/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1:10">
      <c r="A154" s="28"/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>
      <c r="A155" s="28"/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1:10">
      <c r="A156" s="28"/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1:10">
      <c r="A157" s="28"/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1:10">
      <c r="A158" s="28"/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>
      <c r="A159" s="28"/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>
      <c r="A160" s="28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0">
      <c r="A161" s="28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0">
      <c r="A162" s="28"/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>
      <c r="A163" s="28"/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1:10">
      <c r="A164" s="28"/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1:10">
      <c r="A165" s="28"/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1:10">
      <c r="A166" s="28"/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1:10">
      <c r="A167" s="28"/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1:10">
      <c r="A168" s="28"/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1:10">
      <c r="A169" s="28"/>
      <c r="B169" s="28"/>
      <c r="C169" s="28"/>
      <c r="D169" s="28"/>
      <c r="E169" s="28"/>
      <c r="F169" s="28"/>
      <c r="G169" s="28"/>
      <c r="H169" s="28"/>
      <c r="I169" s="28"/>
      <c r="J169" s="28"/>
    </row>
  </sheetData>
  <mergeCells count="59">
    <mergeCell ref="B65:F65"/>
    <mergeCell ref="B68:F68"/>
    <mergeCell ref="B72:F72"/>
    <mergeCell ref="B74:F74"/>
    <mergeCell ref="B69:F69"/>
    <mergeCell ref="B76:F76"/>
    <mergeCell ref="B73:F73"/>
    <mergeCell ref="B75:F75"/>
    <mergeCell ref="B71:F71"/>
    <mergeCell ref="B47:F47"/>
    <mergeCell ref="B48:F48"/>
    <mergeCell ref="B49:F49"/>
    <mergeCell ref="B66:F66"/>
    <mergeCell ref="B67:F67"/>
    <mergeCell ref="B60:F60"/>
    <mergeCell ref="B61:F61"/>
    <mergeCell ref="B64:F64"/>
    <mergeCell ref="B62:F62"/>
    <mergeCell ref="B63:F63"/>
    <mergeCell ref="B58:F58"/>
    <mergeCell ref="B54:F54"/>
    <mergeCell ref="B59:F59"/>
    <mergeCell ref="B24:F24"/>
    <mergeCell ref="B38:F38"/>
    <mergeCell ref="B52:F52"/>
    <mergeCell ref="B44:F44"/>
    <mergeCell ref="B42:F42"/>
    <mergeCell ref="B55:F55"/>
    <mergeCell ref="B57:F57"/>
    <mergeCell ref="B7:F7"/>
    <mergeCell ref="B8:F8"/>
    <mergeCell ref="B23:F23"/>
    <mergeCell ref="B9:F9"/>
    <mergeCell ref="B10:F10"/>
    <mergeCell ref="B20:F20"/>
    <mergeCell ref="B22:F22"/>
    <mergeCell ref="B18:F18"/>
    <mergeCell ref="B16:F16"/>
    <mergeCell ref="B11:F11"/>
    <mergeCell ref="A36:J36"/>
    <mergeCell ref="B21:F21"/>
    <mergeCell ref="B37:F37"/>
    <mergeCell ref="B56:F56"/>
    <mergeCell ref="B50:F50"/>
    <mergeCell ref="B43:F43"/>
    <mergeCell ref="B46:F46"/>
    <mergeCell ref="B53:F53"/>
    <mergeCell ref="B45:F45"/>
    <mergeCell ref="B51:F51"/>
    <mergeCell ref="B12:F12"/>
    <mergeCell ref="B39:F39"/>
    <mergeCell ref="B13:F13"/>
    <mergeCell ref="A6:J6"/>
    <mergeCell ref="B41:F41"/>
    <mergeCell ref="B40:F40"/>
    <mergeCell ref="B17:F17"/>
    <mergeCell ref="B14:F14"/>
    <mergeCell ref="B15:F15"/>
    <mergeCell ref="B19:F19"/>
  </mergeCells>
  <phoneticPr fontId="7" type="noConversion"/>
  <pageMargins left="0.26" right="0.17" top="0.79" bottom="0.73" header="0.24" footer="0.24"/>
  <pageSetup scale="85" orientation="portrait" r:id="rId1"/>
  <headerFooter alignWithMargins="0">
    <oddFooter>Page &amp;P</oddFooter>
  </headerFooter>
  <rowBreaks count="1" manualBreakCount="1">
    <brk id="30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C2:G78"/>
  <sheetViews>
    <sheetView topLeftCell="B1" workbookViewId="0">
      <selection activeCell="J25" sqref="J25"/>
    </sheetView>
  </sheetViews>
  <sheetFormatPr defaultRowHeight="12.75"/>
  <cols>
    <col min="1" max="1" width="0" hidden="1" customWidth="1"/>
    <col min="2" max="2" width="2.85546875" customWidth="1"/>
    <col min="3" max="3" width="7.140625" customWidth="1"/>
    <col min="4" max="4" width="45.42578125" customWidth="1"/>
    <col min="5" max="5" width="8.140625" customWidth="1"/>
    <col min="6" max="6" width="14.140625" customWidth="1"/>
    <col min="7" max="7" width="20.5703125" customWidth="1"/>
    <col min="11" max="11" width="9.42578125" customWidth="1"/>
  </cols>
  <sheetData>
    <row r="2" spans="3:7" ht="18">
      <c r="D2" s="212" t="s">
        <v>450</v>
      </c>
      <c r="E2" s="212"/>
      <c r="F2" s="212"/>
    </row>
    <row r="3" spans="3:7">
      <c r="D3" s="45" t="s">
        <v>543</v>
      </c>
    </row>
    <row r="4" spans="3:7" ht="13.5" thickBot="1"/>
    <row r="5" spans="3:7">
      <c r="C5" s="440" t="s">
        <v>451</v>
      </c>
      <c r="D5" s="441" t="s">
        <v>447</v>
      </c>
      <c r="E5" s="441" t="s">
        <v>326</v>
      </c>
      <c r="F5" s="441" t="s">
        <v>452</v>
      </c>
      <c r="G5" s="442" t="s">
        <v>453</v>
      </c>
    </row>
    <row r="6" spans="3:7">
      <c r="C6" s="395" t="s">
        <v>454</v>
      </c>
      <c r="D6" s="34" t="s">
        <v>455</v>
      </c>
      <c r="E6" s="136">
        <v>1</v>
      </c>
      <c r="F6" s="22" t="s">
        <v>456</v>
      </c>
      <c r="G6" s="23">
        <v>736.25</v>
      </c>
    </row>
    <row r="7" spans="3:7">
      <c r="C7" s="395" t="s">
        <v>457</v>
      </c>
      <c r="D7" s="34" t="s">
        <v>458</v>
      </c>
      <c r="E7" s="136">
        <v>3</v>
      </c>
      <c r="F7" s="22" t="s">
        <v>459</v>
      </c>
      <c r="G7" s="23">
        <v>2301.75</v>
      </c>
    </row>
    <row r="8" spans="3:7">
      <c r="C8" s="395" t="s">
        <v>460</v>
      </c>
      <c r="D8" s="34" t="s">
        <v>461</v>
      </c>
      <c r="E8" s="136">
        <v>4</v>
      </c>
      <c r="F8" s="22" t="s">
        <v>462</v>
      </c>
      <c r="G8" s="23">
        <v>4030</v>
      </c>
    </row>
    <row r="9" spans="3:7">
      <c r="C9" s="395" t="s">
        <v>463</v>
      </c>
      <c r="D9" s="34" t="s">
        <v>464</v>
      </c>
      <c r="E9" s="136">
        <v>3</v>
      </c>
      <c r="F9" s="22" t="s">
        <v>465</v>
      </c>
      <c r="G9" s="23">
        <v>1395</v>
      </c>
    </row>
    <row r="10" spans="3:7">
      <c r="C10" s="395" t="s">
        <v>466</v>
      </c>
      <c r="D10" s="34" t="s">
        <v>467</v>
      </c>
      <c r="E10" s="136">
        <v>5</v>
      </c>
      <c r="F10" s="22" t="s">
        <v>468</v>
      </c>
      <c r="G10" s="23">
        <v>1278.75</v>
      </c>
    </row>
    <row r="11" spans="3:7">
      <c r="C11" s="395" t="s">
        <v>469</v>
      </c>
      <c r="D11" s="34" t="s">
        <v>470</v>
      </c>
      <c r="E11" s="136">
        <v>4</v>
      </c>
      <c r="F11" s="22" t="s">
        <v>471</v>
      </c>
      <c r="G11" s="23">
        <v>3410</v>
      </c>
    </row>
    <row r="12" spans="3:7">
      <c r="C12" s="395" t="s">
        <v>472</v>
      </c>
      <c r="D12" s="34" t="s">
        <v>473</v>
      </c>
      <c r="E12" s="136">
        <v>1</v>
      </c>
      <c r="F12" s="22" t="s">
        <v>474</v>
      </c>
      <c r="G12" s="23">
        <v>1085</v>
      </c>
    </row>
    <row r="13" spans="3:7">
      <c r="C13" s="395" t="s">
        <v>475</v>
      </c>
      <c r="D13" s="34" t="s">
        <v>476</v>
      </c>
      <c r="E13" s="136">
        <v>5</v>
      </c>
      <c r="F13" s="22" t="s">
        <v>477</v>
      </c>
      <c r="G13" s="23">
        <v>3293.75</v>
      </c>
    </row>
    <row r="14" spans="3:7">
      <c r="C14" s="395" t="s">
        <v>478</v>
      </c>
      <c r="D14" s="34" t="s">
        <v>479</v>
      </c>
      <c r="E14" s="136">
        <v>1</v>
      </c>
      <c r="F14" s="22" t="s">
        <v>480</v>
      </c>
      <c r="G14" s="23">
        <v>426.25</v>
      </c>
    </row>
    <row r="15" spans="3:7">
      <c r="C15" s="395" t="s">
        <v>481</v>
      </c>
      <c r="D15" s="34" t="s">
        <v>482</v>
      </c>
      <c r="E15" s="136">
        <v>2</v>
      </c>
      <c r="F15" s="22" t="s">
        <v>483</v>
      </c>
      <c r="G15" s="23">
        <v>3255</v>
      </c>
    </row>
    <row r="16" spans="3:7" ht="13.5" thickBot="1">
      <c r="C16" s="443" t="s">
        <v>484</v>
      </c>
      <c r="D16" s="56" t="s">
        <v>485</v>
      </c>
      <c r="E16" s="139">
        <v>1</v>
      </c>
      <c r="F16" s="434" t="s">
        <v>486</v>
      </c>
      <c r="G16" s="444">
        <v>1860</v>
      </c>
    </row>
    <row r="17" spans="3:7" ht="15.75" thickBot="1">
      <c r="C17" s="436"/>
      <c r="D17" s="437" t="s">
        <v>9</v>
      </c>
      <c r="E17" s="438"/>
      <c r="F17" s="437"/>
      <c r="G17" s="439">
        <v>23071.75</v>
      </c>
    </row>
    <row r="19" spans="3:7">
      <c r="C19" s="435" t="s">
        <v>487</v>
      </c>
      <c r="D19" s="435" t="s">
        <v>488</v>
      </c>
      <c r="E19" s="435" t="s">
        <v>326</v>
      </c>
      <c r="F19" s="435" t="s">
        <v>452</v>
      </c>
      <c r="G19" s="435" t="s">
        <v>453</v>
      </c>
    </row>
    <row r="20" spans="3:7">
      <c r="C20" s="34" t="s">
        <v>487</v>
      </c>
      <c r="D20" s="34" t="s">
        <v>489</v>
      </c>
      <c r="E20" s="136">
        <v>1</v>
      </c>
      <c r="F20" s="22" t="s">
        <v>490</v>
      </c>
      <c r="G20" s="22">
        <v>90000</v>
      </c>
    </row>
    <row r="21" spans="3:7">
      <c r="C21" s="34" t="s">
        <v>491</v>
      </c>
      <c r="D21" s="34" t="s">
        <v>492</v>
      </c>
      <c r="E21" s="136">
        <v>2</v>
      </c>
      <c r="F21" s="22" t="s">
        <v>493</v>
      </c>
      <c r="G21" s="22">
        <v>56000</v>
      </c>
    </row>
    <row r="22" spans="3:7">
      <c r="C22" s="34" t="s">
        <v>494</v>
      </c>
      <c r="D22" s="34" t="s">
        <v>495</v>
      </c>
      <c r="E22" s="136">
        <v>1</v>
      </c>
      <c r="F22" s="22" t="s">
        <v>496</v>
      </c>
      <c r="G22" s="22">
        <v>23624.05</v>
      </c>
    </row>
    <row r="23" spans="3:7">
      <c r="C23" s="34" t="s">
        <v>497</v>
      </c>
      <c r="D23" s="34" t="s">
        <v>498</v>
      </c>
      <c r="E23" s="136">
        <v>5</v>
      </c>
      <c r="F23" s="22" t="s">
        <v>499</v>
      </c>
      <c r="G23" s="22">
        <v>56550</v>
      </c>
    </row>
    <row r="24" spans="3:7">
      <c r="C24" s="34" t="s">
        <v>500</v>
      </c>
      <c r="D24" s="34" t="s">
        <v>501</v>
      </c>
      <c r="E24" s="136">
        <v>16.98</v>
      </c>
      <c r="F24" s="22" t="s">
        <v>502</v>
      </c>
      <c r="G24" s="22">
        <v>10895.38</v>
      </c>
    </row>
    <row r="25" spans="3:7">
      <c r="C25" s="34" t="s">
        <v>503</v>
      </c>
      <c r="D25" s="34" t="s">
        <v>504</v>
      </c>
      <c r="E25" s="136">
        <v>5</v>
      </c>
      <c r="F25" s="22" t="s">
        <v>505</v>
      </c>
      <c r="G25" s="22">
        <v>82500</v>
      </c>
    </row>
    <row r="26" spans="3:7">
      <c r="C26" s="34" t="s">
        <v>506</v>
      </c>
      <c r="D26" s="34" t="s">
        <v>507</v>
      </c>
      <c r="E26" s="136">
        <v>5</v>
      </c>
      <c r="F26" s="22" t="s">
        <v>508</v>
      </c>
      <c r="G26" s="22">
        <v>32500</v>
      </c>
    </row>
    <row r="27" spans="3:7">
      <c r="C27" s="34" t="s">
        <v>509</v>
      </c>
      <c r="D27" s="34" t="s">
        <v>510</v>
      </c>
      <c r="E27" s="136">
        <v>1</v>
      </c>
      <c r="F27" s="22" t="s">
        <v>511</v>
      </c>
      <c r="G27" s="22">
        <v>50000</v>
      </c>
    </row>
    <row r="28" spans="3:7">
      <c r="C28" s="34" t="s">
        <v>512</v>
      </c>
      <c r="D28" s="34" t="s">
        <v>513</v>
      </c>
      <c r="E28" s="136">
        <v>1</v>
      </c>
      <c r="F28" s="22" t="s">
        <v>514</v>
      </c>
      <c r="G28" s="22">
        <v>15000</v>
      </c>
    </row>
    <row r="29" spans="3:7">
      <c r="C29" s="34" t="s">
        <v>515</v>
      </c>
      <c r="D29" s="34" t="s">
        <v>516</v>
      </c>
      <c r="E29" s="136">
        <v>1</v>
      </c>
      <c r="F29" s="22" t="s">
        <v>517</v>
      </c>
      <c r="G29" s="22">
        <v>35000</v>
      </c>
    </row>
    <row r="30" spans="3:7">
      <c r="C30" s="34" t="s">
        <v>518</v>
      </c>
      <c r="D30" s="34" t="s">
        <v>519</v>
      </c>
      <c r="E30" s="136">
        <v>1</v>
      </c>
      <c r="F30" s="22" t="s">
        <v>520</v>
      </c>
      <c r="G30" s="22">
        <v>59061.55</v>
      </c>
    </row>
    <row r="31" spans="3:7">
      <c r="C31" s="445"/>
      <c r="D31" s="445" t="s">
        <v>9</v>
      </c>
      <c r="E31" s="445"/>
      <c r="F31" s="446"/>
      <c r="G31" s="446">
        <v>511130.98</v>
      </c>
    </row>
    <row r="33" spans="3:7">
      <c r="C33" s="435" t="s">
        <v>521</v>
      </c>
      <c r="D33" s="435" t="s">
        <v>522</v>
      </c>
      <c r="E33" s="435" t="s">
        <v>326</v>
      </c>
      <c r="F33" s="435" t="s">
        <v>452</v>
      </c>
      <c r="G33" s="435" t="s">
        <v>453</v>
      </c>
    </row>
    <row r="34" spans="3:7">
      <c r="C34" s="34" t="s">
        <v>523</v>
      </c>
      <c r="D34" s="34" t="s">
        <v>524</v>
      </c>
      <c r="E34" s="136">
        <v>1</v>
      </c>
      <c r="F34" s="456" t="s">
        <v>508</v>
      </c>
      <c r="G34" s="22">
        <v>6500</v>
      </c>
    </row>
    <row r="35" spans="3:7">
      <c r="C35" s="34" t="s">
        <v>525</v>
      </c>
      <c r="D35" s="34" t="s">
        <v>526</v>
      </c>
      <c r="E35" s="136">
        <v>1</v>
      </c>
      <c r="F35" s="456" t="s">
        <v>527</v>
      </c>
      <c r="G35" s="22">
        <v>660</v>
      </c>
    </row>
    <row r="36" spans="3:7">
      <c r="C36" s="34" t="s">
        <v>528</v>
      </c>
      <c r="D36" s="34" t="s">
        <v>529</v>
      </c>
      <c r="E36" s="136">
        <v>5</v>
      </c>
      <c r="F36" s="456" t="s">
        <v>530</v>
      </c>
      <c r="G36" s="22">
        <v>234163.15</v>
      </c>
    </row>
    <row r="37" spans="3:7">
      <c r="C37" s="34" t="s">
        <v>531</v>
      </c>
      <c r="D37" s="34" t="s">
        <v>532</v>
      </c>
      <c r="E37" s="136">
        <v>6</v>
      </c>
      <c r="F37" s="456" t="s">
        <v>533</v>
      </c>
      <c r="G37" s="22">
        <v>20423.28</v>
      </c>
    </row>
    <row r="38" spans="3:7">
      <c r="C38" s="34" t="s">
        <v>534</v>
      </c>
      <c r="D38" s="34" t="s">
        <v>535</v>
      </c>
      <c r="E38" s="136">
        <v>1</v>
      </c>
      <c r="F38" s="456" t="s">
        <v>536</v>
      </c>
      <c r="G38" s="22">
        <v>93333.33</v>
      </c>
    </row>
    <row r="39" spans="3:7">
      <c r="C39" s="34" t="s">
        <v>537</v>
      </c>
      <c r="D39" s="34" t="s">
        <v>538</v>
      </c>
      <c r="E39" s="136">
        <v>1</v>
      </c>
      <c r="F39" s="456" t="s">
        <v>539</v>
      </c>
      <c r="G39" s="22">
        <v>15250</v>
      </c>
    </row>
    <row r="40" spans="3:7">
      <c r="C40" s="34" t="s">
        <v>540</v>
      </c>
      <c r="D40" s="34" t="s">
        <v>541</v>
      </c>
      <c r="E40" s="136">
        <v>1</v>
      </c>
      <c r="F40" s="456" t="s">
        <v>542</v>
      </c>
      <c r="G40" s="22">
        <v>128156.7</v>
      </c>
    </row>
    <row r="41" spans="3:7">
      <c r="C41" s="34" t="s">
        <v>544</v>
      </c>
      <c r="D41" s="34" t="s">
        <v>545</v>
      </c>
      <c r="E41" s="136">
        <v>1</v>
      </c>
      <c r="F41" s="457">
        <v>118830</v>
      </c>
      <c r="G41" s="22">
        <f>+F41*E41</f>
        <v>118830</v>
      </c>
    </row>
    <row r="42" spans="3:7">
      <c r="C42" s="34" t="s">
        <v>546</v>
      </c>
      <c r="D42" s="34" t="s">
        <v>547</v>
      </c>
      <c r="E42" s="136">
        <v>1</v>
      </c>
      <c r="F42" s="457">
        <v>74380</v>
      </c>
      <c r="G42" s="22">
        <f>+E42*F42</f>
        <v>74380</v>
      </c>
    </row>
    <row r="43" spans="3:7">
      <c r="C43" s="445"/>
      <c r="D43" s="445" t="s">
        <v>9</v>
      </c>
      <c r="E43" s="445"/>
      <c r="F43" s="445"/>
      <c r="G43" s="458">
        <f>SUM(G34:G42)</f>
        <v>691696.46</v>
      </c>
    </row>
    <row r="45" spans="3:7">
      <c r="G45" s="10" t="s">
        <v>229</v>
      </c>
    </row>
    <row r="46" spans="3:7">
      <c r="G46" t="s">
        <v>423</v>
      </c>
    </row>
    <row r="56" ht="19.5" customHeight="1"/>
    <row r="67" ht="18" customHeight="1"/>
    <row r="68" ht="18" customHeight="1"/>
    <row r="69" s="8" customFormat="1" ht="14.25" customHeight="1"/>
    <row r="70" s="8" customFormat="1" ht="15" customHeight="1"/>
    <row r="78" ht="17.25" customHeight="1"/>
  </sheetData>
  <phoneticPr fontId="7" type="noConversion"/>
  <pageMargins left="0.2" right="0.2" top="0.24" bottom="0.28000000000000003" header="0.25" footer="0.2800000000000000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kapaku</vt:lpstr>
      <vt:lpstr>Aktivi</vt:lpstr>
      <vt:lpstr>Pasivi</vt:lpstr>
      <vt:lpstr>PASH</vt:lpstr>
      <vt:lpstr>Cash-Flow</vt:lpstr>
      <vt:lpstr>Kapitali</vt:lpstr>
      <vt:lpstr>AAM</vt:lpstr>
      <vt:lpstr>Aneks Statistikor</vt:lpstr>
      <vt:lpstr>Inventari</vt:lpstr>
      <vt:lpstr>aktivitet per BM</vt:lpstr>
      <vt:lpstr>faqja e fundit</vt:lpstr>
      <vt:lpstr>Aktivi!Print_Area</vt:lpstr>
      <vt:lpstr>'Aneks Statistikor'!Print_Area</vt:lpstr>
      <vt:lpstr>Inventari!Print_Area</vt:lpstr>
      <vt:lpstr>kapaku!Print_Area</vt:lpstr>
      <vt:lpstr>Pasivi!Print_Area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Studio Asia</cp:lastModifiedBy>
  <cp:lastPrinted>2013-03-28T10:02:21Z</cp:lastPrinted>
  <dcterms:created xsi:type="dcterms:W3CDTF">1996-10-14T23:33:28Z</dcterms:created>
  <dcterms:modified xsi:type="dcterms:W3CDTF">2013-07-17T11:42:44Z</dcterms:modified>
</cp:coreProperties>
</file>