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8445" firstSheet="4" activeTab="9"/>
  </bookViews>
  <sheets>
    <sheet name="Amortizimi " sheetId="1" r:id="rId1"/>
    <sheet name="Aneks statistikor 1" sheetId="2" r:id="rId2"/>
    <sheet name="Aneks statistikor 2" sheetId="3" r:id="rId3"/>
    <sheet name="Aneks statistikor 3" sheetId="4" r:id="rId4"/>
    <sheet name="Shenime shpjeguse 1" sheetId="5" r:id="rId5"/>
    <sheet name="Kopertina" sheetId="7" r:id="rId6"/>
    <sheet name="Aktivi" sheetId="8" r:id="rId7"/>
    <sheet name="Pasivi" sheetId="9" r:id="rId8"/>
    <sheet name="Te ardhura Shpenzime " sheetId="10" r:id="rId9"/>
    <sheet name="Shenime shpjeguse 2" sheetId="6" r:id="rId10"/>
  </sheets>
  <calcPr calcId="125725"/>
</workbook>
</file>

<file path=xl/calcChain.xml><?xml version="1.0" encoding="utf-8"?>
<calcChain xmlns="http://schemas.openxmlformats.org/spreadsheetml/2006/main">
  <c r="H111" i="6"/>
  <c r="H122"/>
  <c r="H133"/>
  <c r="H112"/>
  <c r="H123"/>
  <c r="H134"/>
  <c r="G113"/>
  <c r="H113"/>
  <c r="F124"/>
  <c r="H124"/>
  <c r="H135"/>
  <c r="H114"/>
  <c r="H125"/>
  <c r="H136"/>
  <c r="H137"/>
  <c r="G133"/>
  <c r="G134"/>
  <c r="G135"/>
  <c r="G136"/>
  <c r="G137"/>
  <c r="F135"/>
  <c r="F137"/>
  <c r="E137"/>
  <c r="H126"/>
  <c r="H115"/>
  <c r="G115"/>
  <c r="F115"/>
  <c r="F33" i="1"/>
  <c r="F31"/>
  <c r="F30"/>
  <c r="F32"/>
  <c r="E32"/>
  <c r="D34"/>
  <c r="G34"/>
  <c r="F10"/>
  <c r="G10"/>
  <c r="G8"/>
  <c r="G9"/>
  <c r="G11"/>
  <c r="G12"/>
  <c r="E21"/>
  <c r="G21"/>
  <c r="G32"/>
  <c r="G19"/>
  <c r="G30"/>
  <c r="G20"/>
  <c r="G31"/>
  <c r="G22"/>
  <c r="G33"/>
  <c r="G23"/>
  <c r="J20" i="3"/>
  <c r="J21"/>
  <c r="J24"/>
  <c r="J17"/>
  <c r="J13"/>
  <c r="J10"/>
  <c r="J12"/>
  <c r="J7"/>
  <c r="J38"/>
  <c r="I24" i="2"/>
  <c r="J8"/>
  <c r="J24"/>
  <c r="E50" i="4"/>
  <c r="E43"/>
  <c r="G12" i="9"/>
  <c r="G82" i="6"/>
  <c r="G84"/>
  <c r="F50"/>
  <c r="H50"/>
  <c r="H51"/>
  <c r="H52"/>
  <c r="H20"/>
  <c r="H21"/>
  <c r="H22"/>
  <c r="H23"/>
  <c r="H24"/>
  <c r="H25"/>
  <c r="H26"/>
  <c r="H27"/>
  <c r="H28"/>
  <c r="H29"/>
  <c r="H30"/>
  <c r="H31"/>
  <c r="H32"/>
  <c r="F33"/>
  <c r="H33"/>
  <c r="H34"/>
  <c r="H35"/>
  <c r="H36"/>
  <c r="H37"/>
  <c r="H38"/>
  <c r="H39"/>
  <c r="H40"/>
  <c r="H41"/>
  <c r="H42"/>
  <c r="H43"/>
  <c r="H44"/>
  <c r="G8" i="8"/>
  <c r="G45"/>
  <c r="G39"/>
  <c r="G38"/>
  <c r="G36"/>
  <c r="G34"/>
  <c r="G11"/>
  <c r="G9"/>
  <c r="G15"/>
  <c r="G13"/>
  <c r="G13" i="9"/>
  <c r="G10"/>
  <c r="G8"/>
  <c r="G26"/>
  <c r="G33"/>
  <c r="G27"/>
  <c r="F27" i="10"/>
  <c r="F13"/>
  <c r="F18" s="1"/>
  <c r="F19" s="1"/>
  <c r="F28" s="1"/>
  <c r="F30" s="1"/>
  <c r="G40" i="9" s="1"/>
  <c r="E12" i="1"/>
  <c r="F12"/>
  <c r="E34"/>
  <c r="F34"/>
  <c r="I8" i="2"/>
  <c r="H9" i="8"/>
  <c r="H13"/>
  <c r="H31"/>
  <c r="H8"/>
  <c r="H39"/>
  <c r="H38"/>
  <c r="H36"/>
  <c r="H34"/>
  <c r="H45"/>
  <c r="H12" i="9"/>
  <c r="H10"/>
  <c r="H28"/>
  <c r="G26" i="10"/>
  <c r="G27" s="1"/>
  <c r="H27" i="9"/>
  <c r="H26"/>
  <c r="H13"/>
  <c r="H8"/>
  <c r="H33"/>
  <c r="G13" i="10"/>
  <c r="G18" s="1"/>
  <c r="G19" s="1"/>
  <c r="G28" s="1"/>
  <c r="G30" s="1"/>
  <c r="H40" i="9" s="1"/>
  <c r="E45" i="4"/>
  <c r="G38" i="9" l="1"/>
  <c r="G34" s="1"/>
  <c r="G41" s="1"/>
  <c r="H34"/>
  <c r="H41" s="1"/>
</calcChain>
</file>

<file path=xl/sharedStrings.xml><?xml version="1.0" encoding="utf-8"?>
<sst xmlns="http://schemas.openxmlformats.org/spreadsheetml/2006/main" count="746" uniqueCount="423">
  <si>
    <t>Nr</t>
  </si>
  <si>
    <t>Emertimi</t>
  </si>
  <si>
    <t>Sasia</t>
  </si>
  <si>
    <t>Gjendje</t>
  </si>
  <si>
    <t>Shtesa</t>
  </si>
  <si>
    <t>Pakesime</t>
  </si>
  <si>
    <t>01:01:10</t>
  </si>
  <si>
    <t>31:12:10</t>
  </si>
  <si>
    <t>Paisje Informatike</t>
  </si>
  <si>
    <t>Mobilje dhe orendi zyre</t>
  </si>
  <si>
    <t xml:space="preserve">             TOTALI</t>
  </si>
  <si>
    <t>Administratori</t>
  </si>
  <si>
    <t>ASG sh.p.k.</t>
  </si>
  <si>
    <t>NIPT: K02023001W</t>
  </si>
  <si>
    <t>Mjete Transporti</t>
  </si>
  <si>
    <t>Pasqyre Nr.1</t>
  </si>
  <si>
    <t>ANEKS STATISTIKOR</t>
  </si>
  <si>
    <t>TE ARDHURAT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</si>
  <si>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</si>
  <si>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</si>
  <si>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</si>
  <si>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</si>
  <si>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</si>
  <si>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</si>
  <si>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</si>
  <si>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</si>
  <si>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</si>
  <si>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</si>
  <si>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</si>
  <si>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</si>
  <si>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</si>
  <si>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</si>
  <si>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</si>
  <si>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</si>
  <si>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</si>
  <si>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</si>
  <si>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</si>
  <si>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</si>
  <si>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</si>
  <si>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</si>
  <si>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</si>
  <si>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</si>
  <si>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</si>
  <si>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</si>
  <si>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Në /Lekë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</si>
  <si>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</si>
  <si>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</si>
  <si>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</si>
  <si>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</si>
  <si>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</si>
  <si>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</si>
  <si>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</si>
  <si>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</si>
  <si>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</si>
  <si>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</si>
  <si>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</si>
  <si>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</si>
  <si>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</si>
  <si>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</si>
  <si>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</si>
  <si>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</si>
  <si>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</si>
  <si>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</si>
  <si>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</si>
  <si>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</si>
  <si>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</si>
  <si>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</si>
  <si>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</si>
  <si>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</si>
  <si>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</si>
  <si>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</si>
  <si>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</si>
  <si>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</si>
  <si>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</si>
  <si>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</si>
  <si>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</si>
  <si>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</si>
  <si>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</si>
  <si>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</si>
  <si>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</si>
  <si>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</si>
  <si>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</si>
  <si>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</si>
  <si>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</si>
  <si>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</si>
  <si>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</si>
  <si>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</si>
  <si>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</si>
  <si>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</si>
  <si>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</si>
  <si>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</si>
  <si>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</si>
  <si>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</si>
  <si>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</si>
  <si>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</si>
  <si>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</si>
  <si>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</si>
  <si>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</si>
  <si>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</si>
  <si>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</si>
  <si>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</si>
  <si>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</si>
  <si>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</si>
  <si>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</si>
  <si>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</si>
  <si>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</si>
  <si>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</si>
  <si>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Tregti</t>
  </si>
  <si>
    <t>Pasqyre Nr.3</t>
  </si>
  <si>
    <t>Tregti karburanti</t>
  </si>
  <si>
    <t>Aktiviteti</t>
  </si>
  <si>
    <t>Te ardhurat nga aktiviteti</t>
  </si>
  <si>
    <t>Tregti ushqimore,pije</t>
  </si>
  <si>
    <t>Tregti cigaresh</t>
  </si>
  <si>
    <t>Tregti materiale ndertimi</t>
  </si>
  <si>
    <t>Tregti artikuj industrial</t>
  </si>
  <si>
    <t>Farmaci</t>
  </si>
  <si>
    <t>Tregti te tjera</t>
  </si>
  <si>
    <t>Eksport mallrash</t>
  </si>
  <si>
    <t>Ndertim</t>
  </si>
  <si>
    <t>I</t>
  </si>
  <si>
    <t>Totali i te ardhurave nga   tregtia</t>
  </si>
  <si>
    <t xml:space="preserve">Ndertim banese </t>
  </si>
  <si>
    <t>Ndertim pune publike</t>
  </si>
  <si>
    <t>Ndertime te tjera</t>
  </si>
  <si>
    <t>II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</si>
  <si>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</si>
  <si>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</si>
  <si>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</si>
  <si>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</si>
  <si>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</si>
  <si>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</si>
  <si>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</si>
  <si>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</si>
  <si>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</si>
  <si>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</si>
  <si>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III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</si>
  <si>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</si>
  <si>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</si>
  <si>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</si>
  <si>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</si>
  <si>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</si>
  <si>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</si>
  <si>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</si>
  <si>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</si>
  <si>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</si>
  <si>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</si>
  <si>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</si>
  <si>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</si>
  <si>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</si>
  <si>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</si>
  <si>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</si>
  <si>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</si>
  <si>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</si>
  <si>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</si>
  <si>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</si>
  <si>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</si>
  <si>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</si>
  <si>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</si>
  <si>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</si>
  <si>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Te punesuar mesatarisht per vitin 2010:</t>
  </si>
  <si>
    <t>Nr. I te punesuarve</t>
  </si>
  <si>
    <t>Me page nga 30.001 deri  ne 66.500 leke</t>
  </si>
  <si>
    <t>Me page nga 66.501 deri ne 84.100 leke</t>
  </si>
  <si>
    <t>Me page me te larte se 84.100 leke</t>
  </si>
  <si>
    <t>Totali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</si>
  <si>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</si>
  <si>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</si>
  <si>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</si>
  <si>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</si>
  <si>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</si>
  <si>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</si>
  <si>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</si>
  <si>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</si>
  <si>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</si>
  <si>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</si>
  <si>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</si>
  <si>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</si>
  <si>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</si>
  <si>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</si>
  <si>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</si>
  <si>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</si>
  <si>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</si>
  <si>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</si>
  <si>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</si>
  <si>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</si>
  <si>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</si>
  <si>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</si>
  <si>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</si>
  <si>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</si>
  <si>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</si>
  <si>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</si>
  <si>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</si>
  <si>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</si>
  <si>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</si>
  <si>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</si>
  <si>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</si>
  <si>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Politikat kontabël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</si>
  <si>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</si>
  <si>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</si>
  <si>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</si>
  <si>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</si>
  <si>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</si>
  <si>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</si>
  <si>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</si>
  <si>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</si>
  <si>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</si>
  <si>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</si>
  <si>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</si>
  <si>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Shënimet qe shpjegojnë zërat e ndryshëm të pasqyrave financiare</t>
  </si>
  <si>
    <t>AKTIVET  AFAT SHKURTERA</t>
  </si>
  <si>
    <t>Aktivet  monetare</t>
  </si>
  <si>
    <t>Banka</t>
  </si>
  <si>
    <t>Emri i Bankes</t>
  </si>
  <si>
    <t>Monedha</t>
  </si>
  <si>
    <t>Vlera ne</t>
  </si>
  <si>
    <t xml:space="preserve">Kursi </t>
  </si>
  <si>
    <t>valute</t>
  </si>
  <si>
    <t>fund vitit</t>
  </si>
  <si>
    <t>leke</t>
  </si>
  <si>
    <t>Raiffeisen Bank</t>
  </si>
  <si>
    <t>Leke</t>
  </si>
  <si>
    <t>Euro</t>
  </si>
  <si>
    <t>USD</t>
  </si>
  <si>
    <t>Arka</t>
  </si>
  <si>
    <t>E M E R T I M I</t>
  </si>
  <si>
    <t>Arka ne Leke</t>
  </si>
  <si>
    <t>Arka ne Euro</t>
  </si>
  <si>
    <t>Derivative dhe aktive te mbajtura per tregtim</t>
  </si>
  <si>
    <t>Aktive te tjera financiare afatshkurtra</t>
  </si>
  <si>
    <t>&gt;</t>
  </si>
  <si>
    <t>Kliente per mallra,produkte e sherbime</t>
  </si>
  <si>
    <t>Debitore,Kreditore te tjere</t>
  </si>
  <si>
    <t>Tatim mbi fitimin</t>
  </si>
  <si>
    <t>Tvsh</t>
  </si>
  <si>
    <t>Te drejta e detyrime ndaj ortakeve</t>
  </si>
  <si>
    <t xml:space="preserve">Nuk ka 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</si>
  <si>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</si>
  <si>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</si>
  <si>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</si>
  <si>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</si>
  <si>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</si>
  <si>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</si>
  <si>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</si>
  <si>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</si>
  <si>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</si>
  <si>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</si>
  <si>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</si>
  <si>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AKTIVET AFATGJATA</t>
  </si>
  <si>
    <t>Investimet  financiare afatgjata</t>
  </si>
  <si>
    <t>Aktive afatgjata materiale</t>
  </si>
  <si>
    <t>Toka</t>
  </si>
  <si>
    <t>Ndertesa</t>
  </si>
  <si>
    <t>Ativet biologjike afatgjata</t>
  </si>
  <si>
    <t>Aktive afatgjata jo materiale</t>
  </si>
  <si>
    <t>Kapitali aksioner i pa paguar</t>
  </si>
  <si>
    <t>Aktive te tjera afatgjata</t>
  </si>
  <si>
    <t>PASIVET  AFATSHKURTRA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</si>
  <si>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</si>
  <si>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</si>
  <si>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</si>
  <si>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</si>
  <si>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</si>
  <si>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</si>
  <si>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</si>
  <si>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</si>
  <si>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</si>
  <si>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</si>
  <si>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</si>
  <si>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</si>
  <si>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</si>
  <si>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 tjere</t>
  </si>
  <si>
    <t>Te ardhurat e shtyra (te marra ne avance)</t>
  </si>
  <si>
    <t>Provizionet afatshkurtra</t>
  </si>
  <si>
    <t>PASIVET  AFATGJATA</t>
  </si>
  <si>
    <t>Huat  afatgjata</t>
  </si>
  <si>
    <t>Hua,bono dhe detyrime nga qeraja financiare</t>
  </si>
  <si>
    <t>Bono te konvertueshme</t>
  </si>
  <si>
    <t>Huamarje te tjera afatgjata</t>
  </si>
  <si>
    <t>Grantet dhe te ardhurat e shtyra</t>
  </si>
  <si>
    <t>Provizionet afatgjata</t>
  </si>
  <si>
    <t xml:space="preserve">KAPITALI </t>
  </si>
  <si>
    <t>Rezervat statutore</t>
  </si>
  <si>
    <t>Rezervat ligjore</t>
  </si>
  <si>
    <t>Rezervat e tjera</t>
  </si>
  <si>
    <t>Fitimet e pa shperndara</t>
  </si>
  <si>
    <t>Fitimi (Humbja) e vitit financiar</t>
  </si>
  <si>
    <t>Per Drejtimin  e Njesise  Ekonomike</t>
  </si>
  <si>
    <t>(   ________________  )</t>
  </si>
  <si>
    <t xml:space="preserve">               a) Informacione mbi shoqerine </t>
  </si>
  <si>
    <t xml:space="preserve">               b) Informacion i përgjithsëm dhe politikat kontabël</t>
  </si>
  <si>
    <t xml:space="preserve">               c)Shënimet qe shpjegojnë zërat e ndryshëm të pasqyrave financiare</t>
  </si>
  <si>
    <t xml:space="preserve">               d) Shënime të tjera shpjegeuse</t>
  </si>
  <si>
    <t>ASG sh.p.k shoqeri me pergjegjesi te kufizuara e regjistruar me vendim gjykate te rrethit Tirane  numer 24158 dt 18.07.2000</t>
  </si>
  <si>
    <t xml:space="preserve">Obiekt I veprimtarise eshte dhenie automjetesh me qera, sherbim parkimi,sherbim lavazhi, sherbime turistike </t>
  </si>
  <si>
    <t>Ortak I vetem eshte Gazmend Haxhia</t>
  </si>
  <si>
    <t>Selia e shoqerise eshte ne Hotel Rogner , Tirane dhe eshte e regjistruar me Nipt K02023001W</t>
  </si>
  <si>
    <t>si metode te amortizimit  metoden e amortizimit mbi bazen e vleftes se mbetur ndersa normat e</t>
  </si>
  <si>
    <t>:</t>
  </si>
  <si>
    <t xml:space="preserve"> amortizimit jane perdorur te njellojta me ato te sistemit fiskal ne fuqi dhe konkretisht </t>
  </si>
  <si>
    <t>Emertimi dhe Forma ligjore</t>
  </si>
  <si>
    <t>NIPT -i</t>
  </si>
  <si>
    <t>K02023001W</t>
  </si>
  <si>
    <t>Adresa e Selise</t>
  </si>
  <si>
    <t>Hotel Rogner</t>
  </si>
  <si>
    <t>Data e krijimit</t>
  </si>
  <si>
    <t>Nr. i  Regjistrit  Tregetar</t>
  </si>
  <si>
    <t>Veprimtaria  Kryesore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</si>
  <si>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</si>
  <si>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</si>
  <si>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</si>
  <si>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</si>
  <si>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</si>
  <si>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</si>
  <si>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</si>
  <si>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</si>
  <si>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</si>
  <si>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</si>
  <si>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</si>
  <si>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</si>
  <si>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</si>
  <si>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 xml:space="preserve">Autmjete me qera, parking, lavazh, sherbime turistike </t>
  </si>
  <si>
    <t>Ne   Leke</t>
  </si>
  <si>
    <t>A   K   T   I   V   E   T</t>
  </si>
  <si>
    <t>Shenime</t>
  </si>
  <si>
    <t>Periudha</t>
  </si>
  <si>
    <t>Raportuese</t>
  </si>
  <si>
    <t>Para ardhese</t>
  </si>
  <si>
    <t>A K T I V E T    A F A T S H K U R T R A</t>
  </si>
  <si>
    <t>Kliente</t>
  </si>
  <si>
    <t>A K T I V E T    A F A T G J A T A</t>
  </si>
  <si>
    <t>Makineri dhe paisje</t>
  </si>
  <si>
    <t xml:space="preserve">Aktive tjera afat gjata materiale </t>
  </si>
  <si>
    <t>T O T A L I     A K T I V E V E   ( I + II )</t>
  </si>
  <si>
    <t>PASIVET  DHE  KAPITALI</t>
  </si>
  <si>
    <t>P A S I V E T      A F A T S H K U R T E R A</t>
  </si>
  <si>
    <t>Te pagushme ndaj furnitoreve</t>
  </si>
  <si>
    <t>Te pagushme ndaj punonjesve</t>
  </si>
  <si>
    <t>P A S I V E T      A F A T G J A T A</t>
  </si>
  <si>
    <t>T O T A L I      P A S I V E V E      ( I+II )</t>
  </si>
  <si>
    <t xml:space="preserve">K A P I T A L I </t>
  </si>
  <si>
    <t>TOTALI   PASIVEVE   DHE   KAPITALIT  (I+II+III)</t>
  </si>
  <si>
    <t>(  Bazuar ne klasifikimin e Shpenzimeve sipas Natyres  )</t>
  </si>
  <si>
    <t>Pershkrimi  i  Elementeve</t>
  </si>
  <si>
    <t>Shitjet neto</t>
  </si>
  <si>
    <t>Te ardhura te tjera nga veprimtaria e shfrytezimit</t>
  </si>
  <si>
    <t>Ndrysh.ne invent.prod.gatshme e prodhimit ne proces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</si>
  <si>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</si>
  <si>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</si>
  <si>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</si>
  <si>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</si>
  <si>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</si>
  <si>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</si>
  <si>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</si>
  <si>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</si>
  <si>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</si>
  <si>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</si>
  <si>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</si>
  <si>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 xml:space="preserve">Te ardh.e shpenz. financ.nga inves.te tjera financ.afatgjata </t>
  </si>
  <si>
    <t>Te ardhurat dhe shpenzimet nga interesat</t>
  </si>
  <si>
    <t>Fitimet (Humbjet) nga kursi kembimit</t>
  </si>
  <si>
    <t>Te ardhura dhe shpenzime te tjera financiare</t>
  </si>
  <si>
    <t>Totali i te Ardhurave dhe Shpenzimeve financiare</t>
  </si>
  <si>
    <t>Fitimi (humbja) para tatimit  ( 9 +/- 13 )</t>
  </si>
  <si>
    <t>Shpenzimet e tatimit mbi fitimin</t>
  </si>
  <si>
    <t>Fitimi (humbja) neto e vitit financiar  ( 14 - 15 )</t>
  </si>
  <si>
    <t>Elementet e pasqyrave te konsoliduara</t>
  </si>
  <si>
    <t>Kapitali I paguar</t>
  </si>
  <si>
    <t xml:space="preserve">Ndertime </t>
  </si>
  <si>
    <t>Banka Kombetare Tregtare</t>
  </si>
  <si>
    <t>Banka Kombetare Tregtare Kredi</t>
  </si>
  <si>
    <t>Tirana Bank</t>
  </si>
  <si>
    <t>Intesa SanPaolo Bank</t>
  </si>
  <si>
    <t>Emporiki Bank</t>
  </si>
  <si>
    <t>Alpha Bank</t>
  </si>
  <si>
    <t>Credins Bank</t>
  </si>
  <si>
    <t>ProCeredit Bank</t>
  </si>
  <si>
    <t xml:space="preserve">Leke </t>
  </si>
  <si>
    <t xml:space="preserve">Detyrim I mbartur nga viti I kaluar </t>
  </si>
  <si>
    <t>Hua nga ortaku</t>
  </si>
  <si>
    <t>Kapitali I pronarit</t>
  </si>
  <si>
    <t>Normat e amortizimit te perdorur jane konforme amortizimit fiskal dhe jane paraqitur ne tabelen e te ardhurave dhe shpenzimeve.</t>
  </si>
  <si>
    <t>Viti 2011</t>
  </si>
  <si>
    <t xml:space="preserve">Banka popullore </t>
  </si>
  <si>
    <t>Tatimi i mbetur nga viti I kaluar</t>
  </si>
  <si>
    <t>Kompania muk ka inventar duke qene se eshte nje kompani sherbimesh</t>
  </si>
  <si>
    <t>Hua afatshkurter nga bankat( mbyllen gjate vitit 2012)</t>
  </si>
  <si>
    <t>Parapagime nga kliente per muajt e fundit te kontrates</t>
  </si>
  <si>
    <t>Me page nga 10.001 deri ne 30.000 leke</t>
  </si>
  <si>
    <t>Viti   2012</t>
  </si>
  <si>
    <t>Pasqyrat    Financiare    te    Vitit   2012</t>
  </si>
  <si>
    <t>01.01.2012</t>
  </si>
  <si>
    <t>31.12.2012</t>
  </si>
  <si>
    <t>29.03.2012</t>
  </si>
  <si>
    <t>Pasqyra   e   te   Ardhurave   dhe   Shpenzimeve     2012</t>
  </si>
  <si>
    <t>Mjetet monetare ne monedhe te huaj jane rivlersuar me kursin e kembimit te bankes se Shqiperise date 31.12.2012</t>
  </si>
  <si>
    <t>Kursi I kembimit I perdorur per vleresimet e fundvitit eshte 1 Dollar = 105.85 lek dhe 1 Euro = 139.59 lek</t>
  </si>
  <si>
    <t>Raiffeisen Bank e re</t>
  </si>
  <si>
    <t>Raiffeisen Bank  POS</t>
  </si>
  <si>
    <t>Raiffeisen Banke re</t>
  </si>
  <si>
    <t>ICB</t>
  </si>
  <si>
    <t>Nr.</t>
  </si>
  <si>
    <t xml:space="preserve">Kliente te cilet kane nje detyrim ndaj kompanise tone jane Huawei, Coca Cola, Antea Cement, Eagle Mobile, Golden Eagle, </t>
  </si>
  <si>
    <t>Pergjithesisht detyrimet jane jo me te vjetra se 60 dite.</t>
  </si>
  <si>
    <t xml:space="preserve">Eshte vlera e Tvsh se makinave te mara me leasing. Edhe gjate keti viti jane bere shume kontrata te reja leasing kjo </t>
  </si>
  <si>
    <t>ka ndi kuar ne rritjen e kesaj vlere. Kjo vlere zvogelohet nga pagesat e kesteve mujore.</t>
  </si>
  <si>
    <t>Parapagime per blerje te sitemit te parkimit</t>
  </si>
  <si>
    <t xml:space="preserve">1.500.317 </t>
  </si>
  <si>
    <t xml:space="preserve">Raifeisen Bank, Albtelekom, Alita, Sterling, Royal Farma, Ogilvy, Aktor, Copriaktor, Albacall, Kuvendi, Halilaj, Sicpa, </t>
  </si>
  <si>
    <t>Perbehet nga dy zera:</t>
  </si>
  <si>
    <t>Tatimi i vitit I parapaguar</t>
  </si>
  <si>
    <t>Gjendja e tatim fitimit ne fund te vitit</t>
  </si>
  <si>
    <t>Detyrimi I vitit 2012</t>
  </si>
  <si>
    <t>Gjendje e mbartur</t>
  </si>
  <si>
    <t>Ky ze permban shpenzimet per TPL dhe Kasko qe I perkasin viti te ardhshem</t>
  </si>
  <si>
    <t>Huadhenie per shoqerine Noshi sh.p.k</t>
  </si>
  <si>
    <t>Albania Experience</t>
  </si>
  <si>
    <t>Nder ta permendim Interalbani, Noshi, Aima,Skenderi G,Sheraton, Golden Eagle, Artur Ndoi, Aldo trans, Kapa Oil,</t>
  </si>
  <si>
    <t>Me page deri ne 21.000 leke</t>
  </si>
  <si>
    <t>Viti 2012</t>
  </si>
  <si>
    <t>Aktivet Afatgjata Materiale  2012</t>
  </si>
  <si>
    <t>Amortizimi A.A.Materiale    2012</t>
  </si>
  <si>
    <t>Vlera Kontabel Neto e A.A.Materiale  2012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</si>
</sst>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L_e_k_-;\-* #,##0.00_L_e_k_-;_-* &quot;-&quot;??_L_e_k_-;_-@_-"/>
    <numFmt numFmtId="165" formatCode="_-* #,##0_L_e_k_-;\-* #,##0_L_e_k_-;_-* &quot;-&quot;??_L_e_k_-;_-@_-"/>
    <numFmt numFmtId="166" formatCode="#,##0.0"/>
    <numFmt numFmtId="167" formatCode="_(* #,##0_);_(* \(#,##0\);_(* &quot;-&quot;??_);_(@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 CE"/>
    </font>
    <font>
      <b/>
      <sz val="12"/>
      <name val="Times New Roman"/>
      <family val="1"/>
    </font>
    <font>
      <b/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0"/>
      <color indexed="10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Arial"/>
      <family val="2"/>
    </font>
    <font>
      <b/>
      <sz val="16"/>
      <name val="Arial Narrow"/>
      <family val="2"/>
    </font>
    <font>
      <b/>
      <sz val="26"/>
      <name val="Arial Narrow"/>
      <family val="2"/>
    </font>
    <font>
      <b/>
      <sz val="26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2" fillId="0" borderId="0"/>
    <xf numFmtId="0" fontId="12" fillId="0" borderId="0"/>
    <xf numFmtId="0" fontId="4" fillId="0" borderId="0"/>
    <xf numFmtId="164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45">
    <xf numFmtId="0" fontId="0" fillId="0" borderId="0" xfId="0"/>
    <xf numFmtId="0" fontId="1" fillId="0" borderId="0" xfId="1"/>
    <xf numFmtId="0" fontId="4" fillId="0" borderId="0" xfId="1" applyFont="1"/>
    <xf numFmtId="43" fontId="1" fillId="0" borderId="0" xfId="1" applyNumberFormat="1"/>
    <xf numFmtId="0" fontId="1" fillId="0" borderId="12" xfId="1" applyBorder="1"/>
    <xf numFmtId="0" fontId="3" fillId="0" borderId="0" xfId="1" applyFont="1" applyAlignment="1">
      <alignment horizontal="center"/>
    </xf>
    <xf numFmtId="0" fontId="4" fillId="0" borderId="11" xfId="1" applyFont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0" xfId="1" applyBorder="1"/>
    <xf numFmtId="0" fontId="4" fillId="0" borderId="10" xfId="1" applyFont="1" applyBorder="1" applyAlignment="1">
      <alignment vertical="center"/>
    </xf>
    <xf numFmtId="0" fontId="3" fillId="0" borderId="0" xfId="1" applyFont="1"/>
    <xf numFmtId="164" fontId="1" fillId="0" borderId="0" xfId="1" applyNumberFormat="1"/>
    <xf numFmtId="21" fontId="4" fillId="0" borderId="13" xfId="1" quotePrefix="1" applyNumberFormat="1" applyFont="1" applyBorder="1" applyAlignment="1">
      <alignment horizontal="center"/>
    </xf>
    <xf numFmtId="46" fontId="4" fillId="0" borderId="13" xfId="1" quotePrefix="1" applyNumberFormat="1" applyFont="1" applyBorder="1" applyAlignment="1">
      <alignment horizontal="center"/>
    </xf>
    <xf numFmtId="0" fontId="4" fillId="0" borderId="10" xfId="1" applyFont="1" applyBorder="1"/>
    <xf numFmtId="3" fontId="1" fillId="0" borderId="10" xfId="1" applyNumberFormat="1" applyBorder="1" applyAlignment="1">
      <alignment horizontal="center"/>
    </xf>
    <xf numFmtId="3" fontId="1" fillId="0" borderId="10" xfId="2" applyNumberFormat="1" applyBorder="1"/>
    <xf numFmtId="0" fontId="19" fillId="0" borderId="0" xfId="0" applyFont="1"/>
    <xf numFmtId="0" fontId="4" fillId="0" borderId="0" xfId="5"/>
    <xf numFmtId="0" fontId="4" fillId="0" borderId="0" xfId="5" applyBorder="1"/>
    <xf numFmtId="0" fontId="4" fillId="0" borderId="0" xfId="5" applyFont="1" applyBorder="1"/>
    <xf numFmtId="0" fontId="4" fillId="0" borderId="0" xfId="5" applyFont="1"/>
    <xf numFmtId="0" fontId="7" fillId="0" borderId="0" xfId="5" applyFont="1"/>
    <xf numFmtId="0" fontId="10" fillId="0" borderId="0" xfId="5" applyFont="1"/>
    <xf numFmtId="0" fontId="11" fillId="0" borderId="0" xfId="5" applyFont="1" applyBorder="1"/>
    <xf numFmtId="0" fontId="11" fillId="0" borderId="0" xfId="5" applyFont="1" applyBorder="1" applyAlignment="1">
      <alignment horizontal="right"/>
    </xf>
    <xf numFmtId="2" fontId="13" fillId="0" borderId="0" xfId="3" applyNumberFormat="1" applyFont="1" applyBorder="1" applyAlignment="1">
      <alignment wrapText="1"/>
    </xf>
    <xf numFmtId="0" fontId="7" fillId="0" borderId="11" xfId="3" applyFont="1" applyBorder="1" applyAlignment="1">
      <alignment horizontal="center"/>
    </xf>
    <xf numFmtId="2" fontId="14" fillId="0" borderId="5" xfId="3" applyNumberFormat="1" applyFont="1" applyBorder="1" applyAlignment="1">
      <alignment horizontal="center" wrapText="1"/>
    </xf>
    <xf numFmtId="0" fontId="15" fillId="0" borderId="15" xfId="3" applyFont="1" applyBorder="1" applyAlignment="1">
      <alignment horizontal="center" vertical="center" wrapText="1"/>
    </xf>
    <xf numFmtId="0" fontId="7" fillId="0" borderId="16" xfId="3" applyFont="1" applyBorder="1" applyAlignment="1">
      <alignment horizontal="center"/>
    </xf>
    <xf numFmtId="0" fontId="4" fillId="0" borderId="18" xfId="3" applyFont="1" applyBorder="1" applyAlignment="1">
      <alignment horizontal="center"/>
    </xf>
    <xf numFmtId="0" fontId="4" fillId="0" borderId="19" xfId="3" applyFont="1" applyBorder="1" applyAlignment="1">
      <alignment horizontal="center"/>
    </xf>
    <xf numFmtId="0" fontId="7" fillId="0" borderId="20" xfId="3" applyFont="1" applyBorder="1" applyAlignment="1">
      <alignment horizontal="center"/>
    </xf>
    <xf numFmtId="0" fontId="4" fillId="0" borderId="21" xfId="3" applyFont="1" applyBorder="1" applyAlignment="1">
      <alignment horizontal="center"/>
    </xf>
    <xf numFmtId="0" fontId="7" fillId="0" borderId="20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/>
    </xf>
    <xf numFmtId="0" fontId="11" fillId="0" borderId="10" xfId="3" applyFont="1" applyBorder="1" applyAlignment="1">
      <alignment horizontal="left" wrapText="1"/>
    </xf>
    <xf numFmtId="0" fontId="7" fillId="0" borderId="10" xfId="5" applyFont="1" applyBorder="1" applyAlignment="1">
      <alignment horizontal="left"/>
    </xf>
    <xf numFmtId="0" fontId="4" fillId="0" borderId="10" xfId="5" applyFont="1" applyBorder="1" applyAlignment="1">
      <alignment horizontal="left"/>
    </xf>
    <xf numFmtId="0" fontId="7" fillId="0" borderId="19" xfId="3" applyFont="1" applyBorder="1" applyAlignment="1">
      <alignment horizontal="center"/>
    </xf>
    <xf numFmtId="0" fontId="7" fillId="0" borderId="21" xfId="3" applyFont="1" applyBorder="1" applyAlignment="1">
      <alignment horizontal="center"/>
    </xf>
    <xf numFmtId="0" fontId="7" fillId="0" borderId="22" xfId="3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7" fillId="0" borderId="0" xfId="3" applyFont="1" applyBorder="1" applyAlignment="1">
      <alignment horizontal="left" wrapText="1"/>
    </xf>
    <xf numFmtId="0" fontId="7" fillId="0" borderId="0" xfId="3" applyFont="1" applyBorder="1" applyAlignment="1">
      <alignment horizontal="left"/>
    </xf>
    <xf numFmtId="0" fontId="4" fillId="0" borderId="0" xfId="5"/>
    <xf numFmtId="0" fontId="4" fillId="0" borderId="0" xfId="5" applyBorder="1"/>
    <xf numFmtId="0" fontId="4" fillId="0" borderId="0" xfId="5" applyFont="1" applyBorder="1"/>
    <xf numFmtId="0" fontId="4" fillId="0" borderId="0" xfId="5" applyFont="1"/>
    <xf numFmtId="0" fontId="16" fillId="0" borderId="0" xfId="5" applyFont="1"/>
    <xf numFmtId="0" fontId="7" fillId="0" borderId="0" xfId="5" applyFont="1"/>
    <xf numFmtId="165" fontId="4" fillId="0" borderId="0" xfId="6" applyNumberFormat="1" applyFont="1"/>
    <xf numFmtId="0" fontId="10" fillId="0" borderId="0" xfId="5" applyFont="1"/>
    <xf numFmtId="0" fontId="11" fillId="0" borderId="0" xfId="5" applyFont="1" applyBorder="1"/>
    <xf numFmtId="0" fontId="15" fillId="0" borderId="0" xfId="3" applyFont="1" applyBorder="1" applyAlignment="1">
      <alignment horizontal="left"/>
    </xf>
    <xf numFmtId="0" fontId="18" fillId="0" borderId="0" xfId="3" applyFont="1" applyBorder="1" applyAlignment="1">
      <alignment horizontal="left"/>
    </xf>
    <xf numFmtId="0" fontId="4" fillId="0" borderId="0" xfId="3" applyFont="1"/>
    <xf numFmtId="165" fontId="11" fillId="0" borderId="0" xfId="6" applyNumberFormat="1" applyFont="1" applyBorder="1" applyAlignment="1">
      <alignment horizontal="right"/>
    </xf>
    <xf numFmtId="165" fontId="15" fillId="0" borderId="0" xfId="6" applyNumberFormat="1" applyFont="1" applyBorder="1" applyAlignment="1">
      <alignment horizontal="left"/>
    </xf>
    <xf numFmtId="165" fontId="18" fillId="0" borderId="0" xfId="6" applyNumberFormat="1" applyFont="1" applyBorder="1" applyAlignment="1">
      <alignment horizontal="left"/>
    </xf>
    <xf numFmtId="0" fontId="4" fillId="0" borderId="0" xfId="5"/>
    <xf numFmtId="0" fontId="4" fillId="0" borderId="9" xfId="5" applyBorder="1"/>
    <xf numFmtId="0" fontId="4" fillId="0" borderId="10" xfId="5" applyBorder="1"/>
    <xf numFmtId="0" fontId="4" fillId="0" borderId="10" xfId="5" applyFill="1" applyBorder="1"/>
    <xf numFmtId="0" fontId="4" fillId="0" borderId="10" xfId="5" applyFont="1" applyBorder="1"/>
    <xf numFmtId="0" fontId="7" fillId="0" borderId="0" xfId="5" applyFont="1"/>
    <xf numFmtId="0" fontId="10" fillId="0" borderId="0" xfId="5" applyFont="1"/>
    <xf numFmtId="0" fontId="11" fillId="0" borderId="0" xfId="5" applyFont="1"/>
    <xf numFmtId="0" fontId="7" fillId="0" borderId="10" xfId="5" applyFont="1" applyBorder="1"/>
    <xf numFmtId="0" fontId="4" fillId="0" borderId="15" xfId="5" applyFont="1" applyFill="1" applyBorder="1"/>
    <xf numFmtId="0" fontId="7" fillId="0" borderId="11" xfId="5" applyFont="1" applyBorder="1"/>
    <xf numFmtId="0" fontId="4" fillId="0" borderId="11" xfId="5" applyBorder="1"/>
    <xf numFmtId="0" fontId="4" fillId="0" borderId="14" xfId="5" applyBorder="1"/>
    <xf numFmtId="0" fontId="4" fillId="0" borderId="13" xfId="5" applyBorder="1"/>
    <xf numFmtId="0" fontId="4" fillId="0" borderId="11" xfId="5" applyFont="1" applyBorder="1"/>
    <xf numFmtId="0" fontId="7" fillId="0" borderId="9" xfId="5" applyFont="1" applyBorder="1"/>
    <xf numFmtId="0" fontId="7" fillId="0" borderId="14" xfId="5" applyFont="1" applyBorder="1"/>
    <xf numFmtId="0" fontId="4" fillId="0" borderId="0" xfId="5"/>
    <xf numFmtId="0" fontId="4" fillId="0" borderId="0" xfId="5" applyBorder="1"/>
    <xf numFmtId="0" fontId="2" fillId="0" borderId="0" xfId="5" applyFont="1" applyBorder="1"/>
    <xf numFmtId="0" fontId="4" fillId="0" borderId="0" xfId="5" applyFont="1" applyBorder="1"/>
    <xf numFmtId="0" fontId="4" fillId="0" borderId="7" xfId="5" applyFont="1" applyBorder="1"/>
    <xf numFmtId="0" fontId="4" fillId="0" borderId="0" xfId="5" applyFont="1" applyBorder="1" applyAlignment="1">
      <alignment vertical="center"/>
    </xf>
    <xf numFmtId="0" fontId="4" fillId="0" borderId="0" xfId="5" applyFont="1" applyBorder="1" applyAlignment="1">
      <alignment horizontal="center"/>
    </xf>
    <xf numFmtId="0" fontId="16" fillId="0" borderId="0" xfId="5" applyFont="1" applyBorder="1"/>
    <xf numFmtId="0" fontId="4" fillId="0" borderId="0" xfId="5" applyBorder="1" applyAlignment="1"/>
    <xf numFmtId="0" fontId="7" fillId="0" borderId="0" xfId="5" applyFont="1" applyBorder="1" applyAlignment="1">
      <alignment vertical="center"/>
    </xf>
    <xf numFmtId="0" fontId="20" fillId="0" borderId="0" xfId="5" applyFont="1" applyBorder="1" applyAlignment="1">
      <alignment vertical="center"/>
    </xf>
    <xf numFmtId="0" fontId="9" fillId="0" borderId="0" xfId="5" applyFont="1" applyBorder="1" applyAlignment="1">
      <alignment horizontal="left" vertical="center"/>
    </xf>
    <xf numFmtId="0" fontId="4" fillId="0" borderId="0" xfId="5" applyFont="1" applyBorder="1" applyAlignment="1">
      <alignment horizontal="left" vertical="center"/>
    </xf>
    <xf numFmtId="0" fontId="10" fillId="0" borderId="0" xfId="5" applyFont="1" applyBorder="1" applyAlignment="1">
      <alignment vertical="center"/>
    </xf>
    <xf numFmtId="0" fontId="7" fillId="0" borderId="0" xfId="5" applyFont="1" applyBorder="1"/>
    <xf numFmtId="0" fontId="4" fillId="0" borderId="0" xfId="5" applyFill="1" applyBorder="1" applyAlignment="1"/>
    <xf numFmtId="0" fontId="7" fillId="0" borderId="0" xfId="5" applyFont="1" applyBorder="1" applyAlignment="1">
      <alignment horizontal="left" vertical="center"/>
    </xf>
    <xf numFmtId="0" fontId="10" fillId="0" borderId="0" xfId="5" applyFont="1" applyBorder="1"/>
    <xf numFmtId="0" fontId="7" fillId="0" borderId="0" xfId="5" applyFont="1" applyFill="1" applyBorder="1"/>
    <xf numFmtId="0" fontId="4" fillId="0" borderId="0" xfId="5" applyFont="1" applyBorder="1" applyAlignment="1"/>
    <xf numFmtId="164" fontId="4" fillId="0" borderId="0" xfId="6" applyFont="1" applyBorder="1"/>
    <xf numFmtId="164" fontId="4" fillId="0" borderId="0" xfId="6" applyFont="1" applyBorder="1" applyAlignment="1">
      <alignment horizontal="center"/>
    </xf>
    <xf numFmtId="0" fontId="16" fillId="0" borderId="24" xfId="5" applyFont="1" applyBorder="1"/>
    <xf numFmtId="0" fontId="16" fillId="0" borderId="0" xfId="5" applyFont="1" applyBorder="1" applyAlignment="1">
      <alignment horizontal="right"/>
    </xf>
    <xf numFmtId="0" fontId="0" fillId="0" borderId="0" xfId="0" applyBorder="1"/>
    <xf numFmtId="0" fontId="16" fillId="0" borderId="0" xfId="0" applyFont="1" applyBorder="1"/>
    <xf numFmtId="0" fontId="16" fillId="0" borderId="0" xfId="0" applyFont="1" applyBorder="1" applyAlignment="1"/>
    <xf numFmtId="0" fontId="16" fillId="0" borderId="0" xfId="0" applyFont="1" applyFill="1" applyBorder="1"/>
    <xf numFmtId="0" fontId="16" fillId="0" borderId="0" xfId="0" applyFont="1" applyBorder="1" applyAlignment="1">
      <alignment horizontal="right"/>
    </xf>
    <xf numFmtId="0" fontId="4" fillId="0" borderId="26" xfId="5" applyBorder="1"/>
    <xf numFmtId="0" fontId="4" fillId="0" borderId="27" xfId="5" applyBorder="1"/>
    <xf numFmtId="0" fontId="4" fillId="0" borderId="28" xfId="5" applyBorder="1"/>
    <xf numFmtId="0" fontId="0" fillId="0" borderId="29" xfId="0" applyBorder="1"/>
    <xf numFmtId="0" fontId="16" fillId="0" borderId="29" xfId="5" applyFont="1" applyBorder="1"/>
    <xf numFmtId="0" fontId="4" fillId="0" borderId="24" xfId="5" applyBorder="1"/>
    <xf numFmtId="0" fontId="4" fillId="0" borderId="24" xfId="5" applyFont="1" applyBorder="1"/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21" fillId="0" borderId="0" xfId="0" applyFont="1" applyBorder="1"/>
    <xf numFmtId="0" fontId="22" fillId="0" borderId="29" xfId="0" applyFont="1" applyBorder="1"/>
    <xf numFmtId="0" fontId="23" fillId="0" borderId="29" xfId="0" applyFont="1" applyBorder="1"/>
    <xf numFmtId="0" fontId="4" fillId="0" borderId="30" xfId="5" applyBorder="1"/>
    <xf numFmtId="0" fontId="4" fillId="0" borderId="31" xfId="5" applyFont="1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4" fillId="0" borderId="0" xfId="0" applyFont="1"/>
    <xf numFmtId="0" fontId="24" fillId="0" borderId="4" xfId="0" applyFont="1" applyBorder="1"/>
    <xf numFmtId="0" fontId="24" fillId="0" borderId="0" xfId="0" applyFont="1" applyBorder="1"/>
    <xf numFmtId="0" fontId="25" fillId="0" borderId="7" xfId="0" applyFont="1" applyBorder="1"/>
    <xf numFmtId="0" fontId="24" fillId="0" borderId="7" xfId="0" applyFont="1" applyBorder="1" applyAlignment="1">
      <alignment horizontal="right"/>
    </xf>
    <xf numFmtId="0" fontId="24" fillId="0" borderId="7" xfId="0" applyFont="1" applyBorder="1" applyAlignment="1">
      <alignment horizontal="center"/>
    </xf>
    <xf numFmtId="0" fontId="24" fillId="0" borderId="7" xfId="0" applyFont="1" applyBorder="1"/>
    <xf numFmtId="0" fontId="24" fillId="0" borderId="5" xfId="0" applyFont="1" applyBorder="1"/>
    <xf numFmtId="0" fontId="24" fillId="0" borderId="2" xfId="0" applyFont="1" applyBorder="1" applyAlignment="1">
      <alignment horizontal="right"/>
    </xf>
    <xf numFmtId="0" fontId="24" fillId="0" borderId="2" xfId="0" applyFont="1" applyBorder="1" applyAlignment="1">
      <alignment horizontal="center"/>
    </xf>
    <xf numFmtId="0" fontId="24" fillId="0" borderId="2" xfId="0" applyFont="1" applyBorder="1"/>
    <xf numFmtId="0" fontId="24" fillId="0" borderId="12" xfId="0" applyFont="1" applyBorder="1"/>
    <xf numFmtId="0" fontId="24" fillId="0" borderId="12" xfId="0" applyFont="1" applyBorder="1" applyAlignment="1">
      <alignment horizontal="center"/>
    </xf>
    <xf numFmtId="0" fontId="24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7" fillId="0" borderId="0" xfId="0" applyFont="1" applyBorder="1" applyAlignment="1">
      <alignment horizontal="center"/>
    </xf>
    <xf numFmtId="0" fontId="6" fillId="0" borderId="0" xfId="0" applyFont="1"/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32" fillId="0" borderId="14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3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/>
    <xf numFmtId="3" fontId="1" fillId="0" borderId="0" xfId="0" applyNumberFormat="1" applyFont="1" applyAlignment="1">
      <alignment vertical="center"/>
    </xf>
    <xf numFmtId="3" fontId="31" fillId="0" borderId="3" xfId="0" applyNumberFormat="1" applyFont="1" applyBorder="1" applyAlignment="1">
      <alignment horizontal="center" vertical="center"/>
    </xf>
    <xf numFmtId="3" fontId="31" fillId="0" borderId="8" xfId="0" applyNumberFormat="1" applyFont="1" applyBorder="1" applyAlignment="1">
      <alignment horizontal="center" vertical="center"/>
    </xf>
    <xf numFmtId="3" fontId="31" fillId="0" borderId="13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166" fontId="1" fillId="0" borderId="9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8" fillId="0" borderId="0" xfId="5" applyFont="1" applyBorder="1"/>
    <xf numFmtId="164" fontId="16" fillId="0" borderId="0" xfId="6" applyFont="1" applyBorder="1" applyAlignment="1"/>
    <xf numFmtId="3" fontId="33" fillId="0" borderId="0" xfId="0" applyNumberFormat="1" applyFont="1" applyAlignment="1">
      <alignment horizontal="right" vertical="center"/>
    </xf>
    <xf numFmtId="0" fontId="0" fillId="0" borderId="0" xfId="0" applyNumberFormat="1" applyFill="1" applyBorder="1" applyAlignment="1" applyProtection="1"/>
    <xf numFmtId="0" fontId="10" fillId="0" borderId="14" xfId="0" applyFont="1" applyBorder="1" applyAlignment="1">
      <alignment vertical="center"/>
    </xf>
    <xf numFmtId="167" fontId="1" fillId="0" borderId="0" xfId="0" applyNumberFormat="1" applyFont="1" applyAlignment="1">
      <alignment vertical="center"/>
    </xf>
    <xf numFmtId="0" fontId="1" fillId="0" borderId="10" xfId="1" applyFont="1" applyBorder="1"/>
    <xf numFmtId="3" fontId="1" fillId="0" borderId="10" xfId="1" applyNumberFormat="1" applyFont="1" applyBorder="1" applyAlignment="1">
      <alignment horizontal="center"/>
    </xf>
    <xf numFmtId="0" fontId="1" fillId="0" borderId="10" xfId="1" applyFont="1" applyBorder="1" applyAlignment="1">
      <alignment vertical="center"/>
    </xf>
    <xf numFmtId="3" fontId="1" fillId="0" borderId="10" xfId="1" applyNumberFormat="1" applyFont="1" applyBorder="1" applyAlignment="1">
      <alignment horizontal="center" vertical="center"/>
    </xf>
    <xf numFmtId="3" fontId="1" fillId="0" borderId="10" xfId="2" applyNumberFormat="1" applyFont="1" applyBorder="1" applyAlignment="1">
      <alignment vertical="center"/>
    </xf>
    <xf numFmtId="0" fontId="1" fillId="0" borderId="10" xfId="1" applyFont="1" applyBorder="1" applyAlignment="1">
      <alignment horizontal="center" vertical="center"/>
    </xf>
    <xf numFmtId="3" fontId="0" fillId="0" borderId="0" xfId="0" applyNumberFormat="1"/>
    <xf numFmtId="0" fontId="0" fillId="0" borderId="10" xfId="0" applyBorder="1"/>
    <xf numFmtId="167" fontId="1" fillId="0" borderId="10" xfId="7" applyNumberFormat="1" applyFont="1" applyBorder="1" applyAlignment="1">
      <alignment vertical="center"/>
    </xf>
    <xf numFmtId="165" fontId="4" fillId="0" borderId="10" xfId="6" applyNumberFormat="1" applyFont="1" applyBorder="1" applyAlignment="1">
      <alignment horizontal="right"/>
    </xf>
    <xf numFmtId="3" fontId="7" fillId="0" borderId="10" xfId="5" applyNumberFormat="1" applyFont="1" applyBorder="1" applyAlignment="1">
      <alignment horizontal="center"/>
    </xf>
    <xf numFmtId="0" fontId="9" fillId="0" borderId="0" xfId="5" applyFont="1" applyBorder="1" applyAlignment="1">
      <alignment horizontal="center"/>
    </xf>
    <xf numFmtId="0" fontId="1" fillId="0" borderId="10" xfId="1" applyFill="1" applyBorder="1"/>
    <xf numFmtId="0" fontId="1" fillId="0" borderId="10" xfId="1" applyFill="1" applyBorder="1" applyAlignment="1"/>
    <xf numFmtId="0" fontId="1" fillId="2" borderId="10" xfId="1" applyFill="1" applyBorder="1" applyAlignment="1"/>
    <xf numFmtId="0" fontId="1" fillId="0" borderId="10" xfId="1" applyBorder="1" applyAlignment="1">
      <alignment vertical="center"/>
    </xf>
    <xf numFmtId="0" fontId="1" fillId="0" borderId="0" xfId="5" applyFont="1" applyBorder="1" applyAlignment="1">
      <alignment vertical="center"/>
    </xf>
    <xf numFmtId="0" fontId="1" fillId="0" borderId="0" xfId="5" applyFont="1" applyBorder="1"/>
    <xf numFmtId="0" fontId="1" fillId="0" borderId="0" xfId="5" applyFont="1" applyBorder="1" applyAlignment="1">
      <alignment horizontal="left" vertical="center"/>
    </xf>
    <xf numFmtId="167" fontId="4" fillId="0" borderId="0" xfId="7" applyNumberFormat="1" applyFont="1" applyBorder="1"/>
    <xf numFmtId="0" fontId="1" fillId="0" borderId="0" xfId="5" applyFont="1" applyBorder="1" applyAlignment="1">
      <alignment horizontal="center"/>
    </xf>
    <xf numFmtId="0" fontId="1" fillId="0" borderId="0" xfId="5" applyFont="1" applyFill="1" applyBorder="1"/>
    <xf numFmtId="167" fontId="4" fillId="0" borderId="10" xfId="7" applyNumberFormat="1" applyFont="1" applyBorder="1"/>
    <xf numFmtId="0" fontId="5" fillId="0" borderId="0" xfId="5" applyFont="1" applyBorder="1" applyAlignment="1">
      <alignment vertical="center"/>
    </xf>
    <xf numFmtId="165" fontId="4" fillId="0" borderId="0" xfId="6" applyNumberFormat="1" applyFont="1" applyBorder="1" applyAlignment="1">
      <alignment horizontal="right"/>
    </xf>
    <xf numFmtId="167" fontId="4" fillId="0" borderId="0" xfId="5" applyNumberFormat="1" applyBorder="1"/>
    <xf numFmtId="0" fontId="15" fillId="0" borderId="32" xfId="3" applyFont="1" applyBorder="1" applyAlignment="1">
      <alignment horizontal="center"/>
    </xf>
    <xf numFmtId="0" fontId="15" fillId="0" borderId="33" xfId="3" applyFont="1" applyBorder="1" applyAlignment="1">
      <alignment horizontal="center"/>
    </xf>
    <xf numFmtId="0" fontId="16" fillId="0" borderId="33" xfId="3" applyFont="1" applyBorder="1" applyAlignment="1">
      <alignment horizontal="center"/>
    </xf>
    <xf numFmtId="0" fontId="16" fillId="0" borderId="33" xfId="3" applyFont="1" applyFill="1" applyBorder="1" applyAlignment="1">
      <alignment horizontal="center"/>
    </xf>
    <xf numFmtId="0" fontId="15" fillId="0" borderId="33" xfId="3" applyFont="1" applyBorder="1"/>
    <xf numFmtId="0" fontId="16" fillId="0" borderId="33" xfId="5" applyFont="1" applyBorder="1"/>
    <xf numFmtId="0" fontId="16" fillId="0" borderId="33" xfId="3" applyFont="1" applyBorder="1"/>
    <xf numFmtId="0" fontId="16" fillId="0" borderId="34" xfId="3" applyFont="1" applyBorder="1"/>
    <xf numFmtId="2" fontId="14" fillId="0" borderId="36" xfId="3" applyNumberFormat="1" applyFont="1" applyBorder="1" applyAlignment="1">
      <alignment horizontal="center" wrapText="1"/>
    </xf>
    <xf numFmtId="165" fontId="15" fillId="0" borderId="37" xfId="6" applyNumberFormat="1" applyFont="1" applyBorder="1" applyAlignment="1">
      <alignment horizontal="center" vertical="center" wrapText="1"/>
    </xf>
    <xf numFmtId="0" fontId="16" fillId="0" borderId="38" xfId="3" applyFont="1" applyBorder="1"/>
    <xf numFmtId="0" fontId="7" fillId="0" borderId="14" xfId="3" applyFont="1" applyBorder="1" applyAlignment="1">
      <alignment horizontal="left" wrapText="1"/>
    </xf>
    <xf numFmtId="0" fontId="7" fillId="0" borderId="10" xfId="3" applyFont="1" applyBorder="1" applyAlignment="1">
      <alignment horizontal="left" wrapText="1"/>
    </xf>
    <xf numFmtId="0" fontId="7" fillId="0" borderId="23" xfId="3" applyFont="1" applyBorder="1" applyAlignment="1">
      <alignment horizontal="left" wrapText="1"/>
    </xf>
    <xf numFmtId="0" fontId="4" fillId="0" borderId="14" xfId="3" applyFont="1" applyBorder="1" applyAlignment="1">
      <alignment horizontal="center" wrapText="1"/>
    </xf>
    <xf numFmtId="0" fontId="10" fillId="0" borderId="14" xfId="3" applyFont="1" applyBorder="1" applyAlignment="1">
      <alignment horizontal="left" wrapText="1"/>
    </xf>
    <xf numFmtId="0" fontId="7" fillId="0" borderId="17" xfId="3" applyFont="1" applyBorder="1" applyAlignment="1">
      <alignment horizontal="left" wrapText="1"/>
    </xf>
    <xf numFmtId="0" fontId="4" fillId="0" borderId="14" xfId="3" applyFont="1" applyBorder="1" applyAlignment="1">
      <alignment horizontal="left" wrapText="1"/>
    </xf>
    <xf numFmtId="0" fontId="31" fillId="0" borderId="13" xfId="0" applyFont="1" applyBorder="1" applyAlignment="1">
      <alignment horizontal="center" vertical="center"/>
    </xf>
    <xf numFmtId="0" fontId="3" fillId="0" borderId="0" xfId="5" applyFont="1" applyBorder="1" applyAlignment="1">
      <alignment horizontal="center"/>
    </xf>
    <xf numFmtId="0" fontId="2" fillId="0" borderId="0" xfId="5" applyFont="1" applyBorder="1" applyAlignment="1">
      <alignment horizontal="center"/>
    </xf>
    <xf numFmtId="0" fontId="4" fillId="0" borderId="0" xfId="5" applyBorder="1" applyAlignment="1">
      <alignment horizontal="center"/>
    </xf>
    <xf numFmtId="0" fontId="4" fillId="0" borderId="0" xfId="5" applyFill="1" applyBorder="1" applyAlignment="1">
      <alignment horizontal="center"/>
    </xf>
    <xf numFmtId="3" fontId="1" fillId="0" borderId="35" xfId="0" applyNumberFormat="1" applyFon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3" fontId="1" fillId="0" borderId="45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vertical="center"/>
    </xf>
    <xf numFmtId="167" fontId="1" fillId="0" borderId="10" xfId="7" applyNumberFormat="1" applyFont="1" applyBorder="1"/>
    <xf numFmtId="167" fontId="0" fillId="0" borderId="10" xfId="7" applyNumberFormat="1" applyFont="1" applyBorder="1"/>
    <xf numFmtId="0" fontId="4" fillId="0" borderId="10" xfId="3" applyFont="1" applyBorder="1" applyAlignment="1">
      <alignment horizontal="left" wrapText="1"/>
    </xf>
    <xf numFmtId="2" fontId="14" fillId="0" borderId="39" xfId="3" applyNumberFormat="1" applyFont="1" applyBorder="1" applyAlignment="1">
      <alignment horizontal="center" wrapText="1"/>
    </xf>
    <xf numFmtId="0" fontId="15" fillId="0" borderId="10" xfId="3" applyFont="1" applyBorder="1" applyAlignment="1">
      <alignment horizontal="center" vertical="center" wrapText="1"/>
    </xf>
    <xf numFmtId="0" fontId="1" fillId="0" borderId="0" xfId="5" applyFont="1" applyFill="1" applyBorder="1" applyAlignment="1"/>
    <xf numFmtId="0" fontId="1" fillId="0" borderId="13" xfId="5" applyFont="1" applyBorder="1"/>
    <xf numFmtId="0" fontId="1" fillId="0" borderId="10" xfId="5" applyFont="1" applyBorder="1"/>
    <xf numFmtId="167" fontId="36" fillId="0" borderId="10" xfId="7" applyNumberFormat="1" applyFont="1" applyBorder="1"/>
    <xf numFmtId="167" fontId="0" fillId="0" borderId="0" xfId="0" applyNumberFormat="1"/>
    <xf numFmtId="167" fontId="36" fillId="0" borderId="17" xfId="7" applyNumberFormat="1" applyFont="1" applyBorder="1"/>
    <xf numFmtId="167" fontId="36" fillId="0" borderId="23" xfId="7" applyNumberFormat="1" applyFont="1" applyBorder="1"/>
    <xf numFmtId="167" fontId="1" fillId="2" borderId="10" xfId="7" applyNumberFormat="1" applyFont="1" applyFill="1" applyBorder="1"/>
    <xf numFmtId="0" fontId="4" fillId="2" borderId="0" xfId="5" applyFill="1" applyBorder="1"/>
    <xf numFmtId="0" fontId="3" fillId="0" borderId="0" xfId="1" applyFont="1" applyBorder="1"/>
    <xf numFmtId="0" fontId="19" fillId="0" borderId="0" xfId="0" applyFont="1" applyBorder="1"/>
    <xf numFmtId="0" fontId="8" fillId="0" borderId="0" xfId="5" applyFont="1" applyBorder="1" applyAlignment="1">
      <alignment horizontal="left"/>
    </xf>
    <xf numFmtId="0" fontId="7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horizontal="center" vertical="center"/>
    </xf>
    <xf numFmtId="0" fontId="7" fillId="0" borderId="0" xfId="5" applyFont="1" applyBorder="1" applyAlignment="1">
      <alignment horizontal="center"/>
    </xf>
    <xf numFmtId="0" fontId="4" fillId="0" borderId="0" xfId="5" applyFont="1" applyBorder="1" applyAlignment="1">
      <alignment horizontal="center" vertical="center"/>
    </xf>
    <xf numFmtId="0" fontId="4" fillId="0" borderId="10" xfId="5" applyBorder="1" applyAlignment="1">
      <alignment horizontal="center"/>
    </xf>
    <xf numFmtId="167" fontId="4" fillId="0" borderId="10" xfId="7" applyNumberFormat="1" applyFont="1" applyBorder="1" applyAlignment="1">
      <alignment horizontal="center"/>
    </xf>
    <xf numFmtId="0" fontId="4" fillId="0" borderId="9" xfId="5" applyFill="1" applyBorder="1" applyAlignment="1"/>
    <xf numFmtId="0" fontId="4" fillId="0" borderId="12" xfId="5" applyFill="1" applyBorder="1" applyAlignment="1"/>
    <xf numFmtId="0" fontId="4" fillId="0" borderId="9" xfId="5" applyFill="1" applyBorder="1" applyAlignment="1">
      <alignment vertical="center"/>
    </xf>
    <xf numFmtId="0" fontId="4" fillId="0" borderId="12" xfId="5" applyFill="1" applyBorder="1" applyAlignment="1">
      <alignment vertical="center"/>
    </xf>
    <xf numFmtId="0" fontId="4" fillId="0" borderId="14" xfId="5" applyFill="1" applyBorder="1" applyAlignment="1">
      <alignment vertical="center"/>
    </xf>
    <xf numFmtId="0" fontId="7" fillId="3" borderId="10" xfId="1" applyFont="1" applyFill="1" applyBorder="1" applyAlignment="1">
      <alignment horizontal="center"/>
    </xf>
    <xf numFmtId="0" fontId="7" fillId="3" borderId="10" xfId="5" applyFont="1" applyFill="1" applyBorder="1" applyAlignment="1">
      <alignment horizontal="center"/>
    </xf>
    <xf numFmtId="0" fontId="7" fillId="3" borderId="46" xfId="5" applyFont="1" applyFill="1" applyBorder="1" applyAlignment="1">
      <alignment horizontal="left" vertical="center"/>
    </xf>
    <xf numFmtId="0" fontId="1" fillId="3" borderId="47" xfId="5" applyFont="1" applyFill="1" applyBorder="1" applyAlignment="1">
      <alignment vertical="center"/>
    </xf>
    <xf numFmtId="0" fontId="16" fillId="0" borderId="10" xfId="4" applyFont="1" applyFill="1" applyBorder="1" applyAlignment="1">
      <alignment horizontal="left" wrapText="1"/>
    </xf>
    <xf numFmtId="0" fontId="16" fillId="0" borderId="10" xfId="3" applyFont="1" applyBorder="1" applyAlignment="1">
      <alignment horizontal="left"/>
    </xf>
    <xf numFmtId="0" fontId="15" fillId="0" borderId="10" xfId="3" applyFont="1" applyBorder="1" applyAlignment="1">
      <alignment horizontal="left" wrapText="1"/>
    </xf>
    <xf numFmtId="0" fontId="16" fillId="0" borderId="10" xfId="3" applyFont="1" applyBorder="1" applyAlignment="1">
      <alignment horizontal="left" wrapText="1"/>
    </xf>
    <xf numFmtId="0" fontId="15" fillId="0" borderId="10" xfId="3" applyFont="1" applyBorder="1" applyAlignment="1">
      <alignment horizontal="left"/>
    </xf>
    <xf numFmtId="0" fontId="4" fillId="0" borderId="0" xfId="5" applyBorder="1" applyAlignment="1">
      <alignment horizontal="center"/>
    </xf>
    <xf numFmtId="3" fontId="1" fillId="0" borderId="5" xfId="0" applyNumberFormat="1" applyFont="1" applyBorder="1" applyAlignment="1">
      <alignment horizontal="center" vertical="center"/>
    </xf>
    <xf numFmtId="167" fontId="7" fillId="0" borderId="10" xfId="7" applyNumberFormat="1" applyFont="1" applyBorder="1" applyAlignment="1">
      <alignment vertical="center"/>
    </xf>
    <xf numFmtId="167" fontId="7" fillId="0" borderId="13" xfId="7" applyNumberFormat="1" applyFont="1" applyBorder="1" applyAlignment="1">
      <alignment vertical="center"/>
    </xf>
    <xf numFmtId="167" fontId="1" fillId="0" borderId="10" xfId="7" applyNumberFormat="1" applyFont="1" applyFill="1" applyBorder="1"/>
    <xf numFmtId="43" fontId="35" fillId="0" borderId="10" xfId="7" applyNumberFormat="1" applyFont="1" applyFill="1" applyBorder="1" applyAlignment="1"/>
    <xf numFmtId="167" fontId="35" fillId="0" borderId="10" xfId="7" applyNumberFormat="1" applyFont="1" applyFill="1" applyBorder="1"/>
    <xf numFmtId="43" fontId="35" fillId="0" borderId="10" xfId="7" applyNumberFormat="1" applyFont="1" applyFill="1" applyBorder="1"/>
    <xf numFmtId="167" fontId="35" fillId="0" borderId="10" xfId="7" applyNumberFormat="1" applyFont="1" applyFill="1" applyBorder="1" applyAlignment="1"/>
    <xf numFmtId="167" fontId="35" fillId="2" borderId="10" xfId="7" applyNumberFormat="1" applyFont="1" applyFill="1" applyBorder="1" applyAlignment="1"/>
    <xf numFmtId="165" fontId="7" fillId="4" borderId="10" xfId="8" applyNumberFormat="1" applyFont="1" applyFill="1" applyBorder="1" applyAlignment="1">
      <alignment vertical="center"/>
    </xf>
    <xf numFmtId="167" fontId="4" fillId="0" borderId="10" xfId="7" applyNumberFormat="1" applyFont="1" applyBorder="1" applyAlignment="1"/>
    <xf numFmtId="165" fontId="4" fillId="0" borderId="0" xfId="5" applyNumberFormat="1" applyBorder="1"/>
    <xf numFmtId="165" fontId="7" fillId="4" borderId="10" xfId="6" applyNumberFormat="1" applyFont="1" applyFill="1" applyBorder="1" applyAlignment="1">
      <alignment vertical="center"/>
    </xf>
    <xf numFmtId="0" fontId="9" fillId="0" borderId="10" xfId="5" applyFont="1" applyBorder="1" applyAlignment="1">
      <alignment horizontal="center" vertical="center"/>
    </xf>
    <xf numFmtId="0" fontId="7" fillId="0" borderId="10" xfId="5" applyFont="1" applyBorder="1" applyAlignment="1">
      <alignment horizontal="center" vertical="center"/>
    </xf>
    <xf numFmtId="0" fontId="10" fillId="0" borderId="10" xfId="5" applyFont="1" applyBorder="1" applyAlignment="1">
      <alignment vertical="center"/>
    </xf>
    <xf numFmtId="0" fontId="4" fillId="0" borderId="0" xfId="5" applyBorder="1" applyAlignment="1">
      <alignment horizontal="left"/>
    </xf>
    <xf numFmtId="0" fontId="37" fillId="0" borderId="0" xfId="5" applyFont="1" applyBorder="1"/>
    <xf numFmtId="0" fontId="38" fillId="0" borderId="0" xfId="5" applyFont="1" applyBorder="1" applyAlignment="1">
      <alignment vertical="center"/>
    </xf>
    <xf numFmtId="0" fontId="38" fillId="0" borderId="0" xfId="5" applyFont="1" applyBorder="1"/>
    <xf numFmtId="167" fontId="38" fillId="0" borderId="0" xfId="7" applyNumberFormat="1" applyFont="1" applyBorder="1"/>
    <xf numFmtId="0" fontId="38" fillId="0" borderId="0" xfId="5" applyFont="1" applyBorder="1" applyAlignment="1">
      <alignment horizontal="center"/>
    </xf>
    <xf numFmtId="0" fontId="11" fillId="0" borderId="0" xfId="5" applyFont="1" applyBorder="1" applyAlignment="1">
      <alignment vertical="center"/>
    </xf>
    <xf numFmtId="0" fontId="38" fillId="0" borderId="0" xfId="5" applyFont="1" applyBorder="1" applyAlignment="1">
      <alignment horizontal="left" vertical="center"/>
    </xf>
    <xf numFmtId="0" fontId="11" fillId="0" borderId="0" xfId="5" applyFont="1" applyBorder="1" applyAlignment="1">
      <alignment horizontal="left" vertical="center"/>
    </xf>
    <xf numFmtId="0" fontId="7" fillId="3" borderId="10" xfId="5" applyFont="1" applyFill="1" applyBorder="1"/>
    <xf numFmtId="0" fontId="4" fillId="3" borderId="10" xfId="5" applyFill="1" applyBorder="1"/>
    <xf numFmtId="0" fontId="7" fillId="3" borderId="10" xfId="5" applyFont="1" applyFill="1" applyBorder="1" applyAlignment="1">
      <alignment vertical="center"/>
    </xf>
    <xf numFmtId="0" fontId="4" fillId="2" borderId="0" xfId="5" applyFont="1" applyFill="1" applyBorder="1"/>
    <xf numFmtId="167" fontId="0" fillId="2" borderId="10" xfId="7" applyNumberFormat="1" applyFont="1" applyFill="1" applyBorder="1"/>
    <xf numFmtId="0" fontId="16" fillId="2" borderId="0" xfId="5" applyFont="1" applyFill="1" applyBorder="1"/>
    <xf numFmtId="0" fontId="1" fillId="2" borderId="0" xfId="5" applyFont="1" applyFill="1" applyBorder="1"/>
    <xf numFmtId="0" fontId="15" fillId="0" borderId="11" xfId="3" applyFont="1" applyBorder="1" applyAlignment="1">
      <alignment horizontal="center" vertical="center" wrapText="1"/>
    </xf>
    <xf numFmtId="0" fontId="15" fillId="0" borderId="10" xfId="5" applyFont="1" applyBorder="1"/>
    <xf numFmtId="0" fontId="16" fillId="0" borderId="10" xfId="5" applyFont="1" applyBorder="1"/>
    <xf numFmtId="167" fontId="36" fillId="2" borderId="10" xfId="7" applyNumberFormat="1" applyFont="1" applyFill="1" applyBorder="1"/>
    <xf numFmtId="167" fontId="0" fillId="0" borderId="10" xfId="0" applyNumberFormat="1" applyBorder="1"/>
    <xf numFmtId="167" fontId="36" fillId="0" borderId="10" xfId="0" applyNumberFormat="1" applyFont="1" applyBorder="1"/>
    <xf numFmtId="167" fontId="0" fillId="0" borderId="0" xfId="7" applyNumberFormat="1" applyFont="1"/>
    <xf numFmtId="167" fontId="1" fillId="0" borderId="0" xfId="7" applyNumberFormat="1" applyFont="1" applyAlignment="1">
      <alignment vertical="center"/>
    </xf>
    <xf numFmtId="167" fontId="1" fillId="2" borderId="10" xfId="7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1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7" fillId="0" borderId="14" xfId="3" applyFont="1" applyBorder="1" applyAlignment="1">
      <alignment horizontal="left" wrapText="1"/>
    </xf>
    <xf numFmtId="0" fontId="7" fillId="0" borderId="10" xfId="3" applyFont="1" applyBorder="1" applyAlignment="1">
      <alignment horizontal="left" wrapText="1"/>
    </xf>
    <xf numFmtId="0" fontId="7" fillId="0" borderId="12" xfId="3" applyFont="1" applyBorder="1" applyAlignment="1">
      <alignment horizontal="left" wrapText="1"/>
    </xf>
    <xf numFmtId="0" fontId="7" fillId="0" borderId="23" xfId="3" applyFont="1" applyBorder="1" applyAlignment="1">
      <alignment horizontal="left" wrapText="1"/>
    </xf>
    <xf numFmtId="0" fontId="4" fillId="0" borderId="12" xfId="3" applyFont="1" applyBorder="1" applyAlignment="1">
      <alignment horizontal="center" wrapText="1"/>
    </xf>
    <xf numFmtId="0" fontId="4" fillId="0" borderId="14" xfId="3" applyFont="1" applyBorder="1" applyAlignment="1">
      <alignment horizontal="center" wrapText="1"/>
    </xf>
    <xf numFmtId="0" fontId="10" fillId="0" borderId="14" xfId="3" applyFont="1" applyBorder="1" applyAlignment="1">
      <alignment horizontal="left" wrapText="1"/>
    </xf>
    <xf numFmtId="0" fontId="10" fillId="0" borderId="10" xfId="3" applyFont="1" applyBorder="1" applyAlignment="1">
      <alignment horizontal="left" wrapText="1"/>
    </xf>
    <xf numFmtId="2" fontId="7" fillId="0" borderId="9" xfId="3" applyNumberFormat="1" applyFont="1" applyBorder="1" applyAlignment="1">
      <alignment horizontal="center" wrapText="1"/>
    </xf>
    <xf numFmtId="2" fontId="7" fillId="0" borderId="12" xfId="3" applyNumberFormat="1" applyFont="1" applyBorder="1" applyAlignment="1">
      <alignment horizontal="center" wrapText="1"/>
    </xf>
    <xf numFmtId="2" fontId="7" fillId="0" borderId="14" xfId="3" applyNumberFormat="1" applyFont="1" applyBorder="1" applyAlignment="1">
      <alignment horizontal="center" wrapText="1"/>
    </xf>
    <xf numFmtId="2" fontId="14" fillId="0" borderId="0" xfId="3" applyNumberFormat="1" applyFont="1" applyBorder="1" applyAlignment="1">
      <alignment horizontal="center" wrapText="1"/>
    </xf>
    <xf numFmtId="2" fontId="14" fillId="0" borderId="5" xfId="3" applyNumberFormat="1" applyFont="1" applyBorder="1" applyAlignment="1">
      <alignment horizontal="center" wrapText="1"/>
    </xf>
    <xf numFmtId="0" fontId="7" fillId="0" borderId="25" xfId="3" applyFont="1" applyBorder="1" applyAlignment="1">
      <alignment horizontal="left" wrapText="1"/>
    </xf>
    <xf numFmtId="0" fontId="7" fillId="0" borderId="17" xfId="3" applyFont="1" applyBorder="1" applyAlignment="1">
      <alignment horizontal="left" wrapText="1"/>
    </xf>
    <xf numFmtId="0" fontId="4" fillId="0" borderId="12" xfId="3" applyFont="1" applyBorder="1" applyAlignment="1">
      <alignment horizontal="left" wrapText="1"/>
    </xf>
    <xf numFmtId="0" fontId="4" fillId="0" borderId="14" xfId="3" applyFont="1" applyBorder="1" applyAlignment="1">
      <alignment horizontal="left" wrapText="1"/>
    </xf>
    <xf numFmtId="0" fontId="16" fillId="0" borderId="10" xfId="3" applyFont="1" applyBorder="1" applyAlignment="1">
      <alignment horizontal="left"/>
    </xf>
    <xf numFmtId="0" fontId="17" fillId="0" borderId="10" xfId="3" applyFont="1" applyBorder="1" applyAlignment="1">
      <alignment horizontal="left"/>
    </xf>
    <xf numFmtId="0" fontId="16" fillId="0" borderId="10" xfId="4" applyFont="1" applyFill="1" applyBorder="1" applyAlignment="1">
      <alignment horizontal="left" wrapText="1"/>
    </xf>
    <xf numFmtId="0" fontId="15" fillId="0" borderId="10" xfId="3" applyFont="1" applyBorder="1" applyAlignment="1">
      <alignment horizontal="left" wrapText="1"/>
    </xf>
    <xf numFmtId="0" fontId="15" fillId="0" borderId="10" xfId="3" applyFont="1" applyBorder="1" applyAlignment="1">
      <alignment horizontal="left"/>
    </xf>
    <xf numFmtId="0" fontId="17" fillId="0" borderId="10" xfId="4" applyFont="1" applyFill="1" applyBorder="1" applyAlignment="1">
      <alignment horizontal="left" wrapText="1"/>
    </xf>
    <xf numFmtId="0" fontId="15" fillId="0" borderId="10" xfId="4" applyFont="1" applyFill="1" applyBorder="1" applyAlignment="1">
      <alignment horizontal="left" wrapText="1"/>
    </xf>
    <xf numFmtId="0" fontId="16" fillId="0" borderId="10" xfId="3" applyFont="1" applyBorder="1" applyAlignment="1">
      <alignment horizontal="left" wrapText="1"/>
    </xf>
    <xf numFmtId="2" fontId="7" fillId="0" borderId="32" xfId="3" applyNumberFormat="1" applyFont="1" applyBorder="1" applyAlignment="1">
      <alignment horizontal="center" wrapText="1"/>
    </xf>
    <xf numFmtId="2" fontId="7" fillId="0" borderId="27" xfId="3" applyNumberFormat="1" applyFont="1" applyBorder="1" applyAlignment="1">
      <alignment horizontal="center" wrapText="1"/>
    </xf>
    <xf numFmtId="2" fontId="7" fillId="0" borderId="28" xfId="3" applyNumberFormat="1" applyFont="1" applyBorder="1" applyAlignment="1">
      <alignment horizontal="center" wrapText="1"/>
    </xf>
    <xf numFmtId="0" fontId="14" fillId="0" borderId="26" xfId="3" applyFont="1" applyBorder="1" applyAlignment="1">
      <alignment horizontal="center" wrapText="1"/>
    </xf>
    <xf numFmtId="0" fontId="14" fillId="0" borderId="27" xfId="3" applyFont="1" applyBorder="1" applyAlignment="1">
      <alignment horizontal="center" wrapText="1"/>
    </xf>
    <xf numFmtId="0" fontId="14" fillId="0" borderId="35" xfId="3" applyFont="1" applyBorder="1" applyAlignment="1">
      <alignment horizontal="center" wrapText="1"/>
    </xf>
    <xf numFmtId="0" fontId="5" fillId="0" borderId="24" xfId="5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5" fillId="0" borderId="29" xfId="5" applyFont="1" applyBorder="1" applyAlignment="1">
      <alignment horizontal="center" vertical="center"/>
    </xf>
    <xf numFmtId="0" fontId="24" fillId="0" borderId="12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1" fillId="0" borderId="9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" fillId="0" borderId="10" xfId="1" applyFill="1" applyBorder="1" applyAlignment="1">
      <alignment horizontal="left"/>
    </xf>
    <xf numFmtId="0" fontId="4" fillId="0" borderId="0" xfId="5" applyFill="1" applyBorder="1" applyAlignment="1">
      <alignment horizontal="center"/>
    </xf>
    <xf numFmtId="0" fontId="1" fillId="0" borderId="9" xfId="1" applyFill="1" applyBorder="1" applyAlignment="1">
      <alignment horizontal="left"/>
    </xf>
    <xf numFmtId="0" fontId="1" fillId="0" borderId="14" xfId="1" applyFill="1" applyBorder="1" applyAlignment="1">
      <alignment horizontal="left"/>
    </xf>
    <xf numFmtId="0" fontId="7" fillId="3" borderId="10" xfId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left"/>
    </xf>
    <xf numFmtId="0" fontId="7" fillId="0" borderId="9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1" fillId="0" borderId="14" xfId="1" applyFill="1" applyBorder="1" applyAlignment="1">
      <alignment horizontal="center" vertical="center"/>
    </xf>
    <xf numFmtId="0" fontId="7" fillId="3" borderId="11" xfId="5" applyFont="1" applyFill="1" applyBorder="1" applyAlignment="1">
      <alignment horizontal="center" vertical="center"/>
    </xf>
    <xf numFmtId="0" fontId="9" fillId="3" borderId="13" xfId="5" applyFont="1" applyFill="1" applyBorder="1" applyAlignment="1">
      <alignment horizontal="center" vertical="center"/>
    </xf>
    <xf numFmtId="0" fontId="7" fillId="3" borderId="1" xfId="5" applyFont="1" applyFill="1" applyBorder="1" applyAlignment="1">
      <alignment horizontal="center" vertical="center"/>
    </xf>
    <xf numFmtId="0" fontId="7" fillId="3" borderId="2" xfId="5" applyFont="1" applyFill="1" applyBorder="1" applyAlignment="1">
      <alignment horizontal="center" vertical="center"/>
    </xf>
    <xf numFmtId="0" fontId="7" fillId="3" borderId="3" xfId="5" applyFont="1" applyFill="1" applyBorder="1" applyAlignment="1">
      <alignment horizontal="center" vertical="center"/>
    </xf>
    <xf numFmtId="0" fontId="7" fillId="3" borderId="6" xfId="5" applyFont="1" applyFill="1" applyBorder="1" applyAlignment="1">
      <alignment horizontal="center" vertical="center"/>
    </xf>
    <xf numFmtId="0" fontId="7" fillId="3" borderId="7" xfId="5" applyFont="1" applyFill="1" applyBorder="1" applyAlignment="1">
      <alignment horizontal="center" vertical="center"/>
    </xf>
    <xf numFmtId="0" fontId="7" fillId="3" borderId="8" xfId="5" applyFont="1" applyFill="1" applyBorder="1" applyAlignment="1">
      <alignment horizontal="center" vertical="center"/>
    </xf>
    <xf numFmtId="0" fontId="4" fillId="0" borderId="0" xfId="5" applyBorder="1" applyAlignment="1">
      <alignment horizontal="center"/>
    </xf>
    <xf numFmtId="0" fontId="2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1" fillId="0" borderId="9" xfId="1" applyFont="1" applyBorder="1" applyAlignment="1">
      <alignment horizontal="left"/>
    </xf>
    <xf numFmtId="0" fontId="1" fillId="0" borderId="14" xfId="1" applyFont="1" applyBorder="1" applyAlignment="1">
      <alignment horizontal="left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</cellXfs>
  <cellStyles count="9">
    <cellStyle name="Comma" xfId="7" builtinId="3"/>
    <cellStyle name="Comma 2" xfId="2"/>
    <cellStyle name="Comma 2 2" xfId="8"/>
    <cellStyle name="Comma 3" xfId="6"/>
    <cellStyle name="Normal" xfId="0" builtinId="0"/>
    <cellStyle name="Normal 2" xfId="1"/>
    <cellStyle name="Normal 3" xfId="5"/>
    <cellStyle name="Normal_asn_2009 Propozimet" xfId="3"/>
    <cellStyle name="Normal_Sheet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2"/>
  <sheetViews>
    <sheetView workbookViewId="0">
      <selection activeCell="L3" sqref="L3"/>
    </sheetView>
  </sheetViews>
  <sheetFormatPr defaultRowHeight="15"/>
  <cols>
    <col min="1" max="1" width="5.28515625" customWidth="1"/>
    <col min="2" max="2" width="23.28515625" customWidth="1"/>
    <col min="4" max="4" width="18.140625" bestFit="1" customWidth="1"/>
    <col min="5" max="5" width="15.28515625" bestFit="1" customWidth="1"/>
    <col min="6" max="6" width="11.42578125" customWidth="1"/>
    <col min="7" max="7" width="13.28515625" bestFit="1" customWidth="1"/>
    <col min="8" max="8" width="12.5703125" bestFit="1" customWidth="1"/>
    <col min="9" max="9" width="13.7109375" customWidth="1"/>
    <col min="10" max="10" width="14.28515625" bestFit="1" customWidth="1"/>
    <col min="11" max="11" width="12.5703125" bestFit="1" customWidth="1"/>
  </cols>
  <sheetData>
    <row r="2" spans="1:10" ht="15.75">
      <c r="A2" s="1"/>
      <c r="B2" s="10" t="s">
        <v>12</v>
      </c>
      <c r="C2" s="1"/>
      <c r="D2" s="1"/>
      <c r="E2" s="1"/>
      <c r="F2" s="1"/>
      <c r="G2" s="1"/>
      <c r="H2" s="1"/>
    </row>
    <row r="3" spans="1:10">
      <c r="B3" s="17" t="s">
        <v>13</v>
      </c>
    </row>
    <row r="4" spans="1:10" ht="15.75">
      <c r="A4" s="1"/>
      <c r="B4" s="335" t="s">
        <v>420</v>
      </c>
      <c r="C4" s="335"/>
      <c r="D4" s="335"/>
      <c r="E4" s="335"/>
      <c r="F4" s="335"/>
      <c r="G4" s="335"/>
      <c r="H4" s="1"/>
    </row>
    <row r="6" spans="1:10">
      <c r="A6" s="331" t="s">
        <v>0</v>
      </c>
      <c r="B6" s="333" t="s">
        <v>1</v>
      </c>
      <c r="C6" s="331" t="s">
        <v>2</v>
      </c>
      <c r="D6" s="6" t="s">
        <v>3</v>
      </c>
      <c r="E6" s="331" t="s">
        <v>4</v>
      </c>
      <c r="F6" s="331" t="s">
        <v>5</v>
      </c>
      <c r="G6" s="6" t="s">
        <v>3</v>
      </c>
      <c r="H6" s="2"/>
    </row>
    <row r="7" spans="1:10">
      <c r="A7" s="332"/>
      <c r="B7" s="334"/>
      <c r="C7" s="332"/>
      <c r="D7" s="12" t="s">
        <v>6</v>
      </c>
      <c r="E7" s="332"/>
      <c r="F7" s="332"/>
      <c r="G7" s="13" t="s">
        <v>7</v>
      </c>
      <c r="H7" s="2"/>
    </row>
    <row r="8" spans="1:10">
      <c r="A8" s="7">
        <v>1</v>
      </c>
      <c r="B8" s="4" t="s">
        <v>8</v>
      </c>
      <c r="C8" s="15"/>
      <c r="D8" s="250">
        <v>2118493</v>
      </c>
      <c r="E8" s="250"/>
      <c r="F8" s="250"/>
      <c r="G8" s="251">
        <f>D8+E8</f>
        <v>2118493</v>
      </c>
      <c r="H8" s="1"/>
    </row>
    <row r="9" spans="1:10">
      <c r="A9" s="7">
        <v>2</v>
      </c>
      <c r="B9" s="8" t="s">
        <v>9</v>
      </c>
      <c r="C9" s="15"/>
      <c r="D9" s="250">
        <v>8792181</v>
      </c>
      <c r="E9" s="250">
        <v>1515583</v>
      </c>
      <c r="F9" s="250"/>
      <c r="G9" s="251">
        <f>D9+E9</f>
        <v>10307764</v>
      </c>
      <c r="H9" s="1"/>
    </row>
    <row r="10" spans="1:10">
      <c r="A10" s="7">
        <v>3</v>
      </c>
      <c r="B10" s="14" t="s">
        <v>14</v>
      </c>
      <c r="C10" s="15"/>
      <c r="D10" s="250">
        <v>435653946</v>
      </c>
      <c r="E10" s="250">
        <v>216866441</v>
      </c>
      <c r="F10" s="250">
        <f>19656981+62974-91</f>
        <v>19719864</v>
      </c>
      <c r="G10" s="251">
        <f>D10+E10-F10</f>
        <v>632800523</v>
      </c>
      <c r="H10" s="3"/>
    </row>
    <row r="11" spans="1:10">
      <c r="A11" s="7">
        <v>4</v>
      </c>
      <c r="B11" s="197" t="s">
        <v>252</v>
      </c>
      <c r="C11" s="198"/>
      <c r="D11" s="205">
        <v>7028128</v>
      </c>
      <c r="E11" s="250"/>
      <c r="F11" s="250"/>
      <c r="G11" s="251">
        <f t="shared" ref="G11" si="0">D11+E11</f>
        <v>7028128</v>
      </c>
      <c r="H11" s="3"/>
    </row>
    <row r="12" spans="1:10">
      <c r="A12" s="9"/>
      <c r="B12" s="199" t="s">
        <v>10</v>
      </c>
      <c r="C12" s="200"/>
      <c r="D12" s="251">
        <v>453592748</v>
      </c>
      <c r="E12" s="251">
        <f>SUM(E8:E11)</f>
        <v>218382024</v>
      </c>
      <c r="F12" s="251">
        <f t="shared" ref="F12" si="1">SUM(F8:F11)</f>
        <v>19719864</v>
      </c>
      <c r="G12" s="251">
        <f>SUM(G8:G11)</f>
        <v>652254908</v>
      </c>
      <c r="J12" s="203"/>
    </row>
    <row r="14" spans="1:10">
      <c r="J14" s="326"/>
    </row>
    <row r="15" spans="1:10" ht="15.75">
      <c r="A15" s="1"/>
      <c r="B15" s="329" t="s">
        <v>421</v>
      </c>
      <c r="C15" s="330"/>
      <c r="D15" s="330"/>
      <c r="E15" s="330"/>
      <c r="F15" s="330"/>
      <c r="G15" s="330"/>
    </row>
    <row r="16" spans="1:10">
      <c r="J16" s="259"/>
    </row>
    <row r="17" spans="1:11">
      <c r="A17" s="331" t="s">
        <v>0</v>
      </c>
      <c r="B17" s="333" t="s">
        <v>1</v>
      </c>
      <c r="C17" s="331" t="s">
        <v>2</v>
      </c>
      <c r="D17" s="6" t="s">
        <v>3</v>
      </c>
      <c r="E17" s="331" t="s">
        <v>4</v>
      </c>
      <c r="F17" s="331" t="s">
        <v>5</v>
      </c>
      <c r="G17" s="6" t="s">
        <v>3</v>
      </c>
      <c r="J17" s="259"/>
    </row>
    <row r="18" spans="1:11">
      <c r="A18" s="332"/>
      <c r="B18" s="334"/>
      <c r="C18" s="332"/>
      <c r="D18" s="12" t="s">
        <v>6</v>
      </c>
      <c r="E18" s="332"/>
      <c r="F18" s="332"/>
      <c r="G18" s="13" t="s">
        <v>7</v>
      </c>
    </row>
    <row r="19" spans="1:11">
      <c r="A19" s="7">
        <v>1</v>
      </c>
      <c r="B19" s="4" t="s">
        <v>8</v>
      </c>
      <c r="C19" s="7"/>
      <c r="D19" s="16">
        <v>1189288</v>
      </c>
      <c r="E19" s="16">
        <v>241038</v>
      </c>
      <c r="F19" s="16"/>
      <c r="G19" s="16">
        <f>D19+E19-F19</f>
        <v>1430326</v>
      </c>
      <c r="I19" s="259"/>
    </row>
    <row r="20" spans="1:11">
      <c r="A20" s="7">
        <v>2</v>
      </c>
      <c r="B20" s="8" t="s">
        <v>9</v>
      </c>
      <c r="C20" s="7"/>
      <c r="D20" s="16">
        <v>3079452</v>
      </c>
      <c r="E20" s="16">
        <v>879940</v>
      </c>
      <c r="F20" s="16"/>
      <c r="G20" s="16">
        <f t="shared" ref="G20:G22" si="2">D20+E20-F20</f>
        <v>3959392</v>
      </c>
      <c r="I20" s="259"/>
    </row>
    <row r="21" spans="1:11">
      <c r="A21" s="7">
        <v>3</v>
      </c>
      <c r="B21" s="14" t="s">
        <v>14</v>
      </c>
      <c r="C21" s="7"/>
      <c r="D21" s="16">
        <v>141053876</v>
      </c>
      <c r="E21" s="16">
        <f>82090681-1124500-879940-241038</f>
        <v>79845203</v>
      </c>
      <c r="F21" s="16">
        <v>12771598</v>
      </c>
      <c r="G21" s="16">
        <f t="shared" si="2"/>
        <v>208127481</v>
      </c>
      <c r="I21" s="259"/>
    </row>
    <row r="22" spans="1:11">
      <c r="A22" s="7">
        <v>4</v>
      </c>
      <c r="B22" s="197" t="s">
        <v>368</v>
      </c>
      <c r="C22" s="7"/>
      <c r="D22" s="16">
        <v>1405625.6</v>
      </c>
      <c r="E22" s="262">
        <v>1124500</v>
      </c>
      <c r="F22" s="16"/>
      <c r="G22" s="16">
        <f t="shared" si="2"/>
        <v>2530125.6</v>
      </c>
      <c r="I22" s="259"/>
      <c r="J22" s="259"/>
    </row>
    <row r="23" spans="1:11">
      <c r="A23" s="9"/>
      <c r="B23" s="199" t="s">
        <v>10</v>
      </c>
      <c r="C23" s="202"/>
      <c r="D23" s="201">
        <v>146728241.59999999</v>
      </c>
      <c r="E23" s="201">
        <v>82090681</v>
      </c>
      <c r="F23" s="201">
        <v>12771598</v>
      </c>
      <c r="G23" s="201">
        <f>D23+E23-F23</f>
        <v>216047324.59999999</v>
      </c>
      <c r="I23" s="203"/>
      <c r="K23" s="203"/>
    </row>
    <row r="24" spans="1:11">
      <c r="J24" s="203"/>
      <c r="K24" s="259"/>
    </row>
    <row r="25" spans="1:11">
      <c r="H25" s="203"/>
    </row>
    <row r="26" spans="1:11" ht="15.75">
      <c r="A26" s="1"/>
      <c r="B26" s="329" t="s">
        <v>422</v>
      </c>
      <c r="C26" s="330"/>
      <c r="D26" s="330"/>
      <c r="E26" s="330"/>
      <c r="F26" s="330"/>
      <c r="G26" s="330"/>
      <c r="J26" s="203"/>
    </row>
    <row r="28" spans="1:11">
      <c r="A28" s="331" t="s">
        <v>0</v>
      </c>
      <c r="B28" s="333" t="s">
        <v>1</v>
      </c>
      <c r="C28" s="331" t="s">
        <v>2</v>
      </c>
      <c r="D28" s="6" t="s">
        <v>3</v>
      </c>
      <c r="E28" s="331" t="s">
        <v>4</v>
      </c>
      <c r="F28" s="331" t="s">
        <v>5</v>
      </c>
      <c r="G28" s="6" t="s">
        <v>3</v>
      </c>
    </row>
    <row r="29" spans="1:11">
      <c r="A29" s="332"/>
      <c r="B29" s="334"/>
      <c r="C29" s="332"/>
      <c r="D29" s="12" t="s">
        <v>6</v>
      </c>
      <c r="E29" s="332"/>
      <c r="F29" s="332"/>
      <c r="G29" s="13" t="s">
        <v>7</v>
      </c>
    </row>
    <row r="30" spans="1:11">
      <c r="A30" s="7">
        <v>1</v>
      </c>
      <c r="B30" s="4" t="s">
        <v>8</v>
      </c>
      <c r="C30" s="15"/>
      <c r="D30" s="16">
        <v>929205</v>
      </c>
      <c r="E30" s="16"/>
      <c r="F30" s="16">
        <f>E19</f>
        <v>241038</v>
      </c>
      <c r="G30" s="16">
        <f>G8-G19</f>
        <v>688167</v>
      </c>
      <c r="I30" s="203"/>
    </row>
    <row r="31" spans="1:11">
      <c r="A31" s="7">
        <v>2</v>
      </c>
      <c r="B31" s="8" t="s">
        <v>9</v>
      </c>
      <c r="C31" s="15"/>
      <c r="D31" s="16">
        <v>5712729</v>
      </c>
      <c r="E31" s="250">
        <v>1515583</v>
      </c>
      <c r="F31" s="250">
        <f>E20</f>
        <v>879940</v>
      </c>
      <c r="G31" s="16">
        <f>G9-G20</f>
        <v>6348372</v>
      </c>
      <c r="I31" s="203"/>
    </row>
    <row r="32" spans="1:11">
      <c r="A32" s="7">
        <v>3</v>
      </c>
      <c r="B32" s="14" t="s">
        <v>14</v>
      </c>
      <c r="C32" s="15"/>
      <c r="D32" s="16">
        <v>294600070</v>
      </c>
      <c r="E32" s="250">
        <f>216866441+F21</f>
        <v>229638039</v>
      </c>
      <c r="F32" s="250">
        <f>19656981+62974-91+E21</f>
        <v>99565067</v>
      </c>
      <c r="G32" s="16">
        <f>G10-G21</f>
        <v>424673042</v>
      </c>
      <c r="H32" s="259"/>
      <c r="I32" s="203"/>
    </row>
    <row r="33" spans="1:9">
      <c r="A33" s="7">
        <v>4</v>
      </c>
      <c r="B33" s="197" t="s">
        <v>368</v>
      </c>
      <c r="C33" s="15"/>
      <c r="D33" s="16">
        <v>5622502.4000000004</v>
      </c>
      <c r="E33" s="16"/>
      <c r="F33" s="16">
        <f>E22</f>
        <v>1124500</v>
      </c>
      <c r="G33" s="16">
        <f>G11-G22</f>
        <v>4498002.4000000004</v>
      </c>
      <c r="I33" s="203"/>
    </row>
    <row r="34" spans="1:9">
      <c r="A34" s="9"/>
      <c r="B34" s="199" t="s">
        <v>10</v>
      </c>
      <c r="C34" s="200"/>
      <c r="D34" s="201">
        <f>SUM(D30:D33)</f>
        <v>306864506.39999998</v>
      </c>
      <c r="E34" s="201">
        <f t="shared" ref="E34:F34" si="3">SUM(E30:E33)</f>
        <v>231153622</v>
      </c>
      <c r="F34" s="201">
        <f t="shared" si="3"/>
        <v>101810545</v>
      </c>
      <c r="G34" s="201">
        <f>SUM(G30:G33)</f>
        <v>436207583.39999998</v>
      </c>
      <c r="H34" s="3"/>
      <c r="I34" s="203"/>
    </row>
    <row r="35" spans="1:9">
      <c r="D35" s="203"/>
      <c r="G35" s="203"/>
    </row>
    <row r="37" spans="1:9" ht="15.75">
      <c r="A37" s="1"/>
      <c r="B37" s="1"/>
      <c r="C37" s="1"/>
      <c r="D37" s="1"/>
      <c r="E37" s="1"/>
      <c r="F37" s="5" t="s">
        <v>11</v>
      </c>
      <c r="G37" s="1"/>
      <c r="H37" s="1"/>
    </row>
    <row r="39" spans="1:9">
      <c r="A39" s="1"/>
      <c r="B39" s="1"/>
      <c r="C39" s="1"/>
      <c r="D39" s="3"/>
      <c r="E39" s="1"/>
      <c r="F39" s="1"/>
      <c r="G39" s="11"/>
      <c r="H39" s="1"/>
    </row>
    <row r="41" spans="1:9">
      <c r="A41" s="1"/>
      <c r="B41" s="1"/>
      <c r="C41" s="1"/>
      <c r="D41" s="1"/>
      <c r="E41" s="1"/>
      <c r="F41" s="1"/>
      <c r="G41" s="3"/>
      <c r="H41" s="1"/>
    </row>
    <row r="42" spans="1:9">
      <c r="A42" s="1"/>
      <c r="B42" s="1"/>
      <c r="C42" s="1"/>
      <c r="D42" s="1"/>
      <c r="E42" s="1"/>
      <c r="F42" s="1"/>
      <c r="G42" s="3"/>
      <c r="H42" s="1"/>
    </row>
  </sheetData>
  <mergeCells count="18">
    <mergeCell ref="B4:G4"/>
    <mergeCell ref="A6:A7"/>
    <mergeCell ref="B6:B7"/>
    <mergeCell ref="C6:C7"/>
    <mergeCell ref="E6:E7"/>
    <mergeCell ref="F6:F7"/>
    <mergeCell ref="B15:G15"/>
    <mergeCell ref="A17:A18"/>
    <mergeCell ref="B17:B18"/>
    <mergeCell ref="C17:C18"/>
    <mergeCell ref="E17:E18"/>
    <mergeCell ref="F17:F18"/>
    <mergeCell ref="B26:G26"/>
    <mergeCell ref="A28:A29"/>
    <mergeCell ref="B28:B29"/>
    <mergeCell ref="C28:C29"/>
    <mergeCell ref="E28:E29"/>
    <mergeCell ref="F28:F29"/>
  </mergeCells>
  <pageMargins left="0.7" right="0.7" top="0.75" bottom="0.75" header="0.3" footer="0.3"/>
  <pageSetup scale="9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2:N250"/>
  <sheetViews>
    <sheetView tabSelected="1" workbookViewId="0">
      <selection activeCell="G10" sqref="G10"/>
    </sheetView>
  </sheetViews>
  <sheetFormatPr defaultRowHeight="15"/>
  <cols>
    <col min="3" max="3" width="12.140625" customWidth="1"/>
    <col min="4" max="4" width="30.42578125" customWidth="1"/>
    <col min="5" max="5" width="13.7109375" customWidth="1"/>
    <col min="6" max="6" width="12.28515625" customWidth="1"/>
    <col min="7" max="7" width="16" bestFit="1" customWidth="1"/>
    <col min="8" max="8" width="16.85546875" customWidth="1"/>
    <col min="9" max="9" width="16" bestFit="1" customWidth="1"/>
    <col min="10" max="10" width="14.7109375" bestFit="1" customWidth="1"/>
  </cols>
  <sheetData>
    <row r="2" spans="2:11"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2:11" ht="15.75">
      <c r="B3" s="264" t="s">
        <v>12</v>
      </c>
      <c r="C3" s="96"/>
      <c r="D3" s="96"/>
      <c r="E3" s="80"/>
      <c r="F3" s="80"/>
      <c r="G3" s="80"/>
      <c r="H3" s="80"/>
      <c r="I3" s="80"/>
      <c r="J3" s="80"/>
      <c r="K3" s="80"/>
    </row>
    <row r="4" spans="2:11">
      <c r="B4" s="265" t="s">
        <v>13</v>
      </c>
      <c r="C4" s="96"/>
      <c r="D4" s="96"/>
      <c r="E4" s="80"/>
      <c r="F4" s="80"/>
      <c r="G4" s="80"/>
      <c r="H4" s="80"/>
      <c r="I4" s="80"/>
      <c r="J4" s="80"/>
      <c r="K4" s="80"/>
    </row>
    <row r="5" spans="2:11" ht="15.75">
      <c r="B5" s="80"/>
      <c r="C5" s="80"/>
      <c r="D5" s="191" t="s">
        <v>209</v>
      </c>
      <c r="E5" s="80"/>
      <c r="F5" s="80"/>
      <c r="G5" s="80"/>
      <c r="H5" s="80"/>
      <c r="I5" s="87"/>
      <c r="J5" s="80"/>
      <c r="K5" s="80"/>
    </row>
    <row r="6" spans="2:11" ht="18">
      <c r="B6" s="220"/>
      <c r="C6" s="220"/>
      <c r="D6" s="220"/>
      <c r="E6" s="220"/>
      <c r="F6" s="220"/>
      <c r="G6" s="220"/>
      <c r="H6" s="220"/>
      <c r="I6" s="220"/>
      <c r="J6" s="220"/>
      <c r="K6" s="220"/>
    </row>
    <row r="7" spans="2:11" ht="15.75">
      <c r="B7" s="266"/>
      <c r="C7" s="103"/>
      <c r="D7" s="103"/>
      <c r="E7" s="103"/>
      <c r="F7" s="103"/>
      <c r="G7" s="103"/>
      <c r="H7" s="103"/>
      <c r="I7" s="87"/>
      <c r="J7" s="80"/>
      <c r="K7" s="80"/>
    </row>
    <row r="8" spans="2:11">
      <c r="B8" s="80"/>
      <c r="C8" s="80"/>
      <c r="D8" s="80"/>
      <c r="E8" s="80"/>
      <c r="F8" s="80"/>
      <c r="G8" s="80"/>
      <c r="H8" s="87"/>
      <c r="I8" s="87"/>
      <c r="J8" s="80"/>
      <c r="K8" s="80"/>
    </row>
    <row r="9" spans="2:11">
      <c r="B9" s="267"/>
      <c r="C9" s="88" t="s">
        <v>210</v>
      </c>
      <c r="D9" s="88"/>
      <c r="E9" s="89"/>
      <c r="F9" s="80"/>
      <c r="G9" s="80"/>
      <c r="H9" s="80"/>
      <c r="I9" s="80"/>
      <c r="J9" s="80"/>
      <c r="K9" s="80"/>
    </row>
    <row r="10" spans="2:11" ht="15.75" thickBot="1">
      <c r="B10" s="267"/>
      <c r="C10" s="88"/>
      <c r="D10" s="88"/>
      <c r="E10" s="89"/>
      <c r="F10" s="80"/>
      <c r="G10" s="80"/>
      <c r="H10" s="80"/>
      <c r="I10" s="80"/>
      <c r="J10" s="80"/>
      <c r="K10" s="80"/>
    </row>
    <row r="11" spans="2:11" ht="15.75" thickBot="1">
      <c r="B11" s="268"/>
      <c r="C11" s="280" t="s">
        <v>211</v>
      </c>
      <c r="D11" s="281"/>
      <c r="E11" s="80"/>
      <c r="F11" s="80"/>
      <c r="G11" s="80"/>
      <c r="H11" s="80"/>
      <c r="I11" s="80"/>
      <c r="J11" s="80"/>
      <c r="K11" s="80"/>
    </row>
    <row r="12" spans="2:11">
      <c r="B12" s="268"/>
      <c r="C12" s="90"/>
      <c r="D12" s="84"/>
      <c r="E12" s="80"/>
      <c r="F12" s="80"/>
      <c r="G12" s="80"/>
      <c r="H12" s="80"/>
      <c r="I12" s="80"/>
      <c r="J12" s="80"/>
      <c r="K12" s="80"/>
    </row>
    <row r="13" spans="2:11" ht="15.75">
      <c r="B13" s="268"/>
      <c r="C13" s="311" t="s">
        <v>395</v>
      </c>
      <c r="D13" s="306"/>
      <c r="E13" s="307"/>
      <c r="F13" s="307"/>
      <c r="G13" s="307"/>
      <c r="H13" s="307"/>
      <c r="I13" s="214"/>
      <c r="J13" s="214"/>
      <c r="K13" s="214"/>
    </row>
    <row r="14" spans="2:11" ht="15.75">
      <c r="B14" s="268"/>
      <c r="C14" s="311" t="s">
        <v>396</v>
      </c>
      <c r="D14" s="306"/>
      <c r="E14" s="307"/>
      <c r="F14" s="307"/>
      <c r="G14" s="307"/>
      <c r="H14" s="307"/>
      <c r="I14" s="80"/>
      <c r="J14" s="80"/>
      <c r="K14" s="80"/>
    </row>
    <row r="15" spans="2:11">
      <c r="B15" s="268"/>
      <c r="C15" s="215"/>
      <c r="D15" s="84"/>
      <c r="E15" s="80"/>
      <c r="F15" s="80"/>
      <c r="G15" s="80"/>
      <c r="H15" s="80"/>
      <c r="I15" s="80"/>
      <c r="J15" s="80"/>
      <c r="K15" s="80"/>
    </row>
    <row r="16" spans="2:11">
      <c r="B16" s="268"/>
      <c r="C16" s="90" t="s">
        <v>212</v>
      </c>
      <c r="D16" s="84"/>
      <c r="E16" s="80"/>
      <c r="F16" s="80"/>
      <c r="G16" s="80"/>
      <c r="H16" s="80"/>
      <c r="I16" s="80"/>
      <c r="J16" s="80"/>
      <c r="K16" s="80"/>
    </row>
    <row r="17" spans="2:11">
      <c r="B17" s="268"/>
      <c r="C17" s="90"/>
      <c r="D17" s="84"/>
      <c r="E17" s="80"/>
      <c r="F17" s="80"/>
      <c r="G17" s="80"/>
      <c r="H17" s="80"/>
      <c r="I17" s="80"/>
      <c r="J17" s="80"/>
      <c r="K17" s="80"/>
    </row>
    <row r="18" spans="2:11">
      <c r="B18" s="421" t="s">
        <v>0</v>
      </c>
      <c r="C18" s="421" t="s">
        <v>213</v>
      </c>
      <c r="D18" s="421"/>
      <c r="E18" s="421" t="s">
        <v>214</v>
      </c>
      <c r="F18" s="278" t="s">
        <v>215</v>
      </c>
      <c r="G18" s="278" t="s">
        <v>216</v>
      </c>
      <c r="H18" s="278" t="s">
        <v>215</v>
      </c>
      <c r="I18" s="80"/>
      <c r="J18" s="80"/>
      <c r="K18" s="80"/>
    </row>
    <row r="19" spans="2:11">
      <c r="B19" s="421"/>
      <c r="C19" s="421"/>
      <c r="D19" s="421"/>
      <c r="E19" s="421"/>
      <c r="F19" s="278" t="s">
        <v>217</v>
      </c>
      <c r="G19" s="278" t="s">
        <v>218</v>
      </c>
      <c r="H19" s="278" t="s">
        <v>219</v>
      </c>
      <c r="I19" s="80"/>
      <c r="J19" s="80"/>
      <c r="K19" s="80"/>
    </row>
    <row r="20" spans="2:11">
      <c r="B20" s="209">
        <v>1</v>
      </c>
      <c r="C20" s="417" t="s">
        <v>369</v>
      </c>
      <c r="D20" s="417"/>
      <c r="E20" s="210" t="s">
        <v>221</v>
      </c>
      <c r="F20" s="291">
        <v>2626802</v>
      </c>
      <c r="G20" s="292">
        <v>1</v>
      </c>
      <c r="H20" s="291">
        <f>F20*G20</f>
        <v>2626802</v>
      </c>
      <c r="I20" s="80"/>
      <c r="J20" s="80"/>
      <c r="K20" s="80"/>
    </row>
    <row r="21" spans="2:11">
      <c r="B21" s="209">
        <v>2</v>
      </c>
      <c r="C21" s="417" t="s">
        <v>369</v>
      </c>
      <c r="D21" s="417"/>
      <c r="E21" s="210" t="s">
        <v>222</v>
      </c>
      <c r="F21" s="293">
        <v>982.16899999999998</v>
      </c>
      <c r="G21" s="294">
        <v>139.59</v>
      </c>
      <c r="H21" s="291">
        <f>F21*G21</f>
        <v>137100.97070999999</v>
      </c>
      <c r="I21" s="80"/>
      <c r="J21" s="80"/>
      <c r="K21" s="80"/>
    </row>
    <row r="22" spans="2:11">
      <c r="B22" s="209">
        <v>3</v>
      </c>
      <c r="C22" s="417" t="s">
        <v>370</v>
      </c>
      <c r="D22" s="417"/>
      <c r="E22" s="210" t="s">
        <v>222</v>
      </c>
      <c r="F22" s="293">
        <v>557.48</v>
      </c>
      <c r="G22" s="294">
        <v>139.59</v>
      </c>
      <c r="H22" s="291">
        <f t="shared" ref="H22:H43" si="0">F22*G22</f>
        <v>77818.633200000011</v>
      </c>
      <c r="I22" s="80"/>
      <c r="J22" s="80"/>
      <c r="K22" s="80"/>
    </row>
    <row r="23" spans="2:11">
      <c r="B23" s="209">
        <v>4</v>
      </c>
      <c r="C23" s="417" t="s">
        <v>220</v>
      </c>
      <c r="D23" s="417"/>
      <c r="E23" s="210" t="s">
        <v>221</v>
      </c>
      <c r="F23" s="295">
        <v>741</v>
      </c>
      <c r="G23" s="294">
        <v>1</v>
      </c>
      <c r="H23" s="291">
        <f t="shared" si="0"/>
        <v>741</v>
      </c>
      <c r="I23" s="80"/>
      <c r="J23" s="80"/>
      <c r="K23" s="80"/>
    </row>
    <row r="24" spans="2:11">
      <c r="B24" s="209">
        <v>5</v>
      </c>
      <c r="C24" s="417" t="s">
        <v>220</v>
      </c>
      <c r="D24" s="417"/>
      <c r="E24" s="210" t="s">
        <v>222</v>
      </c>
      <c r="F24" s="293">
        <v>0</v>
      </c>
      <c r="G24" s="294">
        <v>139.59</v>
      </c>
      <c r="H24" s="291">
        <f t="shared" si="0"/>
        <v>0</v>
      </c>
      <c r="I24" s="80"/>
      <c r="J24" s="80"/>
      <c r="K24" s="80"/>
    </row>
    <row r="25" spans="2:11">
      <c r="B25" s="209">
        <v>6</v>
      </c>
      <c r="C25" s="417" t="s">
        <v>397</v>
      </c>
      <c r="D25" s="417"/>
      <c r="E25" s="210" t="s">
        <v>221</v>
      </c>
      <c r="F25" s="295">
        <v>20470</v>
      </c>
      <c r="G25" s="294">
        <v>1</v>
      </c>
      <c r="H25" s="291">
        <f t="shared" si="0"/>
        <v>20470</v>
      </c>
      <c r="I25" s="80"/>
      <c r="J25" s="80"/>
      <c r="K25" s="80"/>
    </row>
    <row r="26" spans="2:11">
      <c r="B26" s="209">
        <v>7</v>
      </c>
      <c r="C26" s="417" t="s">
        <v>398</v>
      </c>
      <c r="D26" s="417"/>
      <c r="E26" s="210" t="s">
        <v>221</v>
      </c>
      <c r="F26" s="295"/>
      <c r="G26" s="294">
        <v>1</v>
      </c>
      <c r="H26" s="291">
        <f t="shared" si="0"/>
        <v>0</v>
      </c>
      <c r="I26" s="80"/>
      <c r="J26" s="80"/>
      <c r="K26" s="80"/>
    </row>
    <row r="27" spans="2:11">
      <c r="B27" s="209">
        <v>8</v>
      </c>
      <c r="C27" s="417" t="s">
        <v>220</v>
      </c>
      <c r="D27" s="417"/>
      <c r="E27" s="210" t="s">
        <v>223</v>
      </c>
      <c r="F27" s="293">
        <v>0.14000000000000001</v>
      </c>
      <c r="G27" s="294">
        <v>105.85</v>
      </c>
      <c r="H27" s="291">
        <f t="shared" si="0"/>
        <v>14.819000000000001</v>
      </c>
      <c r="I27" s="80"/>
      <c r="J27" s="80"/>
      <c r="K27" s="80"/>
    </row>
    <row r="28" spans="2:11">
      <c r="B28" s="209">
        <v>9</v>
      </c>
      <c r="C28" s="417" t="s">
        <v>399</v>
      </c>
      <c r="D28" s="417"/>
      <c r="E28" s="210" t="s">
        <v>222</v>
      </c>
      <c r="F28" s="293">
        <v>100</v>
      </c>
      <c r="G28" s="294">
        <v>139.59</v>
      </c>
      <c r="H28" s="291">
        <f t="shared" si="0"/>
        <v>13959</v>
      </c>
      <c r="I28" s="80"/>
      <c r="J28" s="80"/>
      <c r="K28" s="80"/>
    </row>
    <row r="29" spans="2:11">
      <c r="B29" s="209">
        <v>10</v>
      </c>
      <c r="C29" s="417" t="s">
        <v>371</v>
      </c>
      <c r="D29" s="417"/>
      <c r="E29" s="210" t="s">
        <v>221</v>
      </c>
      <c r="F29" s="295">
        <v>2133</v>
      </c>
      <c r="G29" s="294">
        <v>1</v>
      </c>
      <c r="H29" s="291">
        <f t="shared" si="0"/>
        <v>2133</v>
      </c>
      <c r="I29" s="80"/>
      <c r="J29" s="80"/>
      <c r="K29" s="80"/>
    </row>
    <row r="30" spans="2:11">
      <c r="B30" s="209">
        <v>11</v>
      </c>
      <c r="C30" s="417" t="s">
        <v>371</v>
      </c>
      <c r="D30" s="417"/>
      <c r="E30" s="210" t="s">
        <v>222</v>
      </c>
      <c r="F30" s="293">
        <v>18.579999999999998</v>
      </c>
      <c r="G30" s="294">
        <v>139.59</v>
      </c>
      <c r="H30" s="291">
        <f t="shared" si="0"/>
        <v>2593.5821999999998</v>
      </c>
      <c r="I30" s="80"/>
      <c r="J30" s="80"/>
      <c r="K30" s="80"/>
    </row>
    <row r="31" spans="2:11">
      <c r="B31" s="209">
        <v>12</v>
      </c>
      <c r="C31" s="417" t="s">
        <v>372</v>
      </c>
      <c r="D31" s="417"/>
      <c r="E31" s="210" t="s">
        <v>221</v>
      </c>
      <c r="F31" s="295">
        <v>329446</v>
      </c>
      <c r="G31" s="294">
        <v>1</v>
      </c>
      <c r="H31" s="291">
        <f t="shared" si="0"/>
        <v>329446</v>
      </c>
      <c r="I31" s="80"/>
      <c r="J31" s="80"/>
      <c r="K31" s="80"/>
    </row>
    <row r="32" spans="2:11">
      <c r="B32" s="209">
        <v>13</v>
      </c>
      <c r="C32" s="417" t="s">
        <v>372</v>
      </c>
      <c r="D32" s="417"/>
      <c r="E32" s="210" t="s">
        <v>222</v>
      </c>
      <c r="F32" s="293">
        <v>1051.2349999999999</v>
      </c>
      <c r="G32" s="294">
        <v>139.59</v>
      </c>
      <c r="H32" s="291">
        <f t="shared" si="0"/>
        <v>146741.89364999998</v>
      </c>
      <c r="I32" s="80"/>
      <c r="J32" s="80"/>
      <c r="K32" s="80"/>
    </row>
    <row r="33" spans="2:11">
      <c r="B33" s="209">
        <v>14</v>
      </c>
      <c r="C33" s="417" t="s">
        <v>373</v>
      </c>
      <c r="D33" s="417"/>
      <c r="E33" s="210" t="s">
        <v>221</v>
      </c>
      <c r="F33" s="295">
        <f>29689-267</f>
        <v>29422</v>
      </c>
      <c r="G33" s="294">
        <v>1</v>
      </c>
      <c r="H33" s="291">
        <f t="shared" si="0"/>
        <v>29422</v>
      </c>
      <c r="I33" s="80"/>
      <c r="J33" s="80"/>
      <c r="K33" s="80"/>
    </row>
    <row r="34" spans="2:11">
      <c r="B34" s="209">
        <v>15</v>
      </c>
      <c r="C34" s="417" t="s">
        <v>373</v>
      </c>
      <c r="D34" s="417"/>
      <c r="E34" s="210" t="s">
        <v>222</v>
      </c>
      <c r="F34" s="293">
        <v>74.045000000000002</v>
      </c>
      <c r="G34" s="294">
        <v>139.59</v>
      </c>
      <c r="H34" s="291">
        <f t="shared" si="0"/>
        <v>10335.941550000001</v>
      </c>
      <c r="I34" s="80"/>
      <c r="J34" s="80"/>
      <c r="K34" s="80"/>
    </row>
    <row r="35" spans="2:11">
      <c r="B35" s="209">
        <v>16</v>
      </c>
      <c r="C35" s="417" t="s">
        <v>374</v>
      </c>
      <c r="D35" s="417"/>
      <c r="E35" s="210" t="s">
        <v>221</v>
      </c>
      <c r="F35" s="295">
        <v>8571</v>
      </c>
      <c r="G35" s="294">
        <v>1</v>
      </c>
      <c r="H35" s="291">
        <f t="shared" si="0"/>
        <v>8571</v>
      </c>
      <c r="I35" s="80"/>
      <c r="J35" s="80"/>
      <c r="K35" s="80"/>
    </row>
    <row r="36" spans="2:11">
      <c r="B36" s="209">
        <v>17</v>
      </c>
      <c r="C36" s="417" t="s">
        <v>374</v>
      </c>
      <c r="D36" s="417"/>
      <c r="E36" s="210" t="s">
        <v>222</v>
      </c>
      <c r="F36" s="295">
        <v>52.997999999999998</v>
      </c>
      <c r="G36" s="294">
        <v>139.59</v>
      </c>
      <c r="H36" s="291">
        <f t="shared" si="0"/>
        <v>7397.99082</v>
      </c>
      <c r="I36" s="80"/>
      <c r="J36" s="80"/>
      <c r="K36" s="80"/>
    </row>
    <row r="37" spans="2:11">
      <c r="B37" s="209">
        <v>18</v>
      </c>
      <c r="C37" s="417" t="s">
        <v>375</v>
      </c>
      <c r="D37" s="417"/>
      <c r="E37" s="210" t="s">
        <v>221</v>
      </c>
      <c r="F37" s="295">
        <v>0</v>
      </c>
      <c r="G37" s="294">
        <v>1</v>
      </c>
      <c r="H37" s="291">
        <f t="shared" si="0"/>
        <v>0</v>
      </c>
      <c r="I37" s="80"/>
      <c r="J37" s="80"/>
      <c r="K37" s="80"/>
    </row>
    <row r="38" spans="2:11">
      <c r="B38" s="209">
        <v>19</v>
      </c>
      <c r="C38" s="417" t="s">
        <v>375</v>
      </c>
      <c r="D38" s="417"/>
      <c r="E38" s="210" t="s">
        <v>222</v>
      </c>
      <c r="F38" s="293">
        <v>190.59</v>
      </c>
      <c r="G38" s="294">
        <v>139.59</v>
      </c>
      <c r="H38" s="291">
        <f t="shared" si="0"/>
        <v>26604.4581</v>
      </c>
      <c r="I38" s="80"/>
      <c r="J38" s="80"/>
      <c r="K38" s="80"/>
    </row>
    <row r="39" spans="2:11">
      <c r="B39" s="209">
        <v>20</v>
      </c>
      <c r="C39" s="417" t="s">
        <v>383</v>
      </c>
      <c r="D39" s="417"/>
      <c r="E39" s="210" t="s">
        <v>222</v>
      </c>
      <c r="F39" s="293">
        <v>0.85899999999999999</v>
      </c>
      <c r="G39" s="294">
        <v>139.59</v>
      </c>
      <c r="H39" s="291">
        <f t="shared" si="0"/>
        <v>119.90781</v>
      </c>
      <c r="I39" s="80"/>
      <c r="J39" s="80"/>
      <c r="K39" s="80"/>
    </row>
    <row r="40" spans="2:11">
      <c r="B40" s="209">
        <v>21</v>
      </c>
      <c r="C40" s="417" t="s">
        <v>383</v>
      </c>
      <c r="D40" s="417"/>
      <c r="E40" s="210" t="s">
        <v>221</v>
      </c>
      <c r="F40" s="293">
        <v>2971</v>
      </c>
      <c r="G40" s="294">
        <v>1</v>
      </c>
      <c r="H40" s="291">
        <f t="shared" si="0"/>
        <v>2971</v>
      </c>
      <c r="I40" s="80"/>
      <c r="J40" s="80"/>
      <c r="K40" s="80"/>
    </row>
    <row r="41" spans="2:11">
      <c r="B41" s="209">
        <v>22</v>
      </c>
      <c r="C41" s="419" t="s">
        <v>400</v>
      </c>
      <c r="D41" s="420"/>
      <c r="E41" s="210" t="s">
        <v>221</v>
      </c>
      <c r="F41" s="293"/>
      <c r="G41" s="294">
        <v>1</v>
      </c>
      <c r="H41" s="291">
        <f t="shared" si="0"/>
        <v>0</v>
      </c>
      <c r="I41" s="80"/>
      <c r="J41" s="80"/>
      <c r="K41" s="80"/>
    </row>
    <row r="42" spans="2:11">
      <c r="B42" s="209">
        <v>23</v>
      </c>
      <c r="C42" s="422" t="s">
        <v>376</v>
      </c>
      <c r="D42" s="422"/>
      <c r="E42" s="211" t="s">
        <v>222</v>
      </c>
      <c r="F42" s="296">
        <v>17.5</v>
      </c>
      <c r="G42" s="294">
        <v>139.59</v>
      </c>
      <c r="H42" s="291">
        <f t="shared" si="0"/>
        <v>2442.8250000000003</v>
      </c>
      <c r="I42" s="80"/>
      <c r="J42" s="80"/>
      <c r="K42" s="80"/>
    </row>
    <row r="43" spans="2:11">
      <c r="B43" s="209">
        <v>24</v>
      </c>
      <c r="C43" s="422" t="s">
        <v>376</v>
      </c>
      <c r="D43" s="422"/>
      <c r="E43" s="211" t="s">
        <v>221</v>
      </c>
      <c r="F43" s="296">
        <v>1760</v>
      </c>
      <c r="G43" s="294">
        <v>1</v>
      </c>
      <c r="H43" s="291">
        <f t="shared" si="0"/>
        <v>1760</v>
      </c>
      <c r="I43" s="80"/>
      <c r="J43" s="80"/>
      <c r="K43" s="80"/>
    </row>
    <row r="44" spans="2:11">
      <c r="B44" s="212"/>
      <c r="C44" s="423" t="s">
        <v>165</v>
      </c>
      <c r="D44" s="424"/>
      <c r="E44" s="425"/>
      <c r="F44" s="426"/>
      <c r="G44" s="427"/>
      <c r="H44" s="297">
        <f>SUM(H20:H43)</f>
        <v>3447446.0220400002</v>
      </c>
      <c r="I44" s="80"/>
      <c r="J44" s="80"/>
      <c r="K44" s="80"/>
    </row>
    <row r="45" spans="2:11">
      <c r="B45" s="268"/>
      <c r="C45" s="90"/>
      <c r="D45" s="84"/>
      <c r="E45" s="80"/>
      <c r="F45" s="80"/>
      <c r="G45" s="80"/>
      <c r="H45" s="80"/>
      <c r="I45" s="80"/>
      <c r="J45" s="80"/>
      <c r="K45" s="80"/>
    </row>
    <row r="46" spans="2:11">
      <c r="B46" s="268"/>
      <c r="C46" s="208" t="s">
        <v>224</v>
      </c>
      <c r="D46" s="418"/>
      <c r="E46" s="418"/>
      <c r="F46" s="87"/>
      <c r="G46" s="192"/>
      <c r="H46" s="192"/>
      <c r="I46" s="99"/>
      <c r="J46" s="80"/>
      <c r="K46" s="80"/>
    </row>
    <row r="47" spans="2:11">
      <c r="B47" s="268"/>
      <c r="D47" s="86"/>
      <c r="E47" s="86"/>
      <c r="F47" s="86"/>
      <c r="G47" s="86"/>
      <c r="H47" s="86"/>
      <c r="I47" s="86"/>
      <c r="J47" s="80"/>
      <c r="K47" s="80"/>
    </row>
    <row r="48" spans="2:11">
      <c r="B48" s="428" t="s">
        <v>401</v>
      </c>
      <c r="C48" s="430" t="s">
        <v>225</v>
      </c>
      <c r="D48" s="431"/>
      <c r="E48" s="432"/>
      <c r="F48" s="279" t="s">
        <v>215</v>
      </c>
      <c r="G48" s="279" t="s">
        <v>216</v>
      </c>
      <c r="H48" s="279" t="s">
        <v>215</v>
      </c>
      <c r="J48" s="80"/>
      <c r="K48" s="80"/>
    </row>
    <row r="49" spans="2:11">
      <c r="B49" s="429"/>
      <c r="C49" s="433"/>
      <c r="D49" s="434"/>
      <c r="E49" s="435"/>
      <c r="F49" s="279" t="s">
        <v>217</v>
      </c>
      <c r="G49" s="279" t="s">
        <v>218</v>
      </c>
      <c r="H49" s="279" t="s">
        <v>219</v>
      </c>
      <c r="J49" s="80"/>
      <c r="K49" s="80"/>
    </row>
    <row r="50" spans="2:11">
      <c r="B50" s="302">
        <v>1</v>
      </c>
      <c r="C50" s="273" t="s">
        <v>226</v>
      </c>
      <c r="D50" s="274"/>
      <c r="E50" s="274"/>
      <c r="F50" s="272">
        <f>1404024-15537</f>
        <v>1388487</v>
      </c>
      <c r="G50" s="298">
        <v>1</v>
      </c>
      <c r="H50" s="219">
        <f>F50</f>
        <v>1388487</v>
      </c>
      <c r="J50" s="80"/>
      <c r="K50" s="80"/>
    </row>
    <row r="51" spans="2:11">
      <c r="B51" s="302">
        <v>2</v>
      </c>
      <c r="C51" s="273" t="s">
        <v>227</v>
      </c>
      <c r="D51" s="274"/>
      <c r="E51" s="274"/>
      <c r="F51" s="272">
        <v>16351</v>
      </c>
      <c r="G51" s="293">
        <v>139.59</v>
      </c>
      <c r="H51" s="219">
        <f>F51*G51</f>
        <v>2282436.09</v>
      </c>
      <c r="J51" s="80"/>
      <c r="K51" s="80"/>
    </row>
    <row r="52" spans="2:11">
      <c r="B52" s="301"/>
      <c r="C52" s="275" t="s">
        <v>165</v>
      </c>
      <c r="D52" s="276"/>
      <c r="E52" s="276"/>
      <c r="F52" s="276"/>
      <c r="G52" s="277"/>
      <c r="H52" s="300">
        <f>SUM(H50:H51)</f>
        <v>3670923.09</v>
      </c>
      <c r="J52" s="80"/>
      <c r="K52" s="80"/>
    </row>
    <row r="53" spans="2:11">
      <c r="B53" s="268"/>
      <c r="C53" s="80"/>
      <c r="D53" s="80"/>
      <c r="E53" s="80"/>
      <c r="F53" s="80"/>
      <c r="G53" s="80"/>
      <c r="H53" s="80"/>
      <c r="I53" s="80"/>
      <c r="J53" s="80"/>
      <c r="K53" s="80"/>
    </row>
    <row r="54" spans="2:11">
      <c r="B54" s="268"/>
      <c r="C54" s="80"/>
      <c r="D54" s="80"/>
      <c r="E54" s="80"/>
      <c r="F54" s="80"/>
      <c r="G54" s="80"/>
      <c r="H54" s="80"/>
      <c r="I54" s="299"/>
      <c r="J54" s="80"/>
      <c r="K54" s="80"/>
    </row>
    <row r="55" spans="2:11" ht="15.75" thickBot="1">
      <c r="B55" s="268"/>
      <c r="C55" s="80"/>
      <c r="D55" s="80"/>
      <c r="E55" s="80"/>
      <c r="F55" s="80"/>
      <c r="G55" s="80"/>
      <c r="H55" s="80"/>
      <c r="I55" s="80"/>
      <c r="J55" s="80"/>
      <c r="K55" s="80"/>
    </row>
    <row r="56" spans="2:11" ht="15.75" thickBot="1">
      <c r="B56" s="268"/>
      <c r="C56" s="280" t="s">
        <v>229</v>
      </c>
      <c r="D56" s="281"/>
      <c r="E56" s="80"/>
      <c r="F56" s="80"/>
      <c r="G56" s="80"/>
      <c r="H56" s="80"/>
      <c r="I56" s="80"/>
      <c r="J56" s="80"/>
      <c r="K56" s="80"/>
    </row>
    <row r="57" spans="2:11">
      <c r="B57" s="268"/>
      <c r="C57" s="91"/>
      <c r="D57" s="84"/>
      <c r="E57" s="80"/>
      <c r="F57" s="80"/>
      <c r="G57" s="80"/>
      <c r="H57" s="80"/>
      <c r="I57" s="80"/>
      <c r="J57" s="80"/>
      <c r="K57" s="80"/>
    </row>
    <row r="58" spans="2:11">
      <c r="B58" s="268"/>
      <c r="C58" s="310" t="s">
        <v>231</v>
      </c>
      <c r="D58" s="93"/>
      <c r="E58" s="80"/>
      <c r="F58" s="80"/>
      <c r="I58" s="80"/>
      <c r="J58" s="80"/>
      <c r="K58" s="80"/>
    </row>
    <row r="59" spans="2:11">
      <c r="B59" s="268"/>
      <c r="C59" s="92"/>
      <c r="D59" s="80"/>
      <c r="E59" s="80"/>
      <c r="F59" s="80"/>
      <c r="G59" s="216"/>
      <c r="H59" s="287"/>
      <c r="I59" s="80"/>
      <c r="J59" s="80"/>
      <c r="K59" s="80"/>
    </row>
    <row r="60" spans="2:11">
      <c r="B60" s="268"/>
      <c r="C60" s="219">
        <v>31617617</v>
      </c>
      <c r="D60" s="304" t="s">
        <v>221</v>
      </c>
      <c r="E60" s="80"/>
      <c r="F60" s="80"/>
      <c r="G60" s="216"/>
      <c r="H60" s="287"/>
      <c r="I60" s="80"/>
      <c r="J60" s="80"/>
      <c r="K60" s="80"/>
    </row>
    <row r="61" spans="2:11">
      <c r="B61" s="268"/>
      <c r="C61" s="216"/>
      <c r="D61" s="304"/>
      <c r="E61" s="80"/>
      <c r="F61" s="80"/>
      <c r="G61" s="216"/>
      <c r="H61" s="287"/>
      <c r="I61" s="80"/>
      <c r="J61" s="80"/>
      <c r="K61" s="80"/>
    </row>
    <row r="62" spans="2:11" ht="15.75">
      <c r="B62" s="268"/>
      <c r="C62" s="307" t="s">
        <v>402</v>
      </c>
      <c r="D62" s="307"/>
      <c r="E62" s="307"/>
      <c r="F62" s="307"/>
      <c r="G62" s="307"/>
      <c r="H62" s="307"/>
      <c r="I62" s="305"/>
      <c r="J62" s="80"/>
      <c r="K62" s="80"/>
    </row>
    <row r="63" spans="2:11" ht="15.75">
      <c r="B63" s="268"/>
      <c r="C63" s="307" t="s">
        <v>408</v>
      </c>
      <c r="D63" s="307"/>
      <c r="E63" s="307"/>
      <c r="F63" s="307"/>
      <c r="G63" s="307"/>
      <c r="H63" s="307"/>
      <c r="I63" s="305"/>
      <c r="J63" s="80"/>
      <c r="K63" s="80"/>
    </row>
    <row r="64" spans="2:11" ht="15.75">
      <c r="B64" s="268"/>
      <c r="C64" s="307" t="s">
        <v>403</v>
      </c>
      <c r="D64" s="307"/>
      <c r="E64" s="307"/>
      <c r="F64" s="307"/>
      <c r="G64" s="307"/>
      <c r="H64" s="307"/>
      <c r="I64" s="305"/>
      <c r="J64" s="80"/>
      <c r="K64" s="80"/>
    </row>
    <row r="65" spans="2:11">
      <c r="B65" s="268"/>
      <c r="C65" s="214"/>
      <c r="D65" s="80"/>
      <c r="E65" s="80"/>
      <c r="F65" s="80"/>
      <c r="G65" s="80"/>
      <c r="H65" s="80"/>
      <c r="I65" s="80"/>
      <c r="J65" s="80"/>
      <c r="K65" s="80"/>
    </row>
    <row r="66" spans="2:11">
      <c r="B66" s="268"/>
      <c r="C66" s="310" t="s">
        <v>232</v>
      </c>
      <c r="D66" s="93"/>
      <c r="E66" s="80"/>
      <c r="F66" s="80"/>
      <c r="I66" s="99">
        <v>0</v>
      </c>
      <c r="J66" s="80"/>
      <c r="K66" s="80"/>
    </row>
    <row r="67" spans="2:11">
      <c r="B67" s="268"/>
      <c r="C67" s="92" t="s">
        <v>409</v>
      </c>
      <c r="D67" s="80"/>
      <c r="E67" s="80"/>
      <c r="F67" s="80"/>
      <c r="I67" s="99"/>
      <c r="J67" s="80"/>
      <c r="K67" s="80"/>
    </row>
    <row r="68" spans="2:11">
      <c r="B68" s="268"/>
      <c r="C68" s="92"/>
      <c r="D68" s="80"/>
      <c r="E68" s="80"/>
      <c r="F68" s="80"/>
      <c r="I68" s="99"/>
      <c r="J68" s="80"/>
      <c r="K68" s="80"/>
    </row>
    <row r="69" spans="2:11">
      <c r="B69" s="268"/>
      <c r="C69" s="219">
        <v>34928219</v>
      </c>
      <c r="D69" s="304" t="s">
        <v>221</v>
      </c>
      <c r="E69" s="80"/>
      <c r="F69" s="80"/>
      <c r="G69" s="216"/>
      <c r="H69" s="287"/>
      <c r="I69" s="99"/>
      <c r="J69" s="80"/>
      <c r="K69" s="80"/>
    </row>
    <row r="70" spans="2:11">
      <c r="B70" s="268"/>
      <c r="C70" s="216"/>
      <c r="D70" s="304"/>
      <c r="E70" s="80"/>
      <c r="F70" s="80"/>
      <c r="G70" s="216"/>
      <c r="H70" s="287"/>
      <c r="I70" s="99"/>
      <c r="J70" s="80"/>
      <c r="K70" s="80"/>
    </row>
    <row r="71" spans="2:11" ht="15.75">
      <c r="B71" s="268"/>
      <c r="C71" s="306" t="s">
        <v>404</v>
      </c>
      <c r="D71" s="307"/>
      <c r="E71" s="307"/>
      <c r="F71" s="307"/>
      <c r="G71" s="308"/>
      <c r="H71" s="309"/>
      <c r="I71" s="99"/>
      <c r="J71" s="80"/>
      <c r="K71" s="80"/>
    </row>
    <row r="72" spans="2:11" ht="15.75">
      <c r="B72" s="80"/>
      <c r="C72" s="306" t="s">
        <v>405</v>
      </c>
      <c r="D72" s="307"/>
      <c r="E72" s="307"/>
      <c r="F72" s="307"/>
      <c r="G72" s="308"/>
      <c r="H72" s="309"/>
      <c r="I72" s="99"/>
      <c r="J72" s="103"/>
      <c r="K72" s="80"/>
    </row>
    <row r="73" spans="2:11">
      <c r="B73" s="80"/>
      <c r="C73" s="92"/>
      <c r="D73" s="80"/>
      <c r="E73" s="80"/>
      <c r="F73" s="80"/>
      <c r="G73" s="216"/>
      <c r="H73" s="287"/>
      <c r="I73" s="99"/>
      <c r="J73" s="103"/>
      <c r="K73" s="80"/>
    </row>
    <row r="74" spans="2:11">
      <c r="B74" s="80"/>
      <c r="C74" s="303" t="s">
        <v>407</v>
      </c>
      <c r="D74" s="214" t="s">
        <v>221</v>
      </c>
      <c r="E74" s="80"/>
      <c r="F74" s="80"/>
      <c r="G74" s="216"/>
      <c r="H74" s="244"/>
      <c r="I74" s="99"/>
      <c r="J74" s="103"/>
      <c r="K74" s="80"/>
    </row>
    <row r="75" spans="2:11">
      <c r="B75" s="80"/>
      <c r="C75" s="92"/>
      <c r="D75" s="80"/>
      <c r="E75" s="80"/>
      <c r="F75" s="80"/>
      <c r="G75" s="216"/>
      <c r="H75" s="287"/>
      <c r="I75" s="99"/>
      <c r="J75" s="103"/>
      <c r="K75" s="80"/>
    </row>
    <row r="76" spans="2:11" ht="15.75">
      <c r="B76" s="80"/>
      <c r="C76" s="306" t="s">
        <v>406</v>
      </c>
      <c r="D76" s="307"/>
      <c r="E76" s="305"/>
      <c r="F76" s="80"/>
      <c r="G76" s="216"/>
      <c r="H76" s="244"/>
      <c r="I76" s="99"/>
      <c r="J76" s="103"/>
      <c r="K76" s="80"/>
    </row>
    <row r="77" spans="2:11" ht="15.75">
      <c r="B77" s="80"/>
      <c r="C77" s="306"/>
      <c r="D77" s="307"/>
      <c r="E77" s="305"/>
      <c r="F77" s="80"/>
      <c r="G77" s="216"/>
      <c r="H77" s="287"/>
      <c r="I77" s="99"/>
      <c r="J77" s="103"/>
      <c r="K77" s="80"/>
    </row>
    <row r="78" spans="2:11">
      <c r="B78" s="80"/>
      <c r="C78" s="310" t="s">
        <v>233</v>
      </c>
      <c r="D78" s="80"/>
      <c r="E78" s="436"/>
      <c r="F78" s="436"/>
      <c r="G78" s="80"/>
      <c r="H78" s="80"/>
      <c r="I78" s="80"/>
      <c r="J78" s="103"/>
      <c r="K78" s="80"/>
    </row>
    <row r="79" spans="2:11">
      <c r="B79" s="80"/>
      <c r="C79" s="310"/>
      <c r="D79" s="80"/>
      <c r="E79" s="287"/>
      <c r="F79" s="287"/>
      <c r="G79" s="80"/>
      <c r="H79" s="80"/>
      <c r="I79" s="80"/>
      <c r="J79" s="103"/>
      <c r="K79" s="80"/>
    </row>
    <row r="80" spans="2:11">
      <c r="B80" s="80"/>
      <c r="C80" s="80"/>
      <c r="D80" s="257" t="s">
        <v>384</v>
      </c>
      <c r="E80" s="64"/>
      <c r="F80" s="64"/>
      <c r="G80" s="219">
        <v>967095</v>
      </c>
      <c r="H80" s="271" t="s">
        <v>221</v>
      </c>
      <c r="I80" s="103"/>
      <c r="J80" s="103"/>
      <c r="K80" s="80"/>
    </row>
    <row r="81" spans="2:14">
      <c r="B81" s="80"/>
      <c r="C81" s="80"/>
      <c r="D81" s="257" t="s">
        <v>410</v>
      </c>
      <c r="E81" s="64"/>
      <c r="F81" s="64"/>
      <c r="G81" s="272">
        <v>2069612</v>
      </c>
      <c r="H81" s="271" t="s">
        <v>221</v>
      </c>
      <c r="I81" s="103"/>
      <c r="J81" s="103"/>
      <c r="K81" s="80"/>
    </row>
    <row r="82" spans="2:14">
      <c r="B82" s="80"/>
      <c r="C82" s="82"/>
      <c r="D82" s="257" t="s">
        <v>411</v>
      </c>
      <c r="E82" s="66"/>
      <c r="F82" s="66"/>
      <c r="G82" s="219">
        <f>G80+G81</f>
        <v>3036707</v>
      </c>
      <c r="H82" s="271" t="s">
        <v>221</v>
      </c>
      <c r="I82" s="103"/>
      <c r="J82" s="80"/>
      <c r="K82" s="103"/>
    </row>
    <row r="83" spans="2:14">
      <c r="B83" s="80"/>
      <c r="C83" s="82"/>
      <c r="D83" s="257" t="s">
        <v>412</v>
      </c>
      <c r="E83" s="66"/>
      <c r="F83" s="66"/>
      <c r="G83" s="219">
        <v>2385571</v>
      </c>
      <c r="H83" s="271" t="s">
        <v>221</v>
      </c>
      <c r="I83" s="103"/>
      <c r="J83" s="80"/>
      <c r="K83" s="103"/>
    </row>
    <row r="84" spans="2:14">
      <c r="B84" s="80"/>
      <c r="C84" s="82"/>
      <c r="D84" s="257" t="s">
        <v>413</v>
      </c>
      <c r="E84" s="66"/>
      <c r="F84" s="66"/>
      <c r="G84" s="219">
        <f>G82-G83</f>
        <v>651136</v>
      </c>
      <c r="H84" s="271" t="s">
        <v>221</v>
      </c>
      <c r="I84" s="99"/>
      <c r="K84" s="103"/>
    </row>
    <row r="85" spans="2:14">
      <c r="B85" s="80"/>
      <c r="C85" s="82"/>
      <c r="D85" s="214"/>
      <c r="E85" s="82"/>
      <c r="F85" s="82"/>
      <c r="G85" s="216"/>
      <c r="H85" s="287"/>
      <c r="I85" s="99"/>
      <c r="K85" s="103"/>
    </row>
    <row r="86" spans="2:14">
      <c r="B86" s="80"/>
      <c r="C86" s="310" t="s">
        <v>235</v>
      </c>
      <c r="D86" s="88"/>
      <c r="E86" s="89"/>
      <c r="F86" s="80"/>
      <c r="G86" s="80"/>
      <c r="H86" s="244" t="s">
        <v>236</v>
      </c>
      <c r="I86" s="80"/>
      <c r="K86" s="103"/>
    </row>
    <row r="87" spans="2:14">
      <c r="B87" s="80"/>
      <c r="C87" s="92"/>
      <c r="D87" s="84"/>
      <c r="E87" s="80"/>
      <c r="F87" s="80"/>
      <c r="G87" s="80"/>
      <c r="H87" s="244"/>
      <c r="I87" s="80"/>
      <c r="K87" s="103"/>
    </row>
    <row r="88" spans="2:14">
      <c r="B88" s="80"/>
      <c r="C88" s="312" t="s">
        <v>237</v>
      </c>
      <c r="D88" s="94"/>
      <c r="E88" s="87"/>
      <c r="F88" s="87"/>
      <c r="G88" s="80"/>
      <c r="H88" s="287" t="s">
        <v>236</v>
      </c>
      <c r="I88" s="80"/>
      <c r="K88" s="80"/>
    </row>
    <row r="89" spans="2:14">
      <c r="B89" s="80"/>
      <c r="C89" s="95"/>
      <c r="D89" s="94"/>
      <c r="E89" s="87"/>
      <c r="F89" s="87"/>
      <c r="G89" s="80"/>
      <c r="H89" s="287"/>
      <c r="I89" s="80"/>
      <c r="K89" s="80"/>
    </row>
    <row r="90" spans="2:14">
      <c r="B90" s="86"/>
      <c r="C90" s="255" t="s">
        <v>385</v>
      </c>
      <c r="D90" s="94"/>
      <c r="E90" s="87"/>
      <c r="F90" s="87"/>
      <c r="G90" s="80"/>
      <c r="H90" s="244"/>
      <c r="I90" s="80"/>
      <c r="K90" s="80"/>
      <c r="L90" s="79"/>
      <c r="M90" s="79"/>
      <c r="N90" s="79"/>
    </row>
    <row r="91" spans="2:14">
      <c r="B91" s="80"/>
      <c r="C91" s="92"/>
      <c r="D91" s="80"/>
      <c r="E91" s="80"/>
      <c r="F91" s="80"/>
      <c r="G91" s="80"/>
      <c r="H91" s="244" t="s">
        <v>236</v>
      </c>
      <c r="I91" s="80"/>
      <c r="J91" s="80"/>
      <c r="K91" s="80"/>
    </row>
    <row r="92" spans="2:14">
      <c r="B92" s="80"/>
      <c r="C92" s="91"/>
      <c r="D92" s="84"/>
      <c r="E92" s="80"/>
      <c r="F92" s="80"/>
      <c r="G92" s="80"/>
      <c r="H92" s="244"/>
      <c r="I92" s="80"/>
      <c r="J92" s="80"/>
      <c r="K92" s="80"/>
    </row>
    <row r="93" spans="2:14">
      <c r="B93" s="80"/>
      <c r="C93" s="95" t="s">
        <v>244</v>
      </c>
      <c r="D93" s="84"/>
      <c r="E93" s="80"/>
      <c r="F93" s="80"/>
      <c r="G93" s="80"/>
      <c r="H93" s="244" t="s">
        <v>236</v>
      </c>
      <c r="I93" s="80"/>
      <c r="J93" s="80"/>
      <c r="K93" s="80"/>
    </row>
    <row r="94" spans="2:14">
      <c r="B94" s="80"/>
      <c r="C94" s="80"/>
      <c r="D94" s="80"/>
      <c r="E94" s="80"/>
      <c r="F94" s="80"/>
      <c r="G94" s="80"/>
      <c r="H94" s="244"/>
      <c r="I94" s="80"/>
      <c r="J94" s="80"/>
      <c r="K94" s="80"/>
    </row>
    <row r="95" spans="2:14">
      <c r="B95" s="80"/>
      <c r="C95" s="95" t="s">
        <v>245</v>
      </c>
      <c r="D95" s="84"/>
      <c r="E95" s="80"/>
      <c r="F95" s="80"/>
      <c r="G95" s="80"/>
      <c r="H95" s="244" t="s">
        <v>236</v>
      </c>
      <c r="I95" s="80"/>
      <c r="J95" s="80"/>
      <c r="K95" s="80"/>
    </row>
    <row r="96" spans="2:14">
      <c r="B96" s="80"/>
      <c r="C96" s="80"/>
      <c r="D96" s="80"/>
      <c r="E96" s="80"/>
      <c r="F96" s="80"/>
      <c r="G96" s="80"/>
      <c r="H96" s="244"/>
      <c r="I96" s="80"/>
      <c r="J96" s="80"/>
      <c r="K96" s="80"/>
    </row>
    <row r="97" spans="2:11">
      <c r="B97" s="80"/>
      <c r="C97" s="95" t="s">
        <v>246</v>
      </c>
      <c r="D97" s="84"/>
      <c r="E97" s="80"/>
      <c r="F97" s="80"/>
      <c r="G97" s="80"/>
      <c r="H97" s="244"/>
      <c r="I97" s="80"/>
      <c r="J97" s="82"/>
      <c r="K97" s="80"/>
    </row>
    <row r="98" spans="2:11">
      <c r="B98" s="80"/>
      <c r="C98" s="80"/>
      <c r="D98" s="80"/>
      <c r="E98" s="80"/>
      <c r="F98" s="244"/>
      <c r="G98" s="80"/>
      <c r="H98" s="244"/>
      <c r="I98" s="80"/>
      <c r="J98" s="82"/>
      <c r="K98" s="80"/>
    </row>
    <row r="99" spans="2:11">
      <c r="B99" s="80"/>
      <c r="C99" s="84" t="s">
        <v>247</v>
      </c>
      <c r="D99" s="80"/>
      <c r="E99" s="80"/>
      <c r="F99" s="244"/>
      <c r="G99" s="221">
        <v>6005163</v>
      </c>
      <c r="H99" s="100" t="s">
        <v>221</v>
      </c>
      <c r="I99" s="103"/>
      <c r="J99" s="82"/>
      <c r="K99" s="80"/>
    </row>
    <row r="100" spans="2:11">
      <c r="B100" s="270"/>
      <c r="C100" s="214" t="s">
        <v>414</v>
      </c>
      <c r="D100" s="80"/>
      <c r="E100" s="80"/>
      <c r="F100" s="244"/>
      <c r="G100" s="80"/>
      <c r="H100" s="244"/>
      <c r="I100" s="80"/>
      <c r="J100" s="82"/>
      <c r="K100" s="82"/>
    </row>
    <row r="101" spans="2:11">
      <c r="B101" s="82"/>
      <c r="C101" s="80"/>
      <c r="D101" s="80"/>
      <c r="E101" s="80"/>
      <c r="F101" s="244"/>
      <c r="G101" s="80"/>
      <c r="H101" s="244"/>
      <c r="I101" s="80"/>
      <c r="J101" s="82"/>
      <c r="K101" s="82"/>
    </row>
    <row r="102" spans="2:11">
      <c r="B102" s="270"/>
      <c r="C102" s="313" t="s">
        <v>248</v>
      </c>
      <c r="D102" s="314"/>
      <c r="E102" s="80"/>
      <c r="F102" s="244"/>
      <c r="G102" s="80"/>
      <c r="H102" s="244"/>
      <c r="I102" s="80"/>
      <c r="J102" s="82"/>
      <c r="K102" s="82"/>
    </row>
    <row r="103" spans="2:11">
      <c r="B103" s="80"/>
      <c r="C103" s="94"/>
      <c r="D103" s="94"/>
      <c r="E103" s="80"/>
      <c r="F103" s="244"/>
      <c r="G103" s="80"/>
      <c r="H103" s="244"/>
      <c r="I103" s="80"/>
      <c r="J103" s="82"/>
      <c r="K103" s="82"/>
    </row>
    <row r="104" spans="2:11">
      <c r="B104" s="270"/>
      <c r="C104" s="97" t="s">
        <v>249</v>
      </c>
      <c r="D104" s="80"/>
      <c r="E104" s="80"/>
      <c r="F104" s="244"/>
      <c r="G104" s="216">
        <v>11312273</v>
      </c>
      <c r="H104" s="217" t="s">
        <v>221</v>
      </c>
      <c r="I104" s="80"/>
      <c r="J104" s="82"/>
      <c r="K104" s="82"/>
    </row>
    <row r="105" spans="2:11">
      <c r="B105" s="80"/>
      <c r="C105" s="218" t="s">
        <v>415</v>
      </c>
      <c r="D105" s="214"/>
      <c r="E105" s="214"/>
      <c r="F105" s="244"/>
      <c r="G105" s="216"/>
      <c r="H105" s="244"/>
      <c r="I105" s="80"/>
      <c r="J105" s="82"/>
      <c r="K105" s="82"/>
    </row>
    <row r="106" spans="2:11">
      <c r="B106" s="270"/>
      <c r="C106" s="218"/>
      <c r="D106" s="214"/>
      <c r="E106" s="214"/>
      <c r="F106" s="244"/>
      <c r="G106" s="216"/>
      <c r="H106" s="244"/>
      <c r="I106" s="80"/>
      <c r="J106" s="82"/>
      <c r="K106" s="82"/>
    </row>
    <row r="107" spans="2:11" ht="15.75">
      <c r="B107" s="1"/>
      <c r="C107" s="437" t="s">
        <v>420</v>
      </c>
      <c r="D107" s="437"/>
      <c r="E107" s="437"/>
      <c r="F107" s="437"/>
      <c r="G107" s="437"/>
      <c r="H107" s="437"/>
      <c r="I107" s="80"/>
      <c r="J107" s="82"/>
      <c r="K107" s="82"/>
    </row>
    <row r="108" spans="2:11">
      <c r="I108" s="80"/>
      <c r="J108" s="82"/>
      <c r="K108" s="82"/>
    </row>
    <row r="109" spans="2:11">
      <c r="B109" s="331" t="s">
        <v>0</v>
      </c>
      <c r="C109" s="441" t="s">
        <v>1</v>
      </c>
      <c r="D109" s="442"/>
      <c r="E109" s="6" t="s">
        <v>3</v>
      </c>
      <c r="F109" s="331" t="s">
        <v>4</v>
      </c>
      <c r="G109" s="331" t="s">
        <v>5</v>
      </c>
      <c r="H109" s="6" t="s">
        <v>3</v>
      </c>
      <c r="I109" s="80"/>
      <c r="J109" s="82"/>
      <c r="K109" s="82"/>
    </row>
    <row r="110" spans="2:11">
      <c r="B110" s="332"/>
      <c r="C110" s="443"/>
      <c r="D110" s="444"/>
      <c r="E110" s="12" t="s">
        <v>6</v>
      </c>
      <c r="F110" s="332"/>
      <c r="G110" s="332"/>
      <c r="H110" s="13" t="s">
        <v>7</v>
      </c>
      <c r="I110" s="80"/>
      <c r="J110" s="82"/>
      <c r="K110" s="82"/>
    </row>
    <row r="111" spans="2:11">
      <c r="B111" s="7">
        <v>1</v>
      </c>
      <c r="C111" s="4" t="s">
        <v>8</v>
      </c>
      <c r="D111" s="15"/>
      <c r="E111" s="250">
        <v>2118493</v>
      </c>
      <c r="F111" s="250"/>
      <c r="G111" s="250"/>
      <c r="H111" s="251">
        <f>E111+F111</f>
        <v>2118493</v>
      </c>
      <c r="I111" s="80"/>
      <c r="J111" s="82"/>
      <c r="K111" s="82"/>
    </row>
    <row r="112" spans="2:11">
      <c r="B112" s="7">
        <v>2</v>
      </c>
      <c r="C112" s="8" t="s">
        <v>9</v>
      </c>
      <c r="D112" s="15"/>
      <c r="E112" s="250">
        <v>8792181</v>
      </c>
      <c r="F112" s="250">
        <v>1515583</v>
      </c>
      <c r="G112" s="250"/>
      <c r="H112" s="251">
        <f>E112+F112</f>
        <v>10307764</v>
      </c>
      <c r="I112" s="80"/>
      <c r="J112" s="82"/>
      <c r="K112" s="82"/>
    </row>
    <row r="113" spans="2:11">
      <c r="B113" s="7">
        <v>3</v>
      </c>
      <c r="C113" s="14" t="s">
        <v>14</v>
      </c>
      <c r="D113" s="15"/>
      <c r="E113" s="250">
        <v>435653946</v>
      </c>
      <c r="F113" s="250">
        <v>216866441</v>
      </c>
      <c r="G113" s="250">
        <f>19656981+62974-91</f>
        <v>19719864</v>
      </c>
      <c r="H113" s="251">
        <f>E113+F113-G113</f>
        <v>632800523</v>
      </c>
      <c r="I113" s="80"/>
      <c r="J113" s="82"/>
      <c r="K113" s="82"/>
    </row>
    <row r="114" spans="2:11">
      <c r="B114" s="7">
        <v>4</v>
      </c>
      <c r="C114" s="439" t="s">
        <v>252</v>
      </c>
      <c r="D114" s="440"/>
      <c r="E114" s="205">
        <v>7028128</v>
      </c>
      <c r="F114" s="250"/>
      <c r="G114" s="250"/>
      <c r="H114" s="251">
        <f t="shared" ref="H114" si="1">E114+F114</f>
        <v>7028128</v>
      </c>
      <c r="I114" s="80"/>
      <c r="J114" s="82"/>
      <c r="K114" s="82"/>
    </row>
    <row r="115" spans="2:11">
      <c r="B115" s="9"/>
      <c r="C115" s="199" t="s">
        <v>10</v>
      </c>
      <c r="D115" s="200"/>
      <c r="E115" s="251">
        <v>453592748</v>
      </c>
      <c r="F115" s="251">
        <f>SUM(F111:F114)</f>
        <v>218382024</v>
      </c>
      <c r="G115" s="251">
        <f t="shared" ref="G115" si="2">SUM(G111:G114)</f>
        <v>19719864</v>
      </c>
      <c r="H115" s="251">
        <f>SUM(H111:H114)</f>
        <v>652254908</v>
      </c>
      <c r="I115" s="80"/>
      <c r="J115" s="82"/>
      <c r="K115" s="82"/>
    </row>
    <row r="116" spans="2:11">
      <c r="I116" s="80"/>
      <c r="J116" s="82"/>
      <c r="K116" s="82"/>
    </row>
    <row r="117" spans="2:11">
      <c r="I117" s="80"/>
      <c r="J117" s="82"/>
      <c r="K117" s="82"/>
    </row>
    <row r="118" spans="2:11" ht="15.75">
      <c r="B118" s="1"/>
      <c r="C118" s="437" t="s">
        <v>421</v>
      </c>
      <c r="D118" s="438"/>
      <c r="E118" s="438"/>
      <c r="F118" s="438"/>
      <c r="G118" s="438"/>
      <c r="H118" s="438"/>
      <c r="I118" s="80"/>
      <c r="J118" s="82"/>
      <c r="K118" s="82"/>
    </row>
    <row r="119" spans="2:11">
      <c r="I119" s="80"/>
      <c r="J119" s="82"/>
      <c r="K119" s="82"/>
    </row>
    <row r="120" spans="2:11">
      <c r="B120" s="331" t="s">
        <v>0</v>
      </c>
      <c r="C120" s="441" t="s">
        <v>1</v>
      </c>
      <c r="D120" s="442"/>
      <c r="E120" s="6" t="s">
        <v>3</v>
      </c>
      <c r="F120" s="331" t="s">
        <v>4</v>
      </c>
      <c r="G120" s="331" t="s">
        <v>5</v>
      </c>
      <c r="H120" s="6" t="s">
        <v>3</v>
      </c>
      <c r="I120" s="80"/>
      <c r="J120" s="82"/>
      <c r="K120" s="82"/>
    </row>
    <row r="121" spans="2:11">
      <c r="B121" s="332"/>
      <c r="C121" s="443"/>
      <c r="D121" s="444"/>
      <c r="E121" s="12" t="s">
        <v>6</v>
      </c>
      <c r="F121" s="332"/>
      <c r="G121" s="332"/>
      <c r="H121" s="13" t="s">
        <v>7</v>
      </c>
      <c r="I121" s="80"/>
      <c r="J121" s="82"/>
      <c r="K121" s="82"/>
    </row>
    <row r="122" spans="2:11">
      <c r="B122" s="7">
        <v>1</v>
      </c>
      <c r="C122" s="4" t="s">
        <v>8</v>
      </c>
      <c r="D122" s="7"/>
      <c r="E122" s="16">
        <v>1189288</v>
      </c>
      <c r="F122" s="16">
        <v>241038</v>
      </c>
      <c r="G122" s="16"/>
      <c r="H122" s="16">
        <f>E122+F122-G122</f>
        <v>1430326</v>
      </c>
      <c r="I122" s="80"/>
      <c r="J122" s="82"/>
      <c r="K122" s="82"/>
    </row>
    <row r="123" spans="2:11">
      <c r="B123" s="7">
        <v>2</v>
      </c>
      <c r="C123" s="8" t="s">
        <v>9</v>
      </c>
      <c r="D123" s="7"/>
      <c r="E123" s="16">
        <v>3079452</v>
      </c>
      <c r="F123" s="16">
        <v>879940</v>
      </c>
      <c r="G123" s="16"/>
      <c r="H123" s="16">
        <f t="shared" ref="H123:H125" si="3">E123+F123-G123</f>
        <v>3959392</v>
      </c>
      <c r="I123" s="80"/>
      <c r="J123" s="82"/>
      <c r="K123" s="82"/>
    </row>
    <row r="124" spans="2:11">
      <c r="B124" s="7">
        <v>3</v>
      </c>
      <c r="C124" s="14" t="s">
        <v>14</v>
      </c>
      <c r="D124" s="7"/>
      <c r="E124" s="16">
        <v>141053876</v>
      </c>
      <c r="F124" s="16">
        <f>82090681-1124500-879940-241038</f>
        <v>79845203</v>
      </c>
      <c r="G124" s="16">
        <v>12771598</v>
      </c>
      <c r="H124" s="16">
        <f t="shared" si="3"/>
        <v>208127481</v>
      </c>
      <c r="I124" s="80"/>
      <c r="J124" s="82"/>
      <c r="K124" s="82"/>
    </row>
    <row r="125" spans="2:11">
      <c r="B125" s="7">
        <v>4</v>
      </c>
      <c r="C125" s="439" t="s">
        <v>368</v>
      </c>
      <c r="D125" s="440"/>
      <c r="E125" s="16">
        <v>1405625.6</v>
      </c>
      <c r="F125" s="262">
        <v>1124500</v>
      </c>
      <c r="G125" s="16"/>
      <c r="H125" s="16">
        <f t="shared" si="3"/>
        <v>2530125.6</v>
      </c>
      <c r="I125" s="80"/>
      <c r="J125" s="82"/>
      <c r="K125" s="82"/>
    </row>
    <row r="126" spans="2:11">
      <c r="B126" s="9"/>
      <c r="C126" s="199" t="s">
        <v>10</v>
      </c>
      <c r="D126" s="202"/>
      <c r="E126" s="201">
        <v>146728241.59999999</v>
      </c>
      <c r="F126" s="201">
        <v>82090681</v>
      </c>
      <c r="G126" s="201">
        <v>12771598</v>
      </c>
      <c r="H126" s="201">
        <f>E126+F126-G126</f>
        <v>216047324.59999999</v>
      </c>
      <c r="I126" s="80"/>
      <c r="J126" s="82"/>
      <c r="K126" s="82"/>
    </row>
    <row r="127" spans="2:11">
      <c r="I127" s="80"/>
      <c r="J127" s="82"/>
      <c r="K127" s="82"/>
    </row>
    <row r="128" spans="2:11">
      <c r="I128" s="80"/>
      <c r="J128" s="82"/>
      <c r="K128" s="82"/>
    </row>
    <row r="129" spans="2:11" ht="15.75">
      <c r="B129" s="1"/>
      <c r="C129" s="437" t="s">
        <v>422</v>
      </c>
      <c r="D129" s="438"/>
      <c r="E129" s="438"/>
      <c r="F129" s="438"/>
      <c r="G129" s="438"/>
      <c r="H129" s="438"/>
      <c r="I129" s="80"/>
      <c r="J129" s="82"/>
      <c r="K129" s="82"/>
    </row>
    <row r="130" spans="2:11">
      <c r="I130" s="80"/>
      <c r="J130" s="82"/>
      <c r="K130" s="82"/>
    </row>
    <row r="131" spans="2:11">
      <c r="B131" s="331" t="s">
        <v>0</v>
      </c>
      <c r="C131" s="441" t="s">
        <v>1</v>
      </c>
      <c r="D131" s="442"/>
      <c r="E131" s="6" t="s">
        <v>3</v>
      </c>
      <c r="F131" s="331" t="s">
        <v>4</v>
      </c>
      <c r="G131" s="331" t="s">
        <v>5</v>
      </c>
      <c r="H131" s="6" t="s">
        <v>3</v>
      </c>
      <c r="I131" s="80"/>
      <c r="J131" s="82"/>
      <c r="K131" s="82"/>
    </row>
    <row r="132" spans="2:11">
      <c r="B132" s="332"/>
      <c r="C132" s="443"/>
      <c r="D132" s="444"/>
      <c r="E132" s="12" t="s">
        <v>6</v>
      </c>
      <c r="F132" s="332"/>
      <c r="G132" s="332"/>
      <c r="H132" s="13" t="s">
        <v>7</v>
      </c>
      <c r="I132" s="80"/>
      <c r="J132" s="82"/>
      <c r="K132" s="82"/>
    </row>
    <row r="133" spans="2:11">
      <c r="B133" s="7">
        <v>1</v>
      </c>
      <c r="C133" s="4" t="s">
        <v>8</v>
      </c>
      <c r="D133" s="15"/>
      <c r="E133" s="16">
        <v>929205</v>
      </c>
      <c r="F133" s="16"/>
      <c r="G133" s="16">
        <f>F122</f>
        <v>241038</v>
      </c>
      <c r="H133" s="16">
        <f>H111-H122</f>
        <v>688167</v>
      </c>
      <c r="I133" s="80"/>
      <c r="J133" s="82"/>
      <c r="K133" s="82"/>
    </row>
    <row r="134" spans="2:11">
      <c r="B134" s="7">
        <v>2</v>
      </c>
      <c r="C134" s="8" t="s">
        <v>9</v>
      </c>
      <c r="D134" s="15"/>
      <c r="E134" s="16">
        <v>5712729</v>
      </c>
      <c r="F134" s="250">
        <v>1515583</v>
      </c>
      <c r="G134" s="250">
        <f>F123</f>
        <v>879940</v>
      </c>
      <c r="H134" s="16">
        <f>H112-H123</f>
        <v>6348372</v>
      </c>
      <c r="I134" s="80"/>
      <c r="J134" s="82"/>
      <c r="K134" s="82"/>
    </row>
    <row r="135" spans="2:11">
      <c r="B135" s="7">
        <v>3</v>
      </c>
      <c r="C135" s="14" t="s">
        <v>14</v>
      </c>
      <c r="D135" s="15"/>
      <c r="E135" s="16">
        <v>294600070</v>
      </c>
      <c r="F135" s="250">
        <f>216866441+G124</f>
        <v>229638039</v>
      </c>
      <c r="G135" s="250">
        <f>19656981+62974-91+F124</f>
        <v>99565067</v>
      </c>
      <c r="H135" s="16">
        <f>H113-H124</f>
        <v>424673042</v>
      </c>
      <c r="I135" s="80"/>
      <c r="J135" s="82"/>
      <c r="K135" s="82"/>
    </row>
    <row r="136" spans="2:11">
      <c r="B136" s="7">
        <v>4</v>
      </c>
      <c r="C136" s="439" t="s">
        <v>368</v>
      </c>
      <c r="D136" s="440"/>
      <c r="E136" s="16">
        <v>5622502.4000000004</v>
      </c>
      <c r="F136" s="16"/>
      <c r="G136" s="16">
        <f>F125</f>
        <v>1124500</v>
      </c>
      <c r="H136" s="16">
        <f>H114-H125</f>
        <v>4498002.4000000004</v>
      </c>
      <c r="I136" s="80"/>
      <c r="J136" s="82"/>
      <c r="K136" s="82"/>
    </row>
    <row r="137" spans="2:11">
      <c r="B137" s="9"/>
      <c r="C137" s="199" t="s">
        <v>10</v>
      </c>
      <c r="D137" s="200"/>
      <c r="E137" s="201">
        <f>SUM(E133:E136)</f>
        <v>306864506.39999998</v>
      </c>
      <c r="F137" s="201">
        <f t="shared" ref="F137:G137" si="4">SUM(F133:F136)</f>
        <v>231153622</v>
      </c>
      <c r="G137" s="201">
        <f t="shared" si="4"/>
        <v>101810545</v>
      </c>
      <c r="H137" s="201">
        <f>SUM(H133:H136)</f>
        <v>436207583.39999998</v>
      </c>
      <c r="I137" s="80"/>
      <c r="J137" s="82"/>
      <c r="K137" s="82"/>
    </row>
    <row r="138" spans="2:11">
      <c r="E138" s="203"/>
      <c r="H138" s="203"/>
      <c r="I138" s="80"/>
      <c r="J138" s="82"/>
      <c r="K138" s="82"/>
    </row>
    <row r="139" spans="2:11">
      <c r="B139" s="318"/>
      <c r="C139" s="263"/>
      <c r="D139" s="263"/>
      <c r="E139" s="263"/>
      <c r="F139" s="263"/>
      <c r="G139" s="263"/>
      <c r="H139" s="263"/>
      <c r="I139" s="263"/>
      <c r="J139" s="316"/>
      <c r="K139" s="82"/>
    </row>
    <row r="140" spans="2:11">
      <c r="B140" s="318"/>
      <c r="C140" s="319" t="s">
        <v>381</v>
      </c>
      <c r="D140" s="263"/>
      <c r="E140" s="263"/>
      <c r="F140" s="263"/>
      <c r="G140" s="263"/>
      <c r="H140" s="263"/>
      <c r="I140" s="263"/>
      <c r="J140" s="316"/>
      <c r="K140" s="82"/>
    </row>
    <row r="141" spans="2:11">
      <c r="B141" s="86"/>
      <c r="C141" s="214"/>
      <c r="D141" s="80"/>
      <c r="E141" s="80"/>
      <c r="F141" s="80"/>
      <c r="G141" s="80"/>
      <c r="H141" s="80"/>
      <c r="I141" s="80"/>
      <c r="J141" s="82"/>
      <c r="K141" s="82"/>
    </row>
    <row r="142" spans="2:11">
      <c r="B142" s="86"/>
      <c r="C142" s="80"/>
      <c r="D142" s="80"/>
      <c r="E142" s="80"/>
      <c r="F142" s="80"/>
      <c r="G142" s="80"/>
      <c r="H142" s="80"/>
      <c r="I142" s="80"/>
      <c r="J142" s="82"/>
      <c r="K142" s="82"/>
    </row>
    <row r="143" spans="2:11">
      <c r="B143" s="86"/>
      <c r="C143" s="93" t="s">
        <v>253</v>
      </c>
      <c r="D143" s="80"/>
      <c r="E143" s="80"/>
      <c r="F143" s="80"/>
      <c r="G143" s="80"/>
      <c r="H143" s="244" t="s">
        <v>236</v>
      </c>
      <c r="I143" s="93"/>
      <c r="J143" s="82"/>
      <c r="K143" s="82"/>
    </row>
    <row r="144" spans="2:11">
      <c r="B144" s="80"/>
      <c r="C144" s="93"/>
      <c r="D144" s="80"/>
      <c r="E144" s="80"/>
      <c r="F144" s="80"/>
      <c r="G144" s="80"/>
      <c r="H144" s="244"/>
      <c r="I144" s="93"/>
      <c r="J144" s="82"/>
      <c r="K144" s="82"/>
    </row>
    <row r="145" spans="2:14">
      <c r="B145" s="80"/>
      <c r="C145" s="93" t="s">
        <v>254</v>
      </c>
      <c r="D145" s="82"/>
      <c r="E145" s="82"/>
      <c r="F145" s="82"/>
      <c r="G145" s="216"/>
      <c r="H145" s="287" t="s">
        <v>236</v>
      </c>
      <c r="I145" s="93"/>
      <c r="J145" s="82"/>
      <c r="K145" s="82"/>
    </row>
    <row r="146" spans="2:14">
      <c r="B146" s="82"/>
      <c r="C146" s="214"/>
      <c r="D146" s="214"/>
      <c r="E146" s="82"/>
      <c r="F146" s="82"/>
      <c r="G146" s="216"/>
      <c r="H146" s="217"/>
      <c r="I146" s="93"/>
      <c r="J146" s="82"/>
      <c r="K146" s="82"/>
    </row>
    <row r="147" spans="2:14" ht="15.75">
      <c r="B147" s="93"/>
      <c r="C147" s="93" t="s">
        <v>255</v>
      </c>
      <c r="D147" s="82"/>
      <c r="E147" s="81"/>
      <c r="F147" s="81"/>
      <c r="G147" s="80"/>
      <c r="H147" s="85" t="s">
        <v>236</v>
      </c>
      <c r="I147" s="99"/>
      <c r="J147" s="82"/>
      <c r="K147" s="82"/>
    </row>
    <row r="148" spans="2:14" ht="15.75">
      <c r="B148" s="93"/>
      <c r="C148" s="93"/>
      <c r="D148" s="82"/>
      <c r="E148" s="81"/>
      <c r="F148" s="81"/>
      <c r="G148" s="80"/>
      <c r="H148" s="85"/>
      <c r="I148" s="93"/>
      <c r="J148" s="80"/>
      <c r="K148" s="82"/>
    </row>
    <row r="149" spans="2:14" ht="15.75">
      <c r="B149" s="93"/>
      <c r="C149" s="93" t="s">
        <v>256</v>
      </c>
      <c r="D149" s="81"/>
      <c r="E149" s="81"/>
      <c r="F149" s="81"/>
      <c r="G149" s="80"/>
      <c r="H149" s="85" t="s">
        <v>236</v>
      </c>
      <c r="I149" s="93"/>
      <c r="J149" s="80"/>
      <c r="K149" s="82"/>
    </row>
    <row r="150" spans="2:14" ht="15.75">
      <c r="B150" s="93"/>
      <c r="C150" s="93"/>
      <c r="D150" s="81"/>
      <c r="E150" s="81"/>
      <c r="F150" s="81"/>
      <c r="G150" s="82"/>
      <c r="H150" s="85"/>
      <c r="I150" s="93"/>
      <c r="J150" s="80"/>
      <c r="K150" s="82"/>
    </row>
    <row r="151" spans="2:14">
      <c r="B151" s="269"/>
      <c r="C151" s="315" t="s">
        <v>257</v>
      </c>
      <c r="D151" s="315"/>
      <c r="E151" s="98"/>
      <c r="F151" s="98"/>
      <c r="G151" s="82"/>
      <c r="H151" s="85"/>
      <c r="I151" s="93"/>
      <c r="J151" s="80"/>
      <c r="K151" s="82"/>
    </row>
    <row r="152" spans="2:14">
      <c r="B152" s="269"/>
      <c r="C152" s="88"/>
      <c r="D152" s="88"/>
      <c r="E152" s="98"/>
      <c r="F152" s="98"/>
      <c r="G152" s="82"/>
      <c r="H152" s="85"/>
      <c r="I152" s="93"/>
      <c r="J152" s="80"/>
      <c r="K152" s="82"/>
    </row>
    <row r="153" spans="2:14">
      <c r="B153" s="269"/>
      <c r="C153" s="95" t="s">
        <v>258</v>
      </c>
      <c r="D153" s="84"/>
      <c r="E153" s="93"/>
      <c r="F153" s="93"/>
      <c r="G153" s="80"/>
      <c r="H153" s="85" t="s">
        <v>236</v>
      </c>
      <c r="I153" s="93"/>
      <c r="J153" s="80"/>
      <c r="K153" s="82"/>
    </row>
    <row r="154" spans="2:14">
      <c r="B154" s="267"/>
      <c r="C154" s="95"/>
      <c r="D154" s="84"/>
      <c r="E154" s="93"/>
      <c r="F154" s="93"/>
      <c r="G154" s="80"/>
      <c r="H154" s="85"/>
      <c r="I154" s="93"/>
      <c r="J154" s="80"/>
      <c r="K154" s="82"/>
    </row>
    <row r="155" spans="2:14">
      <c r="B155" s="267"/>
      <c r="C155" s="95" t="s">
        <v>259</v>
      </c>
      <c r="D155" s="84"/>
      <c r="E155" s="82"/>
      <c r="F155" s="82"/>
      <c r="G155" s="80"/>
      <c r="H155" s="85"/>
      <c r="I155" s="80"/>
      <c r="J155" s="80"/>
      <c r="K155" s="82"/>
    </row>
    <row r="156" spans="2:14">
      <c r="B156" s="267"/>
      <c r="C156" s="95"/>
      <c r="D156" s="84"/>
      <c r="E156" s="82"/>
      <c r="F156" s="82"/>
      <c r="G156" s="80"/>
      <c r="H156" s="85"/>
      <c r="I156" s="80"/>
      <c r="J156" s="80"/>
      <c r="K156" s="82"/>
    </row>
    <row r="157" spans="2:14">
      <c r="B157" s="267"/>
      <c r="C157" s="92" t="s">
        <v>260</v>
      </c>
      <c r="D157" s="82"/>
      <c r="E157" s="82"/>
      <c r="F157" s="82"/>
      <c r="G157" s="80"/>
      <c r="H157" s="85" t="s">
        <v>236</v>
      </c>
      <c r="I157" s="80"/>
      <c r="J157" s="80"/>
      <c r="K157" s="80"/>
    </row>
    <row r="158" spans="2:14">
      <c r="B158" s="267"/>
      <c r="C158" s="92"/>
      <c r="D158" s="82"/>
      <c r="E158" s="82"/>
      <c r="F158" s="82"/>
      <c r="G158" s="80"/>
      <c r="H158" s="85"/>
      <c r="I158" s="80"/>
      <c r="J158" s="80"/>
      <c r="K158" s="80"/>
    </row>
    <row r="159" spans="2:14">
      <c r="B159" s="270"/>
      <c r="C159" s="92" t="s">
        <v>261</v>
      </c>
      <c r="D159" s="82"/>
      <c r="E159" s="82"/>
      <c r="F159" s="82"/>
      <c r="G159" s="216">
        <v>78685841</v>
      </c>
      <c r="H159" s="217" t="s">
        <v>221</v>
      </c>
      <c r="I159" s="80"/>
      <c r="J159" s="80"/>
      <c r="K159" s="80"/>
      <c r="L159" s="79"/>
      <c r="M159" s="79"/>
      <c r="N159" s="79"/>
    </row>
    <row r="160" spans="2:14">
      <c r="B160" s="270"/>
      <c r="C160" s="92" t="s">
        <v>379</v>
      </c>
      <c r="D160" s="82"/>
      <c r="E160" s="82"/>
      <c r="F160" s="82"/>
      <c r="G160" s="216">
        <v>33320000</v>
      </c>
      <c r="H160" s="217" t="s">
        <v>221</v>
      </c>
      <c r="I160" s="80"/>
      <c r="J160" s="222"/>
      <c r="K160" s="80"/>
      <c r="L160" s="79"/>
      <c r="M160" s="79"/>
      <c r="N160" s="79"/>
    </row>
    <row r="161" spans="2:14">
      <c r="B161" s="270"/>
      <c r="C161" s="92" t="s">
        <v>386</v>
      </c>
      <c r="D161" s="82"/>
      <c r="E161" s="82"/>
      <c r="F161" s="82"/>
      <c r="G161" s="216">
        <v>14689563</v>
      </c>
      <c r="H161" s="217" t="s">
        <v>221</v>
      </c>
      <c r="I161" s="80"/>
      <c r="J161" s="222"/>
      <c r="K161" s="80"/>
      <c r="L161" s="79"/>
      <c r="M161" s="79"/>
      <c r="N161" s="79"/>
    </row>
    <row r="162" spans="2:14">
      <c r="B162" s="270"/>
      <c r="C162" s="92" t="s">
        <v>416</v>
      </c>
      <c r="D162" s="82"/>
      <c r="E162" s="82"/>
      <c r="F162" s="82"/>
      <c r="G162" s="216">
        <v>30676278</v>
      </c>
      <c r="H162" s="217" t="s">
        <v>221</v>
      </c>
      <c r="I162" s="80"/>
      <c r="J162" s="80"/>
      <c r="K162" s="80"/>
      <c r="L162" s="79"/>
      <c r="M162" s="79"/>
      <c r="N162" s="79"/>
    </row>
    <row r="163" spans="2:14">
      <c r="B163" s="270"/>
      <c r="C163" s="95" t="s">
        <v>262</v>
      </c>
      <c r="D163" s="84"/>
      <c r="E163" s="82"/>
      <c r="F163" s="82"/>
      <c r="G163" s="103"/>
      <c r="H163" s="103"/>
      <c r="I163" s="80"/>
      <c r="J163" s="214"/>
      <c r="K163" s="80"/>
      <c r="L163" s="79"/>
      <c r="M163" s="79"/>
      <c r="N163" s="79"/>
    </row>
    <row r="164" spans="2:14">
      <c r="B164" s="270"/>
      <c r="C164" s="95"/>
      <c r="D164" s="84"/>
      <c r="E164" s="82"/>
      <c r="F164" s="82"/>
      <c r="G164" s="80"/>
      <c r="H164" s="82"/>
      <c r="I164" s="80"/>
      <c r="J164" s="80"/>
      <c r="K164" s="80"/>
      <c r="L164" s="79"/>
      <c r="M164" s="79"/>
      <c r="N164" s="79"/>
    </row>
    <row r="165" spans="2:14">
      <c r="B165" s="270"/>
      <c r="C165" s="92" t="s">
        <v>263</v>
      </c>
      <c r="D165" s="82"/>
      <c r="E165" s="82"/>
      <c r="F165" s="82"/>
      <c r="G165" s="176">
        <v>38821944</v>
      </c>
      <c r="H165" s="217" t="s">
        <v>377</v>
      </c>
      <c r="I165" s="80"/>
      <c r="J165" s="80"/>
      <c r="K165" s="80"/>
      <c r="L165" s="79"/>
      <c r="M165" s="79"/>
      <c r="N165" s="79"/>
    </row>
    <row r="166" spans="2:14">
      <c r="B166" s="270"/>
      <c r="C166" s="92" t="s">
        <v>417</v>
      </c>
      <c r="D166" s="82"/>
      <c r="E166" s="82"/>
      <c r="F166" s="82"/>
      <c r="G166" s="80"/>
      <c r="H166" s="82"/>
      <c r="I166" s="80"/>
      <c r="J166" s="80"/>
      <c r="K166" s="80"/>
      <c r="L166" s="79"/>
      <c r="M166" s="79"/>
      <c r="N166" s="79"/>
    </row>
    <row r="167" spans="2:14">
      <c r="B167" s="270"/>
      <c r="C167" s="92"/>
      <c r="D167" s="82"/>
      <c r="E167" s="82"/>
      <c r="F167" s="82"/>
      <c r="G167" s="80"/>
      <c r="H167" s="82"/>
      <c r="I167" s="80"/>
      <c r="J167" s="80"/>
      <c r="K167" s="80"/>
      <c r="L167" s="79"/>
      <c r="M167" s="79"/>
      <c r="N167" s="79"/>
    </row>
    <row r="168" spans="2:14">
      <c r="B168" s="270"/>
      <c r="C168" s="92" t="s">
        <v>264</v>
      </c>
      <c r="D168" s="82"/>
      <c r="E168" s="82"/>
      <c r="F168" s="82"/>
      <c r="G168" s="216">
        <v>100726</v>
      </c>
      <c r="H168" s="245" t="s">
        <v>221</v>
      </c>
      <c r="I168" s="99"/>
      <c r="J168" s="80"/>
      <c r="K168" s="80"/>
      <c r="L168" s="79"/>
      <c r="M168" s="79"/>
      <c r="N168" s="79"/>
    </row>
    <row r="169" spans="2:14">
      <c r="B169" s="270"/>
      <c r="C169" s="92" t="s">
        <v>378</v>
      </c>
      <c r="D169" s="82"/>
      <c r="E169" s="82"/>
      <c r="F169" s="82"/>
      <c r="G169" s="80"/>
      <c r="H169" s="99"/>
      <c r="I169" s="80"/>
      <c r="J169" s="80"/>
      <c r="K169" s="80"/>
      <c r="L169" s="79"/>
      <c r="M169" s="79"/>
      <c r="N169" s="79"/>
    </row>
    <row r="170" spans="2:14">
      <c r="B170" s="270"/>
      <c r="C170" s="92"/>
      <c r="D170" s="82"/>
      <c r="E170" s="82"/>
      <c r="F170" s="82"/>
      <c r="G170" s="80"/>
      <c r="H170" s="99"/>
      <c r="I170" s="80"/>
      <c r="J170" s="80"/>
      <c r="K170" s="80"/>
      <c r="L170" s="79"/>
      <c r="M170" s="79"/>
      <c r="N170" s="79"/>
    </row>
    <row r="171" spans="2:14">
      <c r="B171" s="270"/>
      <c r="C171" s="92" t="s">
        <v>265</v>
      </c>
      <c r="D171" s="82"/>
      <c r="E171" s="82"/>
      <c r="F171" s="82"/>
      <c r="G171" s="216">
        <v>241988</v>
      </c>
      <c r="H171" s="245" t="s">
        <v>221</v>
      </c>
      <c r="I171" s="99"/>
      <c r="J171" s="80"/>
      <c r="K171" s="80"/>
    </row>
    <row r="172" spans="2:14">
      <c r="B172" s="270"/>
      <c r="C172" s="92"/>
      <c r="D172" s="82"/>
      <c r="E172" s="82"/>
      <c r="F172" s="82"/>
      <c r="G172" s="216"/>
      <c r="H172" s="99"/>
      <c r="I172" s="80"/>
      <c r="J172" s="80"/>
      <c r="K172" s="80"/>
    </row>
    <row r="173" spans="2:14">
      <c r="B173" s="270"/>
      <c r="C173" s="92" t="s">
        <v>266</v>
      </c>
      <c r="D173" s="82"/>
      <c r="E173" s="82"/>
      <c r="F173" s="82"/>
      <c r="G173" s="216">
        <v>74366</v>
      </c>
      <c r="H173" s="245" t="s">
        <v>221</v>
      </c>
      <c r="I173" s="99"/>
      <c r="J173" s="80"/>
      <c r="K173" s="80"/>
    </row>
    <row r="174" spans="2:14">
      <c r="B174" s="270"/>
      <c r="C174" s="92"/>
      <c r="D174" s="82"/>
      <c r="E174" s="82"/>
      <c r="F174" s="82"/>
      <c r="G174" s="216"/>
      <c r="H174" s="82"/>
      <c r="I174" s="80"/>
      <c r="J174" s="80"/>
      <c r="K174" s="80"/>
    </row>
    <row r="175" spans="2:14">
      <c r="B175" s="270"/>
      <c r="C175" s="92" t="s">
        <v>268</v>
      </c>
      <c r="D175" s="82"/>
      <c r="E175" s="82"/>
      <c r="F175" s="82"/>
      <c r="G175" s="216">
        <v>1690832</v>
      </c>
      <c r="H175" s="245" t="s">
        <v>221</v>
      </c>
      <c r="I175" s="100"/>
      <c r="J175" s="80"/>
      <c r="K175" s="80"/>
    </row>
    <row r="176" spans="2:14">
      <c r="B176" s="270"/>
      <c r="C176" s="92"/>
      <c r="D176" s="82"/>
      <c r="E176" s="82"/>
      <c r="F176" s="82"/>
      <c r="G176" s="80"/>
      <c r="H176" s="85"/>
      <c r="I176" s="80"/>
      <c r="J176" s="80"/>
      <c r="K176" s="80"/>
    </row>
    <row r="177" spans="2:11">
      <c r="B177" s="267"/>
      <c r="C177" s="92"/>
      <c r="D177" s="82"/>
      <c r="E177" s="82"/>
      <c r="F177" s="82"/>
      <c r="G177" s="80"/>
      <c r="H177" s="82"/>
      <c r="I177" s="80"/>
      <c r="J177" s="80"/>
      <c r="K177" s="80"/>
    </row>
    <row r="178" spans="2:11">
      <c r="B178" s="267"/>
      <c r="C178" s="95" t="s">
        <v>272</v>
      </c>
      <c r="D178" s="84"/>
      <c r="E178" s="82"/>
      <c r="F178" s="82"/>
      <c r="G178" s="216">
        <v>16916145</v>
      </c>
      <c r="H178" s="85" t="s">
        <v>221</v>
      </c>
      <c r="I178" s="99"/>
      <c r="J178" s="80"/>
      <c r="K178" s="80"/>
    </row>
    <row r="179" spans="2:11">
      <c r="B179" s="267"/>
      <c r="C179" s="95"/>
      <c r="D179" s="84"/>
      <c r="E179" s="82"/>
      <c r="F179" s="82"/>
      <c r="G179" s="216"/>
      <c r="H179" s="85"/>
      <c r="I179" s="99"/>
      <c r="J179" s="80"/>
      <c r="K179" s="80"/>
    </row>
    <row r="180" spans="2:11">
      <c r="B180" s="267"/>
      <c r="C180" s="215" t="s">
        <v>387</v>
      </c>
      <c r="D180" s="213"/>
      <c r="E180" s="214"/>
      <c r="F180" s="214"/>
      <c r="G180" s="80"/>
      <c r="H180" s="85"/>
      <c r="I180" s="80"/>
      <c r="J180" s="80"/>
      <c r="K180" s="80"/>
    </row>
    <row r="181" spans="2:11">
      <c r="B181" s="267"/>
      <c r="C181" s="215"/>
      <c r="D181" s="213"/>
      <c r="E181" s="214"/>
      <c r="F181" s="214"/>
      <c r="G181" s="80"/>
      <c r="H181" s="85"/>
      <c r="I181" s="80"/>
      <c r="J181" s="80"/>
      <c r="K181" s="80"/>
    </row>
    <row r="182" spans="2:11">
      <c r="B182" s="267"/>
      <c r="C182" s="95" t="s">
        <v>273</v>
      </c>
      <c r="D182" s="84"/>
      <c r="E182" s="82"/>
      <c r="F182" s="82"/>
      <c r="G182" s="80"/>
      <c r="H182" s="85" t="s">
        <v>236</v>
      </c>
      <c r="I182" s="80"/>
      <c r="J182" s="80"/>
      <c r="K182" s="80"/>
    </row>
    <row r="183" spans="2:11">
      <c r="B183" s="93"/>
      <c r="C183" s="95"/>
      <c r="D183" s="84"/>
      <c r="E183" s="82"/>
      <c r="F183" s="82"/>
      <c r="G183" s="80"/>
      <c r="H183" s="85"/>
      <c r="I183" s="80"/>
      <c r="J183" s="80"/>
      <c r="K183" s="80"/>
    </row>
    <row r="184" spans="2:11">
      <c r="B184" s="93"/>
      <c r="C184" s="88" t="s">
        <v>274</v>
      </c>
      <c r="D184" s="88"/>
      <c r="E184" s="82"/>
      <c r="F184" s="82"/>
      <c r="G184" s="80"/>
      <c r="H184" s="85" t="s">
        <v>236</v>
      </c>
      <c r="I184" s="80"/>
      <c r="J184" s="80"/>
      <c r="K184" s="80"/>
    </row>
    <row r="185" spans="2:11">
      <c r="B185" s="267"/>
      <c r="C185" s="88"/>
      <c r="D185" s="88"/>
      <c r="E185" s="82"/>
      <c r="F185" s="82"/>
      <c r="G185" s="80"/>
      <c r="H185" s="85"/>
      <c r="I185" s="80"/>
      <c r="J185" s="80"/>
      <c r="K185" s="80"/>
    </row>
    <row r="186" spans="2:11">
      <c r="B186" s="267"/>
      <c r="C186" s="95" t="s">
        <v>275</v>
      </c>
      <c r="D186" s="88"/>
      <c r="E186" s="82"/>
      <c r="F186" s="82"/>
      <c r="G186" s="80"/>
      <c r="H186" s="85" t="s">
        <v>236</v>
      </c>
      <c r="I186" s="80"/>
      <c r="J186" s="80"/>
      <c r="K186" s="80"/>
    </row>
    <row r="187" spans="2:11">
      <c r="B187" s="270"/>
      <c r="C187" s="95"/>
      <c r="D187" s="88"/>
      <c r="E187" s="82"/>
      <c r="F187" s="82"/>
      <c r="G187" s="80"/>
      <c r="H187" s="85"/>
      <c r="I187" s="80"/>
      <c r="J187" s="80"/>
      <c r="K187" s="80"/>
    </row>
    <row r="188" spans="2:11">
      <c r="B188" s="270"/>
      <c r="C188" s="92" t="s">
        <v>276</v>
      </c>
      <c r="D188" s="82"/>
      <c r="E188" s="82"/>
      <c r="F188" s="82"/>
      <c r="G188" s="216">
        <v>373096153</v>
      </c>
      <c r="H188" s="217" t="s">
        <v>221</v>
      </c>
      <c r="I188" s="80"/>
      <c r="J188" s="80"/>
      <c r="K188" s="80"/>
    </row>
    <row r="189" spans="2:11">
      <c r="B189" s="270"/>
      <c r="C189" s="92"/>
      <c r="D189" s="82"/>
      <c r="E189" s="82"/>
      <c r="F189" s="82"/>
      <c r="G189" s="80"/>
      <c r="H189" s="85"/>
      <c r="I189" s="80"/>
      <c r="J189" s="80"/>
      <c r="K189" s="80"/>
    </row>
    <row r="190" spans="2:11">
      <c r="B190" s="270"/>
      <c r="C190" s="92" t="s">
        <v>277</v>
      </c>
      <c r="D190" s="82"/>
      <c r="E190" s="82"/>
      <c r="F190" s="82"/>
      <c r="G190" s="80"/>
      <c r="H190" s="85" t="s">
        <v>236</v>
      </c>
      <c r="I190" s="80"/>
      <c r="J190" s="80"/>
      <c r="K190" s="80"/>
    </row>
    <row r="191" spans="2:11">
      <c r="B191" s="267"/>
      <c r="C191" s="92"/>
      <c r="D191" s="82"/>
      <c r="E191" s="82"/>
      <c r="F191" s="82"/>
      <c r="G191" s="80"/>
      <c r="H191" s="85"/>
      <c r="I191" s="80"/>
      <c r="J191" s="80"/>
      <c r="K191" s="80"/>
    </row>
    <row r="192" spans="2:11">
      <c r="B192" s="267"/>
      <c r="C192" s="95" t="s">
        <v>278</v>
      </c>
      <c r="D192" s="84"/>
      <c r="E192" s="82"/>
      <c r="F192" s="82"/>
      <c r="G192" s="80"/>
      <c r="H192" s="85" t="s">
        <v>236</v>
      </c>
      <c r="I192" s="80"/>
      <c r="J192" s="80"/>
      <c r="K192" s="80"/>
    </row>
    <row r="193" spans="2:11">
      <c r="B193" s="267"/>
      <c r="C193" s="95"/>
      <c r="D193" s="84"/>
      <c r="E193" s="82"/>
      <c r="F193" s="82"/>
      <c r="G193" s="80"/>
      <c r="H193" s="85"/>
      <c r="I193" s="80"/>
      <c r="J193" s="80"/>
      <c r="K193" s="80"/>
    </row>
    <row r="194" spans="2:11">
      <c r="B194" s="267"/>
      <c r="C194" s="95" t="s">
        <v>279</v>
      </c>
      <c r="D194" s="84"/>
      <c r="E194" s="82"/>
      <c r="F194" s="82"/>
      <c r="G194" s="80"/>
      <c r="H194" s="85" t="s">
        <v>236</v>
      </c>
      <c r="I194" s="80"/>
      <c r="J194" s="80"/>
      <c r="K194" s="80"/>
    </row>
    <row r="195" spans="2:11">
      <c r="B195" s="267"/>
      <c r="C195" s="95"/>
      <c r="D195" s="84"/>
      <c r="E195" s="82"/>
      <c r="F195" s="82"/>
      <c r="G195" s="80"/>
      <c r="H195" s="85"/>
      <c r="I195" s="80"/>
      <c r="J195" s="80"/>
      <c r="K195" s="80"/>
    </row>
    <row r="196" spans="2:11">
      <c r="B196" s="267"/>
      <c r="C196" s="95" t="s">
        <v>280</v>
      </c>
      <c r="D196" s="84"/>
      <c r="E196" s="82"/>
      <c r="F196" s="82"/>
      <c r="G196" s="80"/>
      <c r="H196" s="85" t="s">
        <v>236</v>
      </c>
      <c r="I196" s="80"/>
      <c r="J196" s="80"/>
      <c r="K196" s="80"/>
    </row>
    <row r="197" spans="2:11">
      <c r="B197" s="267"/>
      <c r="C197" s="95"/>
      <c r="D197" s="84"/>
      <c r="E197" s="82"/>
      <c r="F197" s="82"/>
      <c r="G197" s="80"/>
      <c r="H197" s="85"/>
      <c r="I197" s="80"/>
      <c r="J197" s="80"/>
      <c r="K197" s="80"/>
    </row>
    <row r="198" spans="2:11">
      <c r="B198" s="267"/>
      <c r="C198" s="88" t="s">
        <v>281</v>
      </c>
      <c r="D198" s="88"/>
      <c r="E198" s="82"/>
      <c r="F198" s="82"/>
      <c r="G198" s="216"/>
      <c r="H198" s="85"/>
      <c r="I198" s="80"/>
      <c r="J198" s="80"/>
      <c r="K198" s="80"/>
    </row>
    <row r="199" spans="2:11">
      <c r="B199" s="267"/>
      <c r="C199" s="88"/>
      <c r="D199" s="88"/>
      <c r="E199" s="82"/>
      <c r="F199" s="82"/>
      <c r="G199" s="80"/>
      <c r="H199" s="85"/>
      <c r="I199" s="80"/>
      <c r="J199" s="80"/>
      <c r="K199" s="80"/>
    </row>
    <row r="200" spans="2:11">
      <c r="B200" s="267"/>
      <c r="C200" s="95" t="s">
        <v>380</v>
      </c>
      <c r="D200" s="84"/>
      <c r="E200" s="82"/>
      <c r="F200" s="82"/>
      <c r="G200" s="216">
        <v>4900000</v>
      </c>
      <c r="H200" s="217" t="s">
        <v>377</v>
      </c>
      <c r="I200" s="80"/>
      <c r="J200" s="80"/>
      <c r="K200" s="80"/>
    </row>
    <row r="201" spans="2:11">
      <c r="B201" s="267"/>
      <c r="C201" s="95"/>
      <c r="D201" s="84"/>
      <c r="E201" s="82"/>
      <c r="F201" s="82"/>
      <c r="G201" s="80"/>
      <c r="H201" s="85"/>
      <c r="I201" s="80"/>
      <c r="J201" s="80"/>
      <c r="K201" s="80"/>
    </row>
    <row r="202" spans="2:11">
      <c r="B202" s="267"/>
      <c r="C202" s="95" t="s">
        <v>282</v>
      </c>
      <c r="D202" s="84"/>
      <c r="E202" s="82"/>
      <c r="F202" s="82"/>
      <c r="G202" s="80"/>
      <c r="H202" s="85" t="s">
        <v>236</v>
      </c>
      <c r="I202" s="80"/>
      <c r="J202" s="80"/>
      <c r="K202" s="80"/>
    </row>
    <row r="203" spans="2:11">
      <c r="B203" s="267"/>
      <c r="C203" s="95"/>
      <c r="D203" s="84"/>
      <c r="E203" s="82"/>
      <c r="F203" s="82"/>
      <c r="G203" s="80"/>
      <c r="H203" s="85"/>
      <c r="I203" s="80"/>
      <c r="J203" s="80"/>
      <c r="K203" s="80"/>
    </row>
    <row r="204" spans="2:11">
      <c r="B204" s="267"/>
      <c r="C204" s="95" t="s">
        <v>283</v>
      </c>
      <c r="D204" s="84"/>
      <c r="E204" s="82"/>
      <c r="F204" s="82"/>
      <c r="G204" s="216">
        <v>10000</v>
      </c>
      <c r="H204" s="85" t="s">
        <v>221</v>
      </c>
      <c r="I204" s="99">
        <v>0</v>
      </c>
      <c r="J204" s="80"/>
      <c r="K204" s="80"/>
    </row>
    <row r="205" spans="2:11">
      <c r="B205" s="267"/>
      <c r="C205" s="95"/>
      <c r="D205" s="84"/>
      <c r="E205" s="82"/>
      <c r="F205" s="82"/>
      <c r="G205" s="216"/>
      <c r="H205" s="85"/>
      <c r="I205" s="80"/>
      <c r="J205" s="80"/>
      <c r="K205" s="80"/>
    </row>
    <row r="206" spans="2:11">
      <c r="B206" s="267"/>
      <c r="C206" s="95" t="s">
        <v>284</v>
      </c>
      <c r="D206" s="84"/>
      <c r="E206" s="82"/>
      <c r="F206" s="82"/>
      <c r="G206" s="216">
        <v>14385453</v>
      </c>
      <c r="H206" s="85" t="s">
        <v>221</v>
      </c>
      <c r="I206" s="99">
        <v>0</v>
      </c>
      <c r="J206" s="80"/>
      <c r="K206" s="80"/>
    </row>
    <row r="207" spans="2:11">
      <c r="B207" s="267"/>
      <c r="C207" s="215"/>
      <c r="D207" s="213"/>
      <c r="E207" s="82"/>
      <c r="F207" s="82"/>
      <c r="G207" s="80"/>
      <c r="H207" s="82"/>
      <c r="I207" s="80"/>
      <c r="J207" s="80"/>
      <c r="K207" s="80"/>
    </row>
    <row r="208" spans="2:11">
      <c r="B208" s="267"/>
      <c r="C208" s="95" t="s">
        <v>285</v>
      </c>
      <c r="D208" s="84"/>
      <c r="E208" s="82"/>
      <c r="F208" s="82"/>
      <c r="G208" s="80"/>
      <c r="H208" s="85" t="s">
        <v>236</v>
      </c>
      <c r="I208" s="80"/>
      <c r="J208" s="80"/>
      <c r="K208" s="80"/>
    </row>
    <row r="209" spans="2:11">
      <c r="B209" s="267"/>
      <c r="C209" s="95"/>
      <c r="D209" s="84"/>
      <c r="E209" s="82"/>
      <c r="F209" s="82"/>
      <c r="G209" s="80"/>
      <c r="H209" s="82"/>
      <c r="I209" s="80"/>
      <c r="J209" s="80"/>
      <c r="K209" s="80"/>
    </row>
    <row r="210" spans="2:11">
      <c r="B210" s="267"/>
      <c r="C210" s="95" t="s">
        <v>286</v>
      </c>
      <c r="D210" s="84"/>
      <c r="E210" s="82"/>
      <c r="F210" s="82"/>
      <c r="G210" s="216">
        <v>417229</v>
      </c>
      <c r="H210" s="82"/>
      <c r="I210" s="80"/>
      <c r="J210" s="80"/>
      <c r="K210" s="80"/>
    </row>
    <row r="211" spans="2:11">
      <c r="B211" s="80"/>
      <c r="C211" s="80"/>
      <c r="D211" s="80"/>
      <c r="E211" s="80"/>
      <c r="F211" s="80"/>
      <c r="G211" s="80"/>
      <c r="H211" s="80"/>
      <c r="I211" s="80"/>
      <c r="J211" s="80"/>
      <c r="K211" s="80"/>
    </row>
    <row r="212" spans="2:11">
      <c r="B212" s="80"/>
      <c r="C212" s="80"/>
      <c r="D212" s="80"/>
      <c r="E212" s="80"/>
      <c r="F212" s="80"/>
      <c r="G212" s="80"/>
      <c r="H212" s="80"/>
      <c r="I212" s="80"/>
      <c r="J212" s="80"/>
      <c r="K212" s="80"/>
    </row>
    <row r="213" spans="2:11">
      <c r="B213" s="80"/>
      <c r="C213" s="80"/>
      <c r="D213" s="80"/>
      <c r="E213" s="80"/>
      <c r="F213" s="80"/>
      <c r="G213" s="80"/>
      <c r="H213" s="80"/>
      <c r="I213" s="80"/>
      <c r="J213" s="80"/>
      <c r="K213" s="80"/>
    </row>
    <row r="214" spans="2:11" ht="15.75">
      <c r="B214" s="80"/>
      <c r="C214" s="80"/>
      <c r="D214" s="80"/>
      <c r="E214" s="80"/>
      <c r="F214" s="242" t="s">
        <v>287</v>
      </c>
      <c r="G214" s="242"/>
      <c r="H214" s="242"/>
      <c r="I214" s="242"/>
      <c r="J214" s="80"/>
      <c r="K214" s="80"/>
    </row>
    <row r="215" spans="2:11" ht="15.75">
      <c r="B215" s="80"/>
      <c r="C215" s="80"/>
      <c r="D215" s="80"/>
      <c r="E215" s="80"/>
      <c r="F215" s="243" t="s">
        <v>288</v>
      </c>
      <c r="G215" s="243"/>
      <c r="H215" s="243"/>
      <c r="I215" s="243"/>
      <c r="J215" s="80"/>
      <c r="K215" s="80"/>
    </row>
    <row r="216" spans="2:11">
      <c r="B216" s="80"/>
      <c r="C216" s="80"/>
      <c r="D216" s="80"/>
      <c r="E216" s="80"/>
      <c r="F216" s="80"/>
      <c r="G216" s="80"/>
      <c r="H216" s="80"/>
      <c r="I216" s="80"/>
      <c r="J216" s="80"/>
      <c r="K216" s="80"/>
    </row>
    <row r="217" spans="2:11">
      <c r="B217" s="80"/>
      <c r="C217" s="80"/>
      <c r="D217" s="80"/>
      <c r="E217" s="80"/>
      <c r="F217" s="80"/>
      <c r="G217" s="80"/>
      <c r="H217" s="80"/>
      <c r="I217" s="80"/>
      <c r="J217" s="80"/>
      <c r="K217" s="80"/>
    </row>
    <row r="218" spans="2:11">
      <c r="B218" s="80"/>
      <c r="C218" s="80"/>
      <c r="D218" s="80"/>
      <c r="E218" s="80"/>
      <c r="F218" s="80"/>
      <c r="G218" s="80"/>
      <c r="H218" s="80"/>
      <c r="I218" s="80"/>
      <c r="J218" s="80"/>
      <c r="K218" s="80"/>
    </row>
    <row r="219" spans="2:11">
      <c r="B219" s="80"/>
      <c r="C219" s="80"/>
      <c r="D219" s="80"/>
      <c r="E219" s="80"/>
      <c r="F219" s="80"/>
      <c r="G219" s="80"/>
      <c r="H219" s="80"/>
      <c r="I219" s="80"/>
      <c r="J219" s="80"/>
      <c r="K219" s="80"/>
    </row>
    <row r="220" spans="2:11">
      <c r="B220" s="80"/>
      <c r="C220" s="80"/>
      <c r="D220" s="80"/>
      <c r="E220" s="80"/>
      <c r="F220" s="80"/>
      <c r="G220" s="80"/>
      <c r="H220" s="80"/>
      <c r="I220" s="80"/>
      <c r="J220" s="80"/>
      <c r="K220" s="80"/>
    </row>
    <row r="221" spans="2:11">
      <c r="B221" s="80"/>
      <c r="C221" s="80"/>
      <c r="D221" s="80"/>
      <c r="E221" s="80"/>
      <c r="F221" s="80"/>
      <c r="G221" s="80"/>
      <c r="H221" s="80"/>
      <c r="I221" s="80"/>
      <c r="J221" s="80"/>
      <c r="K221" s="80"/>
    </row>
    <row r="222" spans="2:11">
      <c r="B222" s="80"/>
      <c r="C222" s="80"/>
      <c r="D222" s="80"/>
      <c r="E222" s="80"/>
      <c r="F222" s="80"/>
      <c r="G222" s="80"/>
      <c r="H222" s="80"/>
      <c r="I222" s="80"/>
      <c r="J222" s="80"/>
      <c r="K222" s="80"/>
    </row>
    <row r="223" spans="2:11">
      <c r="B223" s="80"/>
      <c r="C223" s="80"/>
      <c r="D223" s="80"/>
      <c r="E223" s="80"/>
      <c r="F223" s="80"/>
      <c r="G223" s="80"/>
      <c r="H223" s="80"/>
      <c r="I223" s="80"/>
      <c r="J223" s="80"/>
      <c r="K223" s="80"/>
    </row>
    <row r="224" spans="2:11">
      <c r="B224" s="80"/>
      <c r="C224" s="80"/>
      <c r="D224" s="80"/>
      <c r="E224" s="80"/>
      <c r="F224" s="80"/>
      <c r="G224" s="80"/>
      <c r="H224" s="80"/>
      <c r="I224" s="80"/>
      <c r="J224" s="80"/>
      <c r="K224" s="80"/>
    </row>
    <row r="225" spans="2:11">
      <c r="B225" s="80"/>
      <c r="C225" s="80"/>
      <c r="D225" s="80"/>
      <c r="E225" s="80"/>
      <c r="F225" s="80"/>
      <c r="G225" s="80"/>
      <c r="H225" s="80"/>
      <c r="I225" s="80"/>
      <c r="J225" s="80"/>
      <c r="K225" s="80"/>
    </row>
    <row r="226" spans="2:11">
      <c r="B226" s="80"/>
      <c r="C226" s="80"/>
      <c r="D226" s="80"/>
      <c r="E226" s="80"/>
      <c r="F226" s="80"/>
      <c r="G226" s="80"/>
      <c r="H226" s="80"/>
      <c r="I226" s="80"/>
      <c r="J226" s="80"/>
      <c r="K226" s="80"/>
    </row>
    <row r="227" spans="2:11">
      <c r="B227" s="80"/>
      <c r="C227" s="80"/>
      <c r="D227" s="80"/>
      <c r="E227" s="80"/>
      <c r="F227" s="80"/>
      <c r="G227" s="80"/>
      <c r="H227" s="80"/>
      <c r="I227" s="80"/>
      <c r="J227" s="80"/>
      <c r="K227" s="80"/>
    </row>
    <row r="228" spans="2:11">
      <c r="B228" s="80"/>
      <c r="C228" s="80"/>
      <c r="D228" s="80"/>
      <c r="E228" s="80"/>
      <c r="F228" s="80"/>
      <c r="G228" s="80"/>
      <c r="H228" s="80"/>
      <c r="I228" s="80"/>
      <c r="J228" s="80"/>
      <c r="K228" s="80"/>
    </row>
    <row r="229" spans="2:11">
      <c r="B229" s="80"/>
      <c r="C229" s="80"/>
      <c r="D229" s="80"/>
      <c r="E229" s="80"/>
      <c r="F229" s="80"/>
      <c r="G229" s="80"/>
      <c r="H229" s="80"/>
      <c r="I229" s="80"/>
      <c r="J229" s="80"/>
      <c r="K229" s="80"/>
    </row>
    <row r="230" spans="2:11">
      <c r="B230" s="80"/>
      <c r="C230" s="80"/>
      <c r="D230" s="80"/>
      <c r="E230" s="80"/>
      <c r="F230" s="80"/>
      <c r="G230" s="80"/>
      <c r="H230" s="80"/>
      <c r="I230" s="80"/>
      <c r="J230" s="80"/>
      <c r="K230" s="80"/>
    </row>
    <row r="231" spans="2:11">
      <c r="B231" s="80"/>
      <c r="C231" s="80"/>
      <c r="D231" s="80"/>
      <c r="E231" s="80"/>
      <c r="F231" s="80"/>
      <c r="G231" s="80"/>
      <c r="H231" s="80"/>
      <c r="I231" s="80"/>
      <c r="J231" s="80"/>
      <c r="K231" s="80"/>
    </row>
    <row r="232" spans="2:11">
      <c r="B232" s="80"/>
      <c r="C232" s="80"/>
      <c r="D232" s="80"/>
      <c r="E232" s="80"/>
      <c r="F232" s="80"/>
      <c r="G232" s="80"/>
      <c r="H232" s="80"/>
      <c r="I232" s="80"/>
      <c r="J232" s="80"/>
      <c r="K232" s="80"/>
    </row>
    <row r="233" spans="2:11">
      <c r="B233" s="80"/>
      <c r="C233" s="80"/>
      <c r="D233" s="80"/>
      <c r="E233" s="80"/>
      <c r="F233" s="80"/>
      <c r="G233" s="80"/>
      <c r="H233" s="80"/>
      <c r="I233" s="80"/>
      <c r="J233" s="80"/>
      <c r="K233" s="80"/>
    </row>
    <row r="234" spans="2:11">
      <c r="B234" s="80"/>
      <c r="C234" s="80"/>
      <c r="D234" s="80"/>
      <c r="E234" s="80"/>
      <c r="F234" s="80"/>
      <c r="G234" s="80"/>
      <c r="H234" s="80"/>
      <c r="I234" s="80"/>
      <c r="J234" s="80"/>
      <c r="K234" s="80"/>
    </row>
    <row r="235" spans="2:11">
      <c r="B235" s="80"/>
      <c r="C235" s="80"/>
      <c r="D235" s="80"/>
      <c r="E235" s="80"/>
      <c r="F235" s="80"/>
      <c r="G235" s="80"/>
      <c r="H235" s="80"/>
      <c r="I235" s="80"/>
      <c r="J235" s="80"/>
      <c r="K235" s="80"/>
    </row>
    <row r="236" spans="2:11">
      <c r="B236" s="80"/>
      <c r="C236" s="80"/>
      <c r="D236" s="80"/>
      <c r="E236" s="80"/>
      <c r="F236" s="80"/>
      <c r="G236" s="80"/>
      <c r="H236" s="80"/>
      <c r="I236" s="80"/>
      <c r="J236" s="80"/>
      <c r="K236" s="80"/>
    </row>
    <row r="237" spans="2:11">
      <c r="B237" s="80"/>
      <c r="C237" s="80"/>
      <c r="D237" s="80"/>
      <c r="E237" s="80"/>
      <c r="F237" s="80"/>
      <c r="G237" s="80"/>
      <c r="H237" s="80"/>
      <c r="I237" s="80"/>
      <c r="J237" s="80"/>
      <c r="K237" s="80"/>
    </row>
    <row r="238" spans="2:11">
      <c r="B238" s="80"/>
      <c r="C238" s="80"/>
      <c r="D238" s="80"/>
      <c r="E238" s="80"/>
      <c r="F238" s="80"/>
      <c r="G238" s="80"/>
      <c r="H238" s="80"/>
      <c r="I238" s="80"/>
      <c r="J238" s="80"/>
      <c r="K238" s="80"/>
    </row>
    <row r="239" spans="2:11">
      <c r="B239" s="80"/>
      <c r="C239" s="80"/>
      <c r="D239" s="80"/>
      <c r="E239" s="80"/>
      <c r="F239" s="80"/>
      <c r="G239" s="80"/>
      <c r="H239" s="80"/>
      <c r="I239" s="80"/>
      <c r="J239" s="103"/>
      <c r="K239" s="80"/>
    </row>
    <row r="240" spans="2:11">
      <c r="B240" s="80"/>
      <c r="C240" s="80"/>
      <c r="D240" s="80"/>
      <c r="E240" s="80"/>
      <c r="F240" s="80"/>
      <c r="G240" s="80"/>
      <c r="H240" s="80"/>
      <c r="I240" s="80"/>
      <c r="J240" s="103"/>
      <c r="K240" s="80"/>
    </row>
    <row r="241" spans="2:11">
      <c r="B241" s="80"/>
      <c r="C241" s="80"/>
      <c r="D241" s="80"/>
      <c r="E241" s="80"/>
      <c r="F241" s="80"/>
      <c r="G241" s="80"/>
      <c r="H241" s="80"/>
      <c r="I241" s="80"/>
      <c r="J241" s="103"/>
      <c r="K241" s="80"/>
    </row>
    <row r="242" spans="2:11">
      <c r="B242" s="80"/>
      <c r="C242" s="80"/>
      <c r="D242" s="80"/>
      <c r="E242" s="80"/>
      <c r="F242" s="80"/>
      <c r="G242" s="80"/>
      <c r="H242" s="80"/>
      <c r="I242" s="80"/>
      <c r="J242" s="103"/>
      <c r="K242" s="80"/>
    </row>
    <row r="243" spans="2:11">
      <c r="B243" s="80"/>
      <c r="C243" s="80"/>
      <c r="D243" s="80"/>
      <c r="E243" s="80"/>
      <c r="F243" s="80"/>
      <c r="G243" s="80"/>
      <c r="H243" s="80"/>
      <c r="I243" s="80"/>
      <c r="J243" s="103"/>
      <c r="K243" s="80"/>
    </row>
    <row r="244" spans="2:11">
      <c r="B244" s="80"/>
      <c r="C244" s="80"/>
      <c r="D244" s="80"/>
      <c r="E244" s="80"/>
      <c r="F244" s="80"/>
      <c r="G244" s="80"/>
      <c r="H244" s="80"/>
      <c r="I244" s="80"/>
      <c r="J244" s="103"/>
      <c r="K244" s="80"/>
    </row>
    <row r="245" spans="2:11">
      <c r="B245" s="80"/>
      <c r="C245" s="80"/>
      <c r="D245" s="80"/>
      <c r="E245" s="80"/>
      <c r="F245" s="80"/>
      <c r="G245" s="80"/>
      <c r="H245" s="80"/>
      <c r="I245" s="80"/>
      <c r="J245" s="103"/>
      <c r="K245" s="80"/>
    </row>
    <row r="246" spans="2:11">
      <c r="B246" s="103"/>
      <c r="J246" s="103"/>
    </row>
    <row r="247" spans="2:11">
      <c r="B247" s="103"/>
      <c r="J247" s="103"/>
    </row>
    <row r="248" spans="2:11">
      <c r="B248" s="103"/>
      <c r="J248" s="103"/>
    </row>
    <row r="249" spans="2:11">
      <c r="B249" s="103"/>
      <c r="J249" s="103"/>
    </row>
    <row r="250" spans="2:11">
      <c r="B250" s="103"/>
      <c r="J250" s="103"/>
    </row>
  </sheetData>
  <mergeCells count="51">
    <mergeCell ref="C136:D136"/>
    <mergeCell ref="C131:D132"/>
    <mergeCell ref="C120:D121"/>
    <mergeCell ref="C109:D110"/>
    <mergeCell ref="C114:D114"/>
    <mergeCell ref="C125:D125"/>
    <mergeCell ref="C129:H129"/>
    <mergeCell ref="B131:B132"/>
    <mergeCell ref="F131:F132"/>
    <mergeCell ref="G131:G132"/>
    <mergeCell ref="C118:H118"/>
    <mergeCell ref="B120:B121"/>
    <mergeCell ref="F120:F121"/>
    <mergeCell ref="G120:G121"/>
    <mergeCell ref="B109:B110"/>
    <mergeCell ref="F109:F110"/>
    <mergeCell ref="G109:G110"/>
    <mergeCell ref="C42:D42"/>
    <mergeCell ref="C43:D43"/>
    <mergeCell ref="C44:D44"/>
    <mergeCell ref="E44:G44"/>
    <mergeCell ref="B48:B49"/>
    <mergeCell ref="C48:E49"/>
    <mergeCell ref="E78:F78"/>
    <mergeCell ref="C107:H107"/>
    <mergeCell ref="B18:B19"/>
    <mergeCell ref="C18:D19"/>
    <mergeCell ref="E18:E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D46:E46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</mergeCells>
  <pageMargins left="0.7" right="0.7" top="0.75" bottom="0.75" header="0.3" footer="0.3"/>
  <pageSetup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9"/>
  <sheetViews>
    <sheetView topLeftCell="A16" workbookViewId="0">
      <selection activeCell="N13" sqref="N13"/>
    </sheetView>
  </sheetViews>
  <sheetFormatPr defaultRowHeight="15"/>
  <cols>
    <col min="9" max="9" width="15.7109375" bestFit="1" customWidth="1"/>
    <col min="10" max="10" width="18.42578125" customWidth="1"/>
  </cols>
  <sheetData>
    <row r="1" spans="1:16" ht="15.75">
      <c r="A1" s="21"/>
      <c r="B1" s="10" t="s">
        <v>12</v>
      </c>
      <c r="C1" s="23"/>
      <c r="D1" s="23"/>
      <c r="E1" s="21"/>
      <c r="F1" s="21"/>
      <c r="G1" s="21"/>
      <c r="H1" s="21"/>
      <c r="I1" s="21"/>
      <c r="J1" s="21"/>
      <c r="K1" s="18"/>
      <c r="L1" s="18"/>
      <c r="M1" s="18"/>
      <c r="N1" s="18"/>
      <c r="O1" s="18"/>
      <c r="P1" s="18"/>
    </row>
    <row r="2" spans="1:16">
      <c r="A2" s="21"/>
      <c r="B2" s="17" t="s">
        <v>13</v>
      </c>
      <c r="C2" s="23"/>
      <c r="D2" s="23"/>
      <c r="E2" s="21"/>
      <c r="F2" s="21"/>
      <c r="G2" s="21"/>
      <c r="H2" s="21"/>
      <c r="I2" s="21"/>
      <c r="J2" s="21"/>
      <c r="K2" s="18"/>
      <c r="L2" s="18"/>
      <c r="M2" s="18"/>
      <c r="N2" s="18"/>
      <c r="O2" s="18"/>
      <c r="P2" s="18"/>
    </row>
    <row r="3" spans="1:16">
      <c r="A3" s="21"/>
      <c r="B3" s="22"/>
      <c r="C3" s="21"/>
      <c r="D3" s="21"/>
      <c r="E3" s="21"/>
      <c r="F3" s="21"/>
      <c r="G3" s="21"/>
      <c r="H3" s="21"/>
      <c r="I3" s="22" t="s">
        <v>15</v>
      </c>
      <c r="J3" s="21"/>
      <c r="K3" s="18"/>
      <c r="L3" s="18"/>
      <c r="M3" s="18"/>
      <c r="N3" s="18"/>
      <c r="O3" s="18"/>
      <c r="P3" s="18"/>
    </row>
    <row r="4" spans="1:16">
      <c r="A4" s="21"/>
      <c r="B4" s="22"/>
      <c r="C4" s="21"/>
      <c r="D4" s="21"/>
      <c r="E4" s="21"/>
      <c r="F4" s="21"/>
      <c r="G4" s="21"/>
      <c r="H4" s="21"/>
      <c r="I4" s="21"/>
      <c r="J4" s="21"/>
      <c r="K4" s="18"/>
      <c r="L4" s="18"/>
      <c r="M4" s="18"/>
      <c r="N4" s="18"/>
      <c r="O4" s="18"/>
      <c r="P4" s="18"/>
    </row>
    <row r="5" spans="1:16">
      <c r="A5" s="20"/>
      <c r="B5" s="20"/>
      <c r="C5" s="20"/>
      <c r="D5" s="20"/>
      <c r="E5" s="20"/>
      <c r="F5" s="20"/>
      <c r="G5" s="20"/>
      <c r="H5" s="20"/>
      <c r="I5" s="24"/>
      <c r="J5" s="25" t="s">
        <v>44</v>
      </c>
      <c r="K5" s="19"/>
      <c r="L5" s="19"/>
      <c r="M5" s="19"/>
      <c r="N5" s="19"/>
      <c r="O5" s="19"/>
      <c r="P5" s="19"/>
    </row>
    <row r="6" spans="1:16" ht="15.75">
      <c r="A6" s="344" t="s">
        <v>16</v>
      </c>
      <c r="B6" s="345"/>
      <c r="C6" s="345"/>
      <c r="D6" s="345"/>
      <c r="E6" s="345"/>
      <c r="F6" s="345"/>
      <c r="G6" s="345"/>
      <c r="H6" s="345"/>
      <c r="I6" s="345"/>
      <c r="J6" s="346"/>
      <c r="K6" s="26"/>
      <c r="L6" s="26"/>
      <c r="M6" s="26"/>
      <c r="N6" s="26"/>
      <c r="O6" s="26"/>
      <c r="P6" s="26"/>
    </row>
    <row r="7" spans="1:16" ht="33.75" thickBot="1">
      <c r="A7" s="27"/>
      <c r="B7" s="347" t="s">
        <v>17</v>
      </c>
      <c r="C7" s="347"/>
      <c r="D7" s="347"/>
      <c r="E7" s="347"/>
      <c r="F7" s="348"/>
      <c r="G7" s="28" t="s">
        <v>18</v>
      </c>
      <c r="H7" s="28" t="s">
        <v>19</v>
      </c>
      <c r="I7" s="29" t="s">
        <v>419</v>
      </c>
      <c r="J7" s="29" t="s">
        <v>382</v>
      </c>
      <c r="K7" s="18"/>
      <c r="L7" s="18"/>
      <c r="M7" s="18"/>
      <c r="N7" s="18"/>
      <c r="O7" s="18"/>
      <c r="P7" s="18"/>
    </row>
    <row r="8" spans="1:16">
      <c r="A8" s="30">
        <v>1</v>
      </c>
      <c r="B8" s="349" t="s">
        <v>20</v>
      </c>
      <c r="C8" s="350"/>
      <c r="D8" s="350"/>
      <c r="E8" s="350"/>
      <c r="F8" s="350"/>
      <c r="G8" s="239">
        <v>70</v>
      </c>
      <c r="H8" s="239">
        <v>11100</v>
      </c>
      <c r="I8" s="260">
        <f>I10</f>
        <v>203998798</v>
      </c>
      <c r="J8" s="260">
        <f>J10</f>
        <v>157603296</v>
      </c>
      <c r="K8" s="18"/>
      <c r="L8" s="18"/>
      <c r="M8" s="18"/>
      <c r="N8" s="18"/>
      <c r="O8" s="18"/>
      <c r="P8" s="18"/>
    </row>
    <row r="9" spans="1:16" ht="26.25">
      <c r="A9" s="31" t="s">
        <v>21</v>
      </c>
      <c r="B9" s="351" t="s">
        <v>22</v>
      </c>
      <c r="C9" s="351"/>
      <c r="D9" s="351"/>
      <c r="E9" s="351"/>
      <c r="F9" s="352"/>
      <c r="G9" s="240" t="s">
        <v>23</v>
      </c>
      <c r="H9" s="252">
        <v>11101</v>
      </c>
      <c r="I9" s="258"/>
      <c r="J9" s="258"/>
      <c r="K9" s="18"/>
      <c r="L9" s="18"/>
      <c r="M9" s="18"/>
      <c r="N9" s="18"/>
      <c r="O9" s="18"/>
      <c r="P9" s="18"/>
    </row>
    <row r="10" spans="1:16">
      <c r="A10" s="32" t="s">
        <v>24</v>
      </c>
      <c r="B10" s="351" t="s">
        <v>25</v>
      </c>
      <c r="C10" s="351"/>
      <c r="D10" s="351"/>
      <c r="E10" s="351"/>
      <c r="F10" s="352"/>
      <c r="G10" s="240">
        <v>704</v>
      </c>
      <c r="H10" s="252">
        <v>11102</v>
      </c>
      <c r="I10" s="258">
        <v>203998798</v>
      </c>
      <c r="J10" s="258">
        <v>157603296</v>
      </c>
      <c r="K10" s="18"/>
      <c r="L10" s="18"/>
      <c r="M10" s="18"/>
      <c r="N10" s="18"/>
      <c r="O10" s="18"/>
      <c r="P10" s="18"/>
    </row>
    <row r="11" spans="1:16">
      <c r="A11" s="32" t="s">
        <v>26</v>
      </c>
      <c r="B11" s="351" t="s">
        <v>27</v>
      </c>
      <c r="C11" s="351"/>
      <c r="D11" s="351"/>
      <c r="E11" s="351"/>
      <c r="F11" s="352"/>
      <c r="G11" s="238">
        <v>705</v>
      </c>
      <c r="H11" s="252">
        <v>11103</v>
      </c>
      <c r="I11" s="258"/>
      <c r="J11" s="258"/>
      <c r="K11" s="18"/>
      <c r="L11" s="18"/>
      <c r="M11" s="18"/>
      <c r="N11" s="18"/>
      <c r="O11" s="18"/>
      <c r="P11" s="18"/>
    </row>
    <row r="12" spans="1:16">
      <c r="A12" s="33">
        <v>2</v>
      </c>
      <c r="B12" s="338" t="s">
        <v>28</v>
      </c>
      <c r="C12" s="338"/>
      <c r="D12" s="338"/>
      <c r="E12" s="338"/>
      <c r="F12" s="336"/>
      <c r="G12" s="234">
        <v>708</v>
      </c>
      <c r="H12" s="252">
        <v>11104</v>
      </c>
      <c r="I12" s="258"/>
      <c r="J12" s="258"/>
      <c r="K12" s="18"/>
      <c r="L12" s="18"/>
      <c r="M12" s="18"/>
      <c r="N12" s="18"/>
      <c r="O12" s="18"/>
      <c r="P12" s="18"/>
    </row>
    <row r="13" spans="1:16">
      <c r="A13" s="34" t="s">
        <v>21</v>
      </c>
      <c r="B13" s="351" t="s">
        <v>29</v>
      </c>
      <c r="C13" s="351"/>
      <c r="D13" s="351"/>
      <c r="E13" s="351"/>
      <c r="F13" s="352"/>
      <c r="G13" s="240">
        <v>7081</v>
      </c>
      <c r="H13" s="252">
        <v>111041</v>
      </c>
      <c r="I13" s="258"/>
      <c r="J13" s="258"/>
      <c r="K13" s="18"/>
      <c r="L13" s="18"/>
      <c r="M13" s="18"/>
      <c r="N13" s="18"/>
      <c r="O13" s="18"/>
      <c r="P13" s="18"/>
    </row>
    <row r="14" spans="1:16">
      <c r="A14" s="34" t="s">
        <v>30</v>
      </c>
      <c r="B14" s="351" t="s">
        <v>31</v>
      </c>
      <c r="C14" s="351"/>
      <c r="D14" s="351"/>
      <c r="E14" s="351"/>
      <c r="F14" s="352"/>
      <c r="G14" s="240">
        <v>7082</v>
      </c>
      <c r="H14" s="252">
        <v>111042</v>
      </c>
      <c r="I14" s="258"/>
      <c r="J14" s="258"/>
      <c r="K14" s="18"/>
      <c r="L14" s="18"/>
      <c r="M14" s="18"/>
      <c r="N14" s="18"/>
      <c r="O14" s="18"/>
      <c r="P14" s="18"/>
    </row>
    <row r="15" spans="1:16">
      <c r="A15" s="34" t="s">
        <v>32</v>
      </c>
      <c r="B15" s="351" t="s">
        <v>33</v>
      </c>
      <c r="C15" s="351"/>
      <c r="D15" s="351"/>
      <c r="E15" s="351"/>
      <c r="F15" s="352"/>
      <c r="G15" s="240">
        <v>7083</v>
      </c>
      <c r="H15" s="252">
        <v>111043</v>
      </c>
      <c r="I15" s="258"/>
      <c r="J15" s="258"/>
      <c r="K15" s="18"/>
      <c r="L15" s="18"/>
      <c r="M15" s="18"/>
      <c r="N15" s="18"/>
      <c r="O15" s="18"/>
      <c r="P15" s="18"/>
    </row>
    <row r="16" spans="1:16">
      <c r="A16" s="35">
        <v>3</v>
      </c>
      <c r="B16" s="338" t="s">
        <v>34</v>
      </c>
      <c r="C16" s="338"/>
      <c r="D16" s="338"/>
      <c r="E16" s="338"/>
      <c r="F16" s="336"/>
      <c r="G16" s="234">
        <v>71</v>
      </c>
      <c r="H16" s="252">
        <v>11201</v>
      </c>
      <c r="I16" s="258"/>
      <c r="J16" s="258"/>
      <c r="K16" s="18"/>
      <c r="L16" s="18"/>
      <c r="M16" s="18"/>
      <c r="N16" s="18"/>
      <c r="O16" s="18"/>
      <c r="P16" s="18"/>
    </row>
    <row r="17" spans="1:10">
      <c r="A17" s="36"/>
      <c r="B17" s="340" t="s">
        <v>35</v>
      </c>
      <c r="C17" s="340"/>
      <c r="D17" s="340"/>
      <c r="E17" s="340"/>
      <c r="F17" s="341"/>
      <c r="G17" s="237"/>
      <c r="H17" s="252">
        <v>112011</v>
      </c>
      <c r="I17" s="258"/>
      <c r="J17" s="258"/>
    </row>
    <row r="18" spans="1:10">
      <c r="A18" s="36"/>
      <c r="B18" s="340" t="s">
        <v>36</v>
      </c>
      <c r="C18" s="340"/>
      <c r="D18" s="340"/>
      <c r="E18" s="340"/>
      <c r="F18" s="341"/>
      <c r="G18" s="237"/>
      <c r="H18" s="252">
        <v>112012</v>
      </c>
      <c r="I18" s="258"/>
      <c r="J18" s="258"/>
    </row>
    <row r="19" spans="1:10">
      <c r="A19" s="37">
        <v>4</v>
      </c>
      <c r="B19" s="338" t="s">
        <v>37</v>
      </c>
      <c r="C19" s="338"/>
      <c r="D19" s="338"/>
      <c r="E19" s="338"/>
      <c r="F19" s="336"/>
      <c r="G19" s="38">
        <v>72</v>
      </c>
      <c r="H19" s="39">
        <v>11300</v>
      </c>
      <c r="I19" s="258"/>
      <c r="J19" s="258"/>
    </row>
    <row r="20" spans="1:10">
      <c r="A20" s="32"/>
      <c r="B20" s="342" t="s">
        <v>38</v>
      </c>
      <c r="C20" s="343"/>
      <c r="D20" s="343"/>
      <c r="E20" s="343"/>
      <c r="F20" s="343"/>
      <c r="G20" s="70"/>
      <c r="H20" s="40">
        <v>11301</v>
      </c>
      <c r="I20" s="258"/>
      <c r="J20" s="258"/>
    </row>
    <row r="21" spans="1:10">
      <c r="A21" s="41">
        <v>5</v>
      </c>
      <c r="B21" s="336" t="s">
        <v>39</v>
      </c>
      <c r="C21" s="337"/>
      <c r="D21" s="337"/>
      <c r="E21" s="337"/>
      <c r="F21" s="337"/>
      <c r="G21" s="235">
        <v>73</v>
      </c>
      <c r="H21" s="235">
        <v>11400</v>
      </c>
      <c r="I21" s="258"/>
      <c r="J21" s="258"/>
    </row>
    <row r="22" spans="1:10">
      <c r="A22" s="42">
        <v>6</v>
      </c>
      <c r="B22" s="336" t="s">
        <v>40</v>
      </c>
      <c r="C22" s="337"/>
      <c r="D22" s="337"/>
      <c r="E22" s="337"/>
      <c r="F22" s="337"/>
      <c r="G22" s="235">
        <v>75</v>
      </c>
      <c r="H22" s="235">
        <v>11500</v>
      </c>
      <c r="I22" s="258">
        <v>8950779</v>
      </c>
      <c r="J22" s="258">
        <v>8162268</v>
      </c>
    </row>
    <row r="23" spans="1:10">
      <c r="A23" s="41">
        <v>7</v>
      </c>
      <c r="B23" s="338" t="s">
        <v>41</v>
      </c>
      <c r="C23" s="338"/>
      <c r="D23" s="338"/>
      <c r="E23" s="338"/>
      <c r="F23" s="336"/>
      <c r="G23" s="234">
        <v>77</v>
      </c>
      <c r="H23" s="235">
        <v>11600</v>
      </c>
      <c r="I23" s="258">
        <v>1986552</v>
      </c>
      <c r="J23" s="258">
        <v>1004441</v>
      </c>
    </row>
    <row r="24" spans="1:10" ht="15.75" thickBot="1">
      <c r="A24" s="43" t="s">
        <v>42</v>
      </c>
      <c r="B24" s="339" t="s">
        <v>43</v>
      </c>
      <c r="C24" s="339"/>
      <c r="D24" s="339"/>
      <c r="E24" s="339"/>
      <c r="F24" s="339"/>
      <c r="G24" s="236"/>
      <c r="H24" s="236">
        <v>11800</v>
      </c>
      <c r="I24" s="261">
        <f>I10+I22+I23</f>
        <v>214936129</v>
      </c>
      <c r="J24" s="261">
        <f>SUM(J8:J23)</f>
        <v>324373301</v>
      </c>
    </row>
    <row r="25" spans="1:10">
      <c r="A25" s="44"/>
      <c r="B25" s="45"/>
      <c r="C25" s="45"/>
      <c r="D25" s="45"/>
      <c r="E25" s="45"/>
      <c r="F25" s="45"/>
      <c r="G25" s="45"/>
      <c r="H25" s="45"/>
      <c r="I25" s="46"/>
      <c r="J25" s="46"/>
    </row>
    <row r="26" spans="1:10">
      <c r="A26" s="44"/>
      <c r="B26" s="45"/>
      <c r="C26" s="45"/>
      <c r="D26" s="45"/>
      <c r="E26" s="45"/>
      <c r="F26" s="45"/>
      <c r="G26" s="45"/>
      <c r="H26" s="45"/>
      <c r="I26" s="46"/>
      <c r="J26" s="46"/>
    </row>
    <row r="27" spans="1:10">
      <c r="A27" s="44"/>
      <c r="B27" s="45"/>
      <c r="C27" s="45"/>
      <c r="D27" s="45"/>
      <c r="E27" s="45"/>
      <c r="F27" s="45"/>
      <c r="G27" s="45"/>
      <c r="H27" s="45"/>
      <c r="I27" s="46"/>
      <c r="J27" s="46"/>
    </row>
    <row r="28" spans="1:10">
      <c r="A28" s="44"/>
      <c r="B28" s="45"/>
      <c r="C28" s="45"/>
      <c r="D28" s="45"/>
      <c r="E28" s="45"/>
      <c r="F28" s="45"/>
      <c r="G28" s="45"/>
      <c r="H28" s="45"/>
      <c r="I28" s="46" t="s">
        <v>11</v>
      </c>
      <c r="J28" s="46"/>
    </row>
    <row r="29" spans="1:10">
      <c r="A29" s="44"/>
      <c r="B29" s="45"/>
      <c r="C29" s="45"/>
      <c r="D29" s="45"/>
      <c r="E29" s="45"/>
      <c r="F29" s="45"/>
      <c r="G29" s="45"/>
      <c r="H29" s="45"/>
      <c r="I29" s="46"/>
      <c r="J29" s="46"/>
    </row>
    <row r="30" spans="1:10">
      <c r="A30" s="44"/>
      <c r="B30" s="45"/>
      <c r="C30" s="45"/>
      <c r="D30" s="45"/>
      <c r="E30" s="45"/>
      <c r="F30" s="45"/>
      <c r="G30" s="45"/>
      <c r="H30" s="45"/>
      <c r="I30" s="46"/>
      <c r="J30" s="46"/>
    </row>
    <row r="31" spans="1:10">
      <c r="A31" s="44"/>
      <c r="B31" s="45"/>
      <c r="C31" s="45"/>
      <c r="D31" s="45"/>
      <c r="E31" s="45"/>
      <c r="F31" s="45"/>
      <c r="G31" s="45"/>
      <c r="H31" s="45"/>
      <c r="I31" s="46"/>
      <c r="J31" s="46"/>
    </row>
    <row r="32" spans="1:10">
      <c r="A32" s="44"/>
      <c r="B32" s="45"/>
      <c r="C32" s="45"/>
      <c r="D32" s="45"/>
      <c r="E32" s="45"/>
      <c r="F32" s="45"/>
      <c r="G32" s="45"/>
      <c r="H32" s="45"/>
      <c r="I32" s="46"/>
      <c r="J32" s="46"/>
    </row>
    <row r="33" spans="1:10">
      <c r="A33" s="44"/>
      <c r="B33" s="45"/>
      <c r="C33" s="45"/>
      <c r="D33" s="45"/>
      <c r="E33" s="45"/>
      <c r="F33" s="45"/>
      <c r="G33" s="45"/>
      <c r="H33" s="45"/>
      <c r="I33" s="46"/>
      <c r="J33" s="46"/>
    </row>
    <row r="34" spans="1:10">
      <c r="A34" s="44"/>
      <c r="B34" s="45"/>
      <c r="C34" s="45"/>
      <c r="D34" s="45"/>
      <c r="E34" s="45"/>
      <c r="F34" s="45"/>
      <c r="G34" s="45"/>
      <c r="H34" s="45"/>
      <c r="I34" s="46"/>
      <c r="J34" s="46"/>
    </row>
    <row r="35" spans="1:10">
      <c r="A35" s="44"/>
      <c r="B35" s="45"/>
      <c r="C35" s="45"/>
      <c r="D35" s="45"/>
      <c r="E35" s="45"/>
      <c r="F35" s="45"/>
      <c r="G35" s="45"/>
      <c r="H35" s="45"/>
      <c r="I35" s="46"/>
      <c r="J35" s="46"/>
    </row>
    <row r="36" spans="1:10">
      <c r="A36" s="44"/>
      <c r="B36" s="45"/>
      <c r="C36" s="45"/>
      <c r="D36" s="45"/>
      <c r="E36" s="45"/>
      <c r="F36" s="45"/>
      <c r="G36" s="45"/>
      <c r="H36" s="45"/>
      <c r="I36" s="46"/>
      <c r="J36" s="46"/>
    </row>
    <row r="37" spans="1:10">
      <c r="A37" s="44"/>
      <c r="B37" s="45"/>
      <c r="C37" s="45"/>
      <c r="D37" s="45"/>
      <c r="E37" s="45"/>
      <c r="F37" s="45"/>
      <c r="G37" s="45"/>
      <c r="H37" s="45"/>
      <c r="I37" s="46"/>
      <c r="J37" s="46"/>
    </row>
    <row r="38" spans="1:10">
      <c r="A38" s="44"/>
      <c r="B38" s="45"/>
      <c r="C38" s="45"/>
      <c r="D38" s="45"/>
      <c r="E38" s="45"/>
      <c r="F38" s="45"/>
      <c r="G38" s="45"/>
      <c r="H38" s="45"/>
      <c r="I38" s="46"/>
      <c r="J38" s="46"/>
    </row>
    <row r="39" spans="1:10">
      <c r="A39" s="44"/>
      <c r="B39" s="45"/>
      <c r="C39" s="45"/>
      <c r="D39" s="45"/>
      <c r="E39" s="45"/>
      <c r="F39" s="45"/>
      <c r="G39" s="45"/>
      <c r="H39" s="45"/>
      <c r="I39" s="46"/>
      <c r="J39" s="46"/>
    </row>
    <row r="40" spans="1:10">
      <c r="A40" s="44"/>
      <c r="B40" s="45"/>
      <c r="C40" s="45"/>
      <c r="D40" s="45"/>
      <c r="E40" s="45"/>
      <c r="F40" s="45"/>
      <c r="G40" s="45"/>
      <c r="H40" s="45"/>
      <c r="I40" s="46"/>
      <c r="J40" s="46"/>
    </row>
    <row r="41" spans="1:10">
      <c r="A41" s="44"/>
      <c r="B41" s="45"/>
      <c r="C41" s="45"/>
      <c r="D41" s="45"/>
      <c r="E41" s="45"/>
      <c r="F41" s="45"/>
      <c r="G41" s="45"/>
      <c r="H41" s="45"/>
      <c r="I41" s="46"/>
      <c r="J41" s="46"/>
    </row>
    <row r="42" spans="1:10">
      <c r="A42" s="44"/>
      <c r="B42" s="45"/>
      <c r="C42" s="45"/>
      <c r="D42" s="45"/>
      <c r="E42" s="45"/>
      <c r="F42" s="45"/>
      <c r="G42" s="45"/>
      <c r="H42" s="45"/>
      <c r="I42" s="46"/>
      <c r="J42" s="46"/>
    </row>
    <row r="43" spans="1:10">
      <c r="A43" s="44"/>
      <c r="B43" s="45"/>
      <c r="C43" s="45"/>
      <c r="D43" s="45"/>
      <c r="E43" s="45"/>
      <c r="F43" s="45"/>
      <c r="G43" s="45"/>
      <c r="H43" s="45"/>
      <c r="I43" s="46"/>
      <c r="J43" s="46"/>
    </row>
    <row r="44" spans="1:10">
      <c r="A44" s="44"/>
      <c r="B44" s="45"/>
      <c r="C44" s="45"/>
      <c r="D44" s="45"/>
      <c r="E44" s="45"/>
      <c r="F44" s="45"/>
      <c r="G44" s="45"/>
      <c r="H44" s="45"/>
      <c r="I44" s="46"/>
      <c r="J44" s="46"/>
    </row>
    <row r="45" spans="1:10">
      <c r="A45" s="44"/>
      <c r="B45" s="45"/>
      <c r="C45" s="45"/>
      <c r="D45" s="45"/>
      <c r="E45" s="45"/>
      <c r="F45" s="45"/>
      <c r="G45" s="45"/>
      <c r="H45" s="45"/>
      <c r="I45" s="46"/>
      <c r="J45" s="46"/>
    </row>
    <row r="46" spans="1:10">
      <c r="A46" s="44"/>
      <c r="B46" s="45"/>
      <c r="C46" s="45"/>
      <c r="D46" s="45"/>
      <c r="E46" s="45"/>
      <c r="F46" s="45"/>
      <c r="G46" s="45"/>
      <c r="H46" s="45"/>
      <c r="I46" s="46"/>
      <c r="J46" s="46"/>
    </row>
    <row r="47" spans="1:10">
      <c r="A47" s="44"/>
      <c r="B47" s="45"/>
      <c r="C47" s="45"/>
      <c r="D47" s="45"/>
      <c r="E47" s="45"/>
      <c r="F47" s="45"/>
      <c r="G47" s="45"/>
      <c r="H47" s="45"/>
      <c r="I47" s="46"/>
      <c r="J47" s="46"/>
    </row>
    <row r="48" spans="1:10">
      <c r="A48" s="44"/>
      <c r="B48" s="45"/>
      <c r="C48" s="45"/>
      <c r="D48" s="45"/>
      <c r="E48" s="45"/>
      <c r="F48" s="45"/>
      <c r="G48" s="45"/>
      <c r="H48" s="45"/>
      <c r="I48" s="46"/>
      <c r="J48" s="46"/>
    </row>
    <row r="49" spans="1:10">
      <c r="A49" s="44"/>
      <c r="B49" s="45"/>
      <c r="C49" s="45"/>
      <c r="D49" s="45"/>
      <c r="E49" s="45"/>
      <c r="F49" s="45"/>
      <c r="G49" s="45"/>
      <c r="H49" s="45"/>
      <c r="I49" s="46"/>
      <c r="J49" s="46"/>
    </row>
    <row r="50" spans="1:10">
      <c r="A50" s="44"/>
      <c r="B50" s="45"/>
      <c r="C50" s="45"/>
      <c r="D50" s="45"/>
      <c r="E50" s="45"/>
      <c r="F50" s="45"/>
      <c r="G50" s="45"/>
      <c r="H50" s="45"/>
      <c r="I50" s="46"/>
      <c r="J50" s="46"/>
    </row>
    <row r="51" spans="1:10">
      <c r="A51" s="44"/>
      <c r="B51" s="45"/>
      <c r="C51" s="45"/>
      <c r="D51" s="45"/>
      <c r="E51" s="45"/>
      <c r="F51" s="45"/>
      <c r="G51" s="45"/>
      <c r="H51" s="45"/>
      <c r="I51" s="46"/>
      <c r="J51" s="46"/>
    </row>
    <row r="52" spans="1:10">
      <c r="A52" s="21"/>
      <c r="B52" s="21"/>
      <c r="C52" s="21"/>
      <c r="D52" s="21"/>
      <c r="E52" s="21"/>
      <c r="F52" s="21"/>
      <c r="G52" s="21"/>
      <c r="H52" s="21"/>
      <c r="I52" s="21"/>
      <c r="J52" s="21"/>
    </row>
    <row r="53" spans="1:10">
      <c r="A53" s="21"/>
      <c r="B53" s="21"/>
      <c r="C53" s="21"/>
      <c r="D53" s="21"/>
      <c r="E53" s="21"/>
      <c r="F53" s="21"/>
      <c r="G53" s="21"/>
      <c r="H53" s="21"/>
      <c r="I53" s="21"/>
      <c r="J53" s="21"/>
    </row>
    <row r="54" spans="1:10">
      <c r="A54" s="21"/>
      <c r="B54" s="21"/>
      <c r="C54" s="21"/>
      <c r="D54" s="21"/>
      <c r="E54" s="21"/>
      <c r="F54" s="21"/>
      <c r="G54" s="21"/>
      <c r="H54" s="21"/>
      <c r="I54" s="21"/>
      <c r="J54" s="21"/>
    </row>
    <row r="55" spans="1:10">
      <c r="A55" s="21"/>
      <c r="B55" s="21"/>
      <c r="C55" s="21"/>
      <c r="D55" s="21"/>
      <c r="E55" s="21"/>
      <c r="F55" s="21"/>
      <c r="G55" s="21"/>
      <c r="H55" s="21"/>
      <c r="I55" s="21"/>
      <c r="J55" s="21"/>
    </row>
    <row r="56" spans="1:10">
      <c r="A56" s="21"/>
      <c r="B56" s="21"/>
      <c r="C56" s="21"/>
      <c r="D56" s="21"/>
      <c r="E56" s="21"/>
      <c r="F56" s="21"/>
      <c r="G56" s="21"/>
      <c r="H56" s="21"/>
      <c r="I56" s="21"/>
      <c r="J56" s="21"/>
    </row>
    <row r="57" spans="1:10">
      <c r="A57" s="21"/>
      <c r="B57" s="21"/>
      <c r="C57" s="21"/>
      <c r="D57" s="21"/>
      <c r="E57" s="21"/>
      <c r="F57" s="21"/>
      <c r="G57" s="21"/>
      <c r="H57" s="21"/>
      <c r="I57" s="21"/>
      <c r="J57" s="21"/>
    </row>
    <row r="58" spans="1:10">
      <c r="A58" s="21"/>
      <c r="B58" s="21"/>
      <c r="C58" s="21"/>
      <c r="D58" s="21"/>
      <c r="E58" s="21"/>
      <c r="F58" s="21"/>
      <c r="G58" s="21"/>
      <c r="H58" s="21"/>
      <c r="I58" s="21"/>
      <c r="J58" s="21"/>
    </row>
    <row r="59" spans="1:10">
      <c r="A59" s="21"/>
      <c r="B59" s="21"/>
      <c r="C59" s="21"/>
      <c r="D59" s="21"/>
      <c r="E59" s="21"/>
      <c r="F59" s="21"/>
      <c r="G59" s="21"/>
      <c r="H59" s="21"/>
      <c r="I59" s="21"/>
      <c r="J59" s="21"/>
    </row>
    <row r="60" spans="1:10">
      <c r="A60" s="21"/>
      <c r="B60" s="21"/>
      <c r="C60" s="21"/>
      <c r="D60" s="21"/>
      <c r="E60" s="21"/>
      <c r="F60" s="21"/>
      <c r="G60" s="21"/>
      <c r="H60" s="21"/>
      <c r="I60" s="21"/>
      <c r="J60" s="21"/>
    </row>
    <row r="61" spans="1:10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1" spans="1:10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>
      <c r="A72" s="21"/>
      <c r="B72" s="21"/>
      <c r="C72" s="21"/>
      <c r="D72" s="21"/>
      <c r="E72" s="21"/>
      <c r="F72" s="21"/>
      <c r="G72" s="21"/>
      <c r="H72" s="21"/>
      <c r="I72" s="21"/>
      <c r="J72" s="21"/>
    </row>
    <row r="73" spans="1:10">
      <c r="A73" s="21"/>
      <c r="B73" s="21"/>
      <c r="C73" s="21"/>
      <c r="D73" s="21"/>
      <c r="E73" s="21"/>
      <c r="F73" s="21"/>
      <c r="G73" s="21"/>
      <c r="H73" s="21"/>
      <c r="I73" s="21"/>
      <c r="J73" s="21"/>
    </row>
    <row r="74" spans="1:10">
      <c r="A74" s="21"/>
      <c r="B74" s="21"/>
      <c r="C74" s="21"/>
      <c r="D74" s="21"/>
      <c r="E74" s="21"/>
      <c r="F74" s="21"/>
      <c r="G74" s="21"/>
      <c r="H74" s="21"/>
      <c r="I74" s="21"/>
      <c r="J74" s="21"/>
    </row>
    <row r="75" spans="1:10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6" spans="1:10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0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0">
      <c r="A78" s="21"/>
      <c r="B78" s="21"/>
      <c r="C78" s="21"/>
      <c r="D78" s="21"/>
      <c r="E78" s="21"/>
      <c r="F78" s="21"/>
      <c r="G78" s="21"/>
      <c r="H78" s="21"/>
      <c r="I78" s="21"/>
      <c r="J78" s="21"/>
    </row>
    <row r="79" spans="1:10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0" spans="1:10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>
      <c r="A81" s="21"/>
      <c r="B81" s="21"/>
      <c r="C81" s="21"/>
      <c r="D81" s="21"/>
      <c r="E81" s="21"/>
      <c r="F81" s="21"/>
      <c r="G81" s="21"/>
      <c r="H81" s="21"/>
      <c r="I81" s="21"/>
      <c r="J81" s="21"/>
    </row>
    <row r="82" spans="1:10">
      <c r="A82" s="21"/>
      <c r="B82" s="21"/>
      <c r="C82" s="21"/>
      <c r="D82" s="21"/>
      <c r="E82" s="21"/>
      <c r="F82" s="21"/>
      <c r="G82" s="21"/>
      <c r="H82" s="21"/>
      <c r="I82" s="21"/>
      <c r="J82" s="21"/>
    </row>
    <row r="83" spans="1:10">
      <c r="A83" s="21"/>
      <c r="B83" s="21"/>
      <c r="C83" s="21"/>
      <c r="D83" s="21"/>
      <c r="E83" s="21"/>
      <c r="F83" s="21"/>
      <c r="G83" s="21"/>
      <c r="H83" s="21"/>
      <c r="I83" s="21"/>
      <c r="J83" s="21"/>
    </row>
    <row r="84" spans="1:10">
      <c r="A84" s="21"/>
      <c r="B84" s="21"/>
      <c r="C84" s="21"/>
      <c r="D84" s="21"/>
      <c r="E84" s="21"/>
      <c r="F84" s="21"/>
      <c r="G84" s="21"/>
      <c r="H84" s="21"/>
      <c r="I84" s="21"/>
      <c r="J84" s="21"/>
    </row>
    <row r="85" spans="1:10">
      <c r="A85" s="21"/>
      <c r="B85" s="21"/>
      <c r="C85" s="21"/>
      <c r="D85" s="21"/>
      <c r="E85" s="21"/>
      <c r="F85" s="21"/>
      <c r="G85" s="21"/>
      <c r="H85" s="21"/>
      <c r="I85" s="21"/>
      <c r="J85" s="21"/>
    </row>
    <row r="86" spans="1:10">
      <c r="A86" s="21"/>
      <c r="B86" s="21"/>
      <c r="C86" s="21"/>
      <c r="D86" s="21"/>
      <c r="E86" s="21"/>
      <c r="F86" s="21"/>
      <c r="G86" s="21"/>
      <c r="H86" s="21"/>
      <c r="I86" s="21"/>
      <c r="J86" s="21"/>
    </row>
    <row r="87" spans="1:10">
      <c r="A87" s="21"/>
      <c r="B87" s="21"/>
      <c r="C87" s="21"/>
      <c r="D87" s="21"/>
      <c r="E87" s="21"/>
      <c r="F87" s="21"/>
      <c r="G87" s="21"/>
      <c r="H87" s="21"/>
      <c r="I87" s="21"/>
      <c r="J87" s="21"/>
    </row>
    <row r="88" spans="1:10">
      <c r="A88" s="21"/>
      <c r="B88" s="21"/>
      <c r="C88" s="21"/>
      <c r="D88" s="21"/>
      <c r="E88" s="21"/>
      <c r="F88" s="21"/>
      <c r="G88" s="21"/>
      <c r="H88" s="21"/>
      <c r="I88" s="21"/>
      <c r="J88" s="21"/>
    </row>
    <row r="89" spans="1:10">
      <c r="A89" s="21"/>
      <c r="B89" s="21"/>
      <c r="C89" s="21"/>
      <c r="D89" s="21"/>
      <c r="E89" s="21"/>
      <c r="F89" s="21"/>
      <c r="G89" s="21"/>
      <c r="H89" s="21"/>
      <c r="I89" s="21"/>
      <c r="J89" s="21"/>
    </row>
    <row r="90" spans="1:10">
      <c r="A90" s="21"/>
      <c r="B90" s="21"/>
      <c r="C90" s="21"/>
      <c r="D90" s="21"/>
      <c r="E90" s="21"/>
      <c r="F90" s="21"/>
      <c r="G90" s="21"/>
      <c r="H90" s="21"/>
      <c r="I90" s="21"/>
      <c r="J90" s="21"/>
    </row>
    <row r="91" spans="1:10">
      <c r="A91" s="21"/>
      <c r="B91" s="21"/>
      <c r="C91" s="21"/>
      <c r="D91" s="21"/>
      <c r="E91" s="21"/>
      <c r="F91" s="21"/>
      <c r="G91" s="21"/>
      <c r="H91" s="21"/>
      <c r="I91" s="21"/>
      <c r="J91" s="21"/>
    </row>
    <row r="92" spans="1:10">
      <c r="A92" s="21"/>
      <c r="B92" s="21"/>
      <c r="C92" s="21"/>
      <c r="D92" s="21"/>
      <c r="E92" s="21"/>
      <c r="F92" s="21"/>
      <c r="G92" s="21"/>
      <c r="H92" s="21"/>
      <c r="I92" s="21"/>
      <c r="J92" s="21"/>
    </row>
    <row r="93" spans="1:10">
      <c r="A93" s="21"/>
      <c r="B93" s="21"/>
      <c r="C93" s="21"/>
      <c r="D93" s="21"/>
      <c r="E93" s="21"/>
      <c r="F93" s="21"/>
      <c r="G93" s="21"/>
      <c r="H93" s="21"/>
      <c r="I93" s="21"/>
      <c r="J93" s="21"/>
    </row>
    <row r="94" spans="1:10">
      <c r="A94" s="21"/>
      <c r="B94" s="21"/>
      <c r="C94" s="21"/>
      <c r="D94" s="21"/>
      <c r="E94" s="21"/>
      <c r="F94" s="21"/>
      <c r="G94" s="21"/>
      <c r="H94" s="21"/>
      <c r="I94" s="21"/>
      <c r="J94" s="21"/>
    </row>
    <row r="95" spans="1:10">
      <c r="A95" s="21"/>
      <c r="B95" s="21"/>
      <c r="C95" s="21"/>
      <c r="D95" s="21"/>
      <c r="E95" s="21"/>
      <c r="F95" s="21"/>
      <c r="G95" s="21"/>
      <c r="H95" s="21"/>
      <c r="I95" s="21"/>
      <c r="J95" s="21"/>
    </row>
    <row r="96" spans="1:10">
      <c r="A96" s="21"/>
      <c r="B96" s="21"/>
      <c r="C96" s="21"/>
      <c r="D96" s="21"/>
      <c r="E96" s="21"/>
      <c r="F96" s="21"/>
      <c r="G96" s="21"/>
      <c r="H96" s="21"/>
      <c r="I96" s="21"/>
      <c r="J96" s="21"/>
    </row>
    <row r="97" spans="1:10">
      <c r="A97" s="21"/>
      <c r="B97" s="21"/>
      <c r="C97" s="21"/>
      <c r="D97" s="21"/>
      <c r="E97" s="21"/>
      <c r="F97" s="21"/>
      <c r="G97" s="21"/>
      <c r="H97" s="21"/>
      <c r="I97" s="21"/>
      <c r="J97" s="21"/>
    </row>
    <row r="98" spans="1:10">
      <c r="A98" s="21"/>
      <c r="B98" s="21"/>
      <c r="C98" s="21"/>
      <c r="D98" s="21"/>
      <c r="E98" s="21"/>
      <c r="F98" s="21"/>
      <c r="G98" s="21"/>
      <c r="H98" s="21"/>
      <c r="I98" s="21"/>
      <c r="J98" s="21"/>
    </row>
    <row r="99" spans="1:10">
      <c r="A99" s="21"/>
      <c r="B99" s="21"/>
      <c r="C99" s="21"/>
      <c r="D99" s="21"/>
      <c r="E99" s="21"/>
      <c r="F99" s="21"/>
      <c r="G99" s="21"/>
      <c r="H99" s="21"/>
      <c r="I99" s="21"/>
      <c r="J99" s="21"/>
    </row>
    <row r="100" spans="1:10">
      <c r="A100" s="21"/>
      <c r="B100" s="21"/>
      <c r="C100" s="21"/>
      <c r="D100" s="21"/>
      <c r="E100" s="21"/>
      <c r="F100" s="21"/>
      <c r="G100" s="21"/>
      <c r="H100" s="21"/>
      <c r="I100" s="21"/>
      <c r="J100" s="21"/>
    </row>
    <row r="101" spans="1:10">
      <c r="A101" s="21"/>
      <c r="B101" s="21"/>
      <c r="C101" s="21"/>
      <c r="D101" s="21"/>
      <c r="E101" s="21"/>
      <c r="F101" s="21"/>
      <c r="G101" s="21"/>
      <c r="H101" s="21"/>
      <c r="I101" s="21"/>
      <c r="J101" s="21"/>
    </row>
    <row r="102" spans="1:10">
      <c r="A102" s="21"/>
      <c r="B102" s="21"/>
      <c r="C102" s="21"/>
      <c r="D102" s="21"/>
      <c r="E102" s="21"/>
      <c r="F102" s="21"/>
      <c r="G102" s="21"/>
      <c r="H102" s="21"/>
      <c r="I102" s="21"/>
      <c r="J102" s="21"/>
    </row>
    <row r="103" spans="1:10">
      <c r="A103" s="21"/>
      <c r="B103" s="21"/>
      <c r="C103" s="21"/>
      <c r="D103" s="21"/>
      <c r="E103" s="21"/>
      <c r="F103" s="21"/>
      <c r="G103" s="21"/>
      <c r="H103" s="21"/>
      <c r="I103" s="21"/>
      <c r="J103" s="21"/>
    </row>
    <row r="104" spans="1:10">
      <c r="A104" s="21"/>
      <c r="B104" s="21"/>
      <c r="C104" s="21"/>
      <c r="D104" s="21"/>
      <c r="E104" s="21"/>
      <c r="F104" s="21"/>
      <c r="G104" s="21"/>
      <c r="H104" s="21"/>
      <c r="I104" s="21"/>
      <c r="J104" s="21"/>
    </row>
    <row r="105" spans="1:10">
      <c r="A105" s="21"/>
      <c r="B105" s="21"/>
      <c r="C105" s="21"/>
      <c r="D105" s="21"/>
      <c r="E105" s="21"/>
      <c r="F105" s="21"/>
      <c r="G105" s="21"/>
      <c r="H105" s="21"/>
      <c r="I105" s="21"/>
      <c r="J105" s="21"/>
    </row>
    <row r="106" spans="1:10">
      <c r="A106" s="21"/>
      <c r="B106" s="21"/>
      <c r="C106" s="21"/>
      <c r="D106" s="21"/>
      <c r="E106" s="21"/>
      <c r="F106" s="21"/>
      <c r="G106" s="21"/>
      <c r="H106" s="21"/>
      <c r="I106" s="21"/>
      <c r="J106" s="21"/>
    </row>
    <row r="107" spans="1:10">
      <c r="A107" s="21"/>
      <c r="B107" s="21"/>
      <c r="C107" s="21"/>
      <c r="D107" s="21"/>
      <c r="E107" s="21"/>
      <c r="F107" s="21"/>
      <c r="G107" s="21"/>
      <c r="H107" s="21"/>
      <c r="I107" s="21"/>
      <c r="J107" s="21"/>
    </row>
    <row r="108" spans="1:10">
      <c r="A108" s="21"/>
      <c r="B108" s="21"/>
      <c r="C108" s="21"/>
      <c r="D108" s="21"/>
      <c r="E108" s="21"/>
      <c r="F108" s="21"/>
      <c r="G108" s="21"/>
      <c r="H108" s="21"/>
      <c r="I108" s="21"/>
      <c r="J108" s="21"/>
    </row>
    <row r="109" spans="1:10">
      <c r="A109" s="21"/>
      <c r="B109" s="21"/>
      <c r="C109" s="21"/>
      <c r="D109" s="21"/>
      <c r="E109" s="21"/>
      <c r="F109" s="21"/>
      <c r="G109" s="21"/>
      <c r="H109" s="21"/>
      <c r="I109" s="21"/>
      <c r="J109" s="21"/>
    </row>
    <row r="110" spans="1:10">
      <c r="A110" s="21"/>
      <c r="B110" s="21"/>
      <c r="C110" s="21"/>
      <c r="D110" s="21"/>
      <c r="E110" s="21"/>
      <c r="F110" s="21"/>
      <c r="G110" s="21"/>
      <c r="H110" s="21"/>
      <c r="I110" s="21"/>
      <c r="J110" s="21"/>
    </row>
    <row r="111" spans="1:10">
      <c r="A111" s="21"/>
      <c r="B111" s="21"/>
      <c r="C111" s="21"/>
      <c r="D111" s="21"/>
      <c r="E111" s="21"/>
      <c r="F111" s="21"/>
      <c r="G111" s="21"/>
      <c r="H111" s="21"/>
      <c r="I111" s="21"/>
      <c r="J111" s="21"/>
    </row>
    <row r="112" spans="1:10">
      <c r="A112" s="21"/>
      <c r="B112" s="21"/>
      <c r="C112" s="21"/>
      <c r="D112" s="21"/>
      <c r="E112" s="21"/>
      <c r="F112" s="21"/>
      <c r="G112" s="21"/>
      <c r="H112" s="21"/>
      <c r="I112" s="21"/>
      <c r="J112" s="21"/>
    </row>
    <row r="113" spans="1:10">
      <c r="A113" s="21"/>
      <c r="B113" s="21"/>
      <c r="C113" s="21"/>
      <c r="D113" s="21"/>
      <c r="E113" s="21"/>
      <c r="F113" s="21"/>
      <c r="G113" s="21"/>
      <c r="H113" s="21"/>
      <c r="I113" s="21"/>
      <c r="J113" s="21"/>
    </row>
    <row r="114" spans="1:10">
      <c r="A114" s="21"/>
      <c r="B114" s="21"/>
      <c r="C114" s="21"/>
      <c r="D114" s="21"/>
      <c r="E114" s="21"/>
      <c r="F114" s="21"/>
      <c r="G114" s="21"/>
      <c r="H114" s="21"/>
      <c r="I114" s="21"/>
      <c r="J114" s="21"/>
    </row>
    <row r="115" spans="1:10">
      <c r="A115" s="21"/>
      <c r="B115" s="21"/>
      <c r="C115" s="21"/>
      <c r="D115" s="21"/>
      <c r="E115" s="21"/>
      <c r="F115" s="21"/>
      <c r="G115" s="21"/>
      <c r="H115" s="21"/>
      <c r="I115" s="21"/>
      <c r="J115" s="21"/>
    </row>
    <row r="116" spans="1:10">
      <c r="A116" s="21"/>
      <c r="B116" s="21"/>
      <c r="C116" s="21"/>
      <c r="D116" s="21"/>
      <c r="E116" s="21"/>
      <c r="F116" s="21"/>
      <c r="G116" s="21"/>
      <c r="H116" s="21"/>
      <c r="I116" s="21"/>
      <c r="J116" s="21"/>
    </row>
    <row r="117" spans="1:10">
      <c r="A117" s="21"/>
      <c r="B117" s="21"/>
      <c r="C117" s="21"/>
      <c r="D117" s="21"/>
      <c r="E117" s="21"/>
      <c r="F117" s="21"/>
      <c r="G117" s="21"/>
      <c r="H117" s="21"/>
      <c r="I117" s="21"/>
      <c r="J117" s="21"/>
    </row>
    <row r="118" spans="1:10">
      <c r="A118" s="21"/>
      <c r="B118" s="21"/>
      <c r="C118" s="21"/>
      <c r="D118" s="21"/>
      <c r="E118" s="21"/>
      <c r="F118" s="21"/>
      <c r="G118" s="21"/>
      <c r="H118" s="21"/>
      <c r="I118" s="21"/>
      <c r="J118" s="21"/>
    </row>
    <row r="119" spans="1:10">
      <c r="A119" s="21"/>
      <c r="B119" s="21"/>
      <c r="C119" s="21"/>
      <c r="D119" s="21"/>
      <c r="E119" s="21"/>
      <c r="F119" s="21"/>
      <c r="G119" s="21"/>
      <c r="H119" s="21"/>
      <c r="I119" s="21"/>
      <c r="J119" s="21"/>
    </row>
  </sheetData>
  <mergeCells count="19">
    <mergeCell ref="B17:F17"/>
    <mergeCell ref="A6:J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22:F22"/>
    <mergeCell ref="B23:F23"/>
    <mergeCell ref="B24:F24"/>
    <mergeCell ref="B18:F18"/>
    <mergeCell ref="B19:F19"/>
    <mergeCell ref="B20:F20"/>
    <mergeCell ref="B21:F2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0"/>
  <sheetViews>
    <sheetView workbookViewId="0">
      <selection activeCell="P37" sqref="P37"/>
    </sheetView>
  </sheetViews>
  <sheetFormatPr defaultRowHeight="15"/>
  <cols>
    <col min="9" max="9" width="15.28515625" bestFit="1" customWidth="1"/>
    <col min="10" max="10" width="14" bestFit="1" customWidth="1"/>
  </cols>
  <sheetData>
    <row r="1" spans="1:11" ht="15.75">
      <c r="A1" s="50"/>
      <c r="B1" s="10" t="s">
        <v>12</v>
      </c>
      <c r="C1" s="54"/>
      <c r="D1" s="54"/>
      <c r="E1" s="50"/>
      <c r="F1" s="50"/>
      <c r="G1" s="50"/>
      <c r="H1" s="50"/>
      <c r="I1" s="50"/>
      <c r="J1" s="53"/>
      <c r="K1" s="47"/>
    </row>
    <row r="2" spans="1:11">
      <c r="A2" s="50"/>
      <c r="B2" s="17" t="s">
        <v>13</v>
      </c>
      <c r="C2" s="54"/>
      <c r="D2" s="54"/>
      <c r="E2" s="50"/>
      <c r="F2" s="50"/>
      <c r="G2" s="50"/>
      <c r="H2" s="50"/>
      <c r="I2" s="50"/>
      <c r="J2" s="53"/>
      <c r="K2" s="47"/>
    </row>
    <row r="3" spans="1:11">
      <c r="A3" s="50"/>
      <c r="B3" s="52"/>
      <c r="C3" s="50"/>
      <c r="D3" s="50"/>
      <c r="E3" s="50"/>
      <c r="F3" s="50"/>
      <c r="G3" s="50"/>
      <c r="H3" s="50"/>
      <c r="I3" s="52" t="s">
        <v>45</v>
      </c>
      <c r="J3" s="53"/>
      <c r="K3" s="47"/>
    </row>
    <row r="4" spans="1:11" ht="15.75" thickBot="1">
      <c r="A4" s="49"/>
      <c r="B4" s="49"/>
      <c r="C4" s="49"/>
      <c r="D4" s="49"/>
      <c r="E4" s="49"/>
      <c r="F4" s="49"/>
      <c r="G4" s="49"/>
      <c r="H4" s="49"/>
      <c r="I4" s="55"/>
      <c r="J4" s="59" t="s">
        <v>44</v>
      </c>
      <c r="K4" s="48"/>
    </row>
    <row r="5" spans="1:11" ht="15.75" thickBot="1">
      <c r="A5" s="361" t="s">
        <v>16</v>
      </c>
      <c r="B5" s="362"/>
      <c r="C5" s="362"/>
      <c r="D5" s="362"/>
      <c r="E5" s="362"/>
      <c r="F5" s="362"/>
      <c r="G5" s="362"/>
      <c r="H5" s="362"/>
      <c r="I5" s="362"/>
      <c r="J5" s="363"/>
      <c r="K5" s="47"/>
    </row>
    <row r="6" spans="1:11" ht="33.75" thickBot="1">
      <c r="A6" s="233"/>
      <c r="B6" s="364" t="s">
        <v>46</v>
      </c>
      <c r="C6" s="365"/>
      <c r="D6" s="365"/>
      <c r="E6" s="365"/>
      <c r="F6" s="366"/>
      <c r="G6" s="231" t="s">
        <v>18</v>
      </c>
      <c r="H6" s="253" t="s">
        <v>19</v>
      </c>
      <c r="I6" s="320" t="s">
        <v>419</v>
      </c>
      <c r="J6" s="232" t="s">
        <v>382</v>
      </c>
      <c r="K6" s="47"/>
    </row>
    <row r="7" spans="1:11">
      <c r="A7" s="223">
        <v>1</v>
      </c>
      <c r="B7" s="356" t="s">
        <v>47</v>
      </c>
      <c r="C7" s="356"/>
      <c r="D7" s="356"/>
      <c r="E7" s="356"/>
      <c r="F7" s="356"/>
      <c r="G7" s="284">
        <v>60</v>
      </c>
      <c r="H7" s="284">
        <v>12100</v>
      </c>
      <c r="I7" s="325">
        <v>16878977</v>
      </c>
      <c r="J7" s="258">
        <f>J10+J12</f>
        <v>13246018</v>
      </c>
      <c r="K7" s="47"/>
    </row>
    <row r="8" spans="1:11">
      <c r="A8" s="225" t="s">
        <v>48</v>
      </c>
      <c r="B8" s="355" t="s">
        <v>49</v>
      </c>
      <c r="C8" s="355" t="s">
        <v>50</v>
      </c>
      <c r="D8" s="355"/>
      <c r="E8" s="355"/>
      <c r="F8" s="355"/>
      <c r="G8" s="282" t="s">
        <v>51</v>
      </c>
      <c r="H8" s="282">
        <v>12101</v>
      </c>
      <c r="I8" s="204"/>
      <c r="J8" s="251"/>
      <c r="K8" s="47"/>
    </row>
    <row r="9" spans="1:11">
      <c r="A9" s="225" t="s">
        <v>24</v>
      </c>
      <c r="B9" s="355" t="s">
        <v>52</v>
      </c>
      <c r="C9" s="355" t="s">
        <v>50</v>
      </c>
      <c r="D9" s="355"/>
      <c r="E9" s="355"/>
      <c r="F9" s="355"/>
      <c r="G9" s="282"/>
      <c r="H9" s="285">
        <v>12102</v>
      </c>
      <c r="I9" s="204"/>
      <c r="J9" s="251"/>
      <c r="K9" s="47"/>
    </row>
    <row r="10" spans="1:11">
      <c r="A10" s="225" t="s">
        <v>26</v>
      </c>
      <c r="B10" s="355" t="s">
        <v>53</v>
      </c>
      <c r="C10" s="355" t="s">
        <v>50</v>
      </c>
      <c r="D10" s="355"/>
      <c r="E10" s="355"/>
      <c r="F10" s="355"/>
      <c r="G10" s="282" t="s">
        <v>54</v>
      </c>
      <c r="H10" s="282">
        <v>12103</v>
      </c>
      <c r="I10" s="324">
        <v>16123375</v>
      </c>
      <c r="J10" s="251">
        <f>247560+446024+9764478+2469613+105657</f>
        <v>13033332</v>
      </c>
      <c r="K10" s="47"/>
    </row>
    <row r="11" spans="1:11">
      <c r="A11" s="225" t="s">
        <v>55</v>
      </c>
      <c r="B11" s="359" t="s">
        <v>56</v>
      </c>
      <c r="C11" s="355" t="s">
        <v>50</v>
      </c>
      <c r="D11" s="355"/>
      <c r="E11" s="355"/>
      <c r="F11" s="355"/>
      <c r="G11" s="282"/>
      <c r="H11" s="285">
        <v>12104</v>
      </c>
      <c r="I11" s="204"/>
      <c r="J11" s="251"/>
      <c r="K11" s="47"/>
    </row>
    <row r="12" spans="1:11">
      <c r="A12" s="225" t="s">
        <v>57</v>
      </c>
      <c r="B12" s="355" t="s">
        <v>58</v>
      </c>
      <c r="C12" s="355" t="s">
        <v>50</v>
      </c>
      <c r="D12" s="355"/>
      <c r="E12" s="355"/>
      <c r="F12" s="355"/>
      <c r="G12" s="282" t="s">
        <v>59</v>
      </c>
      <c r="H12" s="285">
        <v>12105</v>
      </c>
      <c r="I12" s="324">
        <v>755602</v>
      </c>
      <c r="J12" s="251">
        <f>183286+29400</f>
        <v>212686</v>
      </c>
      <c r="K12" s="47"/>
    </row>
    <row r="13" spans="1:11">
      <c r="A13" s="224">
        <v>2</v>
      </c>
      <c r="B13" s="356" t="s">
        <v>60</v>
      </c>
      <c r="C13" s="356"/>
      <c r="D13" s="356"/>
      <c r="E13" s="356"/>
      <c r="F13" s="356"/>
      <c r="G13" s="284">
        <v>64</v>
      </c>
      <c r="H13" s="284">
        <v>12200</v>
      </c>
      <c r="I13" s="325">
        <v>12623588</v>
      </c>
      <c r="J13" s="258">
        <f>J15+J14</f>
        <v>9952612</v>
      </c>
      <c r="K13" s="47"/>
    </row>
    <row r="14" spans="1:11">
      <c r="A14" s="225" t="s">
        <v>61</v>
      </c>
      <c r="B14" s="356" t="s">
        <v>62</v>
      </c>
      <c r="C14" s="360"/>
      <c r="D14" s="360"/>
      <c r="E14" s="360"/>
      <c r="F14" s="360"/>
      <c r="G14" s="285">
        <v>641</v>
      </c>
      <c r="H14" s="285">
        <v>12201</v>
      </c>
      <c r="I14" s="317">
        <v>11104899</v>
      </c>
      <c r="J14" s="251">
        <v>8785957</v>
      </c>
      <c r="K14" s="47"/>
    </row>
    <row r="15" spans="1:11">
      <c r="A15" s="225" t="s">
        <v>63</v>
      </c>
      <c r="B15" s="360" t="s">
        <v>64</v>
      </c>
      <c r="C15" s="360"/>
      <c r="D15" s="360"/>
      <c r="E15" s="360"/>
      <c r="F15" s="360"/>
      <c r="G15" s="285">
        <v>644</v>
      </c>
      <c r="H15" s="285">
        <v>12202</v>
      </c>
      <c r="I15" s="317">
        <v>1518689</v>
      </c>
      <c r="J15" s="251">
        <v>1166655</v>
      </c>
      <c r="K15" s="47"/>
    </row>
    <row r="16" spans="1:11">
      <c r="A16" s="224">
        <v>3</v>
      </c>
      <c r="B16" s="356" t="s">
        <v>65</v>
      </c>
      <c r="C16" s="356"/>
      <c r="D16" s="356"/>
      <c r="E16" s="356"/>
      <c r="F16" s="356"/>
      <c r="G16" s="284">
        <v>68</v>
      </c>
      <c r="H16" s="284">
        <v>12300</v>
      </c>
      <c r="I16" s="323">
        <v>82090681</v>
      </c>
      <c r="J16" s="258">
        <v>59523391</v>
      </c>
      <c r="K16" s="47"/>
    </row>
    <row r="17" spans="1:10">
      <c r="A17" s="224">
        <v>4</v>
      </c>
      <c r="B17" s="356" t="s">
        <v>66</v>
      </c>
      <c r="C17" s="356"/>
      <c r="D17" s="356"/>
      <c r="E17" s="356"/>
      <c r="F17" s="356"/>
      <c r="G17" s="284">
        <v>61</v>
      </c>
      <c r="H17" s="284">
        <v>12400</v>
      </c>
      <c r="I17" s="258">
        <v>101967159</v>
      </c>
      <c r="J17" s="258">
        <f>J20+J21+J22+J24+J28+J32</f>
        <v>81253779</v>
      </c>
    </row>
    <row r="18" spans="1:10">
      <c r="A18" s="225" t="s">
        <v>21</v>
      </c>
      <c r="B18" s="353" t="s">
        <v>67</v>
      </c>
      <c r="C18" s="353"/>
      <c r="D18" s="353"/>
      <c r="E18" s="353"/>
      <c r="F18" s="353"/>
      <c r="G18" s="282"/>
      <c r="H18" s="282">
        <v>12401</v>
      </c>
      <c r="I18" s="204"/>
      <c r="J18" s="251"/>
    </row>
    <row r="19" spans="1:10">
      <c r="A19" s="225" t="s">
        <v>30</v>
      </c>
      <c r="B19" s="353" t="s">
        <v>68</v>
      </c>
      <c r="C19" s="353"/>
      <c r="D19" s="353"/>
      <c r="E19" s="353"/>
      <c r="F19" s="353"/>
      <c r="G19" s="283">
        <v>611</v>
      </c>
      <c r="H19" s="282">
        <v>12402</v>
      </c>
      <c r="I19" s="324">
        <v>1157800</v>
      </c>
      <c r="J19" s="251"/>
    </row>
    <row r="20" spans="1:10">
      <c r="A20" s="225" t="s">
        <v>32</v>
      </c>
      <c r="B20" s="353" t="s">
        <v>69</v>
      </c>
      <c r="C20" s="353"/>
      <c r="D20" s="353"/>
      <c r="E20" s="353"/>
      <c r="F20" s="353"/>
      <c r="G20" s="282">
        <v>613</v>
      </c>
      <c r="H20" s="282">
        <v>12403</v>
      </c>
      <c r="I20" s="324">
        <v>25474737</v>
      </c>
      <c r="J20" s="251">
        <f>13266221+1513386+3086116</f>
        <v>17865723</v>
      </c>
    </row>
    <row r="21" spans="1:10">
      <c r="A21" s="225" t="s">
        <v>70</v>
      </c>
      <c r="B21" s="353" t="s">
        <v>71</v>
      </c>
      <c r="C21" s="353"/>
      <c r="D21" s="353"/>
      <c r="E21" s="353"/>
      <c r="F21" s="353"/>
      <c r="G21" s="283">
        <v>615</v>
      </c>
      <c r="H21" s="282">
        <v>12404</v>
      </c>
      <c r="I21" s="324">
        <v>22170103</v>
      </c>
      <c r="J21" s="251">
        <f>5600+27405589+37417</f>
        <v>27448606</v>
      </c>
    </row>
    <row r="22" spans="1:10">
      <c r="A22" s="225" t="s">
        <v>72</v>
      </c>
      <c r="B22" s="353" t="s">
        <v>73</v>
      </c>
      <c r="C22" s="353"/>
      <c r="D22" s="353"/>
      <c r="E22" s="353"/>
      <c r="F22" s="353"/>
      <c r="G22" s="283">
        <v>616</v>
      </c>
      <c r="H22" s="282">
        <v>12405</v>
      </c>
      <c r="I22" s="324">
        <v>9323636</v>
      </c>
      <c r="J22" s="251">
        <v>6095014</v>
      </c>
    </row>
    <row r="23" spans="1:10">
      <c r="A23" s="225" t="s">
        <v>74</v>
      </c>
      <c r="B23" s="353" t="s">
        <v>75</v>
      </c>
      <c r="C23" s="353"/>
      <c r="D23" s="353"/>
      <c r="E23" s="353"/>
      <c r="F23" s="353"/>
      <c r="G23" s="283">
        <v>617</v>
      </c>
      <c r="H23" s="282">
        <v>12406</v>
      </c>
      <c r="I23" s="204"/>
      <c r="J23" s="251"/>
    </row>
    <row r="24" spans="1:10">
      <c r="A24" s="225" t="s">
        <v>76</v>
      </c>
      <c r="B24" s="355" t="s">
        <v>77</v>
      </c>
      <c r="C24" s="355" t="s">
        <v>50</v>
      </c>
      <c r="D24" s="355"/>
      <c r="E24" s="355"/>
      <c r="F24" s="355"/>
      <c r="G24" s="283">
        <v>618</v>
      </c>
      <c r="H24" s="282">
        <v>12407</v>
      </c>
      <c r="I24" s="324">
        <v>11010943</v>
      </c>
      <c r="J24" s="251">
        <f>697175+15000+351308+2650+54375+187139+486753+943547+50240+5981+1785176+3062867</f>
        <v>7642211</v>
      </c>
    </row>
    <row r="25" spans="1:10">
      <c r="A25" s="225" t="s">
        <v>78</v>
      </c>
      <c r="B25" s="355" t="s">
        <v>79</v>
      </c>
      <c r="C25" s="355"/>
      <c r="D25" s="355"/>
      <c r="E25" s="355"/>
      <c r="F25" s="355"/>
      <c r="G25" s="283">
        <v>623</v>
      </c>
      <c r="H25" s="282">
        <v>12408</v>
      </c>
      <c r="I25" s="204"/>
      <c r="J25" s="251"/>
    </row>
    <row r="26" spans="1:10">
      <c r="A26" s="225" t="s">
        <v>80</v>
      </c>
      <c r="B26" s="355" t="s">
        <v>81</v>
      </c>
      <c r="C26" s="355"/>
      <c r="D26" s="355"/>
      <c r="E26" s="355"/>
      <c r="F26" s="355"/>
      <c r="G26" s="283">
        <v>624</v>
      </c>
      <c r="H26" s="282">
        <v>12409</v>
      </c>
      <c r="I26" s="204"/>
      <c r="J26" s="251"/>
    </row>
    <row r="27" spans="1:10">
      <c r="A27" s="225" t="s">
        <v>82</v>
      </c>
      <c r="B27" s="355" t="s">
        <v>83</v>
      </c>
      <c r="C27" s="355"/>
      <c r="D27" s="355"/>
      <c r="E27" s="355"/>
      <c r="F27" s="355"/>
      <c r="G27" s="283">
        <v>625</v>
      </c>
      <c r="H27" s="282">
        <v>12410</v>
      </c>
      <c r="I27" s="204"/>
      <c r="J27" s="251"/>
    </row>
    <row r="28" spans="1:10">
      <c r="A28" s="225" t="s">
        <v>84</v>
      </c>
      <c r="B28" s="355" t="s">
        <v>85</v>
      </c>
      <c r="C28" s="355"/>
      <c r="D28" s="355"/>
      <c r="E28" s="355"/>
      <c r="F28" s="355"/>
      <c r="G28" s="283">
        <v>626</v>
      </c>
      <c r="H28" s="282">
        <v>12411</v>
      </c>
      <c r="I28" s="324">
        <v>3156066</v>
      </c>
      <c r="J28" s="251">
        <v>2518968</v>
      </c>
    </row>
    <row r="29" spans="1:10">
      <c r="A29" s="226" t="s">
        <v>86</v>
      </c>
      <c r="B29" s="355" t="s">
        <v>87</v>
      </c>
      <c r="C29" s="355"/>
      <c r="D29" s="355"/>
      <c r="E29" s="355"/>
      <c r="F29" s="355"/>
      <c r="G29" s="283">
        <v>627</v>
      </c>
      <c r="H29" s="282">
        <v>12412</v>
      </c>
      <c r="I29" s="204"/>
      <c r="J29" s="251"/>
    </row>
    <row r="30" spans="1:10">
      <c r="A30" s="225"/>
      <c r="B30" s="358" t="s">
        <v>88</v>
      </c>
      <c r="C30" s="358"/>
      <c r="D30" s="358"/>
      <c r="E30" s="358"/>
      <c r="F30" s="358"/>
      <c r="G30" s="283">
        <v>6271</v>
      </c>
      <c r="H30" s="283">
        <v>124121</v>
      </c>
      <c r="I30" s="204"/>
      <c r="J30" s="251"/>
    </row>
    <row r="31" spans="1:10">
      <c r="A31" s="225"/>
      <c r="B31" s="358" t="s">
        <v>89</v>
      </c>
      <c r="C31" s="358"/>
      <c r="D31" s="358"/>
      <c r="E31" s="358"/>
      <c r="F31" s="358"/>
      <c r="G31" s="283">
        <v>6272</v>
      </c>
      <c r="H31" s="283">
        <v>124122</v>
      </c>
      <c r="I31" s="204"/>
      <c r="J31" s="251"/>
    </row>
    <row r="32" spans="1:10">
      <c r="A32" s="225" t="s">
        <v>90</v>
      </c>
      <c r="B32" s="355" t="s">
        <v>91</v>
      </c>
      <c r="C32" s="355"/>
      <c r="D32" s="355"/>
      <c r="E32" s="355"/>
      <c r="F32" s="355"/>
      <c r="G32" s="283">
        <v>628</v>
      </c>
      <c r="H32" s="283">
        <v>12413</v>
      </c>
      <c r="I32" s="324">
        <v>28878299</v>
      </c>
      <c r="J32" s="251">
        <v>19683257</v>
      </c>
    </row>
    <row r="33" spans="1:10">
      <c r="A33" s="224">
        <v>5</v>
      </c>
      <c r="B33" s="359" t="s">
        <v>92</v>
      </c>
      <c r="C33" s="355"/>
      <c r="D33" s="355"/>
      <c r="E33" s="355"/>
      <c r="F33" s="355"/>
      <c r="G33" s="286">
        <v>63</v>
      </c>
      <c r="H33" s="286">
        <v>12500</v>
      </c>
      <c r="I33" s="204"/>
      <c r="J33" s="251"/>
    </row>
    <row r="34" spans="1:10">
      <c r="A34" s="225" t="s">
        <v>21</v>
      </c>
      <c r="B34" s="355" t="s">
        <v>93</v>
      </c>
      <c r="C34" s="355"/>
      <c r="D34" s="355"/>
      <c r="E34" s="355"/>
      <c r="F34" s="355"/>
      <c r="G34" s="283">
        <v>632</v>
      </c>
      <c r="H34" s="283">
        <v>12501</v>
      </c>
      <c r="I34" s="204"/>
      <c r="J34" s="251"/>
    </row>
    <row r="35" spans="1:10">
      <c r="A35" s="225" t="s">
        <v>30</v>
      </c>
      <c r="B35" s="355" t="s">
        <v>94</v>
      </c>
      <c r="C35" s="355"/>
      <c r="D35" s="355"/>
      <c r="E35" s="355"/>
      <c r="F35" s="355"/>
      <c r="G35" s="283">
        <v>633</v>
      </c>
      <c r="H35" s="283">
        <v>12502</v>
      </c>
      <c r="I35" s="204"/>
      <c r="J35" s="251"/>
    </row>
    <row r="36" spans="1:10">
      <c r="A36" s="225" t="s">
        <v>32</v>
      </c>
      <c r="B36" s="355" t="s">
        <v>95</v>
      </c>
      <c r="C36" s="355"/>
      <c r="D36" s="355"/>
      <c r="E36" s="355"/>
      <c r="F36" s="355"/>
      <c r="G36" s="283">
        <v>634</v>
      </c>
      <c r="H36" s="283">
        <v>12503</v>
      </c>
      <c r="I36" s="324">
        <v>50240</v>
      </c>
      <c r="J36" s="251"/>
    </row>
    <row r="37" spans="1:10">
      <c r="A37" s="225" t="s">
        <v>70</v>
      </c>
      <c r="B37" s="355" t="s">
        <v>96</v>
      </c>
      <c r="C37" s="355"/>
      <c r="D37" s="355"/>
      <c r="E37" s="355"/>
      <c r="F37" s="355"/>
      <c r="G37" s="283" t="s">
        <v>97</v>
      </c>
      <c r="H37" s="283">
        <v>12504</v>
      </c>
      <c r="I37" s="324">
        <v>745335</v>
      </c>
      <c r="J37" s="251"/>
    </row>
    <row r="38" spans="1:10">
      <c r="A38" s="224" t="s">
        <v>98</v>
      </c>
      <c r="B38" s="356" t="s">
        <v>99</v>
      </c>
      <c r="C38" s="356"/>
      <c r="D38" s="356"/>
      <c r="E38" s="356"/>
      <c r="F38" s="356"/>
      <c r="G38" s="283"/>
      <c r="H38" s="283">
        <v>12600</v>
      </c>
      <c r="I38" s="325">
        <v>213560405</v>
      </c>
      <c r="J38" s="258">
        <f>J17+J16+J13+J7</f>
        <v>163975800</v>
      </c>
    </row>
    <row r="39" spans="1:10">
      <c r="A39" s="101"/>
      <c r="B39" s="321" t="s">
        <v>100</v>
      </c>
      <c r="C39" s="322"/>
      <c r="D39" s="322"/>
      <c r="E39" s="322"/>
      <c r="F39" s="322"/>
      <c r="G39" s="322"/>
      <c r="H39" s="322"/>
      <c r="I39" s="254" t="s">
        <v>419</v>
      </c>
      <c r="J39" s="254" t="s">
        <v>382</v>
      </c>
    </row>
    <row r="40" spans="1:10">
      <c r="A40" s="227">
        <v>1</v>
      </c>
      <c r="B40" s="357" t="s">
        <v>101</v>
      </c>
      <c r="C40" s="357"/>
      <c r="D40" s="357"/>
      <c r="E40" s="357"/>
      <c r="F40" s="357"/>
      <c r="G40" s="286"/>
      <c r="H40" s="286">
        <v>14000</v>
      </c>
      <c r="I40" s="204">
        <v>36</v>
      </c>
      <c r="J40" s="204">
        <v>29</v>
      </c>
    </row>
    <row r="41" spans="1:10">
      <c r="A41" s="227">
        <v>2</v>
      </c>
      <c r="B41" s="357" t="s">
        <v>102</v>
      </c>
      <c r="C41" s="357"/>
      <c r="D41" s="357"/>
      <c r="E41" s="357"/>
      <c r="F41" s="357"/>
      <c r="G41" s="286"/>
      <c r="H41" s="286">
        <v>15000</v>
      </c>
      <c r="I41" s="204"/>
      <c r="J41" s="204"/>
    </row>
    <row r="42" spans="1:10">
      <c r="A42" s="228" t="s">
        <v>21</v>
      </c>
      <c r="B42" s="353" t="s">
        <v>103</v>
      </c>
      <c r="C42" s="353"/>
      <c r="D42" s="353"/>
      <c r="E42" s="353"/>
      <c r="F42" s="353"/>
      <c r="G42" s="286"/>
      <c r="H42" s="283">
        <v>15001</v>
      </c>
      <c r="I42" s="324">
        <v>218382024</v>
      </c>
      <c r="J42" s="251">
        <v>142157763</v>
      </c>
    </row>
    <row r="43" spans="1:10">
      <c r="A43" s="228"/>
      <c r="B43" s="354" t="s">
        <v>104</v>
      </c>
      <c r="C43" s="354"/>
      <c r="D43" s="354"/>
      <c r="E43" s="354"/>
      <c r="F43" s="354"/>
      <c r="G43" s="286"/>
      <c r="H43" s="283">
        <v>150011</v>
      </c>
      <c r="I43" s="204"/>
      <c r="J43" s="251">
        <v>142157763</v>
      </c>
    </row>
    <row r="44" spans="1:10">
      <c r="A44" s="229" t="s">
        <v>30</v>
      </c>
      <c r="B44" s="353" t="s">
        <v>105</v>
      </c>
      <c r="C44" s="353"/>
      <c r="D44" s="353"/>
      <c r="E44" s="353"/>
      <c r="F44" s="353"/>
      <c r="G44" s="286"/>
      <c r="H44" s="283">
        <v>15002</v>
      </c>
      <c r="I44" s="324">
        <v>19719864</v>
      </c>
      <c r="J44" s="251">
        <v>3611070</v>
      </c>
    </row>
    <row r="45" spans="1:10" ht="15.75" thickBot="1">
      <c r="A45" s="230"/>
      <c r="B45" s="354" t="s">
        <v>106</v>
      </c>
      <c r="C45" s="354"/>
      <c r="D45" s="354"/>
      <c r="E45" s="354"/>
      <c r="F45" s="354"/>
      <c r="G45" s="286"/>
      <c r="H45" s="283">
        <v>150021</v>
      </c>
      <c r="I45" s="204"/>
      <c r="J45" s="251">
        <v>3611070</v>
      </c>
    </row>
    <row r="46" spans="1:10">
      <c r="A46" s="51"/>
      <c r="B46" s="51"/>
      <c r="C46" s="51"/>
      <c r="D46" s="51"/>
      <c r="E46" s="51"/>
      <c r="F46" s="51"/>
      <c r="G46" s="51"/>
      <c r="H46" s="51"/>
      <c r="J46" s="60"/>
    </row>
    <row r="47" spans="1:10" ht="15.75">
      <c r="A47" s="50"/>
      <c r="B47" s="50"/>
      <c r="C47" s="50"/>
      <c r="D47" s="50"/>
      <c r="E47" s="50"/>
      <c r="F47" s="50"/>
      <c r="G47" s="50"/>
      <c r="H47" s="50"/>
      <c r="I47" s="57"/>
      <c r="J47" s="61"/>
    </row>
    <row r="48" spans="1:10" ht="15.75">
      <c r="A48" s="50"/>
      <c r="B48" s="50"/>
      <c r="C48" s="50"/>
      <c r="D48" s="50"/>
      <c r="E48" s="50"/>
      <c r="F48" s="50"/>
      <c r="G48" s="50"/>
      <c r="H48" s="50"/>
      <c r="I48" s="56" t="s">
        <v>11</v>
      </c>
      <c r="J48" s="61"/>
    </row>
    <row r="49" spans="1:10" ht="15.75">
      <c r="A49" s="50"/>
      <c r="B49" s="50"/>
      <c r="C49" s="50"/>
      <c r="D49" s="50"/>
      <c r="E49" s="50"/>
      <c r="F49" s="50"/>
      <c r="G49" s="50"/>
      <c r="H49" s="50"/>
      <c r="I49" s="50"/>
      <c r="J49" s="61"/>
    </row>
    <row r="50" spans="1:10" ht="15.75">
      <c r="A50" s="50"/>
      <c r="B50" s="50"/>
      <c r="C50" s="50"/>
      <c r="D50" s="50"/>
      <c r="E50" s="50"/>
      <c r="F50" s="50"/>
      <c r="G50" s="50"/>
      <c r="H50" s="50"/>
      <c r="I50" s="50"/>
      <c r="J50" s="61"/>
    </row>
    <row r="51" spans="1:10" ht="15.75">
      <c r="A51" s="50"/>
      <c r="B51" s="58"/>
      <c r="C51" s="50"/>
      <c r="D51" s="50"/>
      <c r="E51" s="50"/>
      <c r="F51" s="50"/>
      <c r="G51" s="50"/>
      <c r="H51" s="50"/>
      <c r="I51" s="50"/>
      <c r="J51" s="61"/>
    </row>
    <row r="52" spans="1:10">
      <c r="A52" s="50"/>
      <c r="B52" s="58"/>
      <c r="C52" s="50"/>
      <c r="D52" s="50"/>
      <c r="E52" s="50"/>
      <c r="F52" s="50"/>
      <c r="G52" s="50"/>
      <c r="H52" s="50"/>
      <c r="I52" s="50"/>
      <c r="J52" s="53"/>
    </row>
    <row r="53" spans="1:10">
      <c r="A53" s="50"/>
      <c r="B53" s="58"/>
      <c r="C53" s="50"/>
      <c r="D53" s="50"/>
      <c r="E53" s="50"/>
      <c r="F53" s="50"/>
      <c r="G53" s="50"/>
      <c r="H53" s="50"/>
      <c r="I53" s="50"/>
      <c r="J53" s="53"/>
    </row>
    <row r="54" spans="1:10">
      <c r="A54" s="50"/>
      <c r="B54" s="58"/>
      <c r="C54" s="50"/>
      <c r="D54" s="50"/>
      <c r="E54" s="50"/>
      <c r="F54" s="50"/>
      <c r="G54" s="50"/>
      <c r="H54" s="50"/>
      <c r="I54" s="50"/>
      <c r="J54" s="53"/>
    </row>
    <row r="55" spans="1:10">
      <c r="A55" s="50"/>
      <c r="B55" s="50"/>
      <c r="C55" s="50"/>
      <c r="D55" s="50"/>
      <c r="E55" s="50"/>
      <c r="F55" s="50"/>
      <c r="G55" s="50"/>
      <c r="H55" s="50"/>
      <c r="I55" s="50"/>
      <c r="J55" s="53"/>
    </row>
    <row r="56" spans="1:10">
      <c r="A56" s="50"/>
      <c r="B56" s="50"/>
      <c r="C56" s="50"/>
      <c r="D56" s="50"/>
      <c r="E56" s="50"/>
      <c r="F56" s="50"/>
      <c r="G56" s="50"/>
      <c r="H56" s="50"/>
      <c r="I56" s="50"/>
      <c r="J56" s="53"/>
    </row>
    <row r="57" spans="1:10">
      <c r="A57" s="50"/>
      <c r="B57" s="50"/>
      <c r="C57" s="50"/>
      <c r="D57" s="50"/>
      <c r="E57" s="50"/>
      <c r="F57" s="50"/>
      <c r="G57" s="50"/>
      <c r="H57" s="50"/>
      <c r="I57" s="50"/>
      <c r="J57" s="53"/>
    </row>
    <row r="58" spans="1:10">
      <c r="A58" s="50"/>
      <c r="B58" s="50"/>
      <c r="C58" s="50"/>
      <c r="D58" s="50"/>
      <c r="E58" s="50"/>
      <c r="F58" s="50"/>
      <c r="G58" s="50"/>
      <c r="H58" s="50"/>
      <c r="I58" s="50"/>
      <c r="J58" s="53"/>
    </row>
    <row r="59" spans="1:10">
      <c r="A59" s="50"/>
      <c r="B59" s="50"/>
      <c r="C59" s="50"/>
      <c r="D59" s="50"/>
      <c r="E59" s="50"/>
      <c r="F59" s="50"/>
      <c r="G59" s="50"/>
      <c r="H59" s="50"/>
      <c r="I59" s="50"/>
      <c r="J59" s="53"/>
    </row>
    <row r="60" spans="1:10">
      <c r="A60" s="50"/>
      <c r="B60" s="50"/>
      <c r="C60" s="50"/>
      <c r="D60" s="50"/>
      <c r="E60" s="50"/>
      <c r="F60" s="50"/>
      <c r="G60" s="50"/>
      <c r="H60" s="50"/>
      <c r="I60" s="50"/>
      <c r="J60" s="53"/>
    </row>
    <row r="61" spans="1:10">
      <c r="A61" s="50"/>
      <c r="B61" s="50"/>
      <c r="C61" s="50"/>
      <c r="D61" s="50"/>
      <c r="E61" s="50"/>
      <c r="F61" s="50"/>
      <c r="G61" s="50"/>
      <c r="H61" s="50"/>
      <c r="I61" s="50"/>
      <c r="J61" s="53"/>
    </row>
    <row r="62" spans="1:10">
      <c r="A62" s="50"/>
      <c r="B62" s="50"/>
      <c r="C62" s="50"/>
      <c r="D62" s="50"/>
      <c r="E62" s="50"/>
      <c r="F62" s="50"/>
      <c r="G62" s="50"/>
      <c r="H62" s="50"/>
      <c r="I62" s="50"/>
      <c r="J62" s="53"/>
    </row>
    <row r="63" spans="1:10">
      <c r="A63" s="50"/>
      <c r="B63" s="50"/>
      <c r="C63" s="50"/>
      <c r="D63" s="50"/>
      <c r="E63" s="50"/>
      <c r="F63" s="50"/>
      <c r="G63" s="50"/>
      <c r="H63" s="50"/>
      <c r="I63" s="50"/>
      <c r="J63" s="53"/>
    </row>
    <row r="64" spans="1:10">
      <c r="A64" s="50"/>
      <c r="B64" s="50"/>
      <c r="C64" s="50"/>
      <c r="D64" s="50"/>
      <c r="E64" s="50"/>
      <c r="F64" s="50"/>
      <c r="G64" s="50"/>
      <c r="H64" s="50"/>
      <c r="I64" s="50"/>
      <c r="J64" s="53"/>
    </row>
    <row r="65" spans="1:10">
      <c r="A65" s="50"/>
      <c r="B65" s="50"/>
      <c r="C65" s="50"/>
      <c r="D65" s="50"/>
      <c r="E65" s="50"/>
      <c r="F65" s="50"/>
      <c r="G65" s="50"/>
      <c r="H65" s="50"/>
      <c r="I65" s="50"/>
      <c r="J65" s="53"/>
    </row>
    <row r="66" spans="1:10">
      <c r="A66" s="50"/>
      <c r="B66" s="50"/>
      <c r="C66" s="50"/>
      <c r="D66" s="50"/>
      <c r="E66" s="50"/>
      <c r="F66" s="50"/>
      <c r="G66" s="50"/>
      <c r="H66" s="50"/>
      <c r="I66" s="50"/>
      <c r="J66" s="53"/>
    </row>
    <row r="67" spans="1:10">
      <c r="A67" s="50"/>
      <c r="B67" s="50"/>
      <c r="C67" s="50"/>
      <c r="D67" s="50"/>
      <c r="E67" s="50"/>
      <c r="F67" s="50"/>
      <c r="G67" s="50"/>
      <c r="H67" s="50"/>
      <c r="I67" s="50"/>
      <c r="J67" s="53"/>
    </row>
    <row r="68" spans="1:10">
      <c r="A68" s="50"/>
      <c r="B68" s="50"/>
      <c r="C68" s="50"/>
      <c r="D68" s="50"/>
      <c r="E68" s="50"/>
      <c r="F68" s="50"/>
      <c r="G68" s="50"/>
      <c r="H68" s="50"/>
      <c r="I68" s="50"/>
      <c r="J68" s="53"/>
    </row>
    <row r="69" spans="1:10">
      <c r="A69" s="50"/>
      <c r="B69" s="50"/>
      <c r="C69" s="50"/>
      <c r="D69" s="50"/>
      <c r="E69" s="50"/>
      <c r="F69" s="50"/>
      <c r="G69" s="50"/>
      <c r="H69" s="50"/>
      <c r="I69" s="50"/>
      <c r="J69" s="53"/>
    </row>
    <row r="70" spans="1:10">
      <c r="A70" s="50"/>
      <c r="B70" s="50"/>
      <c r="C70" s="50"/>
      <c r="D70" s="50"/>
      <c r="E70" s="50"/>
      <c r="F70" s="50"/>
      <c r="G70" s="50"/>
      <c r="H70" s="50"/>
      <c r="I70" s="50"/>
      <c r="J70" s="53"/>
    </row>
  </sheetData>
  <mergeCells count="40">
    <mergeCell ref="B10:F10"/>
    <mergeCell ref="A5:J5"/>
    <mergeCell ref="B6:F6"/>
    <mergeCell ref="B7:F7"/>
    <mergeCell ref="B8:F8"/>
    <mergeCell ref="B9:F9"/>
    <mergeCell ref="B22:F22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34:F34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42:F42"/>
    <mergeCell ref="B43:F43"/>
    <mergeCell ref="B44:F44"/>
    <mergeCell ref="B45:F45"/>
    <mergeCell ref="B35:F35"/>
    <mergeCell ref="B36:F36"/>
    <mergeCell ref="B37:F37"/>
    <mergeCell ref="B38:F38"/>
    <mergeCell ref="B40:F40"/>
    <mergeCell ref="B41:F41"/>
  </mergeCells>
  <pageMargins left="0.7" right="0.7" top="0.75" bottom="0.75" header="0.3" footer="0.3"/>
  <pageSetup scale="8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6"/>
  <sheetViews>
    <sheetView workbookViewId="0">
      <selection activeCell="E51" sqref="E51"/>
    </sheetView>
  </sheetViews>
  <sheetFormatPr defaultRowHeight="15"/>
  <cols>
    <col min="1" max="1" width="14.140625" customWidth="1"/>
    <col min="2" max="2" width="3" bestFit="1" customWidth="1"/>
    <col min="3" max="3" width="13.85546875" customWidth="1"/>
    <col min="4" max="4" width="33.85546875" bestFit="1" customWidth="1"/>
    <col min="5" max="5" width="24.28515625" bestFit="1" customWidth="1"/>
    <col min="6" max="6" width="14.140625" customWidth="1"/>
  </cols>
  <sheetData>
    <row r="1" spans="1:5" ht="15.75">
      <c r="A1" s="62"/>
      <c r="B1" s="62"/>
      <c r="C1" s="10" t="s">
        <v>12</v>
      </c>
      <c r="D1" s="68"/>
      <c r="E1" s="68"/>
    </row>
    <row r="2" spans="1:5">
      <c r="A2" s="62"/>
      <c r="B2" s="62"/>
      <c r="C2" s="17" t="s">
        <v>13</v>
      </c>
      <c r="D2" s="68"/>
      <c r="E2" s="68"/>
    </row>
    <row r="3" spans="1:5">
      <c r="A3" s="62"/>
      <c r="B3" s="62"/>
      <c r="C3" s="69"/>
      <c r="D3" s="62"/>
      <c r="E3" s="67" t="s">
        <v>108</v>
      </c>
    </row>
    <row r="4" spans="1:5">
      <c r="A4" s="62"/>
      <c r="B4" s="62"/>
      <c r="C4" s="62"/>
      <c r="D4" s="62"/>
      <c r="E4" s="62"/>
    </row>
    <row r="5" spans="1:5">
      <c r="A5" s="62"/>
      <c r="B5" s="64"/>
      <c r="C5" s="64"/>
      <c r="D5" s="70" t="s">
        <v>110</v>
      </c>
      <c r="E5" s="70" t="s">
        <v>111</v>
      </c>
    </row>
    <row r="6" spans="1:5">
      <c r="A6" s="62"/>
      <c r="B6" s="64">
        <v>1</v>
      </c>
      <c r="C6" s="70" t="s">
        <v>107</v>
      </c>
      <c r="D6" s="66" t="s">
        <v>109</v>
      </c>
      <c r="E6" s="66"/>
    </row>
    <row r="7" spans="1:5">
      <c r="A7" s="62"/>
      <c r="B7" s="64">
        <v>2</v>
      </c>
      <c r="C7" s="70" t="s">
        <v>107</v>
      </c>
      <c r="D7" s="66" t="s">
        <v>112</v>
      </c>
      <c r="E7" s="64"/>
    </row>
    <row r="8" spans="1:5">
      <c r="A8" s="62"/>
      <c r="B8" s="64">
        <v>3</v>
      </c>
      <c r="C8" s="70" t="s">
        <v>107</v>
      </c>
      <c r="D8" s="66" t="s">
        <v>114</v>
      </c>
      <c r="E8" s="64"/>
    </row>
    <row r="9" spans="1:5">
      <c r="A9" s="62"/>
      <c r="B9" s="64">
        <v>4</v>
      </c>
      <c r="C9" s="70" t="s">
        <v>107</v>
      </c>
      <c r="D9" s="66" t="s">
        <v>113</v>
      </c>
      <c r="E9" s="64"/>
    </row>
    <row r="10" spans="1:5">
      <c r="A10" s="62"/>
      <c r="B10" s="64">
        <v>5</v>
      </c>
      <c r="C10" s="70" t="s">
        <v>107</v>
      </c>
      <c r="D10" s="66" t="s">
        <v>115</v>
      </c>
      <c r="E10" s="64"/>
    </row>
    <row r="11" spans="1:5">
      <c r="A11" s="62"/>
      <c r="B11" s="64">
        <v>6</v>
      </c>
      <c r="C11" s="70" t="s">
        <v>107</v>
      </c>
      <c r="D11" s="66" t="s">
        <v>116</v>
      </c>
      <c r="E11" s="64"/>
    </row>
    <row r="12" spans="1:5">
      <c r="A12" s="62"/>
      <c r="B12" s="64">
        <v>7</v>
      </c>
      <c r="C12" s="70" t="s">
        <v>107</v>
      </c>
      <c r="D12" s="66" t="s">
        <v>118</v>
      </c>
      <c r="E12" s="64"/>
    </row>
    <row r="13" spans="1:5">
      <c r="A13" s="62"/>
      <c r="B13" s="64">
        <v>8</v>
      </c>
      <c r="C13" s="70" t="s">
        <v>107</v>
      </c>
      <c r="D13" s="66" t="s">
        <v>117</v>
      </c>
      <c r="E13" s="64"/>
    </row>
    <row r="14" spans="1:5">
      <c r="A14" s="62"/>
      <c r="B14" s="70" t="s">
        <v>120</v>
      </c>
      <c r="C14" s="70"/>
      <c r="D14" s="70" t="s">
        <v>121</v>
      </c>
      <c r="E14" s="70"/>
    </row>
    <row r="15" spans="1:5">
      <c r="A15" s="62"/>
      <c r="B15" s="64">
        <v>9</v>
      </c>
      <c r="C15" s="70" t="s">
        <v>119</v>
      </c>
      <c r="D15" s="66" t="s">
        <v>122</v>
      </c>
      <c r="E15" s="64"/>
    </row>
    <row r="16" spans="1:5">
      <c r="A16" s="62"/>
      <c r="B16" s="64">
        <v>10</v>
      </c>
      <c r="C16" s="70" t="s">
        <v>119</v>
      </c>
      <c r="D16" s="66" t="s">
        <v>123</v>
      </c>
      <c r="E16" s="66"/>
    </row>
    <row r="17" spans="1:5">
      <c r="A17" s="62"/>
      <c r="B17" s="64">
        <v>11</v>
      </c>
      <c r="C17" s="70" t="s">
        <v>119</v>
      </c>
      <c r="D17" s="66" t="s">
        <v>124</v>
      </c>
      <c r="E17" s="64"/>
    </row>
    <row r="18" spans="1:5">
      <c r="A18" s="62"/>
      <c r="B18" s="70" t="s">
        <v>125</v>
      </c>
      <c r="C18" s="70"/>
      <c r="D18" s="70" t="s">
        <v>126</v>
      </c>
      <c r="E18" s="70"/>
    </row>
    <row r="19" spans="1:5">
      <c r="A19" s="62"/>
      <c r="B19" s="64">
        <v>12</v>
      </c>
      <c r="C19" s="70" t="s">
        <v>127</v>
      </c>
      <c r="D19" s="66" t="s">
        <v>128</v>
      </c>
      <c r="E19" s="64"/>
    </row>
    <row r="20" spans="1:5">
      <c r="A20" s="62"/>
      <c r="B20" s="64">
        <v>13</v>
      </c>
      <c r="C20" s="70" t="s">
        <v>127</v>
      </c>
      <c r="D20" s="70" t="s">
        <v>129</v>
      </c>
      <c r="E20" s="64"/>
    </row>
    <row r="21" spans="1:5">
      <c r="A21" s="62"/>
      <c r="B21" s="64">
        <v>14</v>
      </c>
      <c r="C21" s="70" t="s">
        <v>127</v>
      </c>
      <c r="D21" s="66" t="s">
        <v>130</v>
      </c>
      <c r="E21" s="64"/>
    </row>
    <row r="22" spans="1:5">
      <c r="A22" s="62"/>
      <c r="B22" s="64">
        <v>15</v>
      </c>
      <c r="C22" s="70" t="s">
        <v>127</v>
      </c>
      <c r="D22" s="66" t="s">
        <v>131</v>
      </c>
      <c r="E22" s="64"/>
    </row>
    <row r="23" spans="1:5">
      <c r="A23" s="62"/>
      <c r="B23" s="64">
        <v>16</v>
      </c>
      <c r="C23" s="70" t="s">
        <v>127</v>
      </c>
      <c r="D23" s="66" t="s">
        <v>132</v>
      </c>
      <c r="E23" s="64"/>
    </row>
    <row r="24" spans="1:5">
      <c r="A24" s="62"/>
      <c r="B24" s="64">
        <v>17</v>
      </c>
      <c r="C24" s="70" t="s">
        <v>127</v>
      </c>
      <c r="D24" s="66" t="s">
        <v>133</v>
      </c>
      <c r="E24" s="64"/>
    </row>
    <row r="25" spans="1:5">
      <c r="A25" s="62"/>
      <c r="B25" s="64">
        <v>18</v>
      </c>
      <c r="C25" s="70" t="s">
        <v>127</v>
      </c>
      <c r="D25" s="66" t="s">
        <v>134</v>
      </c>
      <c r="E25" s="64"/>
    </row>
    <row r="26" spans="1:5">
      <c r="A26" s="62"/>
      <c r="B26" s="64">
        <v>19</v>
      </c>
      <c r="C26" s="70" t="s">
        <v>127</v>
      </c>
      <c r="D26" s="66" t="s">
        <v>135</v>
      </c>
      <c r="E26" s="64"/>
    </row>
    <row r="27" spans="1:5">
      <c r="A27" s="62"/>
      <c r="B27" s="70" t="s">
        <v>136</v>
      </c>
      <c r="C27" s="70"/>
      <c r="D27" s="70" t="s">
        <v>137</v>
      </c>
      <c r="E27" s="64"/>
    </row>
    <row r="28" spans="1:5">
      <c r="A28" s="62"/>
      <c r="B28" s="64">
        <v>20</v>
      </c>
      <c r="C28" s="70" t="s">
        <v>138</v>
      </c>
      <c r="D28" s="66" t="s">
        <v>139</v>
      </c>
      <c r="E28" s="64"/>
    </row>
    <row r="29" spans="1:5">
      <c r="A29" s="62"/>
      <c r="B29" s="64">
        <v>21</v>
      </c>
      <c r="C29" s="70" t="s">
        <v>138</v>
      </c>
      <c r="D29" s="66" t="s">
        <v>140</v>
      </c>
      <c r="E29" s="66"/>
    </row>
    <row r="30" spans="1:5">
      <c r="A30" s="62"/>
      <c r="B30" s="64">
        <v>22</v>
      </c>
      <c r="C30" s="70" t="s">
        <v>138</v>
      </c>
      <c r="D30" s="66" t="s">
        <v>141</v>
      </c>
      <c r="E30" s="66"/>
    </row>
    <row r="31" spans="1:5">
      <c r="A31" s="62"/>
      <c r="B31" s="64">
        <v>23</v>
      </c>
      <c r="C31" s="70" t="s">
        <v>138</v>
      </c>
      <c r="D31" s="66" t="s">
        <v>142</v>
      </c>
      <c r="E31" s="64"/>
    </row>
    <row r="32" spans="1:5">
      <c r="A32" s="62"/>
      <c r="B32" s="70" t="s">
        <v>143</v>
      </c>
      <c r="C32" s="70"/>
      <c r="D32" s="70" t="s">
        <v>144</v>
      </c>
      <c r="E32" s="64"/>
    </row>
    <row r="33" spans="1:5">
      <c r="A33" s="62"/>
      <c r="B33" s="64">
        <v>24</v>
      </c>
      <c r="C33" s="70" t="s">
        <v>145</v>
      </c>
      <c r="D33" s="66" t="s">
        <v>146</v>
      </c>
      <c r="E33" s="64"/>
    </row>
    <row r="34" spans="1:5">
      <c r="A34" s="62"/>
      <c r="B34" s="64">
        <v>25</v>
      </c>
      <c r="C34" s="70" t="s">
        <v>145</v>
      </c>
      <c r="D34" s="66" t="s">
        <v>147</v>
      </c>
      <c r="E34" s="64"/>
    </row>
    <row r="35" spans="1:5">
      <c r="A35" s="62"/>
      <c r="B35" s="64">
        <v>26</v>
      </c>
      <c r="C35" s="70" t="s">
        <v>145</v>
      </c>
      <c r="D35" s="66" t="s">
        <v>148</v>
      </c>
      <c r="E35" s="64"/>
    </row>
    <row r="36" spans="1:5">
      <c r="A36" s="62"/>
      <c r="B36" s="64">
        <v>27</v>
      </c>
      <c r="C36" s="70" t="s">
        <v>145</v>
      </c>
      <c r="D36" s="66" t="s">
        <v>149</v>
      </c>
      <c r="E36" s="64"/>
    </row>
    <row r="37" spans="1:5">
      <c r="A37" s="62"/>
      <c r="B37" s="64">
        <v>28</v>
      </c>
      <c r="C37" s="70" t="s">
        <v>145</v>
      </c>
      <c r="D37" s="66" t="s">
        <v>150</v>
      </c>
      <c r="E37" s="66"/>
    </row>
    <row r="38" spans="1:5">
      <c r="A38" s="62"/>
      <c r="B38" s="64">
        <v>29</v>
      </c>
      <c r="C38" s="70" t="s">
        <v>145</v>
      </c>
      <c r="D38" s="71" t="s">
        <v>151</v>
      </c>
      <c r="E38" s="64"/>
    </row>
    <row r="39" spans="1:5">
      <c r="A39" s="62"/>
      <c r="B39" s="64">
        <v>30</v>
      </c>
      <c r="C39" s="70" t="s">
        <v>145</v>
      </c>
      <c r="D39" s="66" t="s">
        <v>152</v>
      </c>
      <c r="E39" s="64"/>
    </row>
    <row r="40" spans="1:5">
      <c r="A40" s="62"/>
      <c r="B40" s="64">
        <v>31</v>
      </c>
      <c r="C40" s="70" t="s">
        <v>145</v>
      </c>
      <c r="D40" s="66" t="s">
        <v>153</v>
      </c>
      <c r="E40" s="64"/>
    </row>
    <row r="41" spans="1:5">
      <c r="A41" s="62"/>
      <c r="B41" s="64">
        <v>32</v>
      </c>
      <c r="C41" s="70" t="s">
        <v>145</v>
      </c>
      <c r="D41" s="66" t="s">
        <v>154</v>
      </c>
      <c r="E41" s="64"/>
    </row>
    <row r="42" spans="1:5">
      <c r="A42" s="62"/>
      <c r="B42" s="64">
        <v>33</v>
      </c>
      <c r="C42" s="70" t="s">
        <v>145</v>
      </c>
      <c r="D42" s="66" t="s">
        <v>155</v>
      </c>
      <c r="E42" s="64"/>
    </row>
    <row r="43" spans="1:5">
      <c r="A43" s="62"/>
      <c r="B43" s="65">
        <v>34</v>
      </c>
      <c r="C43" s="70" t="s">
        <v>145</v>
      </c>
      <c r="D43" s="66" t="s">
        <v>156</v>
      </c>
      <c r="E43" s="206">
        <f>203998798+1986552</f>
        <v>205985350</v>
      </c>
    </row>
    <row r="44" spans="1:5">
      <c r="A44" s="62"/>
      <c r="B44" s="70" t="s">
        <v>157</v>
      </c>
      <c r="C44" s="64"/>
      <c r="D44" s="70" t="s">
        <v>158</v>
      </c>
      <c r="E44" s="70"/>
    </row>
    <row r="45" spans="1:5">
      <c r="A45" s="62"/>
      <c r="B45" s="64"/>
      <c r="C45" s="64"/>
      <c r="D45" s="70" t="s">
        <v>159</v>
      </c>
      <c r="E45" s="207">
        <f>E43</f>
        <v>205985350</v>
      </c>
    </row>
    <row r="46" spans="1:5">
      <c r="A46" s="62"/>
      <c r="B46" s="62"/>
      <c r="C46" s="62"/>
      <c r="D46" s="62"/>
      <c r="E46" s="62"/>
    </row>
    <row r="48" spans="1:5">
      <c r="A48" s="62"/>
      <c r="B48" s="62"/>
      <c r="C48" s="72" t="s">
        <v>160</v>
      </c>
      <c r="D48" s="73"/>
      <c r="E48" s="70" t="s">
        <v>161</v>
      </c>
    </row>
    <row r="49" spans="2:9">
      <c r="B49" s="62"/>
      <c r="C49" s="63"/>
      <c r="D49" s="74"/>
      <c r="E49" s="74"/>
      <c r="F49" s="62"/>
      <c r="G49" s="62"/>
      <c r="H49" s="62"/>
      <c r="I49" s="62"/>
    </row>
    <row r="50" spans="2:9">
      <c r="B50" s="62"/>
      <c r="C50" s="256" t="s">
        <v>418</v>
      </c>
      <c r="D50" s="75"/>
      <c r="E50" s="64">
        <f>E55-E54-E52-E51</f>
        <v>28</v>
      </c>
      <c r="F50" s="62"/>
      <c r="G50" s="62"/>
      <c r="H50" s="62"/>
      <c r="I50" s="62"/>
    </row>
    <row r="51" spans="2:9">
      <c r="B51" s="62"/>
      <c r="C51" s="257" t="s">
        <v>388</v>
      </c>
      <c r="D51" s="64"/>
      <c r="E51" s="64">
        <v>5</v>
      </c>
      <c r="F51" s="62"/>
      <c r="G51" s="62"/>
      <c r="H51" s="62"/>
      <c r="I51" s="62"/>
    </row>
    <row r="52" spans="2:9">
      <c r="B52" s="62"/>
      <c r="C52" s="64" t="s">
        <v>162</v>
      </c>
      <c r="D52" s="64"/>
      <c r="E52" s="64">
        <v>1</v>
      </c>
      <c r="F52" s="62"/>
      <c r="G52" s="62"/>
      <c r="H52" s="62"/>
      <c r="I52" s="62"/>
    </row>
    <row r="53" spans="2:9">
      <c r="B53" s="62"/>
      <c r="C53" s="64" t="s">
        <v>163</v>
      </c>
      <c r="D53" s="64"/>
      <c r="E53" s="64"/>
      <c r="F53" s="62"/>
      <c r="G53" s="62"/>
      <c r="H53" s="62"/>
      <c r="I53" s="62"/>
    </row>
    <row r="54" spans="2:9">
      <c r="B54" s="62"/>
      <c r="C54" s="76" t="s">
        <v>164</v>
      </c>
      <c r="D54" s="73"/>
      <c r="E54" s="64">
        <v>2</v>
      </c>
      <c r="F54" s="62"/>
      <c r="G54" s="62"/>
      <c r="H54" s="62"/>
      <c r="I54" s="62"/>
    </row>
    <row r="55" spans="2:9">
      <c r="B55" s="62"/>
      <c r="C55" s="77"/>
      <c r="D55" s="78" t="s">
        <v>165</v>
      </c>
      <c r="E55" s="78">
        <v>36</v>
      </c>
      <c r="F55" s="62"/>
      <c r="G55" s="62"/>
      <c r="H55" s="62"/>
      <c r="I55" s="62"/>
    </row>
    <row r="57" spans="2:9">
      <c r="B57" s="62"/>
      <c r="C57" s="62"/>
      <c r="D57" s="62"/>
      <c r="E57" s="67" t="s">
        <v>11</v>
      </c>
      <c r="F57" s="62"/>
      <c r="G57" s="62"/>
      <c r="H57" s="62"/>
      <c r="I57" s="62"/>
    </row>
    <row r="59" spans="2:9">
      <c r="B59" s="62"/>
      <c r="C59" s="67"/>
      <c r="D59" s="62"/>
      <c r="E59" s="62"/>
      <c r="F59" s="62"/>
      <c r="G59" s="62"/>
      <c r="H59" s="62"/>
      <c r="I59" s="62"/>
    </row>
    <row r="61" spans="2:9">
      <c r="B61" s="62"/>
      <c r="C61" s="67"/>
      <c r="D61" s="62"/>
      <c r="E61" s="62"/>
      <c r="F61" s="62"/>
      <c r="G61" s="62"/>
      <c r="H61" s="62"/>
      <c r="I61" s="62"/>
    </row>
    <row r="62" spans="2:9">
      <c r="B62" s="67"/>
      <c r="C62" s="67"/>
      <c r="D62" s="67"/>
      <c r="E62" s="67"/>
      <c r="F62" s="67"/>
      <c r="G62" s="67"/>
      <c r="H62" s="67"/>
      <c r="I62" s="67"/>
    </row>
    <row r="63" spans="2:9">
      <c r="B63" s="67"/>
      <c r="C63" s="67"/>
      <c r="D63" s="67"/>
      <c r="E63" s="67"/>
      <c r="F63" s="67"/>
      <c r="G63" s="67"/>
      <c r="H63" s="67"/>
      <c r="I63" s="67"/>
    </row>
    <row r="64" spans="2:9">
      <c r="B64" s="62"/>
      <c r="C64" s="67"/>
      <c r="D64" s="67"/>
      <c r="E64" s="67"/>
      <c r="F64" s="67"/>
      <c r="G64" s="67"/>
      <c r="H64" s="67"/>
      <c r="I64" s="67"/>
    </row>
    <row r="65" spans="2:9">
      <c r="B65" s="62"/>
      <c r="C65" s="67"/>
      <c r="D65" s="67"/>
      <c r="E65" s="67"/>
      <c r="F65" s="67"/>
      <c r="G65" s="67"/>
      <c r="H65" s="67"/>
      <c r="I65" s="67"/>
    </row>
    <row r="66" spans="2:9">
      <c r="B66" s="67"/>
      <c r="C66" s="67"/>
      <c r="D66" s="62"/>
      <c r="E66" s="62"/>
      <c r="F66" s="62"/>
      <c r="G66" s="62"/>
      <c r="H66" s="62"/>
      <c r="I66" s="62"/>
    </row>
  </sheetData>
  <pageMargins left="0.7" right="0.7" top="0.75" bottom="0.75" header="0.3" footer="0.3"/>
  <pageSetup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61"/>
  <sheetViews>
    <sheetView workbookViewId="0">
      <selection activeCell="H12" sqref="H12"/>
    </sheetView>
  </sheetViews>
  <sheetFormatPr defaultRowHeight="15"/>
  <cols>
    <col min="5" max="5" width="69.85546875" customWidth="1"/>
  </cols>
  <sheetData>
    <row r="1" spans="2:11" ht="15.75" thickBot="1"/>
    <row r="2" spans="2:11">
      <c r="B2" s="108"/>
      <c r="C2" s="109"/>
      <c r="D2" s="109"/>
      <c r="E2" s="110"/>
    </row>
    <row r="3" spans="2:11" ht="18">
      <c r="B3" s="367" t="s">
        <v>166</v>
      </c>
      <c r="C3" s="368"/>
      <c r="D3" s="368"/>
      <c r="E3" s="369"/>
    </row>
    <row r="4" spans="2:11">
      <c r="B4" s="101"/>
      <c r="C4" s="117" t="s">
        <v>167</v>
      </c>
      <c r="D4" s="104"/>
      <c r="E4" s="111"/>
      <c r="F4" s="103"/>
      <c r="G4" s="103"/>
      <c r="H4" s="103"/>
      <c r="I4" s="103"/>
      <c r="J4" s="103"/>
      <c r="K4" s="103"/>
    </row>
    <row r="5" spans="2:11">
      <c r="B5" s="101"/>
      <c r="C5" s="104"/>
      <c r="D5" s="104" t="s">
        <v>168</v>
      </c>
      <c r="E5" s="111"/>
      <c r="F5" s="103"/>
      <c r="G5" s="103"/>
      <c r="H5" s="103"/>
      <c r="I5" s="103"/>
      <c r="J5" s="103"/>
      <c r="K5" s="103"/>
    </row>
    <row r="6" spans="2:11">
      <c r="B6" s="101"/>
      <c r="C6" s="104"/>
      <c r="D6" s="104" t="s">
        <v>169</v>
      </c>
      <c r="E6" s="111"/>
      <c r="F6" s="103"/>
      <c r="G6" s="103"/>
      <c r="H6" s="103"/>
      <c r="I6" s="103"/>
      <c r="J6" s="103"/>
      <c r="K6" s="103"/>
    </row>
    <row r="7" spans="2:11">
      <c r="B7" s="101"/>
      <c r="C7" s="104" t="s">
        <v>170</v>
      </c>
      <c r="D7" s="105"/>
      <c r="E7" s="111"/>
      <c r="F7" s="103"/>
      <c r="G7" s="103"/>
      <c r="H7" s="103"/>
      <c r="I7" s="103"/>
      <c r="J7" s="103"/>
      <c r="K7" s="103"/>
    </row>
    <row r="8" spans="2:11">
      <c r="B8" s="101"/>
      <c r="C8" s="104"/>
      <c r="D8" s="105" t="s">
        <v>289</v>
      </c>
      <c r="E8" s="111"/>
      <c r="F8" s="103"/>
      <c r="G8" s="103"/>
      <c r="H8" s="103"/>
      <c r="I8" s="103"/>
      <c r="J8" s="103"/>
      <c r="K8" s="103"/>
    </row>
    <row r="9" spans="2:11">
      <c r="B9" s="101"/>
      <c r="C9" s="106"/>
      <c r="D9" s="104" t="s">
        <v>290</v>
      </c>
      <c r="E9" s="111"/>
      <c r="F9" s="103"/>
      <c r="G9" s="103"/>
      <c r="H9" s="103"/>
      <c r="I9" s="103"/>
      <c r="J9" s="103"/>
      <c r="K9" s="103"/>
    </row>
    <row r="10" spans="2:11">
      <c r="B10" s="101"/>
      <c r="C10" s="104"/>
      <c r="D10" s="104" t="s">
        <v>291</v>
      </c>
      <c r="E10" s="111"/>
      <c r="F10" s="103"/>
      <c r="G10" s="103"/>
      <c r="H10" s="103"/>
      <c r="I10" s="103"/>
      <c r="J10" s="103"/>
      <c r="K10" s="103"/>
    </row>
    <row r="11" spans="2:11">
      <c r="B11" s="101"/>
      <c r="C11" s="86"/>
      <c r="D11" s="104" t="s">
        <v>292</v>
      </c>
      <c r="E11" s="111"/>
    </row>
    <row r="12" spans="2:11">
      <c r="B12" s="101"/>
      <c r="C12" s="86"/>
      <c r="D12" s="102"/>
      <c r="E12" s="112"/>
    </row>
    <row r="13" spans="2:11">
      <c r="B13" s="101"/>
      <c r="C13" s="86" t="s">
        <v>293</v>
      </c>
      <c r="D13" s="86"/>
      <c r="E13" s="112"/>
    </row>
    <row r="14" spans="2:11">
      <c r="B14" s="101"/>
      <c r="C14" s="86" t="s">
        <v>294</v>
      </c>
      <c r="D14" s="86"/>
      <c r="E14" s="112"/>
    </row>
    <row r="15" spans="2:11">
      <c r="B15" s="101"/>
      <c r="C15" s="86" t="s">
        <v>295</v>
      </c>
      <c r="D15" s="86"/>
      <c r="E15" s="112"/>
    </row>
    <row r="16" spans="2:11">
      <c r="B16" s="101"/>
      <c r="C16" s="86" t="s">
        <v>296</v>
      </c>
      <c r="D16" s="86"/>
      <c r="E16" s="112"/>
    </row>
    <row r="17" spans="2:5">
      <c r="B17" s="113"/>
      <c r="C17" s="80"/>
      <c r="D17" s="86"/>
      <c r="E17" s="112"/>
    </row>
    <row r="18" spans="2:5" ht="15.75">
      <c r="B18" s="113"/>
      <c r="C18" s="116" t="s">
        <v>171</v>
      </c>
      <c r="D18" s="103"/>
      <c r="E18" s="111"/>
    </row>
    <row r="19" spans="2:5" ht="15.75">
      <c r="B19" s="113"/>
      <c r="C19" s="115"/>
      <c r="D19" s="116"/>
      <c r="E19" s="111"/>
    </row>
    <row r="20" spans="2:5">
      <c r="B20" s="114"/>
      <c r="C20" s="107">
        <v>1</v>
      </c>
      <c r="D20" s="106" t="s">
        <v>172</v>
      </c>
      <c r="E20" s="119"/>
    </row>
    <row r="21" spans="2:5">
      <c r="B21" s="114"/>
      <c r="C21" s="107">
        <v>2</v>
      </c>
      <c r="D21" s="104" t="s">
        <v>173</v>
      </c>
      <c r="E21" s="119"/>
    </row>
    <row r="22" spans="2:5">
      <c r="B22" s="114"/>
      <c r="C22" s="104">
        <v>3</v>
      </c>
      <c r="D22" s="104" t="s">
        <v>174</v>
      </c>
      <c r="E22" s="119"/>
    </row>
    <row r="23" spans="2:5">
      <c r="B23" s="114"/>
      <c r="C23" s="104">
        <v>4</v>
      </c>
      <c r="D23" s="104" t="s">
        <v>175</v>
      </c>
      <c r="E23" s="119"/>
    </row>
    <row r="24" spans="2:5">
      <c r="B24" s="114"/>
      <c r="C24" s="104"/>
      <c r="D24" s="106" t="s">
        <v>176</v>
      </c>
      <c r="E24" s="119"/>
    </row>
    <row r="25" spans="2:5">
      <c r="B25" s="114"/>
      <c r="C25" s="104" t="s">
        <v>177</v>
      </c>
      <c r="D25" s="104"/>
      <c r="E25" s="119"/>
    </row>
    <row r="26" spans="2:5">
      <c r="B26" s="114"/>
      <c r="C26" s="104"/>
      <c r="D26" s="106" t="s">
        <v>178</v>
      </c>
      <c r="E26" s="119"/>
    </row>
    <row r="27" spans="2:5">
      <c r="B27" s="114"/>
      <c r="C27" s="104" t="s">
        <v>179</v>
      </c>
      <c r="D27" s="104"/>
      <c r="E27" s="119"/>
    </row>
    <row r="28" spans="2:5">
      <c r="B28" s="114"/>
      <c r="C28" s="104"/>
      <c r="D28" s="106" t="s">
        <v>180</v>
      </c>
      <c r="E28" s="119"/>
    </row>
    <row r="29" spans="2:5">
      <c r="B29" s="114"/>
      <c r="C29" s="104" t="s">
        <v>181</v>
      </c>
      <c r="D29" s="104"/>
      <c r="E29" s="119"/>
    </row>
    <row r="30" spans="2:5">
      <c r="B30" s="114"/>
      <c r="C30" s="104"/>
      <c r="D30" s="104" t="s">
        <v>182</v>
      </c>
      <c r="E30" s="119"/>
    </row>
    <row r="31" spans="2:5">
      <c r="B31" s="114"/>
      <c r="C31" s="104" t="s">
        <v>183</v>
      </c>
      <c r="D31" s="104"/>
      <c r="E31" s="119"/>
    </row>
    <row r="32" spans="2:5">
      <c r="B32" s="114"/>
      <c r="C32" s="106" t="s">
        <v>184</v>
      </c>
      <c r="D32" s="104"/>
      <c r="E32" s="119"/>
    </row>
    <row r="33" spans="2:5">
      <c r="B33" s="114"/>
      <c r="C33" s="104"/>
      <c r="D33" s="104" t="s">
        <v>185</v>
      </c>
      <c r="E33" s="119"/>
    </row>
    <row r="34" spans="2:5">
      <c r="B34" s="114"/>
      <c r="C34" s="106" t="s">
        <v>186</v>
      </c>
      <c r="D34" s="104"/>
      <c r="E34" s="119"/>
    </row>
    <row r="35" spans="2:5">
      <c r="B35" s="114"/>
      <c r="C35" s="104"/>
      <c r="D35" s="104" t="s">
        <v>187</v>
      </c>
      <c r="E35" s="119"/>
    </row>
    <row r="36" spans="2:5">
      <c r="B36" s="114"/>
      <c r="C36" s="106" t="s">
        <v>188</v>
      </c>
      <c r="D36" s="104"/>
      <c r="E36" s="119"/>
    </row>
    <row r="37" spans="2:5">
      <c r="B37" s="114"/>
      <c r="C37" s="104" t="s">
        <v>189</v>
      </c>
      <c r="D37" s="104" t="s">
        <v>190</v>
      </c>
      <c r="E37" s="119"/>
    </row>
    <row r="38" spans="2:5">
      <c r="B38" s="114"/>
      <c r="C38" s="104"/>
      <c r="D38" s="106" t="s">
        <v>191</v>
      </c>
      <c r="E38" s="119"/>
    </row>
    <row r="39" spans="2:5">
      <c r="B39" s="114"/>
      <c r="C39" s="104"/>
      <c r="D39" s="106" t="s">
        <v>192</v>
      </c>
      <c r="E39" s="119"/>
    </row>
    <row r="40" spans="2:5">
      <c r="B40" s="114"/>
      <c r="C40" s="104"/>
      <c r="D40" s="106" t="s">
        <v>193</v>
      </c>
      <c r="E40" s="119"/>
    </row>
    <row r="41" spans="2:5">
      <c r="B41" s="114"/>
      <c r="C41" s="104"/>
      <c r="D41" s="106" t="s">
        <v>194</v>
      </c>
      <c r="E41" s="119"/>
    </row>
    <row r="42" spans="2:5">
      <c r="B42" s="114"/>
      <c r="C42" s="104"/>
      <c r="D42" s="106" t="s">
        <v>195</v>
      </c>
      <c r="E42" s="119"/>
    </row>
    <row r="43" spans="2:5">
      <c r="B43" s="114"/>
      <c r="C43" s="104"/>
      <c r="D43" s="106" t="s">
        <v>196</v>
      </c>
      <c r="E43" s="119"/>
    </row>
    <row r="44" spans="2:5">
      <c r="B44" s="114"/>
      <c r="C44" s="104"/>
      <c r="D44" s="106"/>
      <c r="E44" s="120"/>
    </row>
    <row r="45" spans="2:5" ht="15.75">
      <c r="B45" s="114"/>
      <c r="C45" s="116" t="s">
        <v>197</v>
      </c>
      <c r="D45" s="118"/>
      <c r="E45" s="120"/>
    </row>
    <row r="46" spans="2:5">
      <c r="B46" s="114"/>
      <c r="C46" s="104"/>
      <c r="D46" s="104"/>
      <c r="E46" s="120"/>
    </row>
    <row r="47" spans="2:5">
      <c r="B47" s="114"/>
      <c r="C47" s="104"/>
      <c r="D47" s="104" t="s">
        <v>198</v>
      </c>
      <c r="E47" s="120"/>
    </row>
    <row r="48" spans="2:5">
      <c r="B48" s="114"/>
      <c r="C48" s="104" t="s">
        <v>199</v>
      </c>
      <c r="D48" s="104"/>
      <c r="E48" s="120"/>
    </row>
    <row r="49" spans="2:5">
      <c r="B49" s="114"/>
      <c r="C49" s="104"/>
      <c r="D49" s="104" t="s">
        <v>200</v>
      </c>
      <c r="E49" s="120"/>
    </row>
    <row r="50" spans="2:5">
      <c r="B50" s="114"/>
      <c r="C50" s="104" t="s">
        <v>201</v>
      </c>
      <c r="D50" s="104"/>
      <c r="E50" s="120"/>
    </row>
    <row r="51" spans="2:5">
      <c r="B51" s="114"/>
      <c r="C51" s="104"/>
      <c r="D51" s="104" t="s">
        <v>202</v>
      </c>
      <c r="E51" s="120"/>
    </row>
    <row r="52" spans="2:5">
      <c r="B52" s="114"/>
      <c r="C52" s="104" t="s">
        <v>203</v>
      </c>
      <c r="D52" s="104"/>
      <c r="E52" s="120"/>
    </row>
    <row r="53" spans="2:5">
      <c r="B53" s="114"/>
      <c r="C53" s="104"/>
      <c r="D53" s="104" t="s">
        <v>204</v>
      </c>
      <c r="E53" s="120"/>
    </row>
    <row r="54" spans="2:5">
      <c r="B54" s="114"/>
      <c r="C54" s="104" t="s">
        <v>297</v>
      </c>
      <c r="D54" s="104"/>
      <c r="E54" s="120"/>
    </row>
    <row r="55" spans="2:5">
      <c r="B55" s="114"/>
      <c r="C55" s="104" t="s">
        <v>299</v>
      </c>
      <c r="D55" s="104"/>
      <c r="E55" s="120"/>
    </row>
    <row r="56" spans="2:5">
      <c r="B56" s="114"/>
      <c r="C56" s="104" t="s">
        <v>298</v>
      </c>
      <c r="D56" s="104"/>
      <c r="E56" s="120"/>
    </row>
    <row r="57" spans="2:5">
      <c r="B57" s="114"/>
      <c r="C57" s="104"/>
      <c r="D57" s="104" t="s">
        <v>205</v>
      </c>
      <c r="E57" s="120"/>
    </row>
    <row r="58" spans="2:5">
      <c r="B58" s="114"/>
      <c r="C58" s="104"/>
      <c r="D58" s="104" t="s">
        <v>206</v>
      </c>
      <c r="E58" s="120"/>
    </row>
    <row r="59" spans="2:5">
      <c r="B59" s="114"/>
      <c r="C59" s="104"/>
      <c r="D59" s="104" t="s">
        <v>207</v>
      </c>
      <c r="E59" s="120"/>
    </row>
    <row r="60" spans="2:5">
      <c r="B60" s="113"/>
      <c r="C60" s="104" t="s">
        <v>208</v>
      </c>
      <c r="D60" s="104"/>
      <c r="E60" s="120"/>
    </row>
    <row r="61" spans="2:5">
      <c r="B61" s="121"/>
      <c r="C61" s="83"/>
      <c r="D61" s="83"/>
      <c r="E61" s="122"/>
    </row>
  </sheetData>
  <mergeCells count="1">
    <mergeCell ref="B3:E3"/>
  </mergeCells>
  <pageMargins left="0.7" right="0.7" top="0.75" bottom="0.75" header="0.3" footer="0.3"/>
  <pageSetup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58"/>
  <sheetViews>
    <sheetView workbookViewId="0">
      <selection activeCell="M54" sqref="M54"/>
    </sheetView>
  </sheetViews>
  <sheetFormatPr defaultRowHeight="12.75"/>
  <cols>
    <col min="1" max="1" width="16.140625" style="123" customWidth="1"/>
    <col min="2" max="3" width="9.140625" style="123"/>
    <col min="4" max="4" width="9.28515625" style="123" customWidth="1"/>
    <col min="5" max="5" width="11.42578125" style="123" customWidth="1"/>
    <col min="6" max="6" width="12.85546875" style="123" customWidth="1"/>
    <col min="7" max="7" width="5.42578125" style="123" customWidth="1"/>
    <col min="8" max="9" width="9.140625" style="123"/>
    <col min="10" max="10" width="3.140625" style="123" customWidth="1"/>
    <col min="11" max="11" width="9.140625" style="123"/>
    <col min="12" max="12" width="1.85546875" style="123" customWidth="1"/>
    <col min="13" max="256" width="9.140625" style="123"/>
    <col min="257" max="257" width="16.140625" style="123" customWidth="1"/>
    <col min="258" max="259" width="9.140625" style="123"/>
    <col min="260" max="260" width="9.28515625" style="123" customWidth="1"/>
    <col min="261" max="261" width="11.42578125" style="123" customWidth="1"/>
    <col min="262" max="262" width="12.85546875" style="123" customWidth="1"/>
    <col min="263" max="263" width="5.42578125" style="123" customWidth="1"/>
    <col min="264" max="265" width="9.140625" style="123"/>
    <col min="266" max="266" width="3.140625" style="123" customWidth="1"/>
    <col min="267" max="267" width="9.140625" style="123"/>
    <col min="268" max="268" width="1.85546875" style="123" customWidth="1"/>
    <col min="269" max="512" width="9.140625" style="123"/>
    <col min="513" max="513" width="16.140625" style="123" customWidth="1"/>
    <col min="514" max="515" width="9.140625" style="123"/>
    <col min="516" max="516" width="9.28515625" style="123" customWidth="1"/>
    <col min="517" max="517" width="11.42578125" style="123" customWidth="1"/>
    <col min="518" max="518" width="12.85546875" style="123" customWidth="1"/>
    <col min="519" max="519" width="5.42578125" style="123" customWidth="1"/>
    <col min="520" max="521" width="9.140625" style="123"/>
    <col min="522" max="522" width="3.140625" style="123" customWidth="1"/>
    <col min="523" max="523" width="9.140625" style="123"/>
    <col min="524" max="524" width="1.85546875" style="123" customWidth="1"/>
    <col min="525" max="768" width="9.140625" style="123"/>
    <col min="769" max="769" width="16.140625" style="123" customWidth="1"/>
    <col min="770" max="771" width="9.140625" style="123"/>
    <col min="772" max="772" width="9.28515625" style="123" customWidth="1"/>
    <col min="773" max="773" width="11.42578125" style="123" customWidth="1"/>
    <col min="774" max="774" width="12.85546875" style="123" customWidth="1"/>
    <col min="775" max="775" width="5.42578125" style="123" customWidth="1"/>
    <col min="776" max="777" width="9.140625" style="123"/>
    <col min="778" max="778" width="3.140625" style="123" customWidth="1"/>
    <col min="779" max="779" width="9.140625" style="123"/>
    <col min="780" max="780" width="1.85546875" style="123" customWidth="1"/>
    <col min="781" max="1024" width="9.140625" style="123"/>
    <col min="1025" max="1025" width="16.140625" style="123" customWidth="1"/>
    <col min="1026" max="1027" width="9.140625" style="123"/>
    <col min="1028" max="1028" width="9.28515625" style="123" customWidth="1"/>
    <col min="1029" max="1029" width="11.42578125" style="123" customWidth="1"/>
    <col min="1030" max="1030" width="12.85546875" style="123" customWidth="1"/>
    <col min="1031" max="1031" width="5.42578125" style="123" customWidth="1"/>
    <col min="1032" max="1033" width="9.140625" style="123"/>
    <col min="1034" max="1034" width="3.140625" style="123" customWidth="1"/>
    <col min="1035" max="1035" width="9.140625" style="123"/>
    <col min="1036" max="1036" width="1.85546875" style="123" customWidth="1"/>
    <col min="1037" max="1280" width="9.140625" style="123"/>
    <col min="1281" max="1281" width="16.140625" style="123" customWidth="1"/>
    <col min="1282" max="1283" width="9.140625" style="123"/>
    <col min="1284" max="1284" width="9.28515625" style="123" customWidth="1"/>
    <col min="1285" max="1285" width="11.42578125" style="123" customWidth="1"/>
    <col min="1286" max="1286" width="12.85546875" style="123" customWidth="1"/>
    <col min="1287" max="1287" width="5.42578125" style="123" customWidth="1"/>
    <col min="1288" max="1289" width="9.140625" style="123"/>
    <col min="1290" max="1290" width="3.140625" style="123" customWidth="1"/>
    <col min="1291" max="1291" width="9.140625" style="123"/>
    <col min="1292" max="1292" width="1.85546875" style="123" customWidth="1"/>
    <col min="1293" max="1536" width="9.140625" style="123"/>
    <col min="1537" max="1537" width="16.140625" style="123" customWidth="1"/>
    <col min="1538" max="1539" width="9.140625" style="123"/>
    <col min="1540" max="1540" width="9.28515625" style="123" customWidth="1"/>
    <col min="1541" max="1541" width="11.42578125" style="123" customWidth="1"/>
    <col min="1542" max="1542" width="12.85546875" style="123" customWidth="1"/>
    <col min="1543" max="1543" width="5.42578125" style="123" customWidth="1"/>
    <col min="1544" max="1545" width="9.140625" style="123"/>
    <col min="1546" max="1546" width="3.140625" style="123" customWidth="1"/>
    <col min="1547" max="1547" width="9.140625" style="123"/>
    <col min="1548" max="1548" width="1.85546875" style="123" customWidth="1"/>
    <col min="1549" max="1792" width="9.140625" style="123"/>
    <col min="1793" max="1793" width="16.140625" style="123" customWidth="1"/>
    <col min="1794" max="1795" width="9.140625" style="123"/>
    <col min="1796" max="1796" width="9.28515625" style="123" customWidth="1"/>
    <col min="1797" max="1797" width="11.42578125" style="123" customWidth="1"/>
    <col min="1798" max="1798" width="12.85546875" style="123" customWidth="1"/>
    <col min="1799" max="1799" width="5.42578125" style="123" customWidth="1"/>
    <col min="1800" max="1801" width="9.140625" style="123"/>
    <col min="1802" max="1802" width="3.140625" style="123" customWidth="1"/>
    <col min="1803" max="1803" width="9.140625" style="123"/>
    <col min="1804" max="1804" width="1.85546875" style="123" customWidth="1"/>
    <col min="1805" max="2048" width="9.140625" style="123"/>
    <col min="2049" max="2049" width="16.140625" style="123" customWidth="1"/>
    <col min="2050" max="2051" width="9.140625" style="123"/>
    <col min="2052" max="2052" width="9.28515625" style="123" customWidth="1"/>
    <col min="2053" max="2053" width="11.42578125" style="123" customWidth="1"/>
    <col min="2054" max="2054" width="12.85546875" style="123" customWidth="1"/>
    <col min="2055" max="2055" width="5.42578125" style="123" customWidth="1"/>
    <col min="2056" max="2057" width="9.140625" style="123"/>
    <col min="2058" max="2058" width="3.140625" style="123" customWidth="1"/>
    <col min="2059" max="2059" width="9.140625" style="123"/>
    <col min="2060" max="2060" width="1.85546875" style="123" customWidth="1"/>
    <col min="2061" max="2304" width="9.140625" style="123"/>
    <col min="2305" max="2305" width="16.140625" style="123" customWidth="1"/>
    <col min="2306" max="2307" width="9.140625" style="123"/>
    <col min="2308" max="2308" width="9.28515625" style="123" customWidth="1"/>
    <col min="2309" max="2309" width="11.42578125" style="123" customWidth="1"/>
    <col min="2310" max="2310" width="12.85546875" style="123" customWidth="1"/>
    <col min="2311" max="2311" width="5.42578125" style="123" customWidth="1"/>
    <col min="2312" max="2313" width="9.140625" style="123"/>
    <col min="2314" max="2314" width="3.140625" style="123" customWidth="1"/>
    <col min="2315" max="2315" width="9.140625" style="123"/>
    <col min="2316" max="2316" width="1.85546875" style="123" customWidth="1"/>
    <col min="2317" max="2560" width="9.140625" style="123"/>
    <col min="2561" max="2561" width="16.140625" style="123" customWidth="1"/>
    <col min="2562" max="2563" width="9.140625" style="123"/>
    <col min="2564" max="2564" width="9.28515625" style="123" customWidth="1"/>
    <col min="2565" max="2565" width="11.42578125" style="123" customWidth="1"/>
    <col min="2566" max="2566" width="12.85546875" style="123" customWidth="1"/>
    <col min="2567" max="2567" width="5.42578125" style="123" customWidth="1"/>
    <col min="2568" max="2569" width="9.140625" style="123"/>
    <col min="2570" max="2570" width="3.140625" style="123" customWidth="1"/>
    <col min="2571" max="2571" width="9.140625" style="123"/>
    <col min="2572" max="2572" width="1.85546875" style="123" customWidth="1"/>
    <col min="2573" max="2816" width="9.140625" style="123"/>
    <col min="2817" max="2817" width="16.140625" style="123" customWidth="1"/>
    <col min="2818" max="2819" width="9.140625" style="123"/>
    <col min="2820" max="2820" width="9.28515625" style="123" customWidth="1"/>
    <col min="2821" max="2821" width="11.42578125" style="123" customWidth="1"/>
    <col min="2822" max="2822" width="12.85546875" style="123" customWidth="1"/>
    <col min="2823" max="2823" width="5.42578125" style="123" customWidth="1"/>
    <col min="2824" max="2825" width="9.140625" style="123"/>
    <col min="2826" max="2826" width="3.140625" style="123" customWidth="1"/>
    <col min="2827" max="2827" width="9.140625" style="123"/>
    <col min="2828" max="2828" width="1.85546875" style="123" customWidth="1"/>
    <col min="2829" max="3072" width="9.140625" style="123"/>
    <col min="3073" max="3073" width="16.140625" style="123" customWidth="1"/>
    <col min="3074" max="3075" width="9.140625" style="123"/>
    <col min="3076" max="3076" width="9.28515625" style="123" customWidth="1"/>
    <col min="3077" max="3077" width="11.42578125" style="123" customWidth="1"/>
    <col min="3078" max="3078" width="12.85546875" style="123" customWidth="1"/>
    <col min="3079" max="3079" width="5.42578125" style="123" customWidth="1"/>
    <col min="3080" max="3081" width="9.140625" style="123"/>
    <col min="3082" max="3082" width="3.140625" style="123" customWidth="1"/>
    <col min="3083" max="3083" width="9.140625" style="123"/>
    <col min="3084" max="3084" width="1.85546875" style="123" customWidth="1"/>
    <col min="3085" max="3328" width="9.140625" style="123"/>
    <col min="3329" max="3329" width="16.140625" style="123" customWidth="1"/>
    <col min="3330" max="3331" width="9.140625" style="123"/>
    <col min="3332" max="3332" width="9.28515625" style="123" customWidth="1"/>
    <col min="3333" max="3333" width="11.42578125" style="123" customWidth="1"/>
    <col min="3334" max="3334" width="12.85546875" style="123" customWidth="1"/>
    <col min="3335" max="3335" width="5.42578125" style="123" customWidth="1"/>
    <col min="3336" max="3337" width="9.140625" style="123"/>
    <col min="3338" max="3338" width="3.140625" style="123" customWidth="1"/>
    <col min="3339" max="3339" width="9.140625" style="123"/>
    <col min="3340" max="3340" width="1.85546875" style="123" customWidth="1"/>
    <col min="3341" max="3584" width="9.140625" style="123"/>
    <col min="3585" max="3585" width="16.140625" style="123" customWidth="1"/>
    <col min="3586" max="3587" width="9.140625" style="123"/>
    <col min="3588" max="3588" width="9.28515625" style="123" customWidth="1"/>
    <col min="3589" max="3589" width="11.42578125" style="123" customWidth="1"/>
    <col min="3590" max="3590" width="12.85546875" style="123" customWidth="1"/>
    <col min="3591" max="3591" width="5.42578125" style="123" customWidth="1"/>
    <col min="3592" max="3593" width="9.140625" style="123"/>
    <col min="3594" max="3594" width="3.140625" style="123" customWidth="1"/>
    <col min="3595" max="3595" width="9.140625" style="123"/>
    <col min="3596" max="3596" width="1.85546875" style="123" customWidth="1"/>
    <col min="3597" max="3840" width="9.140625" style="123"/>
    <col min="3841" max="3841" width="16.140625" style="123" customWidth="1"/>
    <col min="3842" max="3843" width="9.140625" style="123"/>
    <col min="3844" max="3844" width="9.28515625" style="123" customWidth="1"/>
    <col min="3845" max="3845" width="11.42578125" style="123" customWidth="1"/>
    <col min="3846" max="3846" width="12.85546875" style="123" customWidth="1"/>
    <col min="3847" max="3847" width="5.42578125" style="123" customWidth="1"/>
    <col min="3848" max="3849" width="9.140625" style="123"/>
    <col min="3850" max="3850" width="3.140625" style="123" customWidth="1"/>
    <col min="3851" max="3851" width="9.140625" style="123"/>
    <col min="3852" max="3852" width="1.85546875" style="123" customWidth="1"/>
    <col min="3853" max="4096" width="9.140625" style="123"/>
    <col min="4097" max="4097" width="16.140625" style="123" customWidth="1"/>
    <col min="4098" max="4099" width="9.140625" style="123"/>
    <col min="4100" max="4100" width="9.28515625" style="123" customWidth="1"/>
    <col min="4101" max="4101" width="11.42578125" style="123" customWidth="1"/>
    <col min="4102" max="4102" width="12.85546875" style="123" customWidth="1"/>
    <col min="4103" max="4103" width="5.42578125" style="123" customWidth="1"/>
    <col min="4104" max="4105" width="9.140625" style="123"/>
    <col min="4106" max="4106" width="3.140625" style="123" customWidth="1"/>
    <col min="4107" max="4107" width="9.140625" style="123"/>
    <col min="4108" max="4108" width="1.85546875" style="123" customWidth="1"/>
    <col min="4109" max="4352" width="9.140625" style="123"/>
    <col min="4353" max="4353" width="16.140625" style="123" customWidth="1"/>
    <col min="4354" max="4355" width="9.140625" style="123"/>
    <col min="4356" max="4356" width="9.28515625" style="123" customWidth="1"/>
    <col min="4357" max="4357" width="11.42578125" style="123" customWidth="1"/>
    <col min="4358" max="4358" width="12.85546875" style="123" customWidth="1"/>
    <col min="4359" max="4359" width="5.42578125" style="123" customWidth="1"/>
    <col min="4360" max="4361" width="9.140625" style="123"/>
    <col min="4362" max="4362" width="3.140625" style="123" customWidth="1"/>
    <col min="4363" max="4363" width="9.140625" style="123"/>
    <col min="4364" max="4364" width="1.85546875" style="123" customWidth="1"/>
    <col min="4365" max="4608" width="9.140625" style="123"/>
    <col min="4609" max="4609" width="16.140625" style="123" customWidth="1"/>
    <col min="4610" max="4611" width="9.140625" style="123"/>
    <col min="4612" max="4612" width="9.28515625" style="123" customWidth="1"/>
    <col min="4613" max="4613" width="11.42578125" style="123" customWidth="1"/>
    <col min="4614" max="4614" width="12.85546875" style="123" customWidth="1"/>
    <col min="4615" max="4615" width="5.42578125" style="123" customWidth="1"/>
    <col min="4616" max="4617" width="9.140625" style="123"/>
    <col min="4618" max="4618" width="3.140625" style="123" customWidth="1"/>
    <col min="4619" max="4619" width="9.140625" style="123"/>
    <col min="4620" max="4620" width="1.85546875" style="123" customWidth="1"/>
    <col min="4621" max="4864" width="9.140625" style="123"/>
    <col min="4865" max="4865" width="16.140625" style="123" customWidth="1"/>
    <col min="4866" max="4867" width="9.140625" style="123"/>
    <col min="4868" max="4868" width="9.28515625" style="123" customWidth="1"/>
    <col min="4869" max="4869" width="11.42578125" style="123" customWidth="1"/>
    <col min="4870" max="4870" width="12.85546875" style="123" customWidth="1"/>
    <col min="4871" max="4871" width="5.42578125" style="123" customWidth="1"/>
    <col min="4872" max="4873" width="9.140625" style="123"/>
    <col min="4874" max="4874" width="3.140625" style="123" customWidth="1"/>
    <col min="4875" max="4875" width="9.140625" style="123"/>
    <col min="4876" max="4876" width="1.85546875" style="123" customWidth="1"/>
    <col min="4877" max="5120" width="9.140625" style="123"/>
    <col min="5121" max="5121" width="16.140625" style="123" customWidth="1"/>
    <col min="5122" max="5123" width="9.140625" style="123"/>
    <col min="5124" max="5124" width="9.28515625" style="123" customWidth="1"/>
    <col min="5125" max="5125" width="11.42578125" style="123" customWidth="1"/>
    <col min="5126" max="5126" width="12.85546875" style="123" customWidth="1"/>
    <col min="5127" max="5127" width="5.42578125" style="123" customWidth="1"/>
    <col min="5128" max="5129" width="9.140625" style="123"/>
    <col min="5130" max="5130" width="3.140625" style="123" customWidth="1"/>
    <col min="5131" max="5131" width="9.140625" style="123"/>
    <col min="5132" max="5132" width="1.85546875" style="123" customWidth="1"/>
    <col min="5133" max="5376" width="9.140625" style="123"/>
    <col min="5377" max="5377" width="16.140625" style="123" customWidth="1"/>
    <col min="5378" max="5379" width="9.140625" style="123"/>
    <col min="5380" max="5380" width="9.28515625" style="123" customWidth="1"/>
    <col min="5381" max="5381" width="11.42578125" style="123" customWidth="1"/>
    <col min="5382" max="5382" width="12.85546875" style="123" customWidth="1"/>
    <col min="5383" max="5383" width="5.42578125" style="123" customWidth="1"/>
    <col min="5384" max="5385" width="9.140625" style="123"/>
    <col min="5386" max="5386" width="3.140625" style="123" customWidth="1"/>
    <col min="5387" max="5387" width="9.140625" style="123"/>
    <col min="5388" max="5388" width="1.85546875" style="123" customWidth="1"/>
    <col min="5389" max="5632" width="9.140625" style="123"/>
    <col min="5633" max="5633" width="16.140625" style="123" customWidth="1"/>
    <col min="5634" max="5635" width="9.140625" style="123"/>
    <col min="5636" max="5636" width="9.28515625" style="123" customWidth="1"/>
    <col min="5637" max="5637" width="11.42578125" style="123" customWidth="1"/>
    <col min="5638" max="5638" width="12.85546875" style="123" customWidth="1"/>
    <col min="5639" max="5639" width="5.42578125" style="123" customWidth="1"/>
    <col min="5640" max="5641" width="9.140625" style="123"/>
    <col min="5642" max="5642" width="3.140625" style="123" customWidth="1"/>
    <col min="5643" max="5643" width="9.140625" style="123"/>
    <col min="5644" max="5644" width="1.85546875" style="123" customWidth="1"/>
    <col min="5645" max="5888" width="9.140625" style="123"/>
    <col min="5889" max="5889" width="16.140625" style="123" customWidth="1"/>
    <col min="5890" max="5891" width="9.140625" style="123"/>
    <col min="5892" max="5892" width="9.28515625" style="123" customWidth="1"/>
    <col min="5893" max="5893" width="11.42578125" style="123" customWidth="1"/>
    <col min="5894" max="5894" width="12.85546875" style="123" customWidth="1"/>
    <col min="5895" max="5895" width="5.42578125" style="123" customWidth="1"/>
    <col min="5896" max="5897" width="9.140625" style="123"/>
    <col min="5898" max="5898" width="3.140625" style="123" customWidth="1"/>
    <col min="5899" max="5899" width="9.140625" style="123"/>
    <col min="5900" max="5900" width="1.85546875" style="123" customWidth="1"/>
    <col min="5901" max="6144" width="9.140625" style="123"/>
    <col min="6145" max="6145" width="16.140625" style="123" customWidth="1"/>
    <col min="6146" max="6147" width="9.140625" style="123"/>
    <col min="6148" max="6148" width="9.28515625" style="123" customWidth="1"/>
    <col min="6149" max="6149" width="11.42578125" style="123" customWidth="1"/>
    <col min="6150" max="6150" width="12.85546875" style="123" customWidth="1"/>
    <col min="6151" max="6151" width="5.42578125" style="123" customWidth="1"/>
    <col min="6152" max="6153" width="9.140625" style="123"/>
    <col min="6154" max="6154" width="3.140625" style="123" customWidth="1"/>
    <col min="6155" max="6155" width="9.140625" style="123"/>
    <col min="6156" max="6156" width="1.85546875" style="123" customWidth="1"/>
    <col min="6157" max="6400" width="9.140625" style="123"/>
    <col min="6401" max="6401" width="16.140625" style="123" customWidth="1"/>
    <col min="6402" max="6403" width="9.140625" style="123"/>
    <col min="6404" max="6404" width="9.28515625" style="123" customWidth="1"/>
    <col min="6405" max="6405" width="11.42578125" style="123" customWidth="1"/>
    <col min="6406" max="6406" width="12.85546875" style="123" customWidth="1"/>
    <col min="6407" max="6407" width="5.42578125" style="123" customWidth="1"/>
    <col min="6408" max="6409" width="9.140625" style="123"/>
    <col min="6410" max="6410" width="3.140625" style="123" customWidth="1"/>
    <col min="6411" max="6411" width="9.140625" style="123"/>
    <col min="6412" max="6412" width="1.85546875" style="123" customWidth="1"/>
    <col min="6413" max="6656" width="9.140625" style="123"/>
    <col min="6657" max="6657" width="16.140625" style="123" customWidth="1"/>
    <col min="6658" max="6659" width="9.140625" style="123"/>
    <col min="6660" max="6660" width="9.28515625" style="123" customWidth="1"/>
    <col min="6661" max="6661" width="11.42578125" style="123" customWidth="1"/>
    <col min="6662" max="6662" width="12.85546875" style="123" customWidth="1"/>
    <col min="6663" max="6663" width="5.42578125" style="123" customWidth="1"/>
    <col min="6664" max="6665" width="9.140625" style="123"/>
    <col min="6666" max="6666" width="3.140625" style="123" customWidth="1"/>
    <col min="6667" max="6667" width="9.140625" style="123"/>
    <col min="6668" max="6668" width="1.85546875" style="123" customWidth="1"/>
    <col min="6669" max="6912" width="9.140625" style="123"/>
    <col min="6913" max="6913" width="16.140625" style="123" customWidth="1"/>
    <col min="6914" max="6915" width="9.140625" style="123"/>
    <col min="6916" max="6916" width="9.28515625" style="123" customWidth="1"/>
    <col min="6917" max="6917" width="11.42578125" style="123" customWidth="1"/>
    <col min="6918" max="6918" width="12.85546875" style="123" customWidth="1"/>
    <col min="6919" max="6919" width="5.42578125" style="123" customWidth="1"/>
    <col min="6920" max="6921" width="9.140625" style="123"/>
    <col min="6922" max="6922" width="3.140625" style="123" customWidth="1"/>
    <col min="6923" max="6923" width="9.140625" style="123"/>
    <col min="6924" max="6924" width="1.85546875" style="123" customWidth="1"/>
    <col min="6925" max="7168" width="9.140625" style="123"/>
    <col min="7169" max="7169" width="16.140625" style="123" customWidth="1"/>
    <col min="7170" max="7171" width="9.140625" style="123"/>
    <col min="7172" max="7172" width="9.28515625" style="123" customWidth="1"/>
    <col min="7173" max="7173" width="11.42578125" style="123" customWidth="1"/>
    <col min="7174" max="7174" width="12.85546875" style="123" customWidth="1"/>
    <col min="7175" max="7175" width="5.42578125" style="123" customWidth="1"/>
    <col min="7176" max="7177" width="9.140625" style="123"/>
    <col min="7178" max="7178" width="3.140625" style="123" customWidth="1"/>
    <col min="7179" max="7179" width="9.140625" style="123"/>
    <col min="7180" max="7180" width="1.85546875" style="123" customWidth="1"/>
    <col min="7181" max="7424" width="9.140625" style="123"/>
    <col min="7425" max="7425" width="16.140625" style="123" customWidth="1"/>
    <col min="7426" max="7427" width="9.140625" style="123"/>
    <col min="7428" max="7428" width="9.28515625" style="123" customWidth="1"/>
    <col min="7429" max="7429" width="11.42578125" style="123" customWidth="1"/>
    <col min="7430" max="7430" width="12.85546875" style="123" customWidth="1"/>
    <col min="7431" max="7431" width="5.42578125" style="123" customWidth="1"/>
    <col min="7432" max="7433" width="9.140625" style="123"/>
    <col min="7434" max="7434" width="3.140625" style="123" customWidth="1"/>
    <col min="7435" max="7435" width="9.140625" style="123"/>
    <col min="7436" max="7436" width="1.85546875" style="123" customWidth="1"/>
    <col min="7437" max="7680" width="9.140625" style="123"/>
    <col min="7681" max="7681" width="16.140625" style="123" customWidth="1"/>
    <col min="7682" max="7683" width="9.140625" style="123"/>
    <col min="7684" max="7684" width="9.28515625" style="123" customWidth="1"/>
    <col min="7685" max="7685" width="11.42578125" style="123" customWidth="1"/>
    <col min="7686" max="7686" width="12.85546875" style="123" customWidth="1"/>
    <col min="7687" max="7687" width="5.42578125" style="123" customWidth="1"/>
    <col min="7688" max="7689" width="9.140625" style="123"/>
    <col min="7690" max="7690" width="3.140625" style="123" customWidth="1"/>
    <col min="7691" max="7691" width="9.140625" style="123"/>
    <col min="7692" max="7692" width="1.85546875" style="123" customWidth="1"/>
    <col min="7693" max="7936" width="9.140625" style="123"/>
    <col min="7937" max="7937" width="16.140625" style="123" customWidth="1"/>
    <col min="7938" max="7939" width="9.140625" style="123"/>
    <col min="7940" max="7940" width="9.28515625" style="123" customWidth="1"/>
    <col min="7941" max="7941" width="11.42578125" style="123" customWidth="1"/>
    <col min="7942" max="7942" width="12.85546875" style="123" customWidth="1"/>
    <col min="7943" max="7943" width="5.42578125" style="123" customWidth="1"/>
    <col min="7944" max="7945" width="9.140625" style="123"/>
    <col min="7946" max="7946" width="3.140625" style="123" customWidth="1"/>
    <col min="7947" max="7947" width="9.140625" style="123"/>
    <col min="7948" max="7948" width="1.85546875" style="123" customWidth="1"/>
    <col min="7949" max="8192" width="9.140625" style="123"/>
    <col min="8193" max="8193" width="16.140625" style="123" customWidth="1"/>
    <col min="8194" max="8195" width="9.140625" style="123"/>
    <col min="8196" max="8196" width="9.28515625" style="123" customWidth="1"/>
    <col min="8197" max="8197" width="11.42578125" style="123" customWidth="1"/>
    <col min="8198" max="8198" width="12.85546875" style="123" customWidth="1"/>
    <col min="8199" max="8199" width="5.42578125" style="123" customWidth="1"/>
    <col min="8200" max="8201" width="9.140625" style="123"/>
    <col min="8202" max="8202" width="3.140625" style="123" customWidth="1"/>
    <col min="8203" max="8203" width="9.140625" style="123"/>
    <col min="8204" max="8204" width="1.85546875" style="123" customWidth="1"/>
    <col min="8205" max="8448" width="9.140625" style="123"/>
    <col min="8449" max="8449" width="16.140625" style="123" customWidth="1"/>
    <col min="8450" max="8451" width="9.140625" style="123"/>
    <col min="8452" max="8452" width="9.28515625" style="123" customWidth="1"/>
    <col min="8453" max="8453" width="11.42578125" style="123" customWidth="1"/>
    <col min="8454" max="8454" width="12.85546875" style="123" customWidth="1"/>
    <col min="8455" max="8455" width="5.42578125" style="123" customWidth="1"/>
    <col min="8456" max="8457" width="9.140625" style="123"/>
    <col min="8458" max="8458" width="3.140625" style="123" customWidth="1"/>
    <col min="8459" max="8459" width="9.140625" style="123"/>
    <col min="8460" max="8460" width="1.85546875" style="123" customWidth="1"/>
    <col min="8461" max="8704" width="9.140625" style="123"/>
    <col min="8705" max="8705" width="16.140625" style="123" customWidth="1"/>
    <col min="8706" max="8707" width="9.140625" style="123"/>
    <col min="8708" max="8708" width="9.28515625" style="123" customWidth="1"/>
    <col min="8709" max="8709" width="11.42578125" style="123" customWidth="1"/>
    <col min="8710" max="8710" width="12.85546875" style="123" customWidth="1"/>
    <col min="8711" max="8711" width="5.42578125" style="123" customWidth="1"/>
    <col min="8712" max="8713" width="9.140625" style="123"/>
    <col min="8714" max="8714" width="3.140625" style="123" customWidth="1"/>
    <col min="8715" max="8715" width="9.140625" style="123"/>
    <col min="8716" max="8716" width="1.85546875" style="123" customWidth="1"/>
    <col min="8717" max="8960" width="9.140625" style="123"/>
    <col min="8961" max="8961" width="16.140625" style="123" customWidth="1"/>
    <col min="8962" max="8963" width="9.140625" style="123"/>
    <col min="8964" max="8964" width="9.28515625" style="123" customWidth="1"/>
    <col min="8965" max="8965" width="11.42578125" style="123" customWidth="1"/>
    <col min="8966" max="8966" width="12.85546875" style="123" customWidth="1"/>
    <col min="8967" max="8967" width="5.42578125" style="123" customWidth="1"/>
    <col min="8968" max="8969" width="9.140625" style="123"/>
    <col min="8970" max="8970" width="3.140625" style="123" customWidth="1"/>
    <col min="8971" max="8971" width="9.140625" style="123"/>
    <col min="8972" max="8972" width="1.85546875" style="123" customWidth="1"/>
    <col min="8973" max="9216" width="9.140625" style="123"/>
    <col min="9217" max="9217" width="16.140625" style="123" customWidth="1"/>
    <col min="9218" max="9219" width="9.140625" style="123"/>
    <col min="9220" max="9220" width="9.28515625" style="123" customWidth="1"/>
    <col min="9221" max="9221" width="11.42578125" style="123" customWidth="1"/>
    <col min="9222" max="9222" width="12.85546875" style="123" customWidth="1"/>
    <col min="9223" max="9223" width="5.42578125" style="123" customWidth="1"/>
    <col min="9224" max="9225" width="9.140625" style="123"/>
    <col min="9226" max="9226" width="3.140625" style="123" customWidth="1"/>
    <col min="9227" max="9227" width="9.140625" style="123"/>
    <col min="9228" max="9228" width="1.85546875" style="123" customWidth="1"/>
    <col min="9229" max="9472" width="9.140625" style="123"/>
    <col min="9473" max="9473" width="16.140625" style="123" customWidth="1"/>
    <col min="9474" max="9475" width="9.140625" style="123"/>
    <col min="9476" max="9476" width="9.28515625" style="123" customWidth="1"/>
    <col min="9477" max="9477" width="11.42578125" style="123" customWidth="1"/>
    <col min="9478" max="9478" width="12.85546875" style="123" customWidth="1"/>
    <col min="9479" max="9479" width="5.42578125" style="123" customWidth="1"/>
    <col min="9480" max="9481" width="9.140625" style="123"/>
    <col min="9482" max="9482" width="3.140625" style="123" customWidth="1"/>
    <col min="9483" max="9483" width="9.140625" style="123"/>
    <col min="9484" max="9484" width="1.85546875" style="123" customWidth="1"/>
    <col min="9485" max="9728" width="9.140625" style="123"/>
    <col min="9729" max="9729" width="16.140625" style="123" customWidth="1"/>
    <col min="9730" max="9731" width="9.140625" style="123"/>
    <col min="9732" max="9732" width="9.28515625" style="123" customWidth="1"/>
    <col min="9733" max="9733" width="11.42578125" style="123" customWidth="1"/>
    <col min="9734" max="9734" width="12.85546875" style="123" customWidth="1"/>
    <col min="9735" max="9735" width="5.42578125" style="123" customWidth="1"/>
    <col min="9736" max="9737" width="9.140625" style="123"/>
    <col min="9738" max="9738" width="3.140625" style="123" customWidth="1"/>
    <col min="9739" max="9739" width="9.140625" style="123"/>
    <col min="9740" max="9740" width="1.85546875" style="123" customWidth="1"/>
    <col min="9741" max="9984" width="9.140625" style="123"/>
    <col min="9985" max="9985" width="16.140625" style="123" customWidth="1"/>
    <col min="9986" max="9987" width="9.140625" style="123"/>
    <col min="9988" max="9988" width="9.28515625" style="123" customWidth="1"/>
    <col min="9989" max="9989" width="11.42578125" style="123" customWidth="1"/>
    <col min="9990" max="9990" width="12.85546875" style="123" customWidth="1"/>
    <col min="9991" max="9991" width="5.42578125" style="123" customWidth="1"/>
    <col min="9992" max="9993" width="9.140625" style="123"/>
    <col min="9994" max="9994" width="3.140625" style="123" customWidth="1"/>
    <col min="9995" max="9995" width="9.140625" style="123"/>
    <col min="9996" max="9996" width="1.85546875" style="123" customWidth="1"/>
    <col min="9997" max="10240" width="9.140625" style="123"/>
    <col min="10241" max="10241" width="16.140625" style="123" customWidth="1"/>
    <col min="10242" max="10243" width="9.140625" style="123"/>
    <col min="10244" max="10244" width="9.28515625" style="123" customWidth="1"/>
    <col min="10245" max="10245" width="11.42578125" style="123" customWidth="1"/>
    <col min="10246" max="10246" width="12.85546875" style="123" customWidth="1"/>
    <col min="10247" max="10247" width="5.42578125" style="123" customWidth="1"/>
    <col min="10248" max="10249" width="9.140625" style="123"/>
    <col min="10250" max="10250" width="3.140625" style="123" customWidth="1"/>
    <col min="10251" max="10251" width="9.140625" style="123"/>
    <col min="10252" max="10252" width="1.85546875" style="123" customWidth="1"/>
    <col min="10253" max="10496" width="9.140625" style="123"/>
    <col min="10497" max="10497" width="16.140625" style="123" customWidth="1"/>
    <col min="10498" max="10499" width="9.140625" style="123"/>
    <col min="10500" max="10500" width="9.28515625" style="123" customWidth="1"/>
    <col min="10501" max="10501" width="11.42578125" style="123" customWidth="1"/>
    <col min="10502" max="10502" width="12.85546875" style="123" customWidth="1"/>
    <col min="10503" max="10503" width="5.42578125" style="123" customWidth="1"/>
    <col min="10504" max="10505" width="9.140625" style="123"/>
    <col min="10506" max="10506" width="3.140625" style="123" customWidth="1"/>
    <col min="10507" max="10507" width="9.140625" style="123"/>
    <col min="10508" max="10508" width="1.85546875" style="123" customWidth="1"/>
    <col min="10509" max="10752" width="9.140625" style="123"/>
    <col min="10753" max="10753" width="16.140625" style="123" customWidth="1"/>
    <col min="10754" max="10755" width="9.140625" style="123"/>
    <col min="10756" max="10756" width="9.28515625" style="123" customWidth="1"/>
    <col min="10757" max="10757" width="11.42578125" style="123" customWidth="1"/>
    <col min="10758" max="10758" width="12.85546875" style="123" customWidth="1"/>
    <col min="10759" max="10759" width="5.42578125" style="123" customWidth="1"/>
    <col min="10760" max="10761" width="9.140625" style="123"/>
    <col min="10762" max="10762" width="3.140625" style="123" customWidth="1"/>
    <col min="10763" max="10763" width="9.140625" style="123"/>
    <col min="10764" max="10764" width="1.85546875" style="123" customWidth="1"/>
    <col min="10765" max="11008" width="9.140625" style="123"/>
    <col min="11009" max="11009" width="16.140625" style="123" customWidth="1"/>
    <col min="11010" max="11011" width="9.140625" style="123"/>
    <col min="11012" max="11012" width="9.28515625" style="123" customWidth="1"/>
    <col min="11013" max="11013" width="11.42578125" style="123" customWidth="1"/>
    <col min="11014" max="11014" width="12.85546875" style="123" customWidth="1"/>
    <col min="11015" max="11015" width="5.42578125" style="123" customWidth="1"/>
    <col min="11016" max="11017" width="9.140625" style="123"/>
    <col min="11018" max="11018" width="3.140625" style="123" customWidth="1"/>
    <col min="11019" max="11019" width="9.140625" style="123"/>
    <col min="11020" max="11020" width="1.85546875" style="123" customWidth="1"/>
    <col min="11021" max="11264" width="9.140625" style="123"/>
    <col min="11265" max="11265" width="16.140625" style="123" customWidth="1"/>
    <col min="11266" max="11267" width="9.140625" style="123"/>
    <col min="11268" max="11268" width="9.28515625" style="123" customWidth="1"/>
    <col min="11269" max="11269" width="11.42578125" style="123" customWidth="1"/>
    <col min="11270" max="11270" width="12.85546875" style="123" customWidth="1"/>
    <col min="11271" max="11271" width="5.42578125" style="123" customWidth="1"/>
    <col min="11272" max="11273" width="9.140625" style="123"/>
    <col min="11274" max="11274" width="3.140625" style="123" customWidth="1"/>
    <col min="11275" max="11275" width="9.140625" style="123"/>
    <col min="11276" max="11276" width="1.85546875" style="123" customWidth="1"/>
    <col min="11277" max="11520" width="9.140625" style="123"/>
    <col min="11521" max="11521" width="16.140625" style="123" customWidth="1"/>
    <col min="11522" max="11523" width="9.140625" style="123"/>
    <col min="11524" max="11524" width="9.28515625" style="123" customWidth="1"/>
    <col min="11525" max="11525" width="11.42578125" style="123" customWidth="1"/>
    <col min="11526" max="11526" width="12.85546875" style="123" customWidth="1"/>
    <col min="11527" max="11527" width="5.42578125" style="123" customWidth="1"/>
    <col min="11528" max="11529" width="9.140625" style="123"/>
    <col min="11530" max="11530" width="3.140625" style="123" customWidth="1"/>
    <col min="11531" max="11531" width="9.140625" style="123"/>
    <col min="11532" max="11532" width="1.85546875" style="123" customWidth="1"/>
    <col min="11533" max="11776" width="9.140625" style="123"/>
    <col min="11777" max="11777" width="16.140625" style="123" customWidth="1"/>
    <col min="11778" max="11779" width="9.140625" style="123"/>
    <col min="11780" max="11780" width="9.28515625" style="123" customWidth="1"/>
    <col min="11781" max="11781" width="11.42578125" style="123" customWidth="1"/>
    <col min="11782" max="11782" width="12.85546875" style="123" customWidth="1"/>
    <col min="11783" max="11783" width="5.42578125" style="123" customWidth="1"/>
    <col min="11784" max="11785" width="9.140625" style="123"/>
    <col min="11786" max="11786" width="3.140625" style="123" customWidth="1"/>
    <col min="11787" max="11787" width="9.140625" style="123"/>
    <col min="11788" max="11788" width="1.85546875" style="123" customWidth="1"/>
    <col min="11789" max="12032" width="9.140625" style="123"/>
    <col min="12033" max="12033" width="16.140625" style="123" customWidth="1"/>
    <col min="12034" max="12035" width="9.140625" style="123"/>
    <col min="12036" max="12036" width="9.28515625" style="123" customWidth="1"/>
    <col min="12037" max="12037" width="11.42578125" style="123" customWidth="1"/>
    <col min="12038" max="12038" width="12.85546875" style="123" customWidth="1"/>
    <col min="12039" max="12039" width="5.42578125" style="123" customWidth="1"/>
    <col min="12040" max="12041" width="9.140625" style="123"/>
    <col min="12042" max="12042" width="3.140625" style="123" customWidth="1"/>
    <col min="12043" max="12043" width="9.140625" style="123"/>
    <col min="12044" max="12044" width="1.85546875" style="123" customWidth="1"/>
    <col min="12045" max="12288" width="9.140625" style="123"/>
    <col min="12289" max="12289" width="16.140625" style="123" customWidth="1"/>
    <col min="12290" max="12291" width="9.140625" style="123"/>
    <col min="12292" max="12292" width="9.28515625" style="123" customWidth="1"/>
    <col min="12293" max="12293" width="11.42578125" style="123" customWidth="1"/>
    <col min="12294" max="12294" width="12.85546875" style="123" customWidth="1"/>
    <col min="12295" max="12295" width="5.42578125" style="123" customWidth="1"/>
    <col min="12296" max="12297" width="9.140625" style="123"/>
    <col min="12298" max="12298" width="3.140625" style="123" customWidth="1"/>
    <col min="12299" max="12299" width="9.140625" style="123"/>
    <col min="12300" max="12300" width="1.85546875" style="123" customWidth="1"/>
    <col min="12301" max="12544" width="9.140625" style="123"/>
    <col min="12545" max="12545" width="16.140625" style="123" customWidth="1"/>
    <col min="12546" max="12547" width="9.140625" style="123"/>
    <col min="12548" max="12548" width="9.28515625" style="123" customWidth="1"/>
    <col min="12549" max="12549" width="11.42578125" style="123" customWidth="1"/>
    <col min="12550" max="12550" width="12.85546875" style="123" customWidth="1"/>
    <col min="12551" max="12551" width="5.42578125" style="123" customWidth="1"/>
    <col min="12552" max="12553" width="9.140625" style="123"/>
    <col min="12554" max="12554" width="3.140625" style="123" customWidth="1"/>
    <col min="12555" max="12555" width="9.140625" style="123"/>
    <col min="12556" max="12556" width="1.85546875" style="123" customWidth="1"/>
    <col min="12557" max="12800" width="9.140625" style="123"/>
    <col min="12801" max="12801" width="16.140625" style="123" customWidth="1"/>
    <col min="12802" max="12803" width="9.140625" style="123"/>
    <col min="12804" max="12804" width="9.28515625" style="123" customWidth="1"/>
    <col min="12805" max="12805" width="11.42578125" style="123" customWidth="1"/>
    <col min="12806" max="12806" width="12.85546875" style="123" customWidth="1"/>
    <col min="12807" max="12807" width="5.42578125" style="123" customWidth="1"/>
    <col min="12808" max="12809" width="9.140625" style="123"/>
    <col min="12810" max="12810" width="3.140625" style="123" customWidth="1"/>
    <col min="12811" max="12811" width="9.140625" style="123"/>
    <col min="12812" max="12812" width="1.85546875" style="123" customWidth="1"/>
    <col min="12813" max="13056" width="9.140625" style="123"/>
    <col min="13057" max="13057" width="16.140625" style="123" customWidth="1"/>
    <col min="13058" max="13059" width="9.140625" style="123"/>
    <col min="13060" max="13060" width="9.28515625" style="123" customWidth="1"/>
    <col min="13061" max="13061" width="11.42578125" style="123" customWidth="1"/>
    <col min="13062" max="13062" width="12.85546875" style="123" customWidth="1"/>
    <col min="13063" max="13063" width="5.42578125" style="123" customWidth="1"/>
    <col min="13064" max="13065" width="9.140625" style="123"/>
    <col min="13066" max="13066" width="3.140625" style="123" customWidth="1"/>
    <col min="13067" max="13067" width="9.140625" style="123"/>
    <col min="13068" max="13068" width="1.85546875" style="123" customWidth="1"/>
    <col min="13069" max="13312" width="9.140625" style="123"/>
    <col min="13313" max="13313" width="16.140625" style="123" customWidth="1"/>
    <col min="13314" max="13315" width="9.140625" style="123"/>
    <col min="13316" max="13316" width="9.28515625" style="123" customWidth="1"/>
    <col min="13317" max="13317" width="11.42578125" style="123" customWidth="1"/>
    <col min="13318" max="13318" width="12.85546875" style="123" customWidth="1"/>
    <col min="13319" max="13319" width="5.42578125" style="123" customWidth="1"/>
    <col min="13320" max="13321" width="9.140625" style="123"/>
    <col min="13322" max="13322" width="3.140625" style="123" customWidth="1"/>
    <col min="13323" max="13323" width="9.140625" style="123"/>
    <col min="13324" max="13324" width="1.85546875" style="123" customWidth="1"/>
    <col min="13325" max="13568" width="9.140625" style="123"/>
    <col min="13569" max="13569" width="16.140625" style="123" customWidth="1"/>
    <col min="13570" max="13571" width="9.140625" style="123"/>
    <col min="13572" max="13572" width="9.28515625" style="123" customWidth="1"/>
    <col min="13573" max="13573" width="11.42578125" style="123" customWidth="1"/>
    <col min="13574" max="13574" width="12.85546875" style="123" customWidth="1"/>
    <col min="13575" max="13575" width="5.42578125" style="123" customWidth="1"/>
    <col min="13576" max="13577" width="9.140625" style="123"/>
    <col min="13578" max="13578" width="3.140625" style="123" customWidth="1"/>
    <col min="13579" max="13579" width="9.140625" style="123"/>
    <col min="13580" max="13580" width="1.85546875" style="123" customWidth="1"/>
    <col min="13581" max="13824" width="9.140625" style="123"/>
    <col min="13825" max="13825" width="16.140625" style="123" customWidth="1"/>
    <col min="13826" max="13827" width="9.140625" style="123"/>
    <col min="13828" max="13828" width="9.28515625" style="123" customWidth="1"/>
    <col min="13829" max="13829" width="11.42578125" style="123" customWidth="1"/>
    <col min="13830" max="13830" width="12.85546875" style="123" customWidth="1"/>
    <col min="13831" max="13831" width="5.42578125" style="123" customWidth="1"/>
    <col min="13832" max="13833" width="9.140625" style="123"/>
    <col min="13834" max="13834" width="3.140625" style="123" customWidth="1"/>
    <col min="13835" max="13835" width="9.140625" style="123"/>
    <col min="13836" max="13836" width="1.85546875" style="123" customWidth="1"/>
    <col min="13837" max="14080" width="9.140625" style="123"/>
    <col min="14081" max="14081" width="16.140625" style="123" customWidth="1"/>
    <col min="14082" max="14083" width="9.140625" style="123"/>
    <col min="14084" max="14084" width="9.28515625" style="123" customWidth="1"/>
    <col min="14085" max="14085" width="11.42578125" style="123" customWidth="1"/>
    <col min="14086" max="14086" width="12.85546875" style="123" customWidth="1"/>
    <col min="14087" max="14087" width="5.42578125" style="123" customWidth="1"/>
    <col min="14088" max="14089" width="9.140625" style="123"/>
    <col min="14090" max="14090" width="3.140625" style="123" customWidth="1"/>
    <col min="14091" max="14091" width="9.140625" style="123"/>
    <col min="14092" max="14092" width="1.85546875" style="123" customWidth="1"/>
    <col min="14093" max="14336" width="9.140625" style="123"/>
    <col min="14337" max="14337" width="16.140625" style="123" customWidth="1"/>
    <col min="14338" max="14339" width="9.140625" style="123"/>
    <col min="14340" max="14340" width="9.28515625" style="123" customWidth="1"/>
    <col min="14341" max="14341" width="11.42578125" style="123" customWidth="1"/>
    <col min="14342" max="14342" width="12.85546875" style="123" customWidth="1"/>
    <col min="14343" max="14343" width="5.42578125" style="123" customWidth="1"/>
    <col min="14344" max="14345" width="9.140625" style="123"/>
    <col min="14346" max="14346" width="3.140625" style="123" customWidth="1"/>
    <col min="14347" max="14347" width="9.140625" style="123"/>
    <col min="14348" max="14348" width="1.85546875" style="123" customWidth="1"/>
    <col min="14349" max="14592" width="9.140625" style="123"/>
    <col min="14593" max="14593" width="16.140625" style="123" customWidth="1"/>
    <col min="14594" max="14595" width="9.140625" style="123"/>
    <col min="14596" max="14596" width="9.28515625" style="123" customWidth="1"/>
    <col min="14597" max="14597" width="11.42578125" style="123" customWidth="1"/>
    <col min="14598" max="14598" width="12.85546875" style="123" customWidth="1"/>
    <col min="14599" max="14599" width="5.42578125" style="123" customWidth="1"/>
    <col min="14600" max="14601" width="9.140625" style="123"/>
    <col min="14602" max="14602" width="3.140625" style="123" customWidth="1"/>
    <col min="14603" max="14603" width="9.140625" style="123"/>
    <col min="14604" max="14604" width="1.85546875" style="123" customWidth="1"/>
    <col min="14605" max="14848" width="9.140625" style="123"/>
    <col min="14849" max="14849" width="16.140625" style="123" customWidth="1"/>
    <col min="14850" max="14851" width="9.140625" style="123"/>
    <col min="14852" max="14852" width="9.28515625" style="123" customWidth="1"/>
    <col min="14853" max="14853" width="11.42578125" style="123" customWidth="1"/>
    <col min="14854" max="14854" width="12.85546875" style="123" customWidth="1"/>
    <col min="14855" max="14855" width="5.42578125" style="123" customWidth="1"/>
    <col min="14856" max="14857" width="9.140625" style="123"/>
    <col min="14858" max="14858" width="3.140625" style="123" customWidth="1"/>
    <col min="14859" max="14859" width="9.140625" style="123"/>
    <col min="14860" max="14860" width="1.85546875" style="123" customWidth="1"/>
    <col min="14861" max="15104" width="9.140625" style="123"/>
    <col min="15105" max="15105" width="16.140625" style="123" customWidth="1"/>
    <col min="15106" max="15107" width="9.140625" style="123"/>
    <col min="15108" max="15108" width="9.28515625" style="123" customWidth="1"/>
    <col min="15109" max="15109" width="11.42578125" style="123" customWidth="1"/>
    <col min="15110" max="15110" width="12.85546875" style="123" customWidth="1"/>
    <col min="15111" max="15111" width="5.42578125" style="123" customWidth="1"/>
    <col min="15112" max="15113" width="9.140625" style="123"/>
    <col min="15114" max="15114" width="3.140625" style="123" customWidth="1"/>
    <col min="15115" max="15115" width="9.140625" style="123"/>
    <col min="15116" max="15116" width="1.85546875" style="123" customWidth="1"/>
    <col min="15117" max="15360" width="9.140625" style="123"/>
    <col min="15361" max="15361" width="16.140625" style="123" customWidth="1"/>
    <col min="15362" max="15363" width="9.140625" style="123"/>
    <col min="15364" max="15364" width="9.28515625" style="123" customWidth="1"/>
    <col min="15365" max="15365" width="11.42578125" style="123" customWidth="1"/>
    <col min="15366" max="15366" width="12.85546875" style="123" customWidth="1"/>
    <col min="15367" max="15367" width="5.42578125" style="123" customWidth="1"/>
    <col min="15368" max="15369" width="9.140625" style="123"/>
    <col min="15370" max="15370" width="3.140625" style="123" customWidth="1"/>
    <col min="15371" max="15371" width="9.140625" style="123"/>
    <col min="15372" max="15372" width="1.85546875" style="123" customWidth="1"/>
    <col min="15373" max="15616" width="9.140625" style="123"/>
    <col min="15617" max="15617" width="16.140625" style="123" customWidth="1"/>
    <col min="15618" max="15619" width="9.140625" style="123"/>
    <col min="15620" max="15620" width="9.28515625" style="123" customWidth="1"/>
    <col min="15621" max="15621" width="11.42578125" style="123" customWidth="1"/>
    <col min="15622" max="15622" width="12.85546875" style="123" customWidth="1"/>
    <col min="15623" max="15623" width="5.42578125" style="123" customWidth="1"/>
    <col min="15624" max="15625" width="9.140625" style="123"/>
    <col min="15626" max="15626" width="3.140625" style="123" customWidth="1"/>
    <col min="15627" max="15627" width="9.140625" style="123"/>
    <col min="15628" max="15628" width="1.85546875" style="123" customWidth="1"/>
    <col min="15629" max="15872" width="9.140625" style="123"/>
    <col min="15873" max="15873" width="16.140625" style="123" customWidth="1"/>
    <col min="15874" max="15875" width="9.140625" style="123"/>
    <col min="15876" max="15876" width="9.28515625" style="123" customWidth="1"/>
    <col min="15877" max="15877" width="11.42578125" style="123" customWidth="1"/>
    <col min="15878" max="15878" width="12.85546875" style="123" customWidth="1"/>
    <col min="15879" max="15879" width="5.42578125" style="123" customWidth="1"/>
    <col min="15880" max="15881" width="9.140625" style="123"/>
    <col min="15882" max="15882" width="3.140625" style="123" customWidth="1"/>
    <col min="15883" max="15883" width="9.140625" style="123"/>
    <col min="15884" max="15884" width="1.85546875" style="123" customWidth="1"/>
    <col min="15885" max="16128" width="9.140625" style="123"/>
    <col min="16129" max="16129" width="16.140625" style="123" customWidth="1"/>
    <col min="16130" max="16131" width="9.140625" style="123"/>
    <col min="16132" max="16132" width="9.28515625" style="123" customWidth="1"/>
    <col min="16133" max="16133" width="11.42578125" style="123" customWidth="1"/>
    <col min="16134" max="16134" width="12.85546875" style="123" customWidth="1"/>
    <col min="16135" max="16135" width="5.42578125" style="123" customWidth="1"/>
    <col min="16136" max="16137" width="9.140625" style="123"/>
    <col min="16138" max="16138" width="3.140625" style="123" customWidth="1"/>
    <col min="16139" max="16139" width="9.140625" style="123"/>
    <col min="16140" max="16140" width="1.85546875" style="123" customWidth="1"/>
    <col min="16141" max="16384" width="9.140625" style="123"/>
  </cols>
  <sheetData>
    <row r="1" spans="2:11" ht="6.75" customHeight="1"/>
    <row r="2" spans="2:11">
      <c r="B2" s="124"/>
      <c r="C2" s="125"/>
      <c r="D2" s="125"/>
      <c r="E2" s="125"/>
      <c r="F2" s="125"/>
      <c r="G2" s="125"/>
      <c r="H2" s="125"/>
      <c r="I2" s="125"/>
      <c r="J2" s="125"/>
      <c r="K2" s="126"/>
    </row>
    <row r="3" spans="2:11" s="127" customFormat="1" ht="21" customHeight="1">
      <c r="B3" s="128"/>
      <c r="C3" s="129" t="s">
        <v>300</v>
      </c>
      <c r="D3" s="129"/>
      <c r="E3" s="129"/>
      <c r="F3" s="130" t="s">
        <v>12</v>
      </c>
      <c r="G3" s="131"/>
      <c r="H3" s="132"/>
      <c r="I3" s="133"/>
      <c r="J3" s="129"/>
      <c r="K3" s="134"/>
    </row>
    <row r="4" spans="2:11" s="127" customFormat="1" ht="14.1" customHeight="1">
      <c r="B4" s="128"/>
      <c r="C4" s="129" t="s">
        <v>301</v>
      </c>
      <c r="D4" s="129"/>
      <c r="E4" s="129"/>
      <c r="F4" s="133" t="s">
        <v>302</v>
      </c>
      <c r="G4" s="135"/>
      <c r="H4" s="136"/>
      <c r="I4" s="137"/>
      <c r="J4" s="137"/>
      <c r="K4" s="134"/>
    </row>
    <row r="5" spans="2:11" s="127" customFormat="1" ht="14.1" customHeight="1">
      <c r="B5" s="128"/>
      <c r="C5" s="129" t="s">
        <v>303</v>
      </c>
      <c r="D5" s="129"/>
      <c r="E5" s="129"/>
      <c r="F5" s="138" t="s">
        <v>304</v>
      </c>
      <c r="G5" s="133"/>
      <c r="H5" s="133"/>
      <c r="I5" s="133"/>
      <c r="J5" s="133"/>
      <c r="K5" s="134"/>
    </row>
    <row r="6" spans="2:11" s="127" customFormat="1" ht="14.1" customHeight="1">
      <c r="B6" s="128"/>
      <c r="C6" s="129"/>
      <c r="D6" s="129"/>
      <c r="E6" s="129"/>
      <c r="F6" s="129"/>
      <c r="G6" s="129"/>
      <c r="H6" s="139"/>
      <c r="I6" s="139"/>
      <c r="J6" s="137"/>
      <c r="K6" s="134"/>
    </row>
    <row r="7" spans="2:11" s="127" customFormat="1" ht="14.1" customHeight="1">
      <c r="B7" s="128"/>
      <c r="C7" s="129" t="s">
        <v>305</v>
      </c>
      <c r="D7" s="129"/>
      <c r="E7" s="129"/>
      <c r="F7" s="133"/>
      <c r="G7" s="140"/>
      <c r="H7" s="129"/>
      <c r="I7" s="129"/>
      <c r="J7" s="129"/>
      <c r="K7" s="134"/>
    </row>
    <row r="8" spans="2:11" s="127" customFormat="1" ht="14.1" customHeight="1">
      <c r="B8" s="128"/>
      <c r="C8" s="129" t="s">
        <v>306</v>
      </c>
      <c r="D8" s="129"/>
      <c r="E8" s="129"/>
      <c r="F8" s="138"/>
      <c r="G8" s="141"/>
      <c r="H8" s="129"/>
      <c r="I8" s="129"/>
      <c r="J8" s="129"/>
      <c r="K8" s="134"/>
    </row>
    <row r="9" spans="2:11" s="127" customFormat="1" ht="14.1" customHeight="1">
      <c r="B9" s="128"/>
      <c r="C9" s="129"/>
      <c r="D9" s="129"/>
      <c r="E9" s="129"/>
      <c r="F9" s="129"/>
      <c r="G9" s="129"/>
      <c r="H9" s="129"/>
      <c r="I9" s="129"/>
      <c r="J9" s="129"/>
      <c r="K9" s="134"/>
    </row>
    <row r="10" spans="2:11" s="127" customFormat="1" ht="14.1" customHeight="1">
      <c r="B10" s="128"/>
      <c r="C10" s="129" t="s">
        <v>307</v>
      </c>
      <c r="D10" s="129"/>
      <c r="E10" s="129"/>
      <c r="F10" s="133" t="s">
        <v>321</v>
      </c>
      <c r="G10" s="133"/>
      <c r="H10" s="133"/>
      <c r="I10" s="133"/>
      <c r="J10" s="133"/>
      <c r="K10" s="134"/>
    </row>
    <row r="11" spans="2:11" s="127" customFormat="1" ht="14.1" customHeight="1">
      <c r="B11" s="128"/>
      <c r="C11" s="129"/>
      <c r="D11" s="129"/>
      <c r="E11" s="129"/>
      <c r="F11" s="138"/>
      <c r="G11" s="138"/>
      <c r="H11" s="138"/>
      <c r="I11" s="138"/>
      <c r="J11" s="138"/>
      <c r="K11" s="134"/>
    </row>
    <row r="12" spans="2:11" s="127" customFormat="1" ht="14.1" customHeight="1">
      <c r="B12" s="128"/>
      <c r="C12" s="129"/>
      <c r="D12" s="129"/>
      <c r="E12" s="129"/>
      <c r="F12" s="138"/>
      <c r="G12" s="138"/>
      <c r="H12" s="138"/>
      <c r="I12" s="138"/>
      <c r="J12" s="138"/>
      <c r="K12" s="134"/>
    </row>
    <row r="13" spans="2:11">
      <c r="B13" s="142"/>
      <c r="C13" s="143"/>
      <c r="D13" s="143"/>
      <c r="E13" s="143"/>
      <c r="F13" s="143"/>
      <c r="G13" s="143"/>
      <c r="H13" s="143"/>
      <c r="I13" s="143"/>
      <c r="J13" s="143"/>
      <c r="K13" s="144"/>
    </row>
    <row r="14" spans="2:11">
      <c r="B14" s="142"/>
      <c r="C14" s="143"/>
      <c r="D14" s="143"/>
      <c r="E14" s="143"/>
      <c r="F14" s="143"/>
      <c r="G14" s="143"/>
      <c r="H14" s="143"/>
      <c r="I14" s="143"/>
      <c r="J14" s="143"/>
      <c r="K14" s="144"/>
    </row>
    <row r="15" spans="2:11">
      <c r="B15" s="142"/>
      <c r="C15" s="143"/>
      <c r="D15" s="143"/>
      <c r="E15" s="143"/>
      <c r="F15" s="143"/>
      <c r="G15" s="143"/>
      <c r="H15" s="143"/>
      <c r="I15" s="143"/>
      <c r="J15" s="143"/>
      <c r="K15" s="144"/>
    </row>
    <row r="16" spans="2:11">
      <c r="B16" s="142"/>
      <c r="C16" s="143"/>
      <c r="D16" s="143"/>
      <c r="E16" s="143"/>
      <c r="F16" s="143"/>
      <c r="G16" s="143"/>
      <c r="H16" s="143"/>
      <c r="I16" s="143"/>
      <c r="J16" s="143"/>
      <c r="K16" s="144"/>
    </row>
    <row r="17" spans="2:11">
      <c r="B17" s="142"/>
      <c r="C17" s="143"/>
      <c r="D17" s="143"/>
      <c r="E17" s="143"/>
      <c r="F17" s="143"/>
      <c r="G17" s="143"/>
      <c r="H17" s="143"/>
      <c r="I17" s="143"/>
      <c r="J17" s="143"/>
      <c r="K17" s="144"/>
    </row>
    <row r="18" spans="2:11">
      <c r="B18" s="142"/>
      <c r="C18" s="143"/>
      <c r="D18" s="143"/>
      <c r="E18" s="143"/>
      <c r="F18" s="143"/>
      <c r="G18" s="143"/>
      <c r="H18" s="143"/>
      <c r="I18" s="143"/>
      <c r="J18" s="143"/>
      <c r="K18" s="144"/>
    </row>
    <row r="19" spans="2:11">
      <c r="B19" s="142"/>
      <c r="C19" s="143"/>
      <c r="D19" s="143"/>
      <c r="E19" s="143"/>
      <c r="F19" s="143"/>
      <c r="G19" s="143"/>
      <c r="H19" s="143"/>
      <c r="I19" s="143"/>
      <c r="J19" s="143"/>
      <c r="K19" s="144"/>
    </row>
    <row r="20" spans="2:11">
      <c r="B20" s="142"/>
      <c r="C20" s="143"/>
      <c r="D20" s="143"/>
      <c r="E20" s="143"/>
      <c r="F20" s="143"/>
      <c r="G20" s="143"/>
      <c r="H20" s="143"/>
      <c r="I20" s="143"/>
      <c r="J20" s="143"/>
      <c r="K20" s="144"/>
    </row>
    <row r="21" spans="2:11">
      <c r="B21" s="142"/>
      <c r="D21" s="143"/>
      <c r="E21" s="143"/>
      <c r="F21" s="143"/>
      <c r="G21" s="143"/>
      <c r="H21" s="143"/>
      <c r="I21" s="143"/>
      <c r="J21" s="143"/>
      <c r="K21" s="144"/>
    </row>
    <row r="22" spans="2:11">
      <c r="B22" s="142"/>
      <c r="C22" s="143"/>
      <c r="D22" s="143"/>
      <c r="E22" s="143"/>
      <c r="F22" s="143"/>
      <c r="G22" s="143"/>
      <c r="H22" s="143"/>
      <c r="I22" s="143"/>
      <c r="J22" s="143"/>
      <c r="K22" s="144"/>
    </row>
    <row r="23" spans="2:11">
      <c r="B23" s="142"/>
      <c r="C23" s="143"/>
      <c r="D23" s="143"/>
      <c r="E23" s="143"/>
      <c r="F23" s="143"/>
      <c r="G23" s="143"/>
      <c r="H23" s="143"/>
      <c r="I23" s="143"/>
      <c r="J23" s="143"/>
      <c r="K23" s="144"/>
    </row>
    <row r="24" spans="2:11">
      <c r="B24" s="142"/>
      <c r="C24" s="143"/>
      <c r="D24" s="143"/>
      <c r="E24" s="143"/>
      <c r="F24" s="143"/>
      <c r="G24" s="143"/>
      <c r="H24" s="143"/>
      <c r="I24" s="143"/>
      <c r="J24" s="143"/>
      <c r="K24" s="144"/>
    </row>
    <row r="25" spans="2:11" ht="33.75">
      <c r="B25" s="372" t="s">
        <v>308</v>
      </c>
      <c r="C25" s="373"/>
      <c r="D25" s="373"/>
      <c r="E25" s="373"/>
      <c r="F25" s="373"/>
      <c r="G25" s="373"/>
      <c r="H25" s="373"/>
      <c r="I25" s="373"/>
      <c r="J25" s="373"/>
      <c r="K25" s="374"/>
    </row>
    <row r="26" spans="2:11">
      <c r="B26" s="142"/>
      <c r="C26" s="375" t="s">
        <v>309</v>
      </c>
      <c r="D26" s="375"/>
      <c r="E26" s="375"/>
      <c r="F26" s="375"/>
      <c r="G26" s="375"/>
      <c r="H26" s="375"/>
      <c r="I26" s="375"/>
      <c r="J26" s="375"/>
      <c r="K26" s="144"/>
    </row>
    <row r="27" spans="2:11">
      <c r="B27" s="142"/>
      <c r="C27" s="375" t="s">
        <v>310</v>
      </c>
      <c r="D27" s="375"/>
      <c r="E27" s="375"/>
      <c r="F27" s="375"/>
      <c r="G27" s="375"/>
      <c r="H27" s="375"/>
      <c r="I27" s="375"/>
      <c r="J27" s="375"/>
      <c r="K27" s="144"/>
    </row>
    <row r="28" spans="2:11">
      <c r="B28" s="142"/>
      <c r="C28" s="143"/>
      <c r="D28" s="143"/>
      <c r="E28" s="143"/>
      <c r="F28" s="143"/>
      <c r="G28" s="143"/>
      <c r="H28" s="143"/>
      <c r="I28" s="143"/>
      <c r="J28" s="143"/>
      <c r="K28" s="144"/>
    </row>
    <row r="29" spans="2:11">
      <c r="B29" s="142"/>
      <c r="C29" s="143"/>
      <c r="D29" s="143"/>
      <c r="E29" s="143"/>
      <c r="F29" s="143"/>
      <c r="G29" s="143"/>
      <c r="H29" s="143"/>
      <c r="I29" s="143"/>
      <c r="J29" s="143"/>
      <c r="K29" s="144"/>
    </row>
    <row r="30" spans="2:11" ht="33.75">
      <c r="B30" s="142"/>
      <c r="C30" s="143"/>
      <c r="D30" s="143"/>
      <c r="E30" s="143"/>
      <c r="F30" s="145" t="s">
        <v>389</v>
      </c>
      <c r="G30" s="143"/>
      <c r="H30" s="143"/>
      <c r="I30" s="143"/>
      <c r="J30" s="143"/>
      <c r="K30" s="144"/>
    </row>
    <row r="31" spans="2:11">
      <c r="B31" s="142"/>
      <c r="C31" s="143"/>
      <c r="D31" s="143"/>
      <c r="E31" s="143"/>
      <c r="F31" s="143"/>
      <c r="G31" s="143"/>
      <c r="H31" s="143"/>
      <c r="I31" s="143"/>
      <c r="J31" s="143"/>
      <c r="K31" s="144"/>
    </row>
    <row r="32" spans="2:11">
      <c r="B32" s="142"/>
      <c r="C32" s="143"/>
      <c r="D32" s="143"/>
      <c r="E32" s="143"/>
      <c r="F32" s="143"/>
      <c r="G32" s="143"/>
      <c r="H32" s="143"/>
      <c r="I32" s="143"/>
      <c r="J32" s="143"/>
      <c r="K32" s="144"/>
    </row>
    <row r="33" spans="2:11">
      <c r="B33" s="142"/>
      <c r="C33" s="143"/>
      <c r="D33" s="143"/>
      <c r="E33" s="143"/>
      <c r="F33" s="143"/>
      <c r="G33" s="143"/>
      <c r="H33" s="143"/>
      <c r="I33" s="143"/>
      <c r="J33" s="143"/>
      <c r="K33" s="144"/>
    </row>
    <row r="34" spans="2:11">
      <c r="B34" s="142"/>
      <c r="C34" s="143"/>
      <c r="D34" s="143"/>
      <c r="E34" s="143"/>
      <c r="F34" s="143"/>
      <c r="G34" s="143"/>
      <c r="H34" s="143"/>
      <c r="I34" s="143"/>
      <c r="J34" s="143"/>
      <c r="K34" s="144"/>
    </row>
    <row r="35" spans="2:11">
      <c r="B35" s="142"/>
      <c r="C35" s="143"/>
      <c r="D35" s="143"/>
      <c r="E35" s="143"/>
      <c r="F35" s="143"/>
      <c r="G35" s="143"/>
      <c r="H35" s="143"/>
      <c r="I35" s="143"/>
      <c r="J35" s="143"/>
      <c r="K35" s="144"/>
    </row>
    <row r="36" spans="2:11">
      <c r="B36" s="142"/>
      <c r="C36" s="143"/>
      <c r="D36" s="143"/>
      <c r="E36" s="143"/>
      <c r="F36" s="143"/>
      <c r="G36" s="143"/>
      <c r="H36" s="143"/>
      <c r="I36" s="143"/>
      <c r="J36" s="143"/>
      <c r="K36" s="144"/>
    </row>
    <row r="37" spans="2:11">
      <c r="B37" s="142"/>
      <c r="C37" s="143"/>
      <c r="D37" s="143"/>
      <c r="E37" s="143"/>
      <c r="F37" s="143"/>
      <c r="G37" s="143"/>
      <c r="H37" s="143"/>
      <c r="I37" s="143"/>
      <c r="J37" s="143"/>
      <c r="K37" s="144"/>
    </row>
    <row r="38" spans="2:11">
      <c r="B38" s="142"/>
      <c r="C38" s="143"/>
      <c r="D38" s="143"/>
      <c r="E38" s="143"/>
      <c r="F38" s="143"/>
      <c r="G38" s="143"/>
      <c r="H38" s="143"/>
      <c r="I38" s="143"/>
      <c r="J38" s="143"/>
      <c r="K38" s="144"/>
    </row>
    <row r="39" spans="2:11">
      <c r="B39" s="142"/>
      <c r="C39" s="143"/>
      <c r="D39" s="143"/>
      <c r="E39" s="143"/>
      <c r="F39" s="143"/>
      <c r="G39" s="143"/>
      <c r="H39" s="143"/>
      <c r="I39" s="143"/>
      <c r="J39" s="143"/>
      <c r="K39" s="144"/>
    </row>
    <row r="40" spans="2:11">
      <c r="B40" s="142"/>
      <c r="C40" s="143"/>
      <c r="D40" s="143"/>
      <c r="E40" s="143"/>
      <c r="F40" s="143"/>
      <c r="G40" s="143"/>
      <c r="H40" s="143"/>
      <c r="I40" s="143"/>
      <c r="J40" s="143"/>
      <c r="K40" s="144"/>
    </row>
    <row r="41" spans="2:11">
      <c r="B41" s="142"/>
      <c r="C41" s="143"/>
      <c r="D41" s="143"/>
      <c r="E41" s="143"/>
      <c r="F41" s="143"/>
      <c r="G41" s="143"/>
      <c r="H41" s="143"/>
      <c r="I41" s="143"/>
      <c r="J41" s="143"/>
      <c r="K41" s="144"/>
    </row>
    <row r="42" spans="2:11">
      <c r="B42" s="142"/>
      <c r="C42" s="143"/>
      <c r="D42" s="143"/>
      <c r="E42" s="143"/>
      <c r="F42" s="143"/>
      <c r="G42" s="143"/>
      <c r="H42" s="143"/>
      <c r="I42" s="143"/>
      <c r="J42" s="143"/>
      <c r="K42" s="144"/>
    </row>
    <row r="43" spans="2:11">
      <c r="B43" s="142"/>
      <c r="C43" s="143"/>
      <c r="D43" s="143"/>
      <c r="E43" s="143"/>
      <c r="F43" s="143"/>
      <c r="G43" s="143"/>
      <c r="H43" s="143"/>
      <c r="I43" s="143"/>
      <c r="J43" s="143"/>
      <c r="K43" s="144"/>
    </row>
    <row r="44" spans="2:11">
      <c r="B44" s="142"/>
      <c r="C44" s="143"/>
      <c r="D44" s="143"/>
      <c r="E44" s="143"/>
      <c r="F44" s="143"/>
      <c r="G44" s="143"/>
      <c r="H44" s="143"/>
      <c r="I44" s="143"/>
      <c r="J44" s="143"/>
      <c r="K44" s="144"/>
    </row>
    <row r="45" spans="2:11" ht="9" customHeight="1">
      <c r="B45" s="142"/>
      <c r="C45" s="143"/>
      <c r="D45" s="143"/>
      <c r="E45" s="143"/>
      <c r="F45" s="143"/>
      <c r="G45" s="143"/>
      <c r="H45" s="143"/>
      <c r="I45" s="143"/>
      <c r="J45" s="143"/>
      <c r="K45" s="144"/>
    </row>
    <row r="46" spans="2:11">
      <c r="B46" s="142"/>
      <c r="C46" s="143"/>
      <c r="D46" s="143"/>
      <c r="E46" s="143"/>
      <c r="F46" s="143"/>
      <c r="G46" s="143"/>
      <c r="H46" s="143"/>
      <c r="I46" s="143"/>
      <c r="J46" s="143"/>
      <c r="K46" s="144"/>
    </row>
    <row r="47" spans="2:11">
      <c r="B47" s="142"/>
      <c r="C47" s="143"/>
      <c r="D47" s="143"/>
      <c r="E47" s="143"/>
      <c r="F47" s="143"/>
      <c r="G47" s="143"/>
      <c r="H47" s="143"/>
      <c r="I47" s="143"/>
      <c r="J47" s="143"/>
      <c r="K47" s="144"/>
    </row>
    <row r="48" spans="2:11" s="127" customFormat="1" ht="12.95" customHeight="1">
      <c r="B48" s="128"/>
      <c r="C48" s="129" t="s">
        <v>311</v>
      </c>
      <c r="D48" s="129"/>
      <c r="E48" s="129"/>
      <c r="F48" s="129"/>
      <c r="G48" s="129"/>
      <c r="H48" s="371" t="s">
        <v>312</v>
      </c>
      <c r="I48" s="371"/>
      <c r="J48" s="129"/>
      <c r="K48" s="134"/>
    </row>
    <row r="49" spans="2:11" s="127" customFormat="1" ht="12.95" customHeight="1">
      <c r="B49" s="128"/>
      <c r="C49" s="129" t="s">
        <v>313</v>
      </c>
      <c r="D49" s="129"/>
      <c r="E49" s="129"/>
      <c r="F49" s="129"/>
      <c r="G49" s="129"/>
      <c r="H49" s="370" t="s">
        <v>314</v>
      </c>
      <c r="I49" s="370"/>
      <c r="J49" s="129"/>
      <c r="K49" s="134"/>
    </row>
    <row r="50" spans="2:11" s="127" customFormat="1" ht="12.95" customHeight="1">
      <c r="B50" s="128"/>
      <c r="C50" s="129" t="s">
        <v>315</v>
      </c>
      <c r="D50" s="129"/>
      <c r="E50" s="129"/>
      <c r="F50" s="129"/>
      <c r="G50" s="129"/>
      <c r="H50" s="370" t="s">
        <v>221</v>
      </c>
      <c r="I50" s="370"/>
      <c r="J50" s="129"/>
      <c r="K50" s="134"/>
    </row>
    <row r="51" spans="2:11" s="127" customFormat="1" ht="12.95" customHeight="1">
      <c r="B51" s="128"/>
      <c r="C51" s="129" t="s">
        <v>316</v>
      </c>
      <c r="D51" s="129"/>
      <c r="E51" s="129"/>
      <c r="F51" s="129"/>
      <c r="G51" s="129"/>
      <c r="H51" s="370" t="s">
        <v>221</v>
      </c>
      <c r="I51" s="370"/>
      <c r="J51" s="129"/>
      <c r="K51" s="134"/>
    </row>
    <row r="52" spans="2:11">
      <c r="B52" s="142"/>
      <c r="C52" s="143"/>
      <c r="D52" s="143"/>
      <c r="E52" s="143"/>
      <c r="F52" s="143"/>
      <c r="G52" s="143"/>
      <c r="H52" s="143"/>
      <c r="I52" s="143"/>
      <c r="J52" s="143"/>
      <c r="K52" s="144"/>
    </row>
    <row r="53" spans="2:11" s="146" customFormat="1" ht="12.95" customHeight="1">
      <c r="B53" s="147"/>
      <c r="C53" s="129" t="s">
        <v>317</v>
      </c>
      <c r="D53" s="129"/>
      <c r="E53" s="129"/>
      <c r="F53" s="129"/>
      <c r="G53" s="141" t="s">
        <v>318</v>
      </c>
      <c r="H53" s="371" t="s">
        <v>391</v>
      </c>
      <c r="I53" s="371"/>
      <c r="J53" s="148"/>
      <c r="K53" s="149"/>
    </row>
    <row r="54" spans="2:11" s="146" customFormat="1" ht="12.95" customHeight="1">
      <c r="B54" s="147"/>
      <c r="C54" s="129"/>
      <c r="D54" s="129"/>
      <c r="E54" s="129"/>
      <c r="F54" s="129"/>
      <c r="G54" s="141" t="s">
        <v>319</v>
      </c>
      <c r="H54" s="370" t="s">
        <v>392</v>
      </c>
      <c r="I54" s="370"/>
      <c r="J54" s="148"/>
      <c r="K54" s="149"/>
    </row>
    <row r="55" spans="2:11" s="146" customFormat="1" ht="7.5" customHeight="1">
      <c r="B55" s="147"/>
      <c r="C55" s="129"/>
      <c r="D55" s="129"/>
      <c r="E55" s="129"/>
      <c r="F55" s="129"/>
      <c r="G55" s="141"/>
      <c r="H55" s="141"/>
      <c r="I55" s="141"/>
      <c r="J55" s="148"/>
      <c r="K55" s="149"/>
    </row>
    <row r="56" spans="2:11" s="146" customFormat="1" ht="12.95" customHeight="1">
      <c r="B56" s="147"/>
      <c r="C56" s="129" t="s">
        <v>320</v>
      </c>
      <c r="D56" s="129"/>
      <c r="E56" s="129"/>
      <c r="F56" s="141"/>
      <c r="G56" s="129"/>
      <c r="H56" s="133" t="s">
        <v>393</v>
      </c>
      <c r="I56" s="133"/>
      <c r="J56" s="148"/>
      <c r="K56" s="149"/>
    </row>
    <row r="57" spans="2:11" ht="22.5" customHeight="1">
      <c r="B57" s="150"/>
      <c r="C57" s="151"/>
      <c r="D57" s="151"/>
      <c r="E57" s="151"/>
      <c r="F57" s="151"/>
      <c r="G57" s="151"/>
      <c r="H57" s="151"/>
      <c r="I57" s="151"/>
      <c r="J57" s="151"/>
      <c r="K57" s="152"/>
    </row>
    <row r="58" spans="2:11" ht="6.75" customHeight="1"/>
  </sheetData>
  <mergeCells count="9">
    <mergeCell ref="H51:I51"/>
    <mergeCell ref="H53:I53"/>
    <mergeCell ref="H54:I54"/>
    <mergeCell ref="B25:K25"/>
    <mergeCell ref="C26:J26"/>
    <mergeCell ref="C27:J27"/>
    <mergeCell ref="H48:I48"/>
    <mergeCell ref="H49:I49"/>
    <mergeCell ref="H50:I50"/>
  </mergeCells>
  <pageMargins left="0.7" right="0.7" top="0.75" bottom="0.75" header="0.3" footer="0.3"/>
  <pageSetup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47"/>
  <sheetViews>
    <sheetView workbookViewId="0">
      <selection activeCell="G38" sqref="G38"/>
    </sheetView>
  </sheetViews>
  <sheetFormatPr defaultRowHeight="12.75"/>
  <cols>
    <col min="1" max="1" width="13.28515625" style="123" customWidth="1"/>
    <col min="2" max="2" width="3.7109375" style="153" customWidth="1"/>
    <col min="3" max="3" width="2.7109375" style="153" customWidth="1"/>
    <col min="4" max="4" width="4" style="153" customWidth="1"/>
    <col min="5" max="5" width="40.5703125" style="123" customWidth="1"/>
    <col min="6" max="6" width="8.28515625" style="123" customWidth="1"/>
    <col min="7" max="8" width="15.7109375" style="154" customWidth="1"/>
    <col min="9" max="9" width="1.42578125" style="123" customWidth="1"/>
    <col min="10" max="255" width="9.140625" style="123"/>
    <col min="256" max="256" width="13.28515625" style="123" customWidth="1"/>
    <col min="257" max="257" width="3.7109375" style="123" customWidth="1"/>
    <col min="258" max="258" width="2.7109375" style="123" customWidth="1"/>
    <col min="259" max="259" width="4" style="123" customWidth="1"/>
    <col min="260" max="260" width="40.5703125" style="123" customWidth="1"/>
    <col min="261" max="261" width="8.28515625" style="123" customWidth="1"/>
    <col min="262" max="263" width="15.7109375" style="123" customWidth="1"/>
    <col min="264" max="264" width="1.42578125" style="123" customWidth="1"/>
    <col min="265" max="511" width="9.140625" style="123"/>
    <col min="512" max="512" width="13.28515625" style="123" customWidth="1"/>
    <col min="513" max="513" width="3.7109375" style="123" customWidth="1"/>
    <col min="514" max="514" width="2.7109375" style="123" customWidth="1"/>
    <col min="515" max="515" width="4" style="123" customWidth="1"/>
    <col min="516" max="516" width="40.5703125" style="123" customWidth="1"/>
    <col min="517" max="517" width="8.28515625" style="123" customWidth="1"/>
    <col min="518" max="519" width="15.7109375" style="123" customWidth="1"/>
    <col min="520" max="520" width="1.42578125" style="123" customWidth="1"/>
    <col min="521" max="767" width="9.140625" style="123"/>
    <col min="768" max="768" width="13.28515625" style="123" customWidth="1"/>
    <col min="769" max="769" width="3.7109375" style="123" customWidth="1"/>
    <col min="770" max="770" width="2.7109375" style="123" customWidth="1"/>
    <col min="771" max="771" width="4" style="123" customWidth="1"/>
    <col min="772" max="772" width="40.5703125" style="123" customWidth="1"/>
    <col min="773" max="773" width="8.28515625" style="123" customWidth="1"/>
    <col min="774" max="775" width="15.7109375" style="123" customWidth="1"/>
    <col min="776" max="776" width="1.42578125" style="123" customWidth="1"/>
    <col min="777" max="1023" width="9.140625" style="123"/>
    <col min="1024" max="1024" width="13.28515625" style="123" customWidth="1"/>
    <col min="1025" max="1025" width="3.7109375" style="123" customWidth="1"/>
    <col min="1026" max="1026" width="2.7109375" style="123" customWidth="1"/>
    <col min="1027" max="1027" width="4" style="123" customWidth="1"/>
    <col min="1028" max="1028" width="40.5703125" style="123" customWidth="1"/>
    <col min="1029" max="1029" width="8.28515625" style="123" customWidth="1"/>
    <col min="1030" max="1031" width="15.7109375" style="123" customWidth="1"/>
    <col min="1032" max="1032" width="1.42578125" style="123" customWidth="1"/>
    <col min="1033" max="1279" width="9.140625" style="123"/>
    <col min="1280" max="1280" width="13.28515625" style="123" customWidth="1"/>
    <col min="1281" max="1281" width="3.7109375" style="123" customWidth="1"/>
    <col min="1282" max="1282" width="2.7109375" style="123" customWidth="1"/>
    <col min="1283" max="1283" width="4" style="123" customWidth="1"/>
    <col min="1284" max="1284" width="40.5703125" style="123" customWidth="1"/>
    <col min="1285" max="1285" width="8.28515625" style="123" customWidth="1"/>
    <col min="1286" max="1287" width="15.7109375" style="123" customWidth="1"/>
    <col min="1288" max="1288" width="1.42578125" style="123" customWidth="1"/>
    <col min="1289" max="1535" width="9.140625" style="123"/>
    <col min="1536" max="1536" width="13.28515625" style="123" customWidth="1"/>
    <col min="1537" max="1537" width="3.7109375" style="123" customWidth="1"/>
    <col min="1538" max="1538" width="2.7109375" style="123" customWidth="1"/>
    <col min="1539" max="1539" width="4" style="123" customWidth="1"/>
    <col min="1540" max="1540" width="40.5703125" style="123" customWidth="1"/>
    <col min="1541" max="1541" width="8.28515625" style="123" customWidth="1"/>
    <col min="1542" max="1543" width="15.7109375" style="123" customWidth="1"/>
    <col min="1544" max="1544" width="1.42578125" style="123" customWidth="1"/>
    <col min="1545" max="1791" width="9.140625" style="123"/>
    <col min="1792" max="1792" width="13.28515625" style="123" customWidth="1"/>
    <col min="1793" max="1793" width="3.7109375" style="123" customWidth="1"/>
    <col min="1794" max="1794" width="2.7109375" style="123" customWidth="1"/>
    <col min="1795" max="1795" width="4" style="123" customWidth="1"/>
    <col min="1796" max="1796" width="40.5703125" style="123" customWidth="1"/>
    <col min="1797" max="1797" width="8.28515625" style="123" customWidth="1"/>
    <col min="1798" max="1799" width="15.7109375" style="123" customWidth="1"/>
    <col min="1800" max="1800" width="1.42578125" style="123" customWidth="1"/>
    <col min="1801" max="2047" width="9.140625" style="123"/>
    <col min="2048" max="2048" width="13.28515625" style="123" customWidth="1"/>
    <col min="2049" max="2049" width="3.7109375" style="123" customWidth="1"/>
    <col min="2050" max="2050" width="2.7109375" style="123" customWidth="1"/>
    <col min="2051" max="2051" width="4" style="123" customWidth="1"/>
    <col min="2052" max="2052" width="40.5703125" style="123" customWidth="1"/>
    <col min="2053" max="2053" width="8.28515625" style="123" customWidth="1"/>
    <col min="2054" max="2055" width="15.7109375" style="123" customWidth="1"/>
    <col min="2056" max="2056" width="1.42578125" style="123" customWidth="1"/>
    <col min="2057" max="2303" width="9.140625" style="123"/>
    <col min="2304" max="2304" width="13.28515625" style="123" customWidth="1"/>
    <col min="2305" max="2305" width="3.7109375" style="123" customWidth="1"/>
    <col min="2306" max="2306" width="2.7109375" style="123" customWidth="1"/>
    <col min="2307" max="2307" width="4" style="123" customWidth="1"/>
    <col min="2308" max="2308" width="40.5703125" style="123" customWidth="1"/>
    <col min="2309" max="2309" width="8.28515625" style="123" customWidth="1"/>
    <col min="2310" max="2311" width="15.7109375" style="123" customWidth="1"/>
    <col min="2312" max="2312" width="1.42578125" style="123" customWidth="1"/>
    <col min="2313" max="2559" width="9.140625" style="123"/>
    <col min="2560" max="2560" width="13.28515625" style="123" customWidth="1"/>
    <col min="2561" max="2561" width="3.7109375" style="123" customWidth="1"/>
    <col min="2562" max="2562" width="2.7109375" style="123" customWidth="1"/>
    <col min="2563" max="2563" width="4" style="123" customWidth="1"/>
    <col min="2564" max="2564" width="40.5703125" style="123" customWidth="1"/>
    <col min="2565" max="2565" width="8.28515625" style="123" customWidth="1"/>
    <col min="2566" max="2567" width="15.7109375" style="123" customWidth="1"/>
    <col min="2568" max="2568" width="1.42578125" style="123" customWidth="1"/>
    <col min="2569" max="2815" width="9.140625" style="123"/>
    <col min="2816" max="2816" width="13.28515625" style="123" customWidth="1"/>
    <col min="2817" max="2817" width="3.7109375" style="123" customWidth="1"/>
    <col min="2818" max="2818" width="2.7109375" style="123" customWidth="1"/>
    <col min="2819" max="2819" width="4" style="123" customWidth="1"/>
    <col min="2820" max="2820" width="40.5703125" style="123" customWidth="1"/>
    <col min="2821" max="2821" width="8.28515625" style="123" customWidth="1"/>
    <col min="2822" max="2823" width="15.7109375" style="123" customWidth="1"/>
    <col min="2824" max="2824" width="1.42578125" style="123" customWidth="1"/>
    <col min="2825" max="3071" width="9.140625" style="123"/>
    <col min="3072" max="3072" width="13.28515625" style="123" customWidth="1"/>
    <col min="3073" max="3073" width="3.7109375" style="123" customWidth="1"/>
    <col min="3074" max="3074" width="2.7109375" style="123" customWidth="1"/>
    <col min="3075" max="3075" width="4" style="123" customWidth="1"/>
    <col min="3076" max="3076" width="40.5703125" style="123" customWidth="1"/>
    <col min="3077" max="3077" width="8.28515625" style="123" customWidth="1"/>
    <col min="3078" max="3079" width="15.7109375" style="123" customWidth="1"/>
    <col min="3080" max="3080" width="1.42578125" style="123" customWidth="1"/>
    <col min="3081" max="3327" width="9.140625" style="123"/>
    <col min="3328" max="3328" width="13.28515625" style="123" customWidth="1"/>
    <col min="3329" max="3329" width="3.7109375" style="123" customWidth="1"/>
    <col min="3330" max="3330" width="2.7109375" style="123" customWidth="1"/>
    <col min="3331" max="3331" width="4" style="123" customWidth="1"/>
    <col min="3332" max="3332" width="40.5703125" style="123" customWidth="1"/>
    <col min="3333" max="3333" width="8.28515625" style="123" customWidth="1"/>
    <col min="3334" max="3335" width="15.7109375" style="123" customWidth="1"/>
    <col min="3336" max="3336" width="1.42578125" style="123" customWidth="1"/>
    <col min="3337" max="3583" width="9.140625" style="123"/>
    <col min="3584" max="3584" width="13.28515625" style="123" customWidth="1"/>
    <col min="3585" max="3585" width="3.7109375" style="123" customWidth="1"/>
    <col min="3586" max="3586" width="2.7109375" style="123" customWidth="1"/>
    <col min="3587" max="3587" width="4" style="123" customWidth="1"/>
    <col min="3588" max="3588" width="40.5703125" style="123" customWidth="1"/>
    <col min="3589" max="3589" width="8.28515625" style="123" customWidth="1"/>
    <col min="3590" max="3591" width="15.7109375" style="123" customWidth="1"/>
    <col min="3592" max="3592" width="1.42578125" style="123" customWidth="1"/>
    <col min="3593" max="3839" width="9.140625" style="123"/>
    <col min="3840" max="3840" width="13.28515625" style="123" customWidth="1"/>
    <col min="3841" max="3841" width="3.7109375" style="123" customWidth="1"/>
    <col min="3842" max="3842" width="2.7109375" style="123" customWidth="1"/>
    <col min="3843" max="3843" width="4" style="123" customWidth="1"/>
    <col min="3844" max="3844" width="40.5703125" style="123" customWidth="1"/>
    <col min="3845" max="3845" width="8.28515625" style="123" customWidth="1"/>
    <col min="3846" max="3847" width="15.7109375" style="123" customWidth="1"/>
    <col min="3848" max="3848" width="1.42578125" style="123" customWidth="1"/>
    <col min="3849" max="4095" width="9.140625" style="123"/>
    <col min="4096" max="4096" width="13.28515625" style="123" customWidth="1"/>
    <col min="4097" max="4097" width="3.7109375" style="123" customWidth="1"/>
    <col min="4098" max="4098" width="2.7109375" style="123" customWidth="1"/>
    <col min="4099" max="4099" width="4" style="123" customWidth="1"/>
    <col min="4100" max="4100" width="40.5703125" style="123" customWidth="1"/>
    <col min="4101" max="4101" width="8.28515625" style="123" customWidth="1"/>
    <col min="4102" max="4103" width="15.7109375" style="123" customWidth="1"/>
    <col min="4104" max="4104" width="1.42578125" style="123" customWidth="1"/>
    <col min="4105" max="4351" width="9.140625" style="123"/>
    <col min="4352" max="4352" width="13.28515625" style="123" customWidth="1"/>
    <col min="4353" max="4353" width="3.7109375" style="123" customWidth="1"/>
    <col min="4354" max="4354" width="2.7109375" style="123" customWidth="1"/>
    <col min="4355" max="4355" width="4" style="123" customWidth="1"/>
    <col min="4356" max="4356" width="40.5703125" style="123" customWidth="1"/>
    <col min="4357" max="4357" width="8.28515625" style="123" customWidth="1"/>
    <col min="4358" max="4359" width="15.7109375" style="123" customWidth="1"/>
    <col min="4360" max="4360" width="1.42578125" style="123" customWidth="1"/>
    <col min="4361" max="4607" width="9.140625" style="123"/>
    <col min="4608" max="4608" width="13.28515625" style="123" customWidth="1"/>
    <col min="4609" max="4609" width="3.7109375" style="123" customWidth="1"/>
    <col min="4610" max="4610" width="2.7109375" style="123" customWidth="1"/>
    <col min="4611" max="4611" width="4" style="123" customWidth="1"/>
    <col min="4612" max="4612" width="40.5703125" style="123" customWidth="1"/>
    <col min="4613" max="4613" width="8.28515625" style="123" customWidth="1"/>
    <col min="4614" max="4615" width="15.7109375" style="123" customWidth="1"/>
    <col min="4616" max="4616" width="1.42578125" style="123" customWidth="1"/>
    <col min="4617" max="4863" width="9.140625" style="123"/>
    <col min="4864" max="4864" width="13.28515625" style="123" customWidth="1"/>
    <col min="4865" max="4865" width="3.7109375" style="123" customWidth="1"/>
    <col min="4866" max="4866" width="2.7109375" style="123" customWidth="1"/>
    <col min="4867" max="4867" width="4" style="123" customWidth="1"/>
    <col min="4868" max="4868" width="40.5703125" style="123" customWidth="1"/>
    <col min="4869" max="4869" width="8.28515625" style="123" customWidth="1"/>
    <col min="4870" max="4871" width="15.7109375" style="123" customWidth="1"/>
    <col min="4872" max="4872" width="1.42578125" style="123" customWidth="1"/>
    <col min="4873" max="5119" width="9.140625" style="123"/>
    <col min="5120" max="5120" width="13.28515625" style="123" customWidth="1"/>
    <col min="5121" max="5121" width="3.7109375" style="123" customWidth="1"/>
    <col min="5122" max="5122" width="2.7109375" style="123" customWidth="1"/>
    <col min="5123" max="5123" width="4" style="123" customWidth="1"/>
    <col min="5124" max="5124" width="40.5703125" style="123" customWidth="1"/>
    <col min="5125" max="5125" width="8.28515625" style="123" customWidth="1"/>
    <col min="5126" max="5127" width="15.7109375" style="123" customWidth="1"/>
    <col min="5128" max="5128" width="1.42578125" style="123" customWidth="1"/>
    <col min="5129" max="5375" width="9.140625" style="123"/>
    <col min="5376" max="5376" width="13.28515625" style="123" customWidth="1"/>
    <col min="5377" max="5377" width="3.7109375" style="123" customWidth="1"/>
    <col min="5378" max="5378" width="2.7109375" style="123" customWidth="1"/>
    <col min="5379" max="5379" width="4" style="123" customWidth="1"/>
    <col min="5380" max="5380" width="40.5703125" style="123" customWidth="1"/>
    <col min="5381" max="5381" width="8.28515625" style="123" customWidth="1"/>
    <col min="5382" max="5383" width="15.7109375" style="123" customWidth="1"/>
    <col min="5384" max="5384" width="1.42578125" style="123" customWidth="1"/>
    <col min="5385" max="5631" width="9.140625" style="123"/>
    <col min="5632" max="5632" width="13.28515625" style="123" customWidth="1"/>
    <col min="5633" max="5633" width="3.7109375" style="123" customWidth="1"/>
    <col min="5634" max="5634" width="2.7109375" style="123" customWidth="1"/>
    <col min="5635" max="5635" width="4" style="123" customWidth="1"/>
    <col min="5636" max="5636" width="40.5703125" style="123" customWidth="1"/>
    <col min="5637" max="5637" width="8.28515625" style="123" customWidth="1"/>
    <col min="5638" max="5639" width="15.7109375" style="123" customWidth="1"/>
    <col min="5640" max="5640" width="1.42578125" style="123" customWidth="1"/>
    <col min="5641" max="5887" width="9.140625" style="123"/>
    <col min="5888" max="5888" width="13.28515625" style="123" customWidth="1"/>
    <col min="5889" max="5889" width="3.7109375" style="123" customWidth="1"/>
    <col min="5890" max="5890" width="2.7109375" style="123" customWidth="1"/>
    <col min="5891" max="5891" width="4" style="123" customWidth="1"/>
    <col min="5892" max="5892" width="40.5703125" style="123" customWidth="1"/>
    <col min="5893" max="5893" width="8.28515625" style="123" customWidth="1"/>
    <col min="5894" max="5895" width="15.7109375" style="123" customWidth="1"/>
    <col min="5896" max="5896" width="1.42578125" style="123" customWidth="1"/>
    <col min="5897" max="6143" width="9.140625" style="123"/>
    <col min="6144" max="6144" width="13.28515625" style="123" customWidth="1"/>
    <col min="6145" max="6145" width="3.7109375" style="123" customWidth="1"/>
    <col min="6146" max="6146" width="2.7109375" style="123" customWidth="1"/>
    <col min="6147" max="6147" width="4" style="123" customWidth="1"/>
    <col min="6148" max="6148" width="40.5703125" style="123" customWidth="1"/>
    <col min="6149" max="6149" width="8.28515625" style="123" customWidth="1"/>
    <col min="6150" max="6151" width="15.7109375" style="123" customWidth="1"/>
    <col min="6152" max="6152" width="1.42578125" style="123" customWidth="1"/>
    <col min="6153" max="6399" width="9.140625" style="123"/>
    <col min="6400" max="6400" width="13.28515625" style="123" customWidth="1"/>
    <col min="6401" max="6401" width="3.7109375" style="123" customWidth="1"/>
    <col min="6402" max="6402" width="2.7109375" style="123" customWidth="1"/>
    <col min="6403" max="6403" width="4" style="123" customWidth="1"/>
    <col min="6404" max="6404" width="40.5703125" style="123" customWidth="1"/>
    <col min="6405" max="6405" width="8.28515625" style="123" customWidth="1"/>
    <col min="6406" max="6407" width="15.7109375" style="123" customWidth="1"/>
    <col min="6408" max="6408" width="1.42578125" style="123" customWidth="1"/>
    <col min="6409" max="6655" width="9.140625" style="123"/>
    <col min="6656" max="6656" width="13.28515625" style="123" customWidth="1"/>
    <col min="6657" max="6657" width="3.7109375" style="123" customWidth="1"/>
    <col min="6658" max="6658" width="2.7109375" style="123" customWidth="1"/>
    <col min="6659" max="6659" width="4" style="123" customWidth="1"/>
    <col min="6660" max="6660" width="40.5703125" style="123" customWidth="1"/>
    <col min="6661" max="6661" width="8.28515625" style="123" customWidth="1"/>
    <col min="6662" max="6663" width="15.7109375" style="123" customWidth="1"/>
    <col min="6664" max="6664" width="1.42578125" style="123" customWidth="1"/>
    <col min="6665" max="6911" width="9.140625" style="123"/>
    <col min="6912" max="6912" width="13.28515625" style="123" customWidth="1"/>
    <col min="6913" max="6913" width="3.7109375" style="123" customWidth="1"/>
    <col min="6914" max="6914" width="2.7109375" style="123" customWidth="1"/>
    <col min="6915" max="6915" width="4" style="123" customWidth="1"/>
    <col min="6916" max="6916" width="40.5703125" style="123" customWidth="1"/>
    <col min="6917" max="6917" width="8.28515625" style="123" customWidth="1"/>
    <col min="6918" max="6919" width="15.7109375" style="123" customWidth="1"/>
    <col min="6920" max="6920" width="1.42578125" style="123" customWidth="1"/>
    <col min="6921" max="7167" width="9.140625" style="123"/>
    <col min="7168" max="7168" width="13.28515625" style="123" customWidth="1"/>
    <col min="7169" max="7169" width="3.7109375" style="123" customWidth="1"/>
    <col min="7170" max="7170" width="2.7109375" style="123" customWidth="1"/>
    <col min="7171" max="7171" width="4" style="123" customWidth="1"/>
    <col min="7172" max="7172" width="40.5703125" style="123" customWidth="1"/>
    <col min="7173" max="7173" width="8.28515625" style="123" customWidth="1"/>
    <col min="7174" max="7175" width="15.7109375" style="123" customWidth="1"/>
    <col min="7176" max="7176" width="1.42578125" style="123" customWidth="1"/>
    <col min="7177" max="7423" width="9.140625" style="123"/>
    <col min="7424" max="7424" width="13.28515625" style="123" customWidth="1"/>
    <col min="7425" max="7425" width="3.7109375" style="123" customWidth="1"/>
    <col min="7426" max="7426" width="2.7109375" style="123" customWidth="1"/>
    <col min="7427" max="7427" width="4" style="123" customWidth="1"/>
    <col min="7428" max="7428" width="40.5703125" style="123" customWidth="1"/>
    <col min="7429" max="7429" width="8.28515625" style="123" customWidth="1"/>
    <col min="7430" max="7431" width="15.7109375" style="123" customWidth="1"/>
    <col min="7432" max="7432" width="1.42578125" style="123" customWidth="1"/>
    <col min="7433" max="7679" width="9.140625" style="123"/>
    <col min="7680" max="7680" width="13.28515625" style="123" customWidth="1"/>
    <col min="7681" max="7681" width="3.7109375" style="123" customWidth="1"/>
    <col min="7682" max="7682" width="2.7109375" style="123" customWidth="1"/>
    <col min="7683" max="7683" width="4" style="123" customWidth="1"/>
    <col min="7684" max="7684" width="40.5703125" style="123" customWidth="1"/>
    <col min="7685" max="7685" width="8.28515625" style="123" customWidth="1"/>
    <col min="7686" max="7687" width="15.7109375" style="123" customWidth="1"/>
    <col min="7688" max="7688" width="1.42578125" style="123" customWidth="1"/>
    <col min="7689" max="7935" width="9.140625" style="123"/>
    <col min="7936" max="7936" width="13.28515625" style="123" customWidth="1"/>
    <col min="7937" max="7937" width="3.7109375" style="123" customWidth="1"/>
    <col min="7938" max="7938" width="2.7109375" style="123" customWidth="1"/>
    <col min="7939" max="7939" width="4" style="123" customWidth="1"/>
    <col min="7940" max="7940" width="40.5703125" style="123" customWidth="1"/>
    <col min="7941" max="7941" width="8.28515625" style="123" customWidth="1"/>
    <col min="7942" max="7943" width="15.7109375" style="123" customWidth="1"/>
    <col min="7944" max="7944" width="1.42578125" style="123" customWidth="1"/>
    <col min="7945" max="8191" width="9.140625" style="123"/>
    <col min="8192" max="8192" width="13.28515625" style="123" customWidth="1"/>
    <col min="8193" max="8193" width="3.7109375" style="123" customWidth="1"/>
    <col min="8194" max="8194" width="2.7109375" style="123" customWidth="1"/>
    <col min="8195" max="8195" width="4" style="123" customWidth="1"/>
    <col min="8196" max="8196" width="40.5703125" style="123" customWidth="1"/>
    <col min="8197" max="8197" width="8.28515625" style="123" customWidth="1"/>
    <col min="8198" max="8199" width="15.7109375" style="123" customWidth="1"/>
    <col min="8200" max="8200" width="1.42578125" style="123" customWidth="1"/>
    <col min="8201" max="8447" width="9.140625" style="123"/>
    <col min="8448" max="8448" width="13.28515625" style="123" customWidth="1"/>
    <col min="8449" max="8449" width="3.7109375" style="123" customWidth="1"/>
    <col min="8450" max="8450" width="2.7109375" style="123" customWidth="1"/>
    <col min="8451" max="8451" width="4" style="123" customWidth="1"/>
    <col min="8452" max="8452" width="40.5703125" style="123" customWidth="1"/>
    <col min="8453" max="8453" width="8.28515625" style="123" customWidth="1"/>
    <col min="8454" max="8455" width="15.7109375" style="123" customWidth="1"/>
    <col min="8456" max="8456" width="1.42578125" style="123" customWidth="1"/>
    <col min="8457" max="8703" width="9.140625" style="123"/>
    <col min="8704" max="8704" width="13.28515625" style="123" customWidth="1"/>
    <col min="8705" max="8705" width="3.7109375" style="123" customWidth="1"/>
    <col min="8706" max="8706" width="2.7109375" style="123" customWidth="1"/>
    <col min="8707" max="8707" width="4" style="123" customWidth="1"/>
    <col min="8708" max="8708" width="40.5703125" style="123" customWidth="1"/>
    <col min="8709" max="8709" width="8.28515625" style="123" customWidth="1"/>
    <col min="8710" max="8711" width="15.7109375" style="123" customWidth="1"/>
    <col min="8712" max="8712" width="1.42578125" style="123" customWidth="1"/>
    <col min="8713" max="8959" width="9.140625" style="123"/>
    <col min="8960" max="8960" width="13.28515625" style="123" customWidth="1"/>
    <col min="8961" max="8961" width="3.7109375" style="123" customWidth="1"/>
    <col min="8962" max="8962" width="2.7109375" style="123" customWidth="1"/>
    <col min="8963" max="8963" width="4" style="123" customWidth="1"/>
    <col min="8964" max="8964" width="40.5703125" style="123" customWidth="1"/>
    <col min="8965" max="8965" width="8.28515625" style="123" customWidth="1"/>
    <col min="8966" max="8967" width="15.7109375" style="123" customWidth="1"/>
    <col min="8968" max="8968" width="1.42578125" style="123" customWidth="1"/>
    <col min="8969" max="9215" width="9.140625" style="123"/>
    <col min="9216" max="9216" width="13.28515625" style="123" customWidth="1"/>
    <col min="9217" max="9217" width="3.7109375" style="123" customWidth="1"/>
    <col min="9218" max="9218" width="2.7109375" style="123" customWidth="1"/>
    <col min="9219" max="9219" width="4" style="123" customWidth="1"/>
    <col min="9220" max="9220" width="40.5703125" style="123" customWidth="1"/>
    <col min="9221" max="9221" width="8.28515625" style="123" customWidth="1"/>
    <col min="9222" max="9223" width="15.7109375" style="123" customWidth="1"/>
    <col min="9224" max="9224" width="1.42578125" style="123" customWidth="1"/>
    <col min="9225" max="9471" width="9.140625" style="123"/>
    <col min="9472" max="9472" width="13.28515625" style="123" customWidth="1"/>
    <col min="9473" max="9473" width="3.7109375" style="123" customWidth="1"/>
    <col min="9474" max="9474" width="2.7109375" style="123" customWidth="1"/>
    <col min="9475" max="9475" width="4" style="123" customWidth="1"/>
    <col min="9476" max="9476" width="40.5703125" style="123" customWidth="1"/>
    <col min="9477" max="9477" width="8.28515625" style="123" customWidth="1"/>
    <col min="9478" max="9479" width="15.7109375" style="123" customWidth="1"/>
    <col min="9480" max="9480" width="1.42578125" style="123" customWidth="1"/>
    <col min="9481" max="9727" width="9.140625" style="123"/>
    <col min="9728" max="9728" width="13.28515625" style="123" customWidth="1"/>
    <col min="9729" max="9729" width="3.7109375" style="123" customWidth="1"/>
    <col min="9730" max="9730" width="2.7109375" style="123" customWidth="1"/>
    <col min="9731" max="9731" width="4" style="123" customWidth="1"/>
    <col min="9732" max="9732" width="40.5703125" style="123" customWidth="1"/>
    <col min="9733" max="9733" width="8.28515625" style="123" customWidth="1"/>
    <col min="9734" max="9735" width="15.7109375" style="123" customWidth="1"/>
    <col min="9736" max="9736" width="1.42578125" style="123" customWidth="1"/>
    <col min="9737" max="9983" width="9.140625" style="123"/>
    <col min="9984" max="9984" width="13.28515625" style="123" customWidth="1"/>
    <col min="9985" max="9985" width="3.7109375" style="123" customWidth="1"/>
    <col min="9986" max="9986" width="2.7109375" style="123" customWidth="1"/>
    <col min="9987" max="9987" width="4" style="123" customWidth="1"/>
    <col min="9988" max="9988" width="40.5703125" style="123" customWidth="1"/>
    <col min="9989" max="9989" width="8.28515625" style="123" customWidth="1"/>
    <col min="9990" max="9991" width="15.7109375" style="123" customWidth="1"/>
    <col min="9992" max="9992" width="1.42578125" style="123" customWidth="1"/>
    <col min="9993" max="10239" width="9.140625" style="123"/>
    <col min="10240" max="10240" width="13.28515625" style="123" customWidth="1"/>
    <col min="10241" max="10241" width="3.7109375" style="123" customWidth="1"/>
    <col min="10242" max="10242" width="2.7109375" style="123" customWidth="1"/>
    <col min="10243" max="10243" width="4" style="123" customWidth="1"/>
    <col min="10244" max="10244" width="40.5703125" style="123" customWidth="1"/>
    <col min="10245" max="10245" width="8.28515625" style="123" customWidth="1"/>
    <col min="10246" max="10247" width="15.7109375" style="123" customWidth="1"/>
    <col min="10248" max="10248" width="1.42578125" style="123" customWidth="1"/>
    <col min="10249" max="10495" width="9.140625" style="123"/>
    <col min="10496" max="10496" width="13.28515625" style="123" customWidth="1"/>
    <col min="10497" max="10497" width="3.7109375" style="123" customWidth="1"/>
    <col min="10498" max="10498" width="2.7109375" style="123" customWidth="1"/>
    <col min="10499" max="10499" width="4" style="123" customWidth="1"/>
    <col min="10500" max="10500" width="40.5703125" style="123" customWidth="1"/>
    <col min="10501" max="10501" width="8.28515625" style="123" customWidth="1"/>
    <col min="10502" max="10503" width="15.7109375" style="123" customWidth="1"/>
    <col min="10504" max="10504" width="1.42578125" style="123" customWidth="1"/>
    <col min="10505" max="10751" width="9.140625" style="123"/>
    <col min="10752" max="10752" width="13.28515625" style="123" customWidth="1"/>
    <col min="10753" max="10753" width="3.7109375" style="123" customWidth="1"/>
    <col min="10754" max="10754" width="2.7109375" style="123" customWidth="1"/>
    <col min="10755" max="10755" width="4" style="123" customWidth="1"/>
    <col min="10756" max="10756" width="40.5703125" style="123" customWidth="1"/>
    <col min="10757" max="10757" width="8.28515625" style="123" customWidth="1"/>
    <col min="10758" max="10759" width="15.7109375" style="123" customWidth="1"/>
    <col min="10760" max="10760" width="1.42578125" style="123" customWidth="1"/>
    <col min="10761" max="11007" width="9.140625" style="123"/>
    <col min="11008" max="11008" width="13.28515625" style="123" customWidth="1"/>
    <col min="11009" max="11009" width="3.7109375" style="123" customWidth="1"/>
    <col min="11010" max="11010" width="2.7109375" style="123" customWidth="1"/>
    <col min="11011" max="11011" width="4" style="123" customWidth="1"/>
    <col min="11012" max="11012" width="40.5703125" style="123" customWidth="1"/>
    <col min="11013" max="11013" width="8.28515625" style="123" customWidth="1"/>
    <col min="11014" max="11015" width="15.7109375" style="123" customWidth="1"/>
    <col min="11016" max="11016" width="1.42578125" style="123" customWidth="1"/>
    <col min="11017" max="11263" width="9.140625" style="123"/>
    <col min="11264" max="11264" width="13.28515625" style="123" customWidth="1"/>
    <col min="11265" max="11265" width="3.7109375" style="123" customWidth="1"/>
    <col min="11266" max="11266" width="2.7109375" style="123" customWidth="1"/>
    <col min="11267" max="11267" width="4" style="123" customWidth="1"/>
    <col min="11268" max="11268" width="40.5703125" style="123" customWidth="1"/>
    <col min="11269" max="11269" width="8.28515625" style="123" customWidth="1"/>
    <col min="11270" max="11271" width="15.7109375" style="123" customWidth="1"/>
    <col min="11272" max="11272" width="1.42578125" style="123" customWidth="1"/>
    <col min="11273" max="11519" width="9.140625" style="123"/>
    <col min="11520" max="11520" width="13.28515625" style="123" customWidth="1"/>
    <col min="11521" max="11521" width="3.7109375" style="123" customWidth="1"/>
    <col min="11522" max="11522" width="2.7109375" style="123" customWidth="1"/>
    <col min="11523" max="11523" width="4" style="123" customWidth="1"/>
    <col min="11524" max="11524" width="40.5703125" style="123" customWidth="1"/>
    <col min="11525" max="11525" width="8.28515625" style="123" customWidth="1"/>
    <col min="11526" max="11527" width="15.7109375" style="123" customWidth="1"/>
    <col min="11528" max="11528" width="1.42578125" style="123" customWidth="1"/>
    <col min="11529" max="11775" width="9.140625" style="123"/>
    <col min="11776" max="11776" width="13.28515625" style="123" customWidth="1"/>
    <col min="11777" max="11777" width="3.7109375" style="123" customWidth="1"/>
    <col min="11778" max="11778" width="2.7109375" style="123" customWidth="1"/>
    <col min="11779" max="11779" width="4" style="123" customWidth="1"/>
    <col min="11780" max="11780" width="40.5703125" style="123" customWidth="1"/>
    <col min="11781" max="11781" width="8.28515625" style="123" customWidth="1"/>
    <col min="11782" max="11783" width="15.7109375" style="123" customWidth="1"/>
    <col min="11784" max="11784" width="1.42578125" style="123" customWidth="1"/>
    <col min="11785" max="12031" width="9.140625" style="123"/>
    <col min="12032" max="12032" width="13.28515625" style="123" customWidth="1"/>
    <col min="12033" max="12033" width="3.7109375" style="123" customWidth="1"/>
    <col min="12034" max="12034" width="2.7109375" style="123" customWidth="1"/>
    <col min="12035" max="12035" width="4" style="123" customWidth="1"/>
    <col min="12036" max="12036" width="40.5703125" style="123" customWidth="1"/>
    <col min="12037" max="12037" width="8.28515625" style="123" customWidth="1"/>
    <col min="12038" max="12039" width="15.7109375" style="123" customWidth="1"/>
    <col min="12040" max="12040" width="1.42578125" style="123" customWidth="1"/>
    <col min="12041" max="12287" width="9.140625" style="123"/>
    <col min="12288" max="12288" width="13.28515625" style="123" customWidth="1"/>
    <col min="12289" max="12289" width="3.7109375" style="123" customWidth="1"/>
    <col min="12290" max="12290" width="2.7109375" style="123" customWidth="1"/>
    <col min="12291" max="12291" width="4" style="123" customWidth="1"/>
    <col min="12292" max="12292" width="40.5703125" style="123" customWidth="1"/>
    <col min="12293" max="12293" width="8.28515625" style="123" customWidth="1"/>
    <col min="12294" max="12295" width="15.7109375" style="123" customWidth="1"/>
    <col min="12296" max="12296" width="1.42578125" style="123" customWidth="1"/>
    <col min="12297" max="12543" width="9.140625" style="123"/>
    <col min="12544" max="12544" width="13.28515625" style="123" customWidth="1"/>
    <col min="12545" max="12545" width="3.7109375" style="123" customWidth="1"/>
    <col min="12546" max="12546" width="2.7109375" style="123" customWidth="1"/>
    <col min="12547" max="12547" width="4" style="123" customWidth="1"/>
    <col min="12548" max="12548" width="40.5703125" style="123" customWidth="1"/>
    <col min="12549" max="12549" width="8.28515625" style="123" customWidth="1"/>
    <col min="12550" max="12551" width="15.7109375" style="123" customWidth="1"/>
    <col min="12552" max="12552" width="1.42578125" style="123" customWidth="1"/>
    <col min="12553" max="12799" width="9.140625" style="123"/>
    <col min="12800" max="12800" width="13.28515625" style="123" customWidth="1"/>
    <col min="12801" max="12801" width="3.7109375" style="123" customWidth="1"/>
    <col min="12802" max="12802" width="2.7109375" style="123" customWidth="1"/>
    <col min="12803" max="12803" width="4" style="123" customWidth="1"/>
    <col min="12804" max="12804" width="40.5703125" style="123" customWidth="1"/>
    <col min="12805" max="12805" width="8.28515625" style="123" customWidth="1"/>
    <col min="12806" max="12807" width="15.7109375" style="123" customWidth="1"/>
    <col min="12808" max="12808" width="1.42578125" style="123" customWidth="1"/>
    <col min="12809" max="13055" width="9.140625" style="123"/>
    <col min="13056" max="13056" width="13.28515625" style="123" customWidth="1"/>
    <col min="13057" max="13057" width="3.7109375" style="123" customWidth="1"/>
    <col min="13058" max="13058" width="2.7109375" style="123" customWidth="1"/>
    <col min="13059" max="13059" width="4" style="123" customWidth="1"/>
    <col min="13060" max="13060" width="40.5703125" style="123" customWidth="1"/>
    <col min="13061" max="13061" width="8.28515625" style="123" customWidth="1"/>
    <col min="13062" max="13063" width="15.7109375" style="123" customWidth="1"/>
    <col min="13064" max="13064" width="1.42578125" style="123" customWidth="1"/>
    <col min="13065" max="13311" width="9.140625" style="123"/>
    <col min="13312" max="13312" width="13.28515625" style="123" customWidth="1"/>
    <col min="13313" max="13313" width="3.7109375" style="123" customWidth="1"/>
    <col min="13314" max="13314" width="2.7109375" style="123" customWidth="1"/>
    <col min="13315" max="13315" width="4" style="123" customWidth="1"/>
    <col min="13316" max="13316" width="40.5703125" style="123" customWidth="1"/>
    <col min="13317" max="13317" width="8.28515625" style="123" customWidth="1"/>
    <col min="13318" max="13319" width="15.7109375" style="123" customWidth="1"/>
    <col min="13320" max="13320" width="1.42578125" style="123" customWidth="1"/>
    <col min="13321" max="13567" width="9.140625" style="123"/>
    <col min="13568" max="13568" width="13.28515625" style="123" customWidth="1"/>
    <col min="13569" max="13569" width="3.7109375" style="123" customWidth="1"/>
    <col min="13570" max="13570" width="2.7109375" style="123" customWidth="1"/>
    <col min="13571" max="13571" width="4" style="123" customWidth="1"/>
    <col min="13572" max="13572" width="40.5703125" style="123" customWidth="1"/>
    <col min="13573" max="13573" width="8.28515625" style="123" customWidth="1"/>
    <col min="13574" max="13575" width="15.7109375" style="123" customWidth="1"/>
    <col min="13576" max="13576" width="1.42578125" style="123" customWidth="1"/>
    <col min="13577" max="13823" width="9.140625" style="123"/>
    <col min="13824" max="13824" width="13.28515625" style="123" customWidth="1"/>
    <col min="13825" max="13825" width="3.7109375" style="123" customWidth="1"/>
    <col min="13826" max="13826" width="2.7109375" style="123" customWidth="1"/>
    <col min="13827" max="13827" width="4" style="123" customWidth="1"/>
    <col min="13828" max="13828" width="40.5703125" style="123" customWidth="1"/>
    <col min="13829" max="13829" width="8.28515625" style="123" customWidth="1"/>
    <col min="13830" max="13831" width="15.7109375" style="123" customWidth="1"/>
    <col min="13832" max="13832" width="1.42578125" style="123" customWidth="1"/>
    <col min="13833" max="14079" width="9.140625" style="123"/>
    <col min="14080" max="14080" width="13.28515625" style="123" customWidth="1"/>
    <col min="14081" max="14081" width="3.7109375" style="123" customWidth="1"/>
    <col min="14082" max="14082" width="2.7109375" style="123" customWidth="1"/>
    <col min="14083" max="14083" width="4" style="123" customWidth="1"/>
    <col min="14084" max="14084" width="40.5703125" style="123" customWidth="1"/>
    <col min="14085" max="14085" width="8.28515625" style="123" customWidth="1"/>
    <col min="14086" max="14087" width="15.7109375" style="123" customWidth="1"/>
    <col min="14088" max="14088" width="1.42578125" style="123" customWidth="1"/>
    <col min="14089" max="14335" width="9.140625" style="123"/>
    <col min="14336" max="14336" width="13.28515625" style="123" customWidth="1"/>
    <col min="14337" max="14337" width="3.7109375" style="123" customWidth="1"/>
    <col min="14338" max="14338" width="2.7109375" style="123" customWidth="1"/>
    <col min="14339" max="14339" width="4" style="123" customWidth="1"/>
    <col min="14340" max="14340" width="40.5703125" style="123" customWidth="1"/>
    <col min="14341" max="14341" width="8.28515625" style="123" customWidth="1"/>
    <col min="14342" max="14343" width="15.7109375" style="123" customWidth="1"/>
    <col min="14344" max="14344" width="1.42578125" style="123" customWidth="1"/>
    <col min="14345" max="14591" width="9.140625" style="123"/>
    <col min="14592" max="14592" width="13.28515625" style="123" customWidth="1"/>
    <col min="14593" max="14593" width="3.7109375" style="123" customWidth="1"/>
    <col min="14594" max="14594" width="2.7109375" style="123" customWidth="1"/>
    <col min="14595" max="14595" width="4" style="123" customWidth="1"/>
    <col min="14596" max="14596" width="40.5703125" style="123" customWidth="1"/>
    <col min="14597" max="14597" width="8.28515625" style="123" customWidth="1"/>
    <col min="14598" max="14599" width="15.7109375" style="123" customWidth="1"/>
    <col min="14600" max="14600" width="1.42578125" style="123" customWidth="1"/>
    <col min="14601" max="14847" width="9.140625" style="123"/>
    <col min="14848" max="14848" width="13.28515625" style="123" customWidth="1"/>
    <col min="14849" max="14849" width="3.7109375" style="123" customWidth="1"/>
    <col min="14850" max="14850" width="2.7109375" style="123" customWidth="1"/>
    <col min="14851" max="14851" width="4" style="123" customWidth="1"/>
    <col min="14852" max="14852" width="40.5703125" style="123" customWidth="1"/>
    <col min="14853" max="14853" width="8.28515625" style="123" customWidth="1"/>
    <col min="14854" max="14855" width="15.7109375" style="123" customWidth="1"/>
    <col min="14856" max="14856" width="1.42578125" style="123" customWidth="1"/>
    <col min="14857" max="15103" width="9.140625" style="123"/>
    <col min="15104" max="15104" width="13.28515625" style="123" customWidth="1"/>
    <col min="15105" max="15105" width="3.7109375" style="123" customWidth="1"/>
    <col min="15106" max="15106" width="2.7109375" style="123" customWidth="1"/>
    <col min="15107" max="15107" width="4" style="123" customWidth="1"/>
    <col min="15108" max="15108" width="40.5703125" style="123" customWidth="1"/>
    <col min="15109" max="15109" width="8.28515625" style="123" customWidth="1"/>
    <col min="15110" max="15111" width="15.7109375" style="123" customWidth="1"/>
    <col min="15112" max="15112" width="1.42578125" style="123" customWidth="1"/>
    <col min="15113" max="15359" width="9.140625" style="123"/>
    <col min="15360" max="15360" width="13.28515625" style="123" customWidth="1"/>
    <col min="15361" max="15361" width="3.7109375" style="123" customWidth="1"/>
    <col min="15362" max="15362" width="2.7109375" style="123" customWidth="1"/>
    <col min="15363" max="15363" width="4" style="123" customWidth="1"/>
    <col min="15364" max="15364" width="40.5703125" style="123" customWidth="1"/>
    <col min="15365" max="15365" width="8.28515625" style="123" customWidth="1"/>
    <col min="15366" max="15367" width="15.7109375" style="123" customWidth="1"/>
    <col min="15368" max="15368" width="1.42578125" style="123" customWidth="1"/>
    <col min="15369" max="15615" width="9.140625" style="123"/>
    <col min="15616" max="15616" width="13.28515625" style="123" customWidth="1"/>
    <col min="15617" max="15617" width="3.7109375" style="123" customWidth="1"/>
    <col min="15618" max="15618" width="2.7109375" style="123" customWidth="1"/>
    <col min="15619" max="15619" width="4" style="123" customWidth="1"/>
    <col min="15620" max="15620" width="40.5703125" style="123" customWidth="1"/>
    <col min="15621" max="15621" width="8.28515625" style="123" customWidth="1"/>
    <col min="15622" max="15623" width="15.7109375" style="123" customWidth="1"/>
    <col min="15624" max="15624" width="1.42578125" style="123" customWidth="1"/>
    <col min="15625" max="15871" width="9.140625" style="123"/>
    <col min="15872" max="15872" width="13.28515625" style="123" customWidth="1"/>
    <col min="15873" max="15873" width="3.7109375" style="123" customWidth="1"/>
    <col min="15874" max="15874" width="2.7109375" style="123" customWidth="1"/>
    <col min="15875" max="15875" width="4" style="123" customWidth="1"/>
    <col min="15876" max="15876" width="40.5703125" style="123" customWidth="1"/>
    <col min="15877" max="15877" width="8.28515625" style="123" customWidth="1"/>
    <col min="15878" max="15879" width="15.7109375" style="123" customWidth="1"/>
    <col min="15880" max="15880" width="1.42578125" style="123" customWidth="1"/>
    <col min="15881" max="16127" width="9.140625" style="123"/>
    <col min="16128" max="16128" width="13.28515625" style="123" customWidth="1"/>
    <col min="16129" max="16129" width="3.7109375" style="123" customWidth="1"/>
    <col min="16130" max="16130" width="2.7109375" style="123" customWidth="1"/>
    <col min="16131" max="16131" width="4" style="123" customWidth="1"/>
    <col min="16132" max="16132" width="40.5703125" style="123" customWidth="1"/>
    <col min="16133" max="16133" width="8.28515625" style="123" customWidth="1"/>
    <col min="16134" max="16135" width="15.7109375" style="123" customWidth="1"/>
    <col min="16136" max="16136" width="1.42578125" style="123" customWidth="1"/>
    <col min="16137" max="16384" width="9.140625" style="123"/>
  </cols>
  <sheetData>
    <row r="1" spans="2:8" ht="17.25" customHeight="1"/>
    <row r="2" spans="2:8" s="155" customFormat="1" ht="18">
      <c r="B2" s="10" t="s">
        <v>12</v>
      </c>
      <c r="C2" s="156"/>
      <c r="D2" s="156"/>
      <c r="E2" s="157"/>
      <c r="H2" s="158" t="s">
        <v>322</v>
      </c>
    </row>
    <row r="3" spans="2:8" s="155" customFormat="1" ht="18">
      <c r="B3" s="17" t="s">
        <v>13</v>
      </c>
      <c r="C3" s="156"/>
      <c r="D3" s="156"/>
      <c r="E3" s="157"/>
      <c r="G3" s="158"/>
      <c r="H3" s="158"/>
    </row>
    <row r="4" spans="2:8" s="155" customFormat="1" ht="18" customHeight="1">
      <c r="B4" s="379" t="s">
        <v>390</v>
      </c>
      <c r="C4" s="380"/>
      <c r="D4" s="380"/>
      <c r="E4" s="380"/>
      <c r="F4" s="380"/>
      <c r="G4" s="380"/>
      <c r="H4" s="380"/>
    </row>
    <row r="5" spans="2:8" ht="6.75" customHeight="1"/>
    <row r="6" spans="2:8" ht="12" customHeight="1">
      <c r="B6" s="381" t="s">
        <v>0</v>
      </c>
      <c r="C6" s="383" t="s">
        <v>323</v>
      </c>
      <c r="D6" s="384"/>
      <c r="E6" s="385"/>
      <c r="F6" s="381" t="s">
        <v>324</v>
      </c>
      <c r="G6" s="159" t="s">
        <v>325</v>
      </c>
      <c r="H6" s="159" t="s">
        <v>325</v>
      </c>
    </row>
    <row r="7" spans="2:8" ht="12" customHeight="1">
      <c r="B7" s="382"/>
      <c r="C7" s="386"/>
      <c r="D7" s="387"/>
      <c r="E7" s="388"/>
      <c r="F7" s="382"/>
      <c r="G7" s="160" t="s">
        <v>326</v>
      </c>
      <c r="H7" s="161" t="s">
        <v>327</v>
      </c>
    </row>
    <row r="8" spans="2:8" s="155" customFormat="1" ht="24.95" customHeight="1">
      <c r="B8" s="162" t="s">
        <v>120</v>
      </c>
      <c r="C8" s="376" t="s">
        <v>328</v>
      </c>
      <c r="D8" s="377"/>
      <c r="E8" s="378"/>
      <c r="F8" s="168"/>
      <c r="G8" s="205">
        <f>G9+G13+G31</f>
        <v>81820821</v>
      </c>
      <c r="H8" s="249">
        <f>H9+H13+H31</f>
        <v>41956231</v>
      </c>
    </row>
    <row r="9" spans="2:8" s="155" customFormat="1" ht="17.100000000000001" customHeight="1">
      <c r="B9" s="164"/>
      <c r="C9" s="165">
        <v>1</v>
      </c>
      <c r="D9" s="166" t="s">
        <v>211</v>
      </c>
      <c r="E9" s="167"/>
      <c r="F9" s="168"/>
      <c r="G9" s="205">
        <f>G10+G11</f>
        <v>7118369</v>
      </c>
      <c r="H9" s="205">
        <f>H11+H10</f>
        <v>2203056</v>
      </c>
    </row>
    <row r="10" spans="2:8" s="155" customFormat="1" ht="17.100000000000001" customHeight="1">
      <c r="B10" s="164"/>
      <c r="C10" s="165"/>
      <c r="D10" s="169" t="s">
        <v>230</v>
      </c>
      <c r="E10" s="170" t="s">
        <v>212</v>
      </c>
      <c r="F10" s="168"/>
      <c r="G10" s="205">
        <v>3447446</v>
      </c>
      <c r="H10" s="205">
        <v>1396602</v>
      </c>
    </row>
    <row r="11" spans="2:8" s="155" customFormat="1" ht="17.100000000000001" customHeight="1">
      <c r="B11" s="164"/>
      <c r="C11" s="165"/>
      <c r="D11" s="169" t="s">
        <v>230</v>
      </c>
      <c r="E11" s="170" t="s">
        <v>224</v>
      </c>
      <c r="F11" s="168"/>
      <c r="G11" s="205">
        <f>3686444-15521</f>
        <v>3670923</v>
      </c>
      <c r="H11" s="205">
        <v>806454</v>
      </c>
    </row>
    <row r="12" spans="2:8" s="155" customFormat="1" ht="17.100000000000001" customHeight="1">
      <c r="B12" s="164"/>
      <c r="C12" s="165">
        <v>2</v>
      </c>
      <c r="D12" s="166" t="s">
        <v>228</v>
      </c>
      <c r="E12" s="167"/>
      <c r="F12" s="168"/>
      <c r="G12" s="205"/>
      <c r="H12" s="205"/>
    </row>
    <row r="13" spans="2:8" s="155" customFormat="1" ht="17.100000000000001" customHeight="1">
      <c r="B13" s="164"/>
      <c r="C13" s="165">
        <v>3</v>
      </c>
      <c r="D13" s="166" t="s">
        <v>229</v>
      </c>
      <c r="E13" s="167"/>
      <c r="F13" s="168"/>
      <c r="G13" s="205">
        <f>G14+G15+G16</f>
        <v>68697289</v>
      </c>
      <c r="H13" s="205">
        <f>H16+H15+H14</f>
        <v>36441889</v>
      </c>
    </row>
    <row r="14" spans="2:8" s="155" customFormat="1" ht="17.100000000000001" customHeight="1">
      <c r="B14" s="164"/>
      <c r="C14" s="171"/>
      <c r="D14" s="169" t="s">
        <v>230</v>
      </c>
      <c r="E14" s="170" t="s">
        <v>329</v>
      </c>
      <c r="F14" s="168"/>
      <c r="G14" s="205">
        <v>31617617</v>
      </c>
      <c r="H14" s="205">
        <v>16535616</v>
      </c>
    </row>
    <row r="15" spans="2:8" s="155" customFormat="1" ht="17.100000000000001" customHeight="1">
      <c r="B15" s="164"/>
      <c r="C15" s="171"/>
      <c r="D15" s="169" t="s">
        <v>230</v>
      </c>
      <c r="E15" s="195" t="s">
        <v>232</v>
      </c>
      <c r="F15" s="168"/>
      <c r="G15" s="205">
        <f>1500317+34928219</f>
        <v>36428536</v>
      </c>
      <c r="H15" s="205">
        <v>18939178</v>
      </c>
    </row>
    <row r="16" spans="2:8" s="155" customFormat="1" ht="17.100000000000001" customHeight="1">
      <c r="B16" s="164"/>
      <c r="C16" s="171"/>
      <c r="D16" s="169" t="s">
        <v>230</v>
      </c>
      <c r="E16" s="170" t="s">
        <v>233</v>
      </c>
      <c r="F16" s="168"/>
      <c r="G16" s="205">
        <v>651136</v>
      </c>
      <c r="H16" s="205">
        <v>967095</v>
      </c>
    </row>
    <row r="17" spans="2:8" s="155" customFormat="1" ht="17.100000000000001" customHeight="1">
      <c r="B17" s="164"/>
      <c r="C17" s="171"/>
      <c r="D17" s="169" t="s">
        <v>230</v>
      </c>
      <c r="E17" s="195" t="s">
        <v>234</v>
      </c>
      <c r="F17" s="168"/>
      <c r="G17" s="205"/>
      <c r="H17" s="205"/>
    </row>
    <row r="18" spans="2:8" s="155" customFormat="1" ht="17.100000000000001" customHeight="1">
      <c r="B18" s="164"/>
      <c r="C18" s="171"/>
      <c r="D18" s="169" t="s">
        <v>230</v>
      </c>
      <c r="E18" s="170" t="s">
        <v>235</v>
      </c>
      <c r="F18" s="168"/>
      <c r="G18" s="205"/>
      <c r="H18" s="205"/>
    </row>
    <row r="19" spans="2:8" s="155" customFormat="1" ht="17.100000000000001" customHeight="1">
      <c r="B19" s="164"/>
      <c r="C19" s="171"/>
      <c r="D19" s="169" t="s">
        <v>230</v>
      </c>
      <c r="E19" s="170"/>
      <c r="F19" s="168"/>
      <c r="G19" s="205"/>
      <c r="H19" s="205"/>
    </row>
    <row r="20" spans="2:8" s="155" customFormat="1" ht="17.100000000000001" customHeight="1">
      <c r="B20" s="164"/>
      <c r="C20" s="171"/>
      <c r="D20" s="169" t="s">
        <v>230</v>
      </c>
      <c r="E20" s="170"/>
      <c r="F20" s="168"/>
      <c r="G20" s="205"/>
      <c r="H20" s="205"/>
    </row>
    <row r="21" spans="2:8" s="155" customFormat="1" ht="17.100000000000001" customHeight="1">
      <c r="B21" s="164"/>
      <c r="C21" s="165">
        <v>4</v>
      </c>
      <c r="D21" s="166" t="s">
        <v>237</v>
      </c>
      <c r="E21" s="167"/>
      <c r="F21" s="168"/>
      <c r="G21" s="205"/>
      <c r="H21" s="205"/>
    </row>
    <row r="22" spans="2:8" s="155" customFormat="1" ht="17.100000000000001" customHeight="1">
      <c r="B22" s="164"/>
      <c r="C22" s="171"/>
      <c r="D22" s="169" t="s">
        <v>230</v>
      </c>
      <c r="E22" s="170" t="s">
        <v>238</v>
      </c>
      <c r="F22" s="168"/>
      <c r="G22" s="205"/>
      <c r="H22" s="205"/>
    </row>
    <row r="23" spans="2:8" s="155" customFormat="1" ht="17.100000000000001" customHeight="1">
      <c r="B23" s="164"/>
      <c r="C23" s="171"/>
      <c r="D23" s="169" t="s">
        <v>230</v>
      </c>
      <c r="E23" s="170" t="s">
        <v>239</v>
      </c>
      <c r="F23" s="168"/>
      <c r="G23" s="205"/>
      <c r="H23" s="205"/>
    </row>
    <row r="24" spans="2:8" s="155" customFormat="1" ht="17.100000000000001" customHeight="1">
      <c r="B24" s="164"/>
      <c r="C24" s="171"/>
      <c r="D24" s="169" t="s">
        <v>230</v>
      </c>
      <c r="E24" s="170" t="s">
        <v>240</v>
      </c>
      <c r="F24" s="168"/>
      <c r="G24" s="205"/>
      <c r="H24" s="205"/>
    </row>
    <row r="25" spans="2:8" s="155" customFormat="1" ht="17.100000000000001" customHeight="1">
      <c r="B25" s="164"/>
      <c r="C25" s="171"/>
      <c r="D25" s="169" t="s">
        <v>230</v>
      </c>
      <c r="E25" s="170" t="s">
        <v>241</v>
      </c>
      <c r="F25" s="168"/>
      <c r="G25" s="205"/>
      <c r="H25" s="205"/>
    </row>
    <row r="26" spans="2:8" s="155" customFormat="1" ht="17.100000000000001" customHeight="1">
      <c r="B26" s="164"/>
      <c r="C26" s="171"/>
      <c r="D26" s="169" t="s">
        <v>230</v>
      </c>
      <c r="E26" s="170" t="s">
        <v>242</v>
      </c>
      <c r="F26" s="168"/>
      <c r="G26" s="205"/>
      <c r="H26" s="205"/>
    </row>
    <row r="27" spans="2:8" s="155" customFormat="1" ht="17.100000000000001" customHeight="1">
      <c r="B27" s="164"/>
      <c r="C27" s="171"/>
      <c r="D27" s="169" t="s">
        <v>230</v>
      </c>
      <c r="E27" s="170" t="s">
        <v>243</v>
      </c>
      <c r="F27" s="168"/>
      <c r="G27" s="205"/>
      <c r="H27" s="205"/>
    </row>
    <row r="28" spans="2:8" s="155" customFormat="1" ht="17.100000000000001" customHeight="1">
      <c r="B28" s="164"/>
      <c r="C28" s="171"/>
      <c r="D28" s="169" t="s">
        <v>230</v>
      </c>
      <c r="E28" s="170"/>
      <c r="F28" s="168"/>
      <c r="G28" s="205"/>
      <c r="H28" s="205"/>
    </row>
    <row r="29" spans="2:8" s="155" customFormat="1" ht="17.100000000000001" customHeight="1">
      <c r="B29" s="164"/>
      <c r="C29" s="165">
        <v>5</v>
      </c>
      <c r="D29" s="166" t="s">
        <v>244</v>
      </c>
      <c r="E29" s="167"/>
      <c r="F29" s="168"/>
      <c r="G29" s="205"/>
      <c r="H29" s="205"/>
    </row>
    <row r="30" spans="2:8" s="155" customFormat="1" ht="17.100000000000001" customHeight="1">
      <c r="B30" s="164"/>
      <c r="C30" s="165">
        <v>6</v>
      </c>
      <c r="D30" s="166" t="s">
        <v>245</v>
      </c>
      <c r="E30" s="167"/>
      <c r="F30" s="168"/>
      <c r="G30" s="205"/>
      <c r="H30" s="205"/>
    </row>
    <row r="31" spans="2:8" s="155" customFormat="1" ht="17.100000000000001" customHeight="1">
      <c r="B31" s="164"/>
      <c r="C31" s="165">
        <v>7</v>
      </c>
      <c r="D31" s="166" t="s">
        <v>246</v>
      </c>
      <c r="E31" s="167"/>
      <c r="F31" s="168"/>
      <c r="G31" s="205">
        <v>6005163</v>
      </c>
      <c r="H31" s="205">
        <f>H32</f>
        <v>3311286</v>
      </c>
    </row>
    <row r="32" spans="2:8" s="155" customFormat="1" ht="17.100000000000001" customHeight="1">
      <c r="B32" s="164"/>
      <c r="C32" s="165"/>
      <c r="D32" s="169" t="s">
        <v>230</v>
      </c>
      <c r="E32" s="167" t="s">
        <v>247</v>
      </c>
      <c r="F32" s="168"/>
      <c r="G32" s="205">
        <v>6005163</v>
      </c>
      <c r="H32" s="205">
        <v>3311286</v>
      </c>
    </row>
    <row r="33" spans="2:8" s="155" customFormat="1" ht="17.100000000000001" customHeight="1">
      <c r="B33" s="164"/>
      <c r="C33" s="165"/>
      <c r="D33" s="169" t="s">
        <v>230</v>
      </c>
      <c r="E33" s="167"/>
      <c r="F33" s="168"/>
      <c r="G33" s="205"/>
      <c r="H33" s="205"/>
    </row>
    <row r="34" spans="2:8" s="155" customFormat="1" ht="24.95" customHeight="1">
      <c r="B34" s="172" t="s">
        <v>125</v>
      </c>
      <c r="C34" s="376" t="s">
        <v>330</v>
      </c>
      <c r="D34" s="377"/>
      <c r="E34" s="378"/>
      <c r="F34" s="168"/>
      <c r="G34" s="289">
        <f>G36+G35</f>
        <v>447519856</v>
      </c>
      <c r="H34" s="289">
        <f>H35+H36</f>
        <v>310071172</v>
      </c>
    </row>
    <row r="35" spans="2:8" s="155" customFormat="1" ht="17.100000000000001" customHeight="1">
      <c r="B35" s="164"/>
      <c r="C35" s="165">
        <v>1</v>
      </c>
      <c r="D35" s="166" t="s">
        <v>249</v>
      </c>
      <c r="E35" s="167"/>
      <c r="F35" s="168"/>
      <c r="G35" s="205">
        <v>11312273</v>
      </c>
      <c r="H35" s="205">
        <v>3250273</v>
      </c>
    </row>
    <row r="36" spans="2:8" s="155" customFormat="1" ht="17.100000000000001" customHeight="1">
      <c r="B36" s="164"/>
      <c r="C36" s="165">
        <v>2</v>
      </c>
      <c r="D36" s="166" t="s">
        <v>250</v>
      </c>
      <c r="E36" s="173"/>
      <c r="F36" s="168"/>
      <c r="G36" s="205">
        <f>G38+G39</f>
        <v>436207583</v>
      </c>
      <c r="H36" s="205">
        <f>H39+H38</f>
        <v>306820899</v>
      </c>
    </row>
    <row r="37" spans="2:8" s="155" customFormat="1" ht="17.100000000000001" customHeight="1">
      <c r="B37" s="164"/>
      <c r="C37" s="171"/>
      <c r="D37" s="169" t="s">
        <v>230</v>
      </c>
      <c r="E37" s="170" t="s">
        <v>251</v>
      </c>
      <c r="F37" s="168"/>
      <c r="G37" s="205"/>
      <c r="H37" s="205"/>
    </row>
    <row r="38" spans="2:8" s="155" customFormat="1" ht="17.100000000000001" customHeight="1">
      <c r="B38" s="164"/>
      <c r="C38" s="171"/>
      <c r="D38" s="169" t="s">
        <v>230</v>
      </c>
      <c r="E38" s="170" t="s">
        <v>252</v>
      </c>
      <c r="F38" s="168"/>
      <c r="G38" s="205">
        <f>5622502-1124500</f>
        <v>4498002</v>
      </c>
      <c r="H38" s="205">
        <f>7028128-1405626</f>
        <v>5622502</v>
      </c>
    </row>
    <row r="39" spans="2:8" s="155" customFormat="1" ht="17.100000000000001" customHeight="1">
      <c r="B39" s="164"/>
      <c r="C39" s="171"/>
      <c r="D39" s="169" t="s">
        <v>230</v>
      </c>
      <c r="E39" s="170" t="s">
        <v>331</v>
      </c>
      <c r="F39" s="168"/>
      <c r="G39" s="205">
        <f>426211244+2968121+1124500+1405716</f>
        <v>431709581</v>
      </c>
      <c r="H39" s="205">
        <f>296824650+2968121+1405626</f>
        <v>301198397</v>
      </c>
    </row>
    <row r="40" spans="2:8" s="155" customFormat="1" ht="17.100000000000001" customHeight="1">
      <c r="B40" s="164"/>
      <c r="C40" s="171"/>
      <c r="D40" s="169" t="s">
        <v>230</v>
      </c>
      <c r="E40" s="170" t="s">
        <v>332</v>
      </c>
      <c r="F40" s="168"/>
      <c r="G40" s="205"/>
      <c r="H40" s="205"/>
    </row>
    <row r="41" spans="2:8" s="155" customFormat="1" ht="17.100000000000001" customHeight="1">
      <c r="B41" s="164"/>
      <c r="C41" s="165">
        <v>3</v>
      </c>
      <c r="D41" s="166" t="s">
        <v>253</v>
      </c>
      <c r="E41" s="167"/>
      <c r="F41" s="168"/>
      <c r="G41" s="205"/>
      <c r="H41" s="205"/>
    </row>
    <row r="42" spans="2:8" s="155" customFormat="1" ht="17.100000000000001" customHeight="1">
      <c r="B42" s="164"/>
      <c r="C42" s="165">
        <v>4</v>
      </c>
      <c r="D42" s="166" t="s">
        <v>254</v>
      </c>
      <c r="E42" s="167"/>
      <c r="F42" s="168"/>
      <c r="G42" s="205"/>
      <c r="H42" s="205"/>
    </row>
    <row r="43" spans="2:8" s="155" customFormat="1" ht="17.100000000000001" customHeight="1">
      <c r="B43" s="164"/>
      <c r="C43" s="165">
        <v>5</v>
      </c>
      <c r="D43" s="166" t="s">
        <v>255</v>
      </c>
      <c r="E43" s="167"/>
      <c r="F43" s="168"/>
      <c r="G43" s="205"/>
      <c r="H43" s="205"/>
    </row>
    <row r="44" spans="2:8" s="155" customFormat="1" ht="17.100000000000001" customHeight="1">
      <c r="B44" s="164"/>
      <c r="C44" s="165">
        <v>6</v>
      </c>
      <c r="D44" s="166" t="s">
        <v>256</v>
      </c>
      <c r="E44" s="167"/>
      <c r="F44" s="168"/>
      <c r="G44" s="205"/>
      <c r="H44" s="205"/>
    </row>
    <row r="45" spans="2:8" s="155" customFormat="1" ht="30" customHeight="1">
      <c r="B45" s="168"/>
      <c r="C45" s="376" t="s">
        <v>333</v>
      </c>
      <c r="D45" s="377"/>
      <c r="E45" s="378"/>
      <c r="F45" s="168"/>
      <c r="G45" s="205">
        <f>G34+G8</f>
        <v>529340677</v>
      </c>
      <c r="H45" s="205">
        <f>H8+H34</f>
        <v>352027403</v>
      </c>
    </row>
    <row r="46" spans="2:8" s="155" customFormat="1" ht="9.75" customHeight="1">
      <c r="B46" s="174"/>
      <c r="C46" s="174"/>
      <c r="D46" s="174"/>
      <c r="E46" s="174"/>
      <c r="F46" s="175"/>
      <c r="G46" s="176"/>
      <c r="H46" s="176"/>
    </row>
    <row r="47" spans="2:8" s="155" customFormat="1" ht="15.95" customHeight="1">
      <c r="B47" s="174"/>
      <c r="C47" s="174"/>
      <c r="D47" s="174"/>
      <c r="E47" s="174"/>
      <c r="F47" s="175"/>
      <c r="G47" s="176"/>
      <c r="H47" s="176"/>
    </row>
  </sheetData>
  <mergeCells count="7">
    <mergeCell ref="C45:E45"/>
    <mergeCell ref="B4:H4"/>
    <mergeCell ref="B6:B7"/>
    <mergeCell ref="C6:E7"/>
    <mergeCell ref="F6:F7"/>
    <mergeCell ref="C8:E8"/>
    <mergeCell ref="C34:E34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M52"/>
  <sheetViews>
    <sheetView workbookViewId="0">
      <selection activeCell="G31" sqref="G31"/>
    </sheetView>
  </sheetViews>
  <sheetFormatPr defaultRowHeight="12.75"/>
  <cols>
    <col min="1" max="1" width="13.28515625" style="123" customWidth="1"/>
    <col min="2" max="2" width="3.7109375" style="153" customWidth="1"/>
    <col min="3" max="3" width="2.7109375" style="153" customWidth="1"/>
    <col min="4" max="4" width="4" style="153" customWidth="1"/>
    <col min="5" max="5" width="40.5703125" style="123" customWidth="1"/>
    <col min="6" max="6" width="8.28515625" style="123" customWidth="1"/>
    <col min="7" max="8" width="15.7109375" style="154" customWidth="1"/>
    <col min="9" max="9" width="1.42578125" style="123" customWidth="1"/>
    <col min="10" max="11" width="9.140625" style="123"/>
    <col min="12" max="12" width="11.28515625" style="123" bestFit="1" customWidth="1"/>
    <col min="13" max="13" width="12.28515625" style="123" bestFit="1" customWidth="1"/>
    <col min="14" max="256" width="9.140625" style="123"/>
    <col min="257" max="257" width="13.28515625" style="123" customWidth="1"/>
    <col min="258" max="258" width="3.7109375" style="123" customWidth="1"/>
    <col min="259" max="259" width="2.7109375" style="123" customWidth="1"/>
    <col min="260" max="260" width="4" style="123" customWidth="1"/>
    <col min="261" max="261" width="40.5703125" style="123" customWidth="1"/>
    <col min="262" max="262" width="8.28515625" style="123" customWidth="1"/>
    <col min="263" max="264" width="15.7109375" style="123" customWidth="1"/>
    <col min="265" max="265" width="1.42578125" style="123" customWidth="1"/>
    <col min="266" max="512" width="9.140625" style="123"/>
    <col min="513" max="513" width="13.28515625" style="123" customWidth="1"/>
    <col min="514" max="514" width="3.7109375" style="123" customWidth="1"/>
    <col min="515" max="515" width="2.7109375" style="123" customWidth="1"/>
    <col min="516" max="516" width="4" style="123" customWidth="1"/>
    <col min="517" max="517" width="40.5703125" style="123" customWidth="1"/>
    <col min="518" max="518" width="8.28515625" style="123" customWidth="1"/>
    <col min="519" max="520" width="15.7109375" style="123" customWidth="1"/>
    <col min="521" max="521" width="1.42578125" style="123" customWidth="1"/>
    <col min="522" max="768" width="9.140625" style="123"/>
    <col min="769" max="769" width="13.28515625" style="123" customWidth="1"/>
    <col min="770" max="770" width="3.7109375" style="123" customWidth="1"/>
    <col min="771" max="771" width="2.7109375" style="123" customWidth="1"/>
    <col min="772" max="772" width="4" style="123" customWidth="1"/>
    <col min="773" max="773" width="40.5703125" style="123" customWidth="1"/>
    <col min="774" max="774" width="8.28515625" style="123" customWidth="1"/>
    <col min="775" max="776" width="15.7109375" style="123" customWidth="1"/>
    <col min="777" max="777" width="1.42578125" style="123" customWidth="1"/>
    <col min="778" max="1024" width="9.140625" style="123"/>
    <col min="1025" max="1025" width="13.28515625" style="123" customWidth="1"/>
    <col min="1026" max="1026" width="3.7109375" style="123" customWidth="1"/>
    <col min="1027" max="1027" width="2.7109375" style="123" customWidth="1"/>
    <col min="1028" max="1028" width="4" style="123" customWidth="1"/>
    <col min="1029" max="1029" width="40.5703125" style="123" customWidth="1"/>
    <col min="1030" max="1030" width="8.28515625" style="123" customWidth="1"/>
    <col min="1031" max="1032" width="15.7109375" style="123" customWidth="1"/>
    <col min="1033" max="1033" width="1.42578125" style="123" customWidth="1"/>
    <col min="1034" max="1280" width="9.140625" style="123"/>
    <col min="1281" max="1281" width="13.28515625" style="123" customWidth="1"/>
    <col min="1282" max="1282" width="3.7109375" style="123" customWidth="1"/>
    <col min="1283" max="1283" width="2.7109375" style="123" customWidth="1"/>
    <col min="1284" max="1284" width="4" style="123" customWidth="1"/>
    <col min="1285" max="1285" width="40.5703125" style="123" customWidth="1"/>
    <col min="1286" max="1286" width="8.28515625" style="123" customWidth="1"/>
    <col min="1287" max="1288" width="15.7109375" style="123" customWidth="1"/>
    <col min="1289" max="1289" width="1.42578125" style="123" customWidth="1"/>
    <col min="1290" max="1536" width="9.140625" style="123"/>
    <col min="1537" max="1537" width="13.28515625" style="123" customWidth="1"/>
    <col min="1538" max="1538" width="3.7109375" style="123" customWidth="1"/>
    <col min="1539" max="1539" width="2.7109375" style="123" customWidth="1"/>
    <col min="1540" max="1540" width="4" style="123" customWidth="1"/>
    <col min="1541" max="1541" width="40.5703125" style="123" customWidth="1"/>
    <col min="1542" max="1542" width="8.28515625" style="123" customWidth="1"/>
    <col min="1543" max="1544" width="15.7109375" style="123" customWidth="1"/>
    <col min="1545" max="1545" width="1.42578125" style="123" customWidth="1"/>
    <col min="1546" max="1792" width="9.140625" style="123"/>
    <col min="1793" max="1793" width="13.28515625" style="123" customWidth="1"/>
    <col min="1794" max="1794" width="3.7109375" style="123" customWidth="1"/>
    <col min="1795" max="1795" width="2.7109375" style="123" customWidth="1"/>
    <col min="1796" max="1796" width="4" style="123" customWidth="1"/>
    <col min="1797" max="1797" width="40.5703125" style="123" customWidth="1"/>
    <col min="1798" max="1798" width="8.28515625" style="123" customWidth="1"/>
    <col min="1799" max="1800" width="15.7109375" style="123" customWidth="1"/>
    <col min="1801" max="1801" width="1.42578125" style="123" customWidth="1"/>
    <col min="1802" max="2048" width="9.140625" style="123"/>
    <col min="2049" max="2049" width="13.28515625" style="123" customWidth="1"/>
    <col min="2050" max="2050" width="3.7109375" style="123" customWidth="1"/>
    <col min="2051" max="2051" width="2.7109375" style="123" customWidth="1"/>
    <col min="2052" max="2052" width="4" style="123" customWidth="1"/>
    <col min="2053" max="2053" width="40.5703125" style="123" customWidth="1"/>
    <col min="2054" max="2054" width="8.28515625" style="123" customWidth="1"/>
    <col min="2055" max="2056" width="15.7109375" style="123" customWidth="1"/>
    <col min="2057" max="2057" width="1.42578125" style="123" customWidth="1"/>
    <col min="2058" max="2304" width="9.140625" style="123"/>
    <col min="2305" max="2305" width="13.28515625" style="123" customWidth="1"/>
    <col min="2306" max="2306" width="3.7109375" style="123" customWidth="1"/>
    <col min="2307" max="2307" width="2.7109375" style="123" customWidth="1"/>
    <col min="2308" max="2308" width="4" style="123" customWidth="1"/>
    <col min="2309" max="2309" width="40.5703125" style="123" customWidth="1"/>
    <col min="2310" max="2310" width="8.28515625" style="123" customWidth="1"/>
    <col min="2311" max="2312" width="15.7109375" style="123" customWidth="1"/>
    <col min="2313" max="2313" width="1.42578125" style="123" customWidth="1"/>
    <col min="2314" max="2560" width="9.140625" style="123"/>
    <col min="2561" max="2561" width="13.28515625" style="123" customWidth="1"/>
    <col min="2562" max="2562" width="3.7109375" style="123" customWidth="1"/>
    <col min="2563" max="2563" width="2.7109375" style="123" customWidth="1"/>
    <col min="2564" max="2564" width="4" style="123" customWidth="1"/>
    <col min="2565" max="2565" width="40.5703125" style="123" customWidth="1"/>
    <col min="2566" max="2566" width="8.28515625" style="123" customWidth="1"/>
    <col min="2567" max="2568" width="15.7109375" style="123" customWidth="1"/>
    <col min="2569" max="2569" width="1.42578125" style="123" customWidth="1"/>
    <col min="2570" max="2816" width="9.140625" style="123"/>
    <col min="2817" max="2817" width="13.28515625" style="123" customWidth="1"/>
    <col min="2818" max="2818" width="3.7109375" style="123" customWidth="1"/>
    <col min="2819" max="2819" width="2.7109375" style="123" customWidth="1"/>
    <col min="2820" max="2820" width="4" style="123" customWidth="1"/>
    <col min="2821" max="2821" width="40.5703125" style="123" customWidth="1"/>
    <col min="2822" max="2822" width="8.28515625" style="123" customWidth="1"/>
    <col min="2823" max="2824" width="15.7109375" style="123" customWidth="1"/>
    <col min="2825" max="2825" width="1.42578125" style="123" customWidth="1"/>
    <col min="2826" max="3072" width="9.140625" style="123"/>
    <col min="3073" max="3073" width="13.28515625" style="123" customWidth="1"/>
    <col min="3074" max="3074" width="3.7109375" style="123" customWidth="1"/>
    <col min="3075" max="3075" width="2.7109375" style="123" customWidth="1"/>
    <col min="3076" max="3076" width="4" style="123" customWidth="1"/>
    <col min="3077" max="3077" width="40.5703125" style="123" customWidth="1"/>
    <col min="3078" max="3078" width="8.28515625" style="123" customWidth="1"/>
    <col min="3079" max="3080" width="15.7109375" style="123" customWidth="1"/>
    <col min="3081" max="3081" width="1.42578125" style="123" customWidth="1"/>
    <col min="3082" max="3328" width="9.140625" style="123"/>
    <col min="3329" max="3329" width="13.28515625" style="123" customWidth="1"/>
    <col min="3330" max="3330" width="3.7109375" style="123" customWidth="1"/>
    <col min="3331" max="3331" width="2.7109375" style="123" customWidth="1"/>
    <col min="3332" max="3332" width="4" style="123" customWidth="1"/>
    <col min="3333" max="3333" width="40.5703125" style="123" customWidth="1"/>
    <col min="3334" max="3334" width="8.28515625" style="123" customWidth="1"/>
    <col min="3335" max="3336" width="15.7109375" style="123" customWidth="1"/>
    <col min="3337" max="3337" width="1.42578125" style="123" customWidth="1"/>
    <col min="3338" max="3584" width="9.140625" style="123"/>
    <col min="3585" max="3585" width="13.28515625" style="123" customWidth="1"/>
    <col min="3586" max="3586" width="3.7109375" style="123" customWidth="1"/>
    <col min="3587" max="3587" width="2.7109375" style="123" customWidth="1"/>
    <col min="3588" max="3588" width="4" style="123" customWidth="1"/>
    <col min="3589" max="3589" width="40.5703125" style="123" customWidth="1"/>
    <col min="3590" max="3590" width="8.28515625" style="123" customWidth="1"/>
    <col min="3591" max="3592" width="15.7109375" style="123" customWidth="1"/>
    <col min="3593" max="3593" width="1.42578125" style="123" customWidth="1"/>
    <col min="3594" max="3840" width="9.140625" style="123"/>
    <col min="3841" max="3841" width="13.28515625" style="123" customWidth="1"/>
    <col min="3842" max="3842" width="3.7109375" style="123" customWidth="1"/>
    <col min="3843" max="3843" width="2.7109375" style="123" customWidth="1"/>
    <col min="3844" max="3844" width="4" style="123" customWidth="1"/>
    <col min="3845" max="3845" width="40.5703125" style="123" customWidth="1"/>
    <col min="3846" max="3846" width="8.28515625" style="123" customWidth="1"/>
    <col min="3847" max="3848" width="15.7109375" style="123" customWidth="1"/>
    <col min="3849" max="3849" width="1.42578125" style="123" customWidth="1"/>
    <col min="3850" max="4096" width="9.140625" style="123"/>
    <col min="4097" max="4097" width="13.28515625" style="123" customWidth="1"/>
    <col min="4098" max="4098" width="3.7109375" style="123" customWidth="1"/>
    <col min="4099" max="4099" width="2.7109375" style="123" customWidth="1"/>
    <col min="4100" max="4100" width="4" style="123" customWidth="1"/>
    <col min="4101" max="4101" width="40.5703125" style="123" customWidth="1"/>
    <col min="4102" max="4102" width="8.28515625" style="123" customWidth="1"/>
    <col min="4103" max="4104" width="15.7109375" style="123" customWidth="1"/>
    <col min="4105" max="4105" width="1.42578125" style="123" customWidth="1"/>
    <col min="4106" max="4352" width="9.140625" style="123"/>
    <col min="4353" max="4353" width="13.28515625" style="123" customWidth="1"/>
    <col min="4354" max="4354" width="3.7109375" style="123" customWidth="1"/>
    <col min="4355" max="4355" width="2.7109375" style="123" customWidth="1"/>
    <col min="4356" max="4356" width="4" style="123" customWidth="1"/>
    <col min="4357" max="4357" width="40.5703125" style="123" customWidth="1"/>
    <col min="4358" max="4358" width="8.28515625" style="123" customWidth="1"/>
    <col min="4359" max="4360" width="15.7109375" style="123" customWidth="1"/>
    <col min="4361" max="4361" width="1.42578125" style="123" customWidth="1"/>
    <col min="4362" max="4608" width="9.140625" style="123"/>
    <col min="4609" max="4609" width="13.28515625" style="123" customWidth="1"/>
    <col min="4610" max="4610" width="3.7109375" style="123" customWidth="1"/>
    <col min="4611" max="4611" width="2.7109375" style="123" customWidth="1"/>
    <col min="4612" max="4612" width="4" style="123" customWidth="1"/>
    <col min="4613" max="4613" width="40.5703125" style="123" customWidth="1"/>
    <col min="4614" max="4614" width="8.28515625" style="123" customWidth="1"/>
    <col min="4615" max="4616" width="15.7109375" style="123" customWidth="1"/>
    <col min="4617" max="4617" width="1.42578125" style="123" customWidth="1"/>
    <col min="4618" max="4864" width="9.140625" style="123"/>
    <col min="4865" max="4865" width="13.28515625" style="123" customWidth="1"/>
    <col min="4866" max="4866" width="3.7109375" style="123" customWidth="1"/>
    <col min="4867" max="4867" width="2.7109375" style="123" customWidth="1"/>
    <col min="4868" max="4868" width="4" style="123" customWidth="1"/>
    <col min="4869" max="4869" width="40.5703125" style="123" customWidth="1"/>
    <col min="4870" max="4870" width="8.28515625" style="123" customWidth="1"/>
    <col min="4871" max="4872" width="15.7109375" style="123" customWidth="1"/>
    <col min="4873" max="4873" width="1.42578125" style="123" customWidth="1"/>
    <col min="4874" max="5120" width="9.140625" style="123"/>
    <col min="5121" max="5121" width="13.28515625" style="123" customWidth="1"/>
    <col min="5122" max="5122" width="3.7109375" style="123" customWidth="1"/>
    <col min="5123" max="5123" width="2.7109375" style="123" customWidth="1"/>
    <col min="5124" max="5124" width="4" style="123" customWidth="1"/>
    <col min="5125" max="5125" width="40.5703125" style="123" customWidth="1"/>
    <col min="5126" max="5126" width="8.28515625" style="123" customWidth="1"/>
    <col min="5127" max="5128" width="15.7109375" style="123" customWidth="1"/>
    <col min="5129" max="5129" width="1.42578125" style="123" customWidth="1"/>
    <col min="5130" max="5376" width="9.140625" style="123"/>
    <col min="5377" max="5377" width="13.28515625" style="123" customWidth="1"/>
    <col min="5378" max="5378" width="3.7109375" style="123" customWidth="1"/>
    <col min="5379" max="5379" width="2.7109375" style="123" customWidth="1"/>
    <col min="5380" max="5380" width="4" style="123" customWidth="1"/>
    <col min="5381" max="5381" width="40.5703125" style="123" customWidth="1"/>
    <col min="5382" max="5382" width="8.28515625" style="123" customWidth="1"/>
    <col min="5383" max="5384" width="15.7109375" style="123" customWidth="1"/>
    <col min="5385" max="5385" width="1.42578125" style="123" customWidth="1"/>
    <col min="5386" max="5632" width="9.140625" style="123"/>
    <col min="5633" max="5633" width="13.28515625" style="123" customWidth="1"/>
    <col min="5634" max="5634" width="3.7109375" style="123" customWidth="1"/>
    <col min="5635" max="5635" width="2.7109375" style="123" customWidth="1"/>
    <col min="5636" max="5636" width="4" style="123" customWidth="1"/>
    <col min="5637" max="5637" width="40.5703125" style="123" customWidth="1"/>
    <col min="5638" max="5638" width="8.28515625" style="123" customWidth="1"/>
    <col min="5639" max="5640" width="15.7109375" style="123" customWidth="1"/>
    <col min="5641" max="5641" width="1.42578125" style="123" customWidth="1"/>
    <col min="5642" max="5888" width="9.140625" style="123"/>
    <col min="5889" max="5889" width="13.28515625" style="123" customWidth="1"/>
    <col min="5890" max="5890" width="3.7109375" style="123" customWidth="1"/>
    <col min="5891" max="5891" width="2.7109375" style="123" customWidth="1"/>
    <col min="5892" max="5892" width="4" style="123" customWidth="1"/>
    <col min="5893" max="5893" width="40.5703125" style="123" customWidth="1"/>
    <col min="5894" max="5894" width="8.28515625" style="123" customWidth="1"/>
    <col min="5895" max="5896" width="15.7109375" style="123" customWidth="1"/>
    <col min="5897" max="5897" width="1.42578125" style="123" customWidth="1"/>
    <col min="5898" max="6144" width="9.140625" style="123"/>
    <col min="6145" max="6145" width="13.28515625" style="123" customWidth="1"/>
    <col min="6146" max="6146" width="3.7109375" style="123" customWidth="1"/>
    <col min="6147" max="6147" width="2.7109375" style="123" customWidth="1"/>
    <col min="6148" max="6148" width="4" style="123" customWidth="1"/>
    <col min="6149" max="6149" width="40.5703125" style="123" customWidth="1"/>
    <col min="6150" max="6150" width="8.28515625" style="123" customWidth="1"/>
    <col min="6151" max="6152" width="15.7109375" style="123" customWidth="1"/>
    <col min="6153" max="6153" width="1.42578125" style="123" customWidth="1"/>
    <col min="6154" max="6400" width="9.140625" style="123"/>
    <col min="6401" max="6401" width="13.28515625" style="123" customWidth="1"/>
    <col min="6402" max="6402" width="3.7109375" style="123" customWidth="1"/>
    <col min="6403" max="6403" width="2.7109375" style="123" customWidth="1"/>
    <col min="6404" max="6404" width="4" style="123" customWidth="1"/>
    <col min="6405" max="6405" width="40.5703125" style="123" customWidth="1"/>
    <col min="6406" max="6406" width="8.28515625" style="123" customWidth="1"/>
    <col min="6407" max="6408" width="15.7109375" style="123" customWidth="1"/>
    <col min="6409" max="6409" width="1.42578125" style="123" customWidth="1"/>
    <col min="6410" max="6656" width="9.140625" style="123"/>
    <col min="6657" max="6657" width="13.28515625" style="123" customWidth="1"/>
    <col min="6658" max="6658" width="3.7109375" style="123" customWidth="1"/>
    <col min="6659" max="6659" width="2.7109375" style="123" customWidth="1"/>
    <col min="6660" max="6660" width="4" style="123" customWidth="1"/>
    <col min="6661" max="6661" width="40.5703125" style="123" customWidth="1"/>
    <col min="6662" max="6662" width="8.28515625" style="123" customWidth="1"/>
    <col min="6663" max="6664" width="15.7109375" style="123" customWidth="1"/>
    <col min="6665" max="6665" width="1.42578125" style="123" customWidth="1"/>
    <col min="6666" max="6912" width="9.140625" style="123"/>
    <col min="6913" max="6913" width="13.28515625" style="123" customWidth="1"/>
    <col min="6914" max="6914" width="3.7109375" style="123" customWidth="1"/>
    <col min="6915" max="6915" width="2.7109375" style="123" customWidth="1"/>
    <col min="6916" max="6916" width="4" style="123" customWidth="1"/>
    <col min="6917" max="6917" width="40.5703125" style="123" customWidth="1"/>
    <col min="6918" max="6918" width="8.28515625" style="123" customWidth="1"/>
    <col min="6919" max="6920" width="15.7109375" style="123" customWidth="1"/>
    <col min="6921" max="6921" width="1.42578125" style="123" customWidth="1"/>
    <col min="6922" max="7168" width="9.140625" style="123"/>
    <col min="7169" max="7169" width="13.28515625" style="123" customWidth="1"/>
    <col min="7170" max="7170" width="3.7109375" style="123" customWidth="1"/>
    <col min="7171" max="7171" width="2.7109375" style="123" customWidth="1"/>
    <col min="7172" max="7172" width="4" style="123" customWidth="1"/>
    <col min="7173" max="7173" width="40.5703125" style="123" customWidth="1"/>
    <col min="7174" max="7174" width="8.28515625" style="123" customWidth="1"/>
    <col min="7175" max="7176" width="15.7109375" style="123" customWidth="1"/>
    <col min="7177" max="7177" width="1.42578125" style="123" customWidth="1"/>
    <col min="7178" max="7424" width="9.140625" style="123"/>
    <col min="7425" max="7425" width="13.28515625" style="123" customWidth="1"/>
    <col min="7426" max="7426" width="3.7109375" style="123" customWidth="1"/>
    <col min="7427" max="7427" width="2.7109375" style="123" customWidth="1"/>
    <col min="7428" max="7428" width="4" style="123" customWidth="1"/>
    <col min="7429" max="7429" width="40.5703125" style="123" customWidth="1"/>
    <col min="7430" max="7430" width="8.28515625" style="123" customWidth="1"/>
    <col min="7431" max="7432" width="15.7109375" style="123" customWidth="1"/>
    <col min="7433" max="7433" width="1.42578125" style="123" customWidth="1"/>
    <col min="7434" max="7680" width="9.140625" style="123"/>
    <col min="7681" max="7681" width="13.28515625" style="123" customWidth="1"/>
    <col min="7682" max="7682" width="3.7109375" style="123" customWidth="1"/>
    <col min="7683" max="7683" width="2.7109375" style="123" customWidth="1"/>
    <col min="7684" max="7684" width="4" style="123" customWidth="1"/>
    <col min="7685" max="7685" width="40.5703125" style="123" customWidth="1"/>
    <col min="7686" max="7686" width="8.28515625" style="123" customWidth="1"/>
    <col min="7687" max="7688" width="15.7109375" style="123" customWidth="1"/>
    <col min="7689" max="7689" width="1.42578125" style="123" customWidth="1"/>
    <col min="7690" max="7936" width="9.140625" style="123"/>
    <col min="7937" max="7937" width="13.28515625" style="123" customWidth="1"/>
    <col min="7938" max="7938" width="3.7109375" style="123" customWidth="1"/>
    <col min="7939" max="7939" width="2.7109375" style="123" customWidth="1"/>
    <col min="7940" max="7940" width="4" style="123" customWidth="1"/>
    <col min="7941" max="7941" width="40.5703125" style="123" customWidth="1"/>
    <col min="7942" max="7942" width="8.28515625" style="123" customWidth="1"/>
    <col min="7943" max="7944" width="15.7109375" style="123" customWidth="1"/>
    <col min="7945" max="7945" width="1.42578125" style="123" customWidth="1"/>
    <col min="7946" max="8192" width="9.140625" style="123"/>
    <col min="8193" max="8193" width="13.28515625" style="123" customWidth="1"/>
    <col min="8194" max="8194" width="3.7109375" style="123" customWidth="1"/>
    <col min="8195" max="8195" width="2.7109375" style="123" customWidth="1"/>
    <col min="8196" max="8196" width="4" style="123" customWidth="1"/>
    <col min="8197" max="8197" width="40.5703125" style="123" customWidth="1"/>
    <col min="8198" max="8198" width="8.28515625" style="123" customWidth="1"/>
    <col min="8199" max="8200" width="15.7109375" style="123" customWidth="1"/>
    <col min="8201" max="8201" width="1.42578125" style="123" customWidth="1"/>
    <col min="8202" max="8448" width="9.140625" style="123"/>
    <col min="8449" max="8449" width="13.28515625" style="123" customWidth="1"/>
    <col min="8450" max="8450" width="3.7109375" style="123" customWidth="1"/>
    <col min="8451" max="8451" width="2.7109375" style="123" customWidth="1"/>
    <col min="8452" max="8452" width="4" style="123" customWidth="1"/>
    <col min="8453" max="8453" width="40.5703125" style="123" customWidth="1"/>
    <col min="8454" max="8454" width="8.28515625" style="123" customWidth="1"/>
    <col min="8455" max="8456" width="15.7109375" style="123" customWidth="1"/>
    <col min="8457" max="8457" width="1.42578125" style="123" customWidth="1"/>
    <col min="8458" max="8704" width="9.140625" style="123"/>
    <col min="8705" max="8705" width="13.28515625" style="123" customWidth="1"/>
    <col min="8706" max="8706" width="3.7109375" style="123" customWidth="1"/>
    <col min="8707" max="8707" width="2.7109375" style="123" customWidth="1"/>
    <col min="8708" max="8708" width="4" style="123" customWidth="1"/>
    <col min="8709" max="8709" width="40.5703125" style="123" customWidth="1"/>
    <col min="8710" max="8710" width="8.28515625" style="123" customWidth="1"/>
    <col min="8711" max="8712" width="15.7109375" style="123" customWidth="1"/>
    <col min="8713" max="8713" width="1.42578125" style="123" customWidth="1"/>
    <col min="8714" max="8960" width="9.140625" style="123"/>
    <col min="8961" max="8961" width="13.28515625" style="123" customWidth="1"/>
    <col min="8962" max="8962" width="3.7109375" style="123" customWidth="1"/>
    <col min="8963" max="8963" width="2.7109375" style="123" customWidth="1"/>
    <col min="8964" max="8964" width="4" style="123" customWidth="1"/>
    <col min="8965" max="8965" width="40.5703125" style="123" customWidth="1"/>
    <col min="8966" max="8966" width="8.28515625" style="123" customWidth="1"/>
    <col min="8967" max="8968" width="15.7109375" style="123" customWidth="1"/>
    <col min="8969" max="8969" width="1.42578125" style="123" customWidth="1"/>
    <col min="8970" max="9216" width="9.140625" style="123"/>
    <col min="9217" max="9217" width="13.28515625" style="123" customWidth="1"/>
    <col min="9218" max="9218" width="3.7109375" style="123" customWidth="1"/>
    <col min="9219" max="9219" width="2.7109375" style="123" customWidth="1"/>
    <col min="9220" max="9220" width="4" style="123" customWidth="1"/>
    <col min="9221" max="9221" width="40.5703125" style="123" customWidth="1"/>
    <col min="9222" max="9222" width="8.28515625" style="123" customWidth="1"/>
    <col min="9223" max="9224" width="15.7109375" style="123" customWidth="1"/>
    <col min="9225" max="9225" width="1.42578125" style="123" customWidth="1"/>
    <col min="9226" max="9472" width="9.140625" style="123"/>
    <col min="9473" max="9473" width="13.28515625" style="123" customWidth="1"/>
    <col min="9474" max="9474" width="3.7109375" style="123" customWidth="1"/>
    <col min="9475" max="9475" width="2.7109375" style="123" customWidth="1"/>
    <col min="9476" max="9476" width="4" style="123" customWidth="1"/>
    <col min="9477" max="9477" width="40.5703125" style="123" customWidth="1"/>
    <col min="9478" max="9478" width="8.28515625" style="123" customWidth="1"/>
    <col min="9479" max="9480" width="15.7109375" style="123" customWidth="1"/>
    <col min="9481" max="9481" width="1.42578125" style="123" customWidth="1"/>
    <col min="9482" max="9728" width="9.140625" style="123"/>
    <col min="9729" max="9729" width="13.28515625" style="123" customWidth="1"/>
    <col min="9730" max="9730" width="3.7109375" style="123" customWidth="1"/>
    <col min="9731" max="9731" width="2.7109375" style="123" customWidth="1"/>
    <col min="9732" max="9732" width="4" style="123" customWidth="1"/>
    <col min="9733" max="9733" width="40.5703125" style="123" customWidth="1"/>
    <col min="9734" max="9734" width="8.28515625" style="123" customWidth="1"/>
    <col min="9735" max="9736" width="15.7109375" style="123" customWidth="1"/>
    <col min="9737" max="9737" width="1.42578125" style="123" customWidth="1"/>
    <col min="9738" max="9984" width="9.140625" style="123"/>
    <col min="9985" max="9985" width="13.28515625" style="123" customWidth="1"/>
    <col min="9986" max="9986" width="3.7109375" style="123" customWidth="1"/>
    <col min="9987" max="9987" width="2.7109375" style="123" customWidth="1"/>
    <col min="9988" max="9988" width="4" style="123" customWidth="1"/>
    <col min="9989" max="9989" width="40.5703125" style="123" customWidth="1"/>
    <col min="9990" max="9990" width="8.28515625" style="123" customWidth="1"/>
    <col min="9991" max="9992" width="15.7109375" style="123" customWidth="1"/>
    <col min="9993" max="9993" width="1.42578125" style="123" customWidth="1"/>
    <col min="9994" max="10240" width="9.140625" style="123"/>
    <col min="10241" max="10241" width="13.28515625" style="123" customWidth="1"/>
    <col min="10242" max="10242" width="3.7109375" style="123" customWidth="1"/>
    <col min="10243" max="10243" width="2.7109375" style="123" customWidth="1"/>
    <col min="10244" max="10244" width="4" style="123" customWidth="1"/>
    <col min="10245" max="10245" width="40.5703125" style="123" customWidth="1"/>
    <col min="10246" max="10246" width="8.28515625" style="123" customWidth="1"/>
    <col min="10247" max="10248" width="15.7109375" style="123" customWidth="1"/>
    <col min="10249" max="10249" width="1.42578125" style="123" customWidth="1"/>
    <col min="10250" max="10496" width="9.140625" style="123"/>
    <col min="10497" max="10497" width="13.28515625" style="123" customWidth="1"/>
    <col min="10498" max="10498" width="3.7109375" style="123" customWidth="1"/>
    <col min="10499" max="10499" width="2.7109375" style="123" customWidth="1"/>
    <col min="10500" max="10500" width="4" style="123" customWidth="1"/>
    <col min="10501" max="10501" width="40.5703125" style="123" customWidth="1"/>
    <col min="10502" max="10502" width="8.28515625" style="123" customWidth="1"/>
    <col min="10503" max="10504" width="15.7109375" style="123" customWidth="1"/>
    <col min="10505" max="10505" width="1.42578125" style="123" customWidth="1"/>
    <col min="10506" max="10752" width="9.140625" style="123"/>
    <col min="10753" max="10753" width="13.28515625" style="123" customWidth="1"/>
    <col min="10754" max="10754" width="3.7109375" style="123" customWidth="1"/>
    <col min="10755" max="10755" width="2.7109375" style="123" customWidth="1"/>
    <col min="10756" max="10756" width="4" style="123" customWidth="1"/>
    <col min="10757" max="10757" width="40.5703125" style="123" customWidth="1"/>
    <col min="10758" max="10758" width="8.28515625" style="123" customWidth="1"/>
    <col min="10759" max="10760" width="15.7109375" style="123" customWidth="1"/>
    <col min="10761" max="10761" width="1.42578125" style="123" customWidth="1"/>
    <col min="10762" max="11008" width="9.140625" style="123"/>
    <col min="11009" max="11009" width="13.28515625" style="123" customWidth="1"/>
    <col min="11010" max="11010" width="3.7109375" style="123" customWidth="1"/>
    <col min="11011" max="11011" width="2.7109375" style="123" customWidth="1"/>
    <col min="11012" max="11012" width="4" style="123" customWidth="1"/>
    <col min="11013" max="11013" width="40.5703125" style="123" customWidth="1"/>
    <col min="11014" max="11014" width="8.28515625" style="123" customWidth="1"/>
    <col min="11015" max="11016" width="15.7109375" style="123" customWidth="1"/>
    <col min="11017" max="11017" width="1.42578125" style="123" customWidth="1"/>
    <col min="11018" max="11264" width="9.140625" style="123"/>
    <col min="11265" max="11265" width="13.28515625" style="123" customWidth="1"/>
    <col min="11266" max="11266" width="3.7109375" style="123" customWidth="1"/>
    <col min="11267" max="11267" width="2.7109375" style="123" customWidth="1"/>
    <col min="11268" max="11268" width="4" style="123" customWidth="1"/>
    <col min="11269" max="11269" width="40.5703125" style="123" customWidth="1"/>
    <col min="11270" max="11270" width="8.28515625" style="123" customWidth="1"/>
    <col min="11271" max="11272" width="15.7109375" style="123" customWidth="1"/>
    <col min="11273" max="11273" width="1.42578125" style="123" customWidth="1"/>
    <col min="11274" max="11520" width="9.140625" style="123"/>
    <col min="11521" max="11521" width="13.28515625" style="123" customWidth="1"/>
    <col min="11522" max="11522" width="3.7109375" style="123" customWidth="1"/>
    <col min="11523" max="11523" width="2.7109375" style="123" customWidth="1"/>
    <col min="11524" max="11524" width="4" style="123" customWidth="1"/>
    <col min="11525" max="11525" width="40.5703125" style="123" customWidth="1"/>
    <col min="11526" max="11526" width="8.28515625" style="123" customWidth="1"/>
    <col min="11527" max="11528" width="15.7109375" style="123" customWidth="1"/>
    <col min="11529" max="11529" width="1.42578125" style="123" customWidth="1"/>
    <col min="11530" max="11776" width="9.140625" style="123"/>
    <col min="11777" max="11777" width="13.28515625" style="123" customWidth="1"/>
    <col min="11778" max="11778" width="3.7109375" style="123" customWidth="1"/>
    <col min="11779" max="11779" width="2.7109375" style="123" customWidth="1"/>
    <col min="11780" max="11780" width="4" style="123" customWidth="1"/>
    <col min="11781" max="11781" width="40.5703125" style="123" customWidth="1"/>
    <col min="11782" max="11782" width="8.28515625" style="123" customWidth="1"/>
    <col min="11783" max="11784" width="15.7109375" style="123" customWidth="1"/>
    <col min="11785" max="11785" width="1.42578125" style="123" customWidth="1"/>
    <col min="11786" max="12032" width="9.140625" style="123"/>
    <col min="12033" max="12033" width="13.28515625" style="123" customWidth="1"/>
    <col min="12034" max="12034" width="3.7109375" style="123" customWidth="1"/>
    <col min="12035" max="12035" width="2.7109375" style="123" customWidth="1"/>
    <col min="12036" max="12036" width="4" style="123" customWidth="1"/>
    <col min="12037" max="12037" width="40.5703125" style="123" customWidth="1"/>
    <col min="12038" max="12038" width="8.28515625" style="123" customWidth="1"/>
    <col min="12039" max="12040" width="15.7109375" style="123" customWidth="1"/>
    <col min="12041" max="12041" width="1.42578125" style="123" customWidth="1"/>
    <col min="12042" max="12288" width="9.140625" style="123"/>
    <col min="12289" max="12289" width="13.28515625" style="123" customWidth="1"/>
    <col min="12290" max="12290" width="3.7109375" style="123" customWidth="1"/>
    <col min="12291" max="12291" width="2.7109375" style="123" customWidth="1"/>
    <col min="12292" max="12292" width="4" style="123" customWidth="1"/>
    <col min="12293" max="12293" width="40.5703125" style="123" customWidth="1"/>
    <col min="12294" max="12294" width="8.28515625" style="123" customWidth="1"/>
    <col min="12295" max="12296" width="15.7109375" style="123" customWidth="1"/>
    <col min="12297" max="12297" width="1.42578125" style="123" customWidth="1"/>
    <col min="12298" max="12544" width="9.140625" style="123"/>
    <col min="12545" max="12545" width="13.28515625" style="123" customWidth="1"/>
    <col min="12546" max="12546" width="3.7109375" style="123" customWidth="1"/>
    <col min="12547" max="12547" width="2.7109375" style="123" customWidth="1"/>
    <col min="12548" max="12548" width="4" style="123" customWidth="1"/>
    <col min="12549" max="12549" width="40.5703125" style="123" customWidth="1"/>
    <col min="12550" max="12550" width="8.28515625" style="123" customWidth="1"/>
    <col min="12551" max="12552" width="15.7109375" style="123" customWidth="1"/>
    <col min="12553" max="12553" width="1.42578125" style="123" customWidth="1"/>
    <col min="12554" max="12800" width="9.140625" style="123"/>
    <col min="12801" max="12801" width="13.28515625" style="123" customWidth="1"/>
    <col min="12802" max="12802" width="3.7109375" style="123" customWidth="1"/>
    <col min="12803" max="12803" width="2.7109375" style="123" customWidth="1"/>
    <col min="12804" max="12804" width="4" style="123" customWidth="1"/>
    <col min="12805" max="12805" width="40.5703125" style="123" customWidth="1"/>
    <col min="12806" max="12806" width="8.28515625" style="123" customWidth="1"/>
    <col min="12807" max="12808" width="15.7109375" style="123" customWidth="1"/>
    <col min="12809" max="12809" width="1.42578125" style="123" customWidth="1"/>
    <col min="12810" max="13056" width="9.140625" style="123"/>
    <col min="13057" max="13057" width="13.28515625" style="123" customWidth="1"/>
    <col min="13058" max="13058" width="3.7109375" style="123" customWidth="1"/>
    <col min="13059" max="13059" width="2.7109375" style="123" customWidth="1"/>
    <col min="13060" max="13060" width="4" style="123" customWidth="1"/>
    <col min="13061" max="13061" width="40.5703125" style="123" customWidth="1"/>
    <col min="13062" max="13062" width="8.28515625" style="123" customWidth="1"/>
    <col min="13063" max="13064" width="15.7109375" style="123" customWidth="1"/>
    <col min="13065" max="13065" width="1.42578125" style="123" customWidth="1"/>
    <col min="13066" max="13312" width="9.140625" style="123"/>
    <col min="13313" max="13313" width="13.28515625" style="123" customWidth="1"/>
    <col min="13314" max="13314" width="3.7109375" style="123" customWidth="1"/>
    <col min="13315" max="13315" width="2.7109375" style="123" customWidth="1"/>
    <col min="13316" max="13316" width="4" style="123" customWidth="1"/>
    <col min="13317" max="13317" width="40.5703125" style="123" customWidth="1"/>
    <col min="13318" max="13318" width="8.28515625" style="123" customWidth="1"/>
    <col min="13319" max="13320" width="15.7109375" style="123" customWidth="1"/>
    <col min="13321" max="13321" width="1.42578125" style="123" customWidth="1"/>
    <col min="13322" max="13568" width="9.140625" style="123"/>
    <col min="13569" max="13569" width="13.28515625" style="123" customWidth="1"/>
    <col min="13570" max="13570" width="3.7109375" style="123" customWidth="1"/>
    <col min="13571" max="13571" width="2.7109375" style="123" customWidth="1"/>
    <col min="13572" max="13572" width="4" style="123" customWidth="1"/>
    <col min="13573" max="13573" width="40.5703125" style="123" customWidth="1"/>
    <col min="13574" max="13574" width="8.28515625" style="123" customWidth="1"/>
    <col min="13575" max="13576" width="15.7109375" style="123" customWidth="1"/>
    <col min="13577" max="13577" width="1.42578125" style="123" customWidth="1"/>
    <col min="13578" max="13824" width="9.140625" style="123"/>
    <col min="13825" max="13825" width="13.28515625" style="123" customWidth="1"/>
    <col min="13826" max="13826" width="3.7109375" style="123" customWidth="1"/>
    <col min="13827" max="13827" width="2.7109375" style="123" customWidth="1"/>
    <col min="13828" max="13828" width="4" style="123" customWidth="1"/>
    <col min="13829" max="13829" width="40.5703125" style="123" customWidth="1"/>
    <col min="13830" max="13830" width="8.28515625" style="123" customWidth="1"/>
    <col min="13831" max="13832" width="15.7109375" style="123" customWidth="1"/>
    <col min="13833" max="13833" width="1.42578125" style="123" customWidth="1"/>
    <col min="13834" max="14080" width="9.140625" style="123"/>
    <col min="14081" max="14081" width="13.28515625" style="123" customWidth="1"/>
    <col min="14082" max="14082" width="3.7109375" style="123" customWidth="1"/>
    <col min="14083" max="14083" width="2.7109375" style="123" customWidth="1"/>
    <col min="14084" max="14084" width="4" style="123" customWidth="1"/>
    <col min="14085" max="14085" width="40.5703125" style="123" customWidth="1"/>
    <col min="14086" max="14086" width="8.28515625" style="123" customWidth="1"/>
    <col min="14087" max="14088" width="15.7109375" style="123" customWidth="1"/>
    <col min="14089" max="14089" width="1.42578125" style="123" customWidth="1"/>
    <col min="14090" max="14336" width="9.140625" style="123"/>
    <col min="14337" max="14337" width="13.28515625" style="123" customWidth="1"/>
    <col min="14338" max="14338" width="3.7109375" style="123" customWidth="1"/>
    <col min="14339" max="14339" width="2.7109375" style="123" customWidth="1"/>
    <col min="14340" max="14340" width="4" style="123" customWidth="1"/>
    <col min="14341" max="14341" width="40.5703125" style="123" customWidth="1"/>
    <col min="14342" max="14342" width="8.28515625" style="123" customWidth="1"/>
    <col min="14343" max="14344" width="15.7109375" style="123" customWidth="1"/>
    <col min="14345" max="14345" width="1.42578125" style="123" customWidth="1"/>
    <col min="14346" max="14592" width="9.140625" style="123"/>
    <col min="14593" max="14593" width="13.28515625" style="123" customWidth="1"/>
    <col min="14594" max="14594" width="3.7109375" style="123" customWidth="1"/>
    <col min="14595" max="14595" width="2.7109375" style="123" customWidth="1"/>
    <col min="14596" max="14596" width="4" style="123" customWidth="1"/>
    <col min="14597" max="14597" width="40.5703125" style="123" customWidth="1"/>
    <col min="14598" max="14598" width="8.28515625" style="123" customWidth="1"/>
    <col min="14599" max="14600" width="15.7109375" style="123" customWidth="1"/>
    <col min="14601" max="14601" width="1.42578125" style="123" customWidth="1"/>
    <col min="14602" max="14848" width="9.140625" style="123"/>
    <col min="14849" max="14849" width="13.28515625" style="123" customWidth="1"/>
    <col min="14850" max="14850" width="3.7109375" style="123" customWidth="1"/>
    <col min="14851" max="14851" width="2.7109375" style="123" customWidth="1"/>
    <col min="14852" max="14852" width="4" style="123" customWidth="1"/>
    <col min="14853" max="14853" width="40.5703125" style="123" customWidth="1"/>
    <col min="14854" max="14854" width="8.28515625" style="123" customWidth="1"/>
    <col min="14855" max="14856" width="15.7109375" style="123" customWidth="1"/>
    <col min="14857" max="14857" width="1.42578125" style="123" customWidth="1"/>
    <col min="14858" max="15104" width="9.140625" style="123"/>
    <col min="15105" max="15105" width="13.28515625" style="123" customWidth="1"/>
    <col min="15106" max="15106" width="3.7109375" style="123" customWidth="1"/>
    <col min="15107" max="15107" width="2.7109375" style="123" customWidth="1"/>
    <col min="15108" max="15108" width="4" style="123" customWidth="1"/>
    <col min="15109" max="15109" width="40.5703125" style="123" customWidth="1"/>
    <col min="15110" max="15110" width="8.28515625" style="123" customWidth="1"/>
    <col min="15111" max="15112" width="15.7109375" style="123" customWidth="1"/>
    <col min="15113" max="15113" width="1.42578125" style="123" customWidth="1"/>
    <col min="15114" max="15360" width="9.140625" style="123"/>
    <col min="15361" max="15361" width="13.28515625" style="123" customWidth="1"/>
    <col min="15362" max="15362" width="3.7109375" style="123" customWidth="1"/>
    <col min="15363" max="15363" width="2.7109375" style="123" customWidth="1"/>
    <col min="15364" max="15364" width="4" style="123" customWidth="1"/>
    <col min="15365" max="15365" width="40.5703125" style="123" customWidth="1"/>
    <col min="15366" max="15366" width="8.28515625" style="123" customWidth="1"/>
    <col min="15367" max="15368" width="15.7109375" style="123" customWidth="1"/>
    <col min="15369" max="15369" width="1.42578125" style="123" customWidth="1"/>
    <col min="15370" max="15616" width="9.140625" style="123"/>
    <col min="15617" max="15617" width="13.28515625" style="123" customWidth="1"/>
    <col min="15618" max="15618" width="3.7109375" style="123" customWidth="1"/>
    <col min="15619" max="15619" width="2.7109375" style="123" customWidth="1"/>
    <col min="15620" max="15620" width="4" style="123" customWidth="1"/>
    <col min="15621" max="15621" width="40.5703125" style="123" customWidth="1"/>
    <col min="15622" max="15622" width="8.28515625" style="123" customWidth="1"/>
    <col min="15623" max="15624" width="15.7109375" style="123" customWidth="1"/>
    <col min="15625" max="15625" width="1.42578125" style="123" customWidth="1"/>
    <col min="15626" max="15872" width="9.140625" style="123"/>
    <col min="15873" max="15873" width="13.28515625" style="123" customWidth="1"/>
    <col min="15874" max="15874" width="3.7109375" style="123" customWidth="1"/>
    <col min="15875" max="15875" width="2.7109375" style="123" customWidth="1"/>
    <col min="15876" max="15876" width="4" style="123" customWidth="1"/>
    <col min="15877" max="15877" width="40.5703125" style="123" customWidth="1"/>
    <col min="15878" max="15878" width="8.28515625" style="123" customWidth="1"/>
    <col min="15879" max="15880" width="15.7109375" style="123" customWidth="1"/>
    <col min="15881" max="15881" width="1.42578125" style="123" customWidth="1"/>
    <col min="15882" max="16128" width="9.140625" style="123"/>
    <col min="16129" max="16129" width="13.28515625" style="123" customWidth="1"/>
    <col min="16130" max="16130" width="3.7109375" style="123" customWidth="1"/>
    <col min="16131" max="16131" width="2.7109375" style="123" customWidth="1"/>
    <col min="16132" max="16132" width="4" style="123" customWidth="1"/>
    <col min="16133" max="16133" width="40.5703125" style="123" customWidth="1"/>
    <col min="16134" max="16134" width="8.28515625" style="123" customWidth="1"/>
    <col min="16135" max="16136" width="15.7109375" style="123" customWidth="1"/>
    <col min="16137" max="16137" width="1.42578125" style="123" customWidth="1"/>
    <col min="16138" max="16384" width="9.140625" style="123"/>
  </cols>
  <sheetData>
    <row r="2" spans="2:12" s="155" customFormat="1" ht="18">
      <c r="B2" s="10" t="s">
        <v>12</v>
      </c>
      <c r="C2" s="156"/>
      <c r="D2" s="156"/>
      <c r="E2" s="157"/>
      <c r="H2" s="158" t="s">
        <v>322</v>
      </c>
    </row>
    <row r="3" spans="2:12" s="155" customFormat="1" ht="18">
      <c r="B3" s="17" t="s">
        <v>13</v>
      </c>
      <c r="C3" s="156"/>
      <c r="D3" s="156"/>
      <c r="E3" s="157"/>
      <c r="G3" s="158"/>
      <c r="H3" s="158"/>
    </row>
    <row r="4" spans="2:12" s="155" customFormat="1" ht="18" customHeight="1">
      <c r="B4" s="379" t="s">
        <v>390</v>
      </c>
      <c r="C4" s="380"/>
      <c r="D4" s="380"/>
      <c r="E4" s="380"/>
      <c r="F4" s="380"/>
      <c r="G4" s="380"/>
      <c r="H4" s="380"/>
    </row>
    <row r="5" spans="2:12" ht="6.75" customHeight="1" thickBot="1"/>
    <row r="6" spans="2:12" s="155" customFormat="1" ht="15.95" customHeight="1">
      <c r="B6" s="389" t="s">
        <v>0</v>
      </c>
      <c r="C6" s="391" t="s">
        <v>334</v>
      </c>
      <c r="D6" s="392"/>
      <c r="E6" s="393"/>
      <c r="F6" s="397" t="s">
        <v>324</v>
      </c>
      <c r="G6" s="246" t="s">
        <v>325</v>
      </c>
      <c r="H6" s="247" t="s">
        <v>325</v>
      </c>
    </row>
    <row r="7" spans="2:12" s="155" customFormat="1" ht="15.95" customHeight="1" thickBot="1">
      <c r="B7" s="390"/>
      <c r="C7" s="394"/>
      <c r="D7" s="395"/>
      <c r="E7" s="396"/>
      <c r="F7" s="398"/>
      <c r="G7" s="288" t="s">
        <v>326</v>
      </c>
      <c r="H7" s="248" t="s">
        <v>327</v>
      </c>
    </row>
    <row r="8" spans="2:12" s="155" customFormat="1" ht="24.95" customHeight="1">
      <c r="B8" s="241" t="s">
        <v>120</v>
      </c>
      <c r="C8" s="399" t="s">
        <v>335</v>
      </c>
      <c r="D8" s="400"/>
      <c r="E8" s="401"/>
      <c r="F8" s="163"/>
      <c r="G8" s="289">
        <f>G10+G13</f>
        <v>119615697</v>
      </c>
      <c r="H8" s="290">
        <f>H13+H10</f>
        <v>79418551</v>
      </c>
    </row>
    <row r="9" spans="2:12" s="155" customFormat="1" ht="15.95" customHeight="1">
      <c r="B9" s="164"/>
      <c r="C9" s="165">
        <v>1</v>
      </c>
      <c r="D9" s="166" t="s">
        <v>258</v>
      </c>
      <c r="E9" s="167"/>
      <c r="F9" s="168"/>
      <c r="G9" s="205"/>
      <c r="H9" s="205"/>
    </row>
    <row r="10" spans="2:12" s="155" customFormat="1" ht="15.95" customHeight="1">
      <c r="B10" s="164"/>
      <c r="C10" s="165">
        <v>2</v>
      </c>
      <c r="D10" s="166" t="s">
        <v>259</v>
      </c>
      <c r="E10" s="167"/>
      <c r="F10" s="168"/>
      <c r="G10" s="289">
        <f>G12</f>
        <v>78685841</v>
      </c>
      <c r="H10" s="289">
        <f>H12+H11</f>
        <v>67557234</v>
      </c>
    </row>
    <row r="11" spans="2:12" s="155" customFormat="1" ht="15.95" customHeight="1">
      <c r="B11" s="164"/>
      <c r="C11" s="171"/>
      <c r="D11" s="169" t="s">
        <v>230</v>
      </c>
      <c r="E11" s="170" t="s">
        <v>260</v>
      </c>
      <c r="F11" s="168"/>
      <c r="G11" s="205"/>
      <c r="H11" s="205"/>
    </row>
    <row r="12" spans="2:12" s="155" customFormat="1" ht="15.95" customHeight="1">
      <c r="B12" s="164"/>
      <c r="C12" s="171"/>
      <c r="D12" s="169" t="s">
        <v>230</v>
      </c>
      <c r="E12" s="170" t="s">
        <v>261</v>
      </c>
      <c r="F12" s="168"/>
      <c r="G12" s="205">
        <f>14677285+64008556</f>
        <v>78685841</v>
      </c>
      <c r="H12" s="205">
        <f>33320042+34237192</f>
        <v>67557234</v>
      </c>
    </row>
    <row r="13" spans="2:12" s="155" customFormat="1" ht="15.95" customHeight="1">
      <c r="B13" s="164"/>
      <c r="C13" s="165">
        <v>3</v>
      </c>
      <c r="D13" s="166" t="s">
        <v>262</v>
      </c>
      <c r="E13" s="167"/>
      <c r="F13" s="168"/>
      <c r="G13" s="289">
        <f>G14+G15+G16+G17+G19</f>
        <v>40929856</v>
      </c>
      <c r="H13" s="289">
        <f>H19+H17+H16+H15+H14</f>
        <v>11861317</v>
      </c>
      <c r="L13" s="182"/>
    </row>
    <row r="14" spans="2:12" s="155" customFormat="1" ht="15.95" customHeight="1">
      <c r="B14" s="164"/>
      <c r="C14" s="171"/>
      <c r="D14" s="169" t="s">
        <v>230</v>
      </c>
      <c r="E14" s="170" t="s">
        <v>336</v>
      </c>
      <c r="F14" s="168"/>
      <c r="G14" s="205">
        <v>38821944</v>
      </c>
      <c r="H14" s="205">
        <v>11484541</v>
      </c>
    </row>
    <row r="15" spans="2:12" s="155" customFormat="1" ht="15.95" customHeight="1">
      <c r="B15" s="164"/>
      <c r="C15" s="171"/>
      <c r="D15" s="169" t="s">
        <v>230</v>
      </c>
      <c r="E15" s="170" t="s">
        <v>337</v>
      </c>
      <c r="F15" s="168"/>
      <c r="G15" s="205">
        <v>100726</v>
      </c>
      <c r="H15" s="205">
        <v>101459</v>
      </c>
    </row>
    <row r="16" spans="2:12" s="155" customFormat="1" ht="15.95" customHeight="1">
      <c r="B16" s="164"/>
      <c r="C16" s="171"/>
      <c r="D16" s="169" t="s">
        <v>230</v>
      </c>
      <c r="E16" s="170" t="s">
        <v>265</v>
      </c>
      <c r="F16" s="168"/>
      <c r="G16" s="205">
        <v>241988</v>
      </c>
      <c r="H16" s="205">
        <v>171937</v>
      </c>
    </row>
    <row r="17" spans="2:13" s="155" customFormat="1" ht="15.95" customHeight="1">
      <c r="B17" s="164"/>
      <c r="C17" s="171"/>
      <c r="D17" s="169" t="s">
        <v>230</v>
      </c>
      <c r="E17" s="170" t="s">
        <v>266</v>
      </c>
      <c r="F17" s="168"/>
      <c r="G17" s="205">
        <v>74366</v>
      </c>
      <c r="H17" s="205">
        <v>50620</v>
      </c>
    </row>
    <row r="18" spans="2:13" s="155" customFormat="1" ht="15.95" customHeight="1">
      <c r="B18" s="164"/>
      <c r="C18" s="171"/>
      <c r="D18" s="169" t="s">
        <v>230</v>
      </c>
      <c r="E18" s="170" t="s">
        <v>267</v>
      </c>
      <c r="F18" s="168"/>
      <c r="H18" s="205"/>
      <c r="M18" s="193"/>
    </row>
    <row r="19" spans="2:13" s="155" customFormat="1" ht="15.95" customHeight="1">
      <c r="B19" s="164"/>
      <c r="C19" s="171"/>
      <c r="D19" s="169" t="s">
        <v>230</v>
      </c>
      <c r="E19" s="170" t="s">
        <v>268</v>
      </c>
      <c r="F19" s="168"/>
      <c r="G19" s="205">
        <v>1690832</v>
      </c>
      <c r="H19" s="205">
        <v>52760</v>
      </c>
      <c r="M19" s="193"/>
    </row>
    <row r="20" spans="2:13" s="155" customFormat="1" ht="15.95" customHeight="1">
      <c r="B20" s="164"/>
      <c r="C20" s="171"/>
      <c r="D20" s="169" t="s">
        <v>230</v>
      </c>
      <c r="E20" s="170" t="s">
        <v>269</v>
      </c>
      <c r="F20" s="168"/>
      <c r="G20" s="205"/>
      <c r="H20" s="205"/>
      <c r="M20" s="194"/>
    </row>
    <row r="21" spans="2:13" s="155" customFormat="1" ht="15.95" customHeight="1">
      <c r="B21" s="164"/>
      <c r="C21" s="171"/>
      <c r="D21" s="169" t="s">
        <v>230</v>
      </c>
      <c r="E21" s="170" t="s">
        <v>235</v>
      </c>
      <c r="F21" s="168"/>
      <c r="G21" s="205"/>
      <c r="H21" s="205"/>
      <c r="M21" s="193"/>
    </row>
    <row r="22" spans="2:13" s="155" customFormat="1" ht="15.95" customHeight="1">
      <c r="B22" s="164"/>
      <c r="C22" s="171"/>
      <c r="D22" s="169" t="s">
        <v>230</v>
      </c>
      <c r="E22" s="170" t="s">
        <v>270</v>
      </c>
      <c r="F22" s="168"/>
      <c r="G22" s="205"/>
      <c r="H22" s="205"/>
      <c r="M22" s="194"/>
    </row>
    <row r="23" spans="2:13" s="155" customFormat="1" ht="15.95" customHeight="1">
      <c r="B23" s="164"/>
      <c r="C23" s="171"/>
      <c r="D23" s="169" t="s">
        <v>230</v>
      </c>
      <c r="E23" s="170" t="s">
        <v>271</v>
      </c>
      <c r="F23" s="168"/>
      <c r="G23" s="205"/>
      <c r="H23" s="205"/>
      <c r="M23" s="193"/>
    </row>
    <row r="24" spans="2:13" s="155" customFormat="1" ht="15.95" customHeight="1">
      <c r="B24" s="164"/>
      <c r="C24" s="165">
        <v>4</v>
      </c>
      <c r="D24" s="166" t="s">
        <v>279</v>
      </c>
      <c r="E24" s="167"/>
      <c r="F24" s="168"/>
      <c r="G24" s="205"/>
      <c r="H24" s="205"/>
    </row>
    <row r="25" spans="2:13" s="155" customFormat="1" ht="15.95" customHeight="1">
      <c r="B25" s="164"/>
      <c r="C25" s="165">
        <v>5</v>
      </c>
      <c r="D25" s="166" t="s">
        <v>273</v>
      </c>
      <c r="E25" s="167"/>
      <c r="F25" s="168"/>
      <c r="G25" s="205"/>
      <c r="H25" s="205"/>
    </row>
    <row r="26" spans="2:13" s="155" customFormat="1" ht="24.75" customHeight="1">
      <c r="B26" s="172" t="s">
        <v>125</v>
      </c>
      <c r="C26" s="376" t="s">
        <v>338</v>
      </c>
      <c r="D26" s="377"/>
      <c r="E26" s="378"/>
      <c r="F26" s="168"/>
      <c r="G26" s="289">
        <f>G31+G27</f>
        <v>390012298</v>
      </c>
      <c r="H26" s="289">
        <f>H31+H27</f>
        <v>253313399</v>
      </c>
    </row>
    <row r="27" spans="2:13" s="155" customFormat="1" ht="15.95" customHeight="1">
      <c r="B27" s="164"/>
      <c r="C27" s="165">
        <v>1</v>
      </c>
      <c r="D27" s="166" t="s">
        <v>275</v>
      </c>
      <c r="E27" s="173"/>
      <c r="F27" s="168"/>
      <c r="G27" s="205">
        <f>G28</f>
        <v>373096153</v>
      </c>
      <c r="H27" s="205">
        <f>H28</f>
        <v>243009834</v>
      </c>
    </row>
    <row r="28" spans="2:13" s="155" customFormat="1" ht="15.95" customHeight="1">
      <c r="B28" s="164"/>
      <c r="C28" s="171"/>
      <c r="D28" s="169" t="s">
        <v>230</v>
      </c>
      <c r="E28" s="170" t="s">
        <v>276</v>
      </c>
      <c r="F28" s="168"/>
      <c r="G28" s="205">
        <v>373096153</v>
      </c>
      <c r="H28" s="205">
        <f>277247026-34237192</f>
        <v>243009834</v>
      </c>
    </row>
    <row r="29" spans="2:13" s="155" customFormat="1" ht="15.95" customHeight="1">
      <c r="B29" s="164"/>
      <c r="C29" s="171"/>
      <c r="D29" s="169" t="s">
        <v>230</v>
      </c>
      <c r="E29" s="170" t="s">
        <v>277</v>
      </c>
      <c r="F29" s="168"/>
      <c r="H29" s="205"/>
    </row>
    <row r="30" spans="2:13" s="155" customFormat="1" ht="15.95" customHeight="1">
      <c r="B30" s="164"/>
      <c r="C30" s="165">
        <v>2</v>
      </c>
      <c r="D30" s="166" t="s">
        <v>278</v>
      </c>
      <c r="E30" s="167"/>
      <c r="F30" s="168"/>
      <c r="G30" s="205"/>
      <c r="H30" s="205"/>
      <c r="M30" s="196"/>
    </row>
    <row r="31" spans="2:13" s="155" customFormat="1" ht="15.95" customHeight="1">
      <c r="B31" s="164"/>
      <c r="C31" s="165">
        <v>3</v>
      </c>
      <c r="D31" s="166" t="s">
        <v>279</v>
      </c>
      <c r="E31" s="167"/>
      <c r="F31" s="168"/>
      <c r="G31" s="205">
        <v>16916145</v>
      </c>
      <c r="H31" s="205">
        <v>10303565</v>
      </c>
    </row>
    <row r="32" spans="2:13" s="155" customFormat="1" ht="15.95" customHeight="1">
      <c r="B32" s="164"/>
      <c r="C32" s="165">
        <v>4</v>
      </c>
      <c r="D32" s="166" t="s">
        <v>280</v>
      </c>
      <c r="E32" s="167"/>
      <c r="F32" s="168"/>
      <c r="G32" s="205"/>
      <c r="H32" s="205"/>
    </row>
    <row r="33" spans="2:12" s="155" customFormat="1" ht="24.75" customHeight="1">
      <c r="B33" s="164"/>
      <c r="C33" s="376" t="s">
        <v>339</v>
      </c>
      <c r="D33" s="377"/>
      <c r="E33" s="378"/>
      <c r="F33" s="168"/>
      <c r="G33" s="289">
        <f>G26+G8</f>
        <v>509627995</v>
      </c>
      <c r="H33" s="289">
        <f>H8+H26</f>
        <v>332731950</v>
      </c>
    </row>
    <row r="34" spans="2:12" s="155" customFormat="1" ht="24.75" customHeight="1">
      <c r="B34" s="172" t="s">
        <v>136</v>
      </c>
      <c r="C34" s="376" t="s">
        <v>340</v>
      </c>
      <c r="D34" s="377"/>
      <c r="E34" s="378"/>
      <c r="F34" s="168"/>
      <c r="G34" s="205">
        <f>G40+G38+G37+G35</f>
        <v>19712682</v>
      </c>
      <c r="H34" s="205">
        <f>H35+H37+H38+H40</f>
        <v>19295453</v>
      </c>
    </row>
    <row r="35" spans="2:12" s="155" customFormat="1" ht="15.95" customHeight="1">
      <c r="B35" s="164"/>
      <c r="C35" s="165">
        <v>1</v>
      </c>
      <c r="D35" s="166" t="s">
        <v>367</v>
      </c>
      <c r="E35" s="167"/>
      <c r="F35" s="168"/>
      <c r="G35" s="205">
        <v>4900000</v>
      </c>
      <c r="H35" s="205">
        <v>4900000</v>
      </c>
    </row>
    <row r="36" spans="2:12" s="155" customFormat="1" ht="15.95" customHeight="1">
      <c r="B36" s="164"/>
      <c r="C36" s="177">
        <v>2</v>
      </c>
      <c r="D36" s="166" t="s">
        <v>282</v>
      </c>
      <c r="E36" s="167"/>
      <c r="F36" s="168"/>
      <c r="G36" s="205"/>
      <c r="H36" s="205"/>
    </row>
    <row r="37" spans="2:12" s="155" customFormat="1" ht="15.95" customHeight="1">
      <c r="B37" s="164"/>
      <c r="C37" s="165">
        <v>3</v>
      </c>
      <c r="D37" s="166" t="s">
        <v>283</v>
      </c>
      <c r="E37" s="167"/>
      <c r="F37" s="168"/>
      <c r="G37" s="205">
        <v>10000</v>
      </c>
      <c r="H37" s="205">
        <v>10000</v>
      </c>
    </row>
    <row r="38" spans="2:12" s="155" customFormat="1" ht="15.95" customHeight="1">
      <c r="B38" s="164"/>
      <c r="C38" s="177">
        <v>4</v>
      </c>
      <c r="D38" s="166" t="s">
        <v>284</v>
      </c>
      <c r="E38" s="167"/>
      <c r="F38" s="168"/>
      <c r="G38" s="205">
        <f>H38+H40</f>
        <v>14385453</v>
      </c>
      <c r="H38" s="205">
        <v>13145072</v>
      </c>
      <c r="L38" s="196"/>
    </row>
    <row r="39" spans="2:12" s="155" customFormat="1" ht="15.95" customHeight="1">
      <c r="B39" s="164"/>
      <c r="C39" s="165">
        <v>5</v>
      </c>
      <c r="D39" s="166" t="s">
        <v>285</v>
      </c>
      <c r="E39" s="167"/>
      <c r="F39" s="168"/>
      <c r="G39" s="205"/>
      <c r="H39" s="205"/>
    </row>
    <row r="40" spans="2:12" s="155" customFormat="1" ht="15.95" customHeight="1">
      <c r="B40" s="164"/>
      <c r="C40" s="177">
        <v>6</v>
      </c>
      <c r="D40" s="166" t="s">
        <v>286</v>
      </c>
      <c r="E40" s="167"/>
      <c r="F40" s="168"/>
      <c r="G40" s="205">
        <f>'Te ardhura Shpenzime '!F30</f>
        <v>417229</v>
      </c>
      <c r="H40" s="205">
        <f>'Te ardhura Shpenzime '!G30</f>
        <v>1240381</v>
      </c>
    </row>
    <row r="41" spans="2:12" s="155" customFormat="1" ht="24.75" customHeight="1">
      <c r="B41" s="164"/>
      <c r="C41" s="376" t="s">
        <v>341</v>
      </c>
      <c r="D41" s="377"/>
      <c r="E41" s="378"/>
      <c r="F41" s="168"/>
      <c r="G41" s="289">
        <f>G33+G34</f>
        <v>529340677</v>
      </c>
      <c r="H41" s="289">
        <f>H33+H34</f>
        <v>352027403</v>
      </c>
    </row>
    <row r="42" spans="2:12" s="155" customFormat="1" ht="15.95" customHeight="1">
      <c r="B42" s="174"/>
      <c r="C42" s="174"/>
      <c r="D42" s="178"/>
      <c r="E42" s="175"/>
      <c r="F42" s="175"/>
      <c r="G42" s="176"/>
      <c r="H42" s="176"/>
    </row>
    <row r="43" spans="2:12" s="155" customFormat="1" ht="15.95" customHeight="1">
      <c r="B43" s="174"/>
      <c r="C43" s="174"/>
      <c r="D43" s="178"/>
      <c r="E43" s="175"/>
      <c r="F43" s="175"/>
      <c r="G43" s="176"/>
      <c r="H43" s="176"/>
    </row>
    <row r="44" spans="2:12" s="155" customFormat="1" ht="15.95" customHeight="1">
      <c r="B44" s="174"/>
      <c r="C44" s="174"/>
      <c r="D44" s="178"/>
      <c r="E44" s="175"/>
      <c r="F44" s="175"/>
      <c r="G44" s="176"/>
      <c r="H44" s="176"/>
    </row>
    <row r="45" spans="2:12" s="155" customFormat="1" ht="15.95" customHeight="1">
      <c r="B45" s="174"/>
      <c r="C45" s="174"/>
      <c r="D45" s="178"/>
      <c r="E45" s="175"/>
      <c r="F45" s="175"/>
      <c r="G45" s="176"/>
      <c r="H45" s="176"/>
      <c r="K45" s="196"/>
    </row>
    <row r="46" spans="2:12" s="155" customFormat="1" ht="15.95" customHeight="1">
      <c r="B46" s="174"/>
      <c r="C46" s="174"/>
      <c r="D46" s="178"/>
      <c r="E46" s="175"/>
      <c r="F46" s="175"/>
      <c r="G46" s="176"/>
      <c r="H46" s="176"/>
    </row>
    <row r="47" spans="2:12" s="155" customFormat="1" ht="15.95" customHeight="1">
      <c r="B47" s="174"/>
      <c r="C47" s="174"/>
      <c r="D47" s="178"/>
      <c r="E47" s="175"/>
      <c r="F47" s="175"/>
      <c r="G47" s="176"/>
      <c r="H47" s="176"/>
    </row>
    <row r="48" spans="2:12" s="155" customFormat="1" ht="15.95" customHeight="1">
      <c r="B48" s="174"/>
      <c r="C48" s="174"/>
      <c r="D48" s="178"/>
      <c r="E48" s="175"/>
      <c r="F48" s="175"/>
      <c r="G48" s="176"/>
      <c r="H48" s="176"/>
    </row>
    <row r="49" spans="2:8" s="155" customFormat="1" ht="15.95" customHeight="1">
      <c r="B49" s="174"/>
      <c r="C49" s="174"/>
      <c r="D49" s="178"/>
      <c r="E49" s="175"/>
      <c r="F49" s="175"/>
      <c r="G49" s="176"/>
      <c r="H49" s="176"/>
    </row>
    <row r="50" spans="2:8" s="155" customFormat="1" ht="15.95" customHeight="1">
      <c r="B50" s="174"/>
      <c r="C50" s="174"/>
      <c r="D50" s="178"/>
      <c r="E50" s="175"/>
      <c r="F50" s="175"/>
      <c r="G50" s="176"/>
      <c r="H50" s="176"/>
    </row>
    <row r="51" spans="2:8" s="155" customFormat="1" ht="15.95" customHeight="1">
      <c r="B51" s="174"/>
      <c r="C51" s="174"/>
      <c r="D51" s="174"/>
      <c r="E51" s="174"/>
      <c r="F51" s="175"/>
      <c r="G51" s="176"/>
      <c r="H51" s="176"/>
    </row>
    <row r="52" spans="2:8">
      <c r="B52" s="179"/>
      <c r="C52" s="179"/>
      <c r="D52" s="180"/>
      <c r="E52" s="143"/>
      <c r="F52" s="143"/>
      <c r="G52" s="181"/>
      <c r="H52" s="181"/>
    </row>
  </sheetData>
  <mergeCells count="9">
    <mergeCell ref="C33:E33"/>
    <mergeCell ref="C34:E34"/>
    <mergeCell ref="C41:E41"/>
    <mergeCell ref="B4:H4"/>
    <mergeCell ref="B6:B7"/>
    <mergeCell ref="C6:E7"/>
    <mergeCell ref="F6:F7"/>
    <mergeCell ref="C8:E8"/>
    <mergeCell ref="C26:E2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2:M42"/>
  <sheetViews>
    <sheetView topLeftCell="F1" workbookViewId="0">
      <selection activeCell="K9" sqref="K8:AB9"/>
    </sheetView>
  </sheetViews>
  <sheetFormatPr defaultRowHeight="12.75"/>
  <cols>
    <col min="1" max="1" width="13.28515625" style="123" customWidth="1"/>
    <col min="2" max="2" width="3.7109375" style="153" customWidth="1"/>
    <col min="3" max="3" width="5.28515625" style="153" customWidth="1"/>
    <col min="4" max="4" width="2.7109375" style="153" customWidth="1"/>
    <col min="5" max="5" width="51.7109375" style="123" customWidth="1"/>
    <col min="6" max="6" width="14.85546875" style="154" customWidth="1"/>
    <col min="7" max="7" width="14" style="154" customWidth="1"/>
    <col min="8" max="8" width="1.42578125" style="123" customWidth="1"/>
    <col min="9" max="10" width="9.140625" style="123"/>
    <col min="11" max="11" width="15" style="123" bestFit="1" customWidth="1"/>
    <col min="12" max="12" width="15.42578125" style="123" customWidth="1"/>
    <col min="13" max="13" width="12.28515625" style="123" bestFit="1" customWidth="1"/>
    <col min="14" max="253" width="9.140625" style="123"/>
    <col min="254" max="254" width="13.28515625" style="123" customWidth="1"/>
    <col min="255" max="255" width="3.7109375" style="123" customWidth="1"/>
    <col min="256" max="256" width="5.28515625" style="123" customWidth="1"/>
    <col min="257" max="257" width="2.7109375" style="123" customWidth="1"/>
    <col min="258" max="258" width="51.7109375" style="123" customWidth="1"/>
    <col min="259" max="259" width="14.85546875" style="123" customWidth="1"/>
    <col min="260" max="260" width="14" style="123" customWidth="1"/>
    <col min="261" max="261" width="1.42578125" style="123" customWidth="1"/>
    <col min="262" max="262" width="9.140625" style="123"/>
    <col min="263" max="263" width="18" style="123" customWidth="1"/>
    <col min="264" max="264" width="13.5703125" style="123" customWidth="1"/>
    <col min="265" max="509" width="9.140625" style="123"/>
    <col min="510" max="510" width="13.28515625" style="123" customWidth="1"/>
    <col min="511" max="511" width="3.7109375" style="123" customWidth="1"/>
    <col min="512" max="512" width="5.28515625" style="123" customWidth="1"/>
    <col min="513" max="513" width="2.7109375" style="123" customWidth="1"/>
    <col min="514" max="514" width="51.7109375" style="123" customWidth="1"/>
    <col min="515" max="515" width="14.85546875" style="123" customWidth="1"/>
    <col min="516" max="516" width="14" style="123" customWidth="1"/>
    <col min="517" max="517" width="1.42578125" style="123" customWidth="1"/>
    <col min="518" max="518" width="9.140625" style="123"/>
    <col min="519" max="519" width="18" style="123" customWidth="1"/>
    <col min="520" max="520" width="13.5703125" style="123" customWidth="1"/>
    <col min="521" max="765" width="9.140625" style="123"/>
    <col min="766" max="766" width="13.28515625" style="123" customWidth="1"/>
    <col min="767" max="767" width="3.7109375" style="123" customWidth="1"/>
    <col min="768" max="768" width="5.28515625" style="123" customWidth="1"/>
    <col min="769" max="769" width="2.7109375" style="123" customWidth="1"/>
    <col min="770" max="770" width="51.7109375" style="123" customWidth="1"/>
    <col min="771" max="771" width="14.85546875" style="123" customWidth="1"/>
    <col min="772" max="772" width="14" style="123" customWidth="1"/>
    <col min="773" max="773" width="1.42578125" style="123" customWidth="1"/>
    <col min="774" max="774" width="9.140625" style="123"/>
    <col min="775" max="775" width="18" style="123" customWidth="1"/>
    <col min="776" max="776" width="13.5703125" style="123" customWidth="1"/>
    <col min="777" max="1021" width="9.140625" style="123"/>
    <col min="1022" max="1022" width="13.28515625" style="123" customWidth="1"/>
    <col min="1023" max="1023" width="3.7109375" style="123" customWidth="1"/>
    <col min="1024" max="1024" width="5.28515625" style="123" customWidth="1"/>
    <col min="1025" max="1025" width="2.7109375" style="123" customWidth="1"/>
    <col min="1026" max="1026" width="51.7109375" style="123" customWidth="1"/>
    <col min="1027" max="1027" width="14.85546875" style="123" customWidth="1"/>
    <col min="1028" max="1028" width="14" style="123" customWidth="1"/>
    <col min="1029" max="1029" width="1.42578125" style="123" customWidth="1"/>
    <col min="1030" max="1030" width="9.140625" style="123"/>
    <col min="1031" max="1031" width="18" style="123" customWidth="1"/>
    <col min="1032" max="1032" width="13.5703125" style="123" customWidth="1"/>
    <col min="1033" max="1277" width="9.140625" style="123"/>
    <col min="1278" max="1278" width="13.28515625" style="123" customWidth="1"/>
    <col min="1279" max="1279" width="3.7109375" style="123" customWidth="1"/>
    <col min="1280" max="1280" width="5.28515625" style="123" customWidth="1"/>
    <col min="1281" max="1281" width="2.7109375" style="123" customWidth="1"/>
    <col min="1282" max="1282" width="51.7109375" style="123" customWidth="1"/>
    <col min="1283" max="1283" width="14.85546875" style="123" customWidth="1"/>
    <col min="1284" max="1284" width="14" style="123" customWidth="1"/>
    <col min="1285" max="1285" width="1.42578125" style="123" customWidth="1"/>
    <col min="1286" max="1286" width="9.140625" style="123"/>
    <col min="1287" max="1287" width="18" style="123" customWidth="1"/>
    <col min="1288" max="1288" width="13.5703125" style="123" customWidth="1"/>
    <col min="1289" max="1533" width="9.140625" style="123"/>
    <col min="1534" max="1534" width="13.28515625" style="123" customWidth="1"/>
    <col min="1535" max="1535" width="3.7109375" style="123" customWidth="1"/>
    <col min="1536" max="1536" width="5.28515625" style="123" customWidth="1"/>
    <col min="1537" max="1537" width="2.7109375" style="123" customWidth="1"/>
    <col min="1538" max="1538" width="51.7109375" style="123" customWidth="1"/>
    <col min="1539" max="1539" width="14.85546875" style="123" customWidth="1"/>
    <col min="1540" max="1540" width="14" style="123" customWidth="1"/>
    <col min="1541" max="1541" width="1.42578125" style="123" customWidth="1"/>
    <col min="1542" max="1542" width="9.140625" style="123"/>
    <col min="1543" max="1543" width="18" style="123" customWidth="1"/>
    <col min="1544" max="1544" width="13.5703125" style="123" customWidth="1"/>
    <col min="1545" max="1789" width="9.140625" style="123"/>
    <col min="1790" max="1790" width="13.28515625" style="123" customWidth="1"/>
    <col min="1791" max="1791" width="3.7109375" style="123" customWidth="1"/>
    <col min="1792" max="1792" width="5.28515625" style="123" customWidth="1"/>
    <col min="1793" max="1793" width="2.7109375" style="123" customWidth="1"/>
    <col min="1794" max="1794" width="51.7109375" style="123" customWidth="1"/>
    <col min="1795" max="1795" width="14.85546875" style="123" customWidth="1"/>
    <col min="1796" max="1796" width="14" style="123" customWidth="1"/>
    <col min="1797" max="1797" width="1.42578125" style="123" customWidth="1"/>
    <col min="1798" max="1798" width="9.140625" style="123"/>
    <col min="1799" max="1799" width="18" style="123" customWidth="1"/>
    <col min="1800" max="1800" width="13.5703125" style="123" customWidth="1"/>
    <col min="1801" max="2045" width="9.140625" style="123"/>
    <col min="2046" max="2046" width="13.28515625" style="123" customWidth="1"/>
    <col min="2047" max="2047" width="3.7109375" style="123" customWidth="1"/>
    <col min="2048" max="2048" width="5.28515625" style="123" customWidth="1"/>
    <col min="2049" max="2049" width="2.7109375" style="123" customWidth="1"/>
    <col min="2050" max="2050" width="51.7109375" style="123" customWidth="1"/>
    <col min="2051" max="2051" width="14.85546875" style="123" customWidth="1"/>
    <col min="2052" max="2052" width="14" style="123" customWidth="1"/>
    <col min="2053" max="2053" width="1.42578125" style="123" customWidth="1"/>
    <col min="2054" max="2054" width="9.140625" style="123"/>
    <col min="2055" max="2055" width="18" style="123" customWidth="1"/>
    <col min="2056" max="2056" width="13.5703125" style="123" customWidth="1"/>
    <col min="2057" max="2301" width="9.140625" style="123"/>
    <col min="2302" max="2302" width="13.28515625" style="123" customWidth="1"/>
    <col min="2303" max="2303" width="3.7109375" style="123" customWidth="1"/>
    <col min="2304" max="2304" width="5.28515625" style="123" customWidth="1"/>
    <col min="2305" max="2305" width="2.7109375" style="123" customWidth="1"/>
    <col min="2306" max="2306" width="51.7109375" style="123" customWidth="1"/>
    <col min="2307" max="2307" width="14.85546875" style="123" customWidth="1"/>
    <col min="2308" max="2308" width="14" style="123" customWidth="1"/>
    <col min="2309" max="2309" width="1.42578125" style="123" customWidth="1"/>
    <col min="2310" max="2310" width="9.140625" style="123"/>
    <col min="2311" max="2311" width="18" style="123" customWidth="1"/>
    <col min="2312" max="2312" width="13.5703125" style="123" customWidth="1"/>
    <col min="2313" max="2557" width="9.140625" style="123"/>
    <col min="2558" max="2558" width="13.28515625" style="123" customWidth="1"/>
    <col min="2559" max="2559" width="3.7109375" style="123" customWidth="1"/>
    <col min="2560" max="2560" width="5.28515625" style="123" customWidth="1"/>
    <col min="2561" max="2561" width="2.7109375" style="123" customWidth="1"/>
    <col min="2562" max="2562" width="51.7109375" style="123" customWidth="1"/>
    <col min="2563" max="2563" width="14.85546875" style="123" customWidth="1"/>
    <col min="2564" max="2564" width="14" style="123" customWidth="1"/>
    <col min="2565" max="2565" width="1.42578125" style="123" customWidth="1"/>
    <col min="2566" max="2566" width="9.140625" style="123"/>
    <col min="2567" max="2567" width="18" style="123" customWidth="1"/>
    <col min="2568" max="2568" width="13.5703125" style="123" customWidth="1"/>
    <col min="2569" max="2813" width="9.140625" style="123"/>
    <col min="2814" max="2814" width="13.28515625" style="123" customWidth="1"/>
    <col min="2815" max="2815" width="3.7109375" style="123" customWidth="1"/>
    <col min="2816" max="2816" width="5.28515625" style="123" customWidth="1"/>
    <col min="2817" max="2817" width="2.7109375" style="123" customWidth="1"/>
    <col min="2818" max="2818" width="51.7109375" style="123" customWidth="1"/>
    <col min="2819" max="2819" width="14.85546875" style="123" customWidth="1"/>
    <col min="2820" max="2820" width="14" style="123" customWidth="1"/>
    <col min="2821" max="2821" width="1.42578125" style="123" customWidth="1"/>
    <col min="2822" max="2822" width="9.140625" style="123"/>
    <col min="2823" max="2823" width="18" style="123" customWidth="1"/>
    <col min="2824" max="2824" width="13.5703125" style="123" customWidth="1"/>
    <col min="2825" max="3069" width="9.140625" style="123"/>
    <col min="3070" max="3070" width="13.28515625" style="123" customWidth="1"/>
    <col min="3071" max="3071" width="3.7109375" style="123" customWidth="1"/>
    <col min="3072" max="3072" width="5.28515625" style="123" customWidth="1"/>
    <col min="3073" max="3073" width="2.7109375" style="123" customWidth="1"/>
    <col min="3074" max="3074" width="51.7109375" style="123" customWidth="1"/>
    <col min="3075" max="3075" width="14.85546875" style="123" customWidth="1"/>
    <col min="3076" max="3076" width="14" style="123" customWidth="1"/>
    <col min="3077" max="3077" width="1.42578125" style="123" customWidth="1"/>
    <col min="3078" max="3078" width="9.140625" style="123"/>
    <col min="3079" max="3079" width="18" style="123" customWidth="1"/>
    <col min="3080" max="3080" width="13.5703125" style="123" customWidth="1"/>
    <col min="3081" max="3325" width="9.140625" style="123"/>
    <col min="3326" max="3326" width="13.28515625" style="123" customWidth="1"/>
    <col min="3327" max="3327" width="3.7109375" style="123" customWidth="1"/>
    <col min="3328" max="3328" width="5.28515625" style="123" customWidth="1"/>
    <col min="3329" max="3329" width="2.7109375" style="123" customWidth="1"/>
    <col min="3330" max="3330" width="51.7109375" style="123" customWidth="1"/>
    <col min="3331" max="3331" width="14.85546875" style="123" customWidth="1"/>
    <col min="3332" max="3332" width="14" style="123" customWidth="1"/>
    <col min="3333" max="3333" width="1.42578125" style="123" customWidth="1"/>
    <col min="3334" max="3334" width="9.140625" style="123"/>
    <col min="3335" max="3335" width="18" style="123" customWidth="1"/>
    <col min="3336" max="3336" width="13.5703125" style="123" customWidth="1"/>
    <col min="3337" max="3581" width="9.140625" style="123"/>
    <col min="3582" max="3582" width="13.28515625" style="123" customWidth="1"/>
    <col min="3583" max="3583" width="3.7109375" style="123" customWidth="1"/>
    <col min="3584" max="3584" width="5.28515625" style="123" customWidth="1"/>
    <col min="3585" max="3585" width="2.7109375" style="123" customWidth="1"/>
    <col min="3586" max="3586" width="51.7109375" style="123" customWidth="1"/>
    <col min="3587" max="3587" width="14.85546875" style="123" customWidth="1"/>
    <col min="3588" max="3588" width="14" style="123" customWidth="1"/>
    <col min="3589" max="3589" width="1.42578125" style="123" customWidth="1"/>
    <col min="3590" max="3590" width="9.140625" style="123"/>
    <col min="3591" max="3591" width="18" style="123" customWidth="1"/>
    <col min="3592" max="3592" width="13.5703125" style="123" customWidth="1"/>
    <col min="3593" max="3837" width="9.140625" style="123"/>
    <col min="3838" max="3838" width="13.28515625" style="123" customWidth="1"/>
    <col min="3839" max="3839" width="3.7109375" style="123" customWidth="1"/>
    <col min="3840" max="3840" width="5.28515625" style="123" customWidth="1"/>
    <col min="3841" max="3841" width="2.7109375" style="123" customWidth="1"/>
    <col min="3842" max="3842" width="51.7109375" style="123" customWidth="1"/>
    <col min="3843" max="3843" width="14.85546875" style="123" customWidth="1"/>
    <col min="3844" max="3844" width="14" style="123" customWidth="1"/>
    <col min="3845" max="3845" width="1.42578125" style="123" customWidth="1"/>
    <col min="3846" max="3846" width="9.140625" style="123"/>
    <col min="3847" max="3847" width="18" style="123" customWidth="1"/>
    <col min="3848" max="3848" width="13.5703125" style="123" customWidth="1"/>
    <col min="3849" max="4093" width="9.140625" style="123"/>
    <col min="4094" max="4094" width="13.28515625" style="123" customWidth="1"/>
    <col min="4095" max="4095" width="3.7109375" style="123" customWidth="1"/>
    <col min="4096" max="4096" width="5.28515625" style="123" customWidth="1"/>
    <col min="4097" max="4097" width="2.7109375" style="123" customWidth="1"/>
    <col min="4098" max="4098" width="51.7109375" style="123" customWidth="1"/>
    <col min="4099" max="4099" width="14.85546875" style="123" customWidth="1"/>
    <col min="4100" max="4100" width="14" style="123" customWidth="1"/>
    <col min="4101" max="4101" width="1.42578125" style="123" customWidth="1"/>
    <col min="4102" max="4102" width="9.140625" style="123"/>
    <col min="4103" max="4103" width="18" style="123" customWidth="1"/>
    <col min="4104" max="4104" width="13.5703125" style="123" customWidth="1"/>
    <col min="4105" max="4349" width="9.140625" style="123"/>
    <col min="4350" max="4350" width="13.28515625" style="123" customWidth="1"/>
    <col min="4351" max="4351" width="3.7109375" style="123" customWidth="1"/>
    <col min="4352" max="4352" width="5.28515625" style="123" customWidth="1"/>
    <col min="4353" max="4353" width="2.7109375" style="123" customWidth="1"/>
    <col min="4354" max="4354" width="51.7109375" style="123" customWidth="1"/>
    <col min="4355" max="4355" width="14.85546875" style="123" customWidth="1"/>
    <col min="4356" max="4356" width="14" style="123" customWidth="1"/>
    <col min="4357" max="4357" width="1.42578125" style="123" customWidth="1"/>
    <col min="4358" max="4358" width="9.140625" style="123"/>
    <col min="4359" max="4359" width="18" style="123" customWidth="1"/>
    <col min="4360" max="4360" width="13.5703125" style="123" customWidth="1"/>
    <col min="4361" max="4605" width="9.140625" style="123"/>
    <col min="4606" max="4606" width="13.28515625" style="123" customWidth="1"/>
    <col min="4607" max="4607" width="3.7109375" style="123" customWidth="1"/>
    <col min="4608" max="4608" width="5.28515625" style="123" customWidth="1"/>
    <col min="4609" max="4609" width="2.7109375" style="123" customWidth="1"/>
    <col min="4610" max="4610" width="51.7109375" style="123" customWidth="1"/>
    <col min="4611" max="4611" width="14.85546875" style="123" customWidth="1"/>
    <col min="4612" max="4612" width="14" style="123" customWidth="1"/>
    <col min="4613" max="4613" width="1.42578125" style="123" customWidth="1"/>
    <col min="4614" max="4614" width="9.140625" style="123"/>
    <col min="4615" max="4615" width="18" style="123" customWidth="1"/>
    <col min="4616" max="4616" width="13.5703125" style="123" customWidth="1"/>
    <col min="4617" max="4861" width="9.140625" style="123"/>
    <col min="4862" max="4862" width="13.28515625" style="123" customWidth="1"/>
    <col min="4863" max="4863" width="3.7109375" style="123" customWidth="1"/>
    <col min="4864" max="4864" width="5.28515625" style="123" customWidth="1"/>
    <col min="4865" max="4865" width="2.7109375" style="123" customWidth="1"/>
    <col min="4866" max="4866" width="51.7109375" style="123" customWidth="1"/>
    <col min="4867" max="4867" width="14.85546875" style="123" customWidth="1"/>
    <col min="4868" max="4868" width="14" style="123" customWidth="1"/>
    <col min="4869" max="4869" width="1.42578125" style="123" customWidth="1"/>
    <col min="4870" max="4870" width="9.140625" style="123"/>
    <col min="4871" max="4871" width="18" style="123" customWidth="1"/>
    <col min="4872" max="4872" width="13.5703125" style="123" customWidth="1"/>
    <col min="4873" max="5117" width="9.140625" style="123"/>
    <col min="5118" max="5118" width="13.28515625" style="123" customWidth="1"/>
    <col min="5119" max="5119" width="3.7109375" style="123" customWidth="1"/>
    <col min="5120" max="5120" width="5.28515625" style="123" customWidth="1"/>
    <col min="5121" max="5121" width="2.7109375" style="123" customWidth="1"/>
    <col min="5122" max="5122" width="51.7109375" style="123" customWidth="1"/>
    <col min="5123" max="5123" width="14.85546875" style="123" customWidth="1"/>
    <col min="5124" max="5124" width="14" style="123" customWidth="1"/>
    <col min="5125" max="5125" width="1.42578125" style="123" customWidth="1"/>
    <col min="5126" max="5126" width="9.140625" style="123"/>
    <col min="5127" max="5127" width="18" style="123" customWidth="1"/>
    <col min="5128" max="5128" width="13.5703125" style="123" customWidth="1"/>
    <col min="5129" max="5373" width="9.140625" style="123"/>
    <col min="5374" max="5374" width="13.28515625" style="123" customWidth="1"/>
    <col min="5375" max="5375" width="3.7109375" style="123" customWidth="1"/>
    <col min="5376" max="5376" width="5.28515625" style="123" customWidth="1"/>
    <col min="5377" max="5377" width="2.7109375" style="123" customWidth="1"/>
    <col min="5378" max="5378" width="51.7109375" style="123" customWidth="1"/>
    <col min="5379" max="5379" width="14.85546875" style="123" customWidth="1"/>
    <col min="5380" max="5380" width="14" style="123" customWidth="1"/>
    <col min="5381" max="5381" width="1.42578125" style="123" customWidth="1"/>
    <col min="5382" max="5382" width="9.140625" style="123"/>
    <col min="5383" max="5383" width="18" style="123" customWidth="1"/>
    <col min="5384" max="5384" width="13.5703125" style="123" customWidth="1"/>
    <col min="5385" max="5629" width="9.140625" style="123"/>
    <col min="5630" max="5630" width="13.28515625" style="123" customWidth="1"/>
    <col min="5631" max="5631" width="3.7109375" style="123" customWidth="1"/>
    <col min="5632" max="5632" width="5.28515625" style="123" customWidth="1"/>
    <col min="5633" max="5633" width="2.7109375" style="123" customWidth="1"/>
    <col min="5634" max="5634" width="51.7109375" style="123" customWidth="1"/>
    <col min="5635" max="5635" width="14.85546875" style="123" customWidth="1"/>
    <col min="5636" max="5636" width="14" style="123" customWidth="1"/>
    <col min="5637" max="5637" width="1.42578125" style="123" customWidth="1"/>
    <col min="5638" max="5638" width="9.140625" style="123"/>
    <col min="5639" max="5639" width="18" style="123" customWidth="1"/>
    <col min="5640" max="5640" width="13.5703125" style="123" customWidth="1"/>
    <col min="5641" max="5885" width="9.140625" style="123"/>
    <col min="5886" max="5886" width="13.28515625" style="123" customWidth="1"/>
    <col min="5887" max="5887" width="3.7109375" style="123" customWidth="1"/>
    <col min="5888" max="5888" width="5.28515625" style="123" customWidth="1"/>
    <col min="5889" max="5889" width="2.7109375" style="123" customWidth="1"/>
    <col min="5890" max="5890" width="51.7109375" style="123" customWidth="1"/>
    <col min="5891" max="5891" width="14.85546875" style="123" customWidth="1"/>
    <col min="5892" max="5892" width="14" style="123" customWidth="1"/>
    <col min="5893" max="5893" width="1.42578125" style="123" customWidth="1"/>
    <col min="5894" max="5894" width="9.140625" style="123"/>
    <col min="5895" max="5895" width="18" style="123" customWidth="1"/>
    <col min="5896" max="5896" width="13.5703125" style="123" customWidth="1"/>
    <col min="5897" max="6141" width="9.140625" style="123"/>
    <col min="6142" max="6142" width="13.28515625" style="123" customWidth="1"/>
    <col min="6143" max="6143" width="3.7109375" style="123" customWidth="1"/>
    <col min="6144" max="6144" width="5.28515625" style="123" customWidth="1"/>
    <col min="6145" max="6145" width="2.7109375" style="123" customWidth="1"/>
    <col min="6146" max="6146" width="51.7109375" style="123" customWidth="1"/>
    <col min="6147" max="6147" width="14.85546875" style="123" customWidth="1"/>
    <col min="6148" max="6148" width="14" style="123" customWidth="1"/>
    <col min="6149" max="6149" width="1.42578125" style="123" customWidth="1"/>
    <col min="6150" max="6150" width="9.140625" style="123"/>
    <col min="6151" max="6151" width="18" style="123" customWidth="1"/>
    <col min="6152" max="6152" width="13.5703125" style="123" customWidth="1"/>
    <col min="6153" max="6397" width="9.140625" style="123"/>
    <col min="6398" max="6398" width="13.28515625" style="123" customWidth="1"/>
    <col min="6399" max="6399" width="3.7109375" style="123" customWidth="1"/>
    <col min="6400" max="6400" width="5.28515625" style="123" customWidth="1"/>
    <col min="6401" max="6401" width="2.7109375" style="123" customWidth="1"/>
    <col min="6402" max="6402" width="51.7109375" style="123" customWidth="1"/>
    <col min="6403" max="6403" width="14.85546875" style="123" customWidth="1"/>
    <col min="6404" max="6404" width="14" style="123" customWidth="1"/>
    <col min="6405" max="6405" width="1.42578125" style="123" customWidth="1"/>
    <col min="6406" max="6406" width="9.140625" style="123"/>
    <col min="6407" max="6407" width="18" style="123" customWidth="1"/>
    <col min="6408" max="6408" width="13.5703125" style="123" customWidth="1"/>
    <col min="6409" max="6653" width="9.140625" style="123"/>
    <col min="6654" max="6654" width="13.28515625" style="123" customWidth="1"/>
    <col min="6655" max="6655" width="3.7109375" style="123" customWidth="1"/>
    <col min="6656" max="6656" width="5.28515625" style="123" customWidth="1"/>
    <col min="6657" max="6657" width="2.7109375" style="123" customWidth="1"/>
    <col min="6658" max="6658" width="51.7109375" style="123" customWidth="1"/>
    <col min="6659" max="6659" width="14.85546875" style="123" customWidth="1"/>
    <col min="6660" max="6660" width="14" style="123" customWidth="1"/>
    <col min="6661" max="6661" width="1.42578125" style="123" customWidth="1"/>
    <col min="6662" max="6662" width="9.140625" style="123"/>
    <col min="6663" max="6663" width="18" style="123" customWidth="1"/>
    <col min="6664" max="6664" width="13.5703125" style="123" customWidth="1"/>
    <col min="6665" max="6909" width="9.140625" style="123"/>
    <col min="6910" max="6910" width="13.28515625" style="123" customWidth="1"/>
    <col min="6911" max="6911" width="3.7109375" style="123" customWidth="1"/>
    <col min="6912" max="6912" width="5.28515625" style="123" customWidth="1"/>
    <col min="6913" max="6913" width="2.7109375" style="123" customWidth="1"/>
    <col min="6914" max="6914" width="51.7109375" style="123" customWidth="1"/>
    <col min="6915" max="6915" width="14.85546875" style="123" customWidth="1"/>
    <col min="6916" max="6916" width="14" style="123" customWidth="1"/>
    <col min="6917" max="6917" width="1.42578125" style="123" customWidth="1"/>
    <col min="6918" max="6918" width="9.140625" style="123"/>
    <col min="6919" max="6919" width="18" style="123" customWidth="1"/>
    <col min="6920" max="6920" width="13.5703125" style="123" customWidth="1"/>
    <col min="6921" max="7165" width="9.140625" style="123"/>
    <col min="7166" max="7166" width="13.28515625" style="123" customWidth="1"/>
    <col min="7167" max="7167" width="3.7109375" style="123" customWidth="1"/>
    <col min="7168" max="7168" width="5.28515625" style="123" customWidth="1"/>
    <col min="7169" max="7169" width="2.7109375" style="123" customWidth="1"/>
    <col min="7170" max="7170" width="51.7109375" style="123" customWidth="1"/>
    <col min="7171" max="7171" width="14.85546875" style="123" customWidth="1"/>
    <col min="7172" max="7172" width="14" style="123" customWidth="1"/>
    <col min="7173" max="7173" width="1.42578125" style="123" customWidth="1"/>
    <col min="7174" max="7174" width="9.140625" style="123"/>
    <col min="7175" max="7175" width="18" style="123" customWidth="1"/>
    <col min="7176" max="7176" width="13.5703125" style="123" customWidth="1"/>
    <col min="7177" max="7421" width="9.140625" style="123"/>
    <col min="7422" max="7422" width="13.28515625" style="123" customWidth="1"/>
    <col min="7423" max="7423" width="3.7109375" style="123" customWidth="1"/>
    <col min="7424" max="7424" width="5.28515625" style="123" customWidth="1"/>
    <col min="7425" max="7425" width="2.7109375" style="123" customWidth="1"/>
    <col min="7426" max="7426" width="51.7109375" style="123" customWidth="1"/>
    <col min="7427" max="7427" width="14.85546875" style="123" customWidth="1"/>
    <col min="7428" max="7428" width="14" style="123" customWidth="1"/>
    <col min="7429" max="7429" width="1.42578125" style="123" customWidth="1"/>
    <col min="7430" max="7430" width="9.140625" style="123"/>
    <col min="7431" max="7431" width="18" style="123" customWidth="1"/>
    <col min="7432" max="7432" width="13.5703125" style="123" customWidth="1"/>
    <col min="7433" max="7677" width="9.140625" style="123"/>
    <col min="7678" max="7678" width="13.28515625" style="123" customWidth="1"/>
    <col min="7679" max="7679" width="3.7109375" style="123" customWidth="1"/>
    <col min="7680" max="7680" width="5.28515625" style="123" customWidth="1"/>
    <col min="7681" max="7681" width="2.7109375" style="123" customWidth="1"/>
    <col min="7682" max="7682" width="51.7109375" style="123" customWidth="1"/>
    <col min="7683" max="7683" width="14.85546875" style="123" customWidth="1"/>
    <col min="7684" max="7684" width="14" style="123" customWidth="1"/>
    <col min="7685" max="7685" width="1.42578125" style="123" customWidth="1"/>
    <col min="7686" max="7686" width="9.140625" style="123"/>
    <col min="7687" max="7687" width="18" style="123" customWidth="1"/>
    <col min="7688" max="7688" width="13.5703125" style="123" customWidth="1"/>
    <col min="7689" max="7933" width="9.140625" style="123"/>
    <col min="7934" max="7934" width="13.28515625" style="123" customWidth="1"/>
    <col min="7935" max="7935" width="3.7109375" style="123" customWidth="1"/>
    <col min="7936" max="7936" width="5.28515625" style="123" customWidth="1"/>
    <col min="7937" max="7937" width="2.7109375" style="123" customWidth="1"/>
    <col min="7938" max="7938" width="51.7109375" style="123" customWidth="1"/>
    <col min="7939" max="7939" width="14.85546875" style="123" customWidth="1"/>
    <col min="7940" max="7940" width="14" style="123" customWidth="1"/>
    <col min="7941" max="7941" width="1.42578125" style="123" customWidth="1"/>
    <col min="7942" max="7942" width="9.140625" style="123"/>
    <col min="7943" max="7943" width="18" style="123" customWidth="1"/>
    <col min="7944" max="7944" width="13.5703125" style="123" customWidth="1"/>
    <col min="7945" max="8189" width="9.140625" style="123"/>
    <col min="8190" max="8190" width="13.28515625" style="123" customWidth="1"/>
    <col min="8191" max="8191" width="3.7109375" style="123" customWidth="1"/>
    <col min="8192" max="8192" width="5.28515625" style="123" customWidth="1"/>
    <col min="8193" max="8193" width="2.7109375" style="123" customWidth="1"/>
    <col min="8194" max="8194" width="51.7109375" style="123" customWidth="1"/>
    <col min="8195" max="8195" width="14.85546875" style="123" customWidth="1"/>
    <col min="8196" max="8196" width="14" style="123" customWidth="1"/>
    <col min="8197" max="8197" width="1.42578125" style="123" customWidth="1"/>
    <col min="8198" max="8198" width="9.140625" style="123"/>
    <col min="8199" max="8199" width="18" style="123" customWidth="1"/>
    <col min="8200" max="8200" width="13.5703125" style="123" customWidth="1"/>
    <col min="8201" max="8445" width="9.140625" style="123"/>
    <col min="8446" max="8446" width="13.28515625" style="123" customWidth="1"/>
    <col min="8447" max="8447" width="3.7109375" style="123" customWidth="1"/>
    <col min="8448" max="8448" width="5.28515625" style="123" customWidth="1"/>
    <col min="8449" max="8449" width="2.7109375" style="123" customWidth="1"/>
    <col min="8450" max="8450" width="51.7109375" style="123" customWidth="1"/>
    <col min="8451" max="8451" width="14.85546875" style="123" customWidth="1"/>
    <col min="8452" max="8452" width="14" style="123" customWidth="1"/>
    <col min="8453" max="8453" width="1.42578125" style="123" customWidth="1"/>
    <col min="8454" max="8454" width="9.140625" style="123"/>
    <col min="8455" max="8455" width="18" style="123" customWidth="1"/>
    <col min="8456" max="8456" width="13.5703125" style="123" customWidth="1"/>
    <col min="8457" max="8701" width="9.140625" style="123"/>
    <col min="8702" max="8702" width="13.28515625" style="123" customWidth="1"/>
    <col min="8703" max="8703" width="3.7109375" style="123" customWidth="1"/>
    <col min="8704" max="8704" width="5.28515625" style="123" customWidth="1"/>
    <col min="8705" max="8705" width="2.7109375" style="123" customWidth="1"/>
    <col min="8706" max="8706" width="51.7109375" style="123" customWidth="1"/>
    <col min="8707" max="8707" width="14.85546875" style="123" customWidth="1"/>
    <col min="8708" max="8708" width="14" style="123" customWidth="1"/>
    <col min="8709" max="8709" width="1.42578125" style="123" customWidth="1"/>
    <col min="8710" max="8710" width="9.140625" style="123"/>
    <col min="8711" max="8711" width="18" style="123" customWidth="1"/>
    <col min="8712" max="8712" width="13.5703125" style="123" customWidth="1"/>
    <col min="8713" max="8957" width="9.140625" style="123"/>
    <col min="8958" max="8958" width="13.28515625" style="123" customWidth="1"/>
    <col min="8959" max="8959" width="3.7109375" style="123" customWidth="1"/>
    <col min="8960" max="8960" width="5.28515625" style="123" customWidth="1"/>
    <col min="8961" max="8961" width="2.7109375" style="123" customWidth="1"/>
    <col min="8962" max="8962" width="51.7109375" style="123" customWidth="1"/>
    <col min="8963" max="8963" width="14.85546875" style="123" customWidth="1"/>
    <col min="8964" max="8964" width="14" style="123" customWidth="1"/>
    <col min="8965" max="8965" width="1.42578125" style="123" customWidth="1"/>
    <col min="8966" max="8966" width="9.140625" style="123"/>
    <col min="8967" max="8967" width="18" style="123" customWidth="1"/>
    <col min="8968" max="8968" width="13.5703125" style="123" customWidth="1"/>
    <col min="8969" max="9213" width="9.140625" style="123"/>
    <col min="9214" max="9214" width="13.28515625" style="123" customWidth="1"/>
    <col min="9215" max="9215" width="3.7109375" style="123" customWidth="1"/>
    <col min="9216" max="9216" width="5.28515625" style="123" customWidth="1"/>
    <col min="9217" max="9217" width="2.7109375" style="123" customWidth="1"/>
    <col min="9218" max="9218" width="51.7109375" style="123" customWidth="1"/>
    <col min="9219" max="9219" width="14.85546875" style="123" customWidth="1"/>
    <col min="9220" max="9220" width="14" style="123" customWidth="1"/>
    <col min="9221" max="9221" width="1.42578125" style="123" customWidth="1"/>
    <col min="9222" max="9222" width="9.140625" style="123"/>
    <col min="9223" max="9223" width="18" style="123" customWidth="1"/>
    <col min="9224" max="9224" width="13.5703125" style="123" customWidth="1"/>
    <col min="9225" max="9469" width="9.140625" style="123"/>
    <col min="9470" max="9470" width="13.28515625" style="123" customWidth="1"/>
    <col min="9471" max="9471" width="3.7109375" style="123" customWidth="1"/>
    <col min="9472" max="9472" width="5.28515625" style="123" customWidth="1"/>
    <col min="9473" max="9473" width="2.7109375" style="123" customWidth="1"/>
    <col min="9474" max="9474" width="51.7109375" style="123" customWidth="1"/>
    <col min="9475" max="9475" width="14.85546875" style="123" customWidth="1"/>
    <col min="9476" max="9476" width="14" style="123" customWidth="1"/>
    <col min="9477" max="9477" width="1.42578125" style="123" customWidth="1"/>
    <col min="9478" max="9478" width="9.140625" style="123"/>
    <col min="9479" max="9479" width="18" style="123" customWidth="1"/>
    <col min="9480" max="9480" width="13.5703125" style="123" customWidth="1"/>
    <col min="9481" max="9725" width="9.140625" style="123"/>
    <col min="9726" max="9726" width="13.28515625" style="123" customWidth="1"/>
    <col min="9727" max="9727" width="3.7109375" style="123" customWidth="1"/>
    <col min="9728" max="9728" width="5.28515625" style="123" customWidth="1"/>
    <col min="9729" max="9729" width="2.7109375" style="123" customWidth="1"/>
    <col min="9730" max="9730" width="51.7109375" style="123" customWidth="1"/>
    <col min="9731" max="9731" width="14.85546875" style="123" customWidth="1"/>
    <col min="9732" max="9732" width="14" style="123" customWidth="1"/>
    <col min="9733" max="9733" width="1.42578125" style="123" customWidth="1"/>
    <col min="9734" max="9734" width="9.140625" style="123"/>
    <col min="9735" max="9735" width="18" style="123" customWidth="1"/>
    <col min="9736" max="9736" width="13.5703125" style="123" customWidth="1"/>
    <col min="9737" max="9981" width="9.140625" style="123"/>
    <col min="9982" max="9982" width="13.28515625" style="123" customWidth="1"/>
    <col min="9983" max="9983" width="3.7109375" style="123" customWidth="1"/>
    <col min="9984" max="9984" width="5.28515625" style="123" customWidth="1"/>
    <col min="9985" max="9985" width="2.7109375" style="123" customWidth="1"/>
    <col min="9986" max="9986" width="51.7109375" style="123" customWidth="1"/>
    <col min="9987" max="9987" width="14.85546875" style="123" customWidth="1"/>
    <col min="9988" max="9988" width="14" style="123" customWidth="1"/>
    <col min="9989" max="9989" width="1.42578125" style="123" customWidth="1"/>
    <col min="9990" max="9990" width="9.140625" style="123"/>
    <col min="9991" max="9991" width="18" style="123" customWidth="1"/>
    <col min="9992" max="9992" width="13.5703125" style="123" customWidth="1"/>
    <col min="9993" max="10237" width="9.140625" style="123"/>
    <col min="10238" max="10238" width="13.28515625" style="123" customWidth="1"/>
    <col min="10239" max="10239" width="3.7109375" style="123" customWidth="1"/>
    <col min="10240" max="10240" width="5.28515625" style="123" customWidth="1"/>
    <col min="10241" max="10241" width="2.7109375" style="123" customWidth="1"/>
    <col min="10242" max="10242" width="51.7109375" style="123" customWidth="1"/>
    <col min="10243" max="10243" width="14.85546875" style="123" customWidth="1"/>
    <col min="10244" max="10244" width="14" style="123" customWidth="1"/>
    <col min="10245" max="10245" width="1.42578125" style="123" customWidth="1"/>
    <col min="10246" max="10246" width="9.140625" style="123"/>
    <col min="10247" max="10247" width="18" style="123" customWidth="1"/>
    <col min="10248" max="10248" width="13.5703125" style="123" customWidth="1"/>
    <col min="10249" max="10493" width="9.140625" style="123"/>
    <col min="10494" max="10494" width="13.28515625" style="123" customWidth="1"/>
    <col min="10495" max="10495" width="3.7109375" style="123" customWidth="1"/>
    <col min="10496" max="10496" width="5.28515625" style="123" customWidth="1"/>
    <col min="10497" max="10497" width="2.7109375" style="123" customWidth="1"/>
    <col min="10498" max="10498" width="51.7109375" style="123" customWidth="1"/>
    <col min="10499" max="10499" width="14.85546875" style="123" customWidth="1"/>
    <col min="10500" max="10500" width="14" style="123" customWidth="1"/>
    <col min="10501" max="10501" width="1.42578125" style="123" customWidth="1"/>
    <col min="10502" max="10502" width="9.140625" style="123"/>
    <col min="10503" max="10503" width="18" style="123" customWidth="1"/>
    <col min="10504" max="10504" width="13.5703125" style="123" customWidth="1"/>
    <col min="10505" max="10749" width="9.140625" style="123"/>
    <col min="10750" max="10750" width="13.28515625" style="123" customWidth="1"/>
    <col min="10751" max="10751" width="3.7109375" style="123" customWidth="1"/>
    <col min="10752" max="10752" width="5.28515625" style="123" customWidth="1"/>
    <col min="10753" max="10753" width="2.7109375" style="123" customWidth="1"/>
    <col min="10754" max="10754" width="51.7109375" style="123" customWidth="1"/>
    <col min="10755" max="10755" width="14.85546875" style="123" customWidth="1"/>
    <col min="10756" max="10756" width="14" style="123" customWidth="1"/>
    <col min="10757" max="10757" width="1.42578125" style="123" customWidth="1"/>
    <col min="10758" max="10758" width="9.140625" style="123"/>
    <col min="10759" max="10759" width="18" style="123" customWidth="1"/>
    <col min="10760" max="10760" width="13.5703125" style="123" customWidth="1"/>
    <col min="10761" max="11005" width="9.140625" style="123"/>
    <col min="11006" max="11006" width="13.28515625" style="123" customWidth="1"/>
    <col min="11007" max="11007" width="3.7109375" style="123" customWidth="1"/>
    <col min="11008" max="11008" width="5.28515625" style="123" customWidth="1"/>
    <col min="11009" max="11009" width="2.7109375" style="123" customWidth="1"/>
    <col min="11010" max="11010" width="51.7109375" style="123" customWidth="1"/>
    <col min="11011" max="11011" width="14.85546875" style="123" customWidth="1"/>
    <col min="11012" max="11012" width="14" style="123" customWidth="1"/>
    <col min="11013" max="11013" width="1.42578125" style="123" customWidth="1"/>
    <col min="11014" max="11014" width="9.140625" style="123"/>
    <col min="11015" max="11015" width="18" style="123" customWidth="1"/>
    <col min="11016" max="11016" width="13.5703125" style="123" customWidth="1"/>
    <col min="11017" max="11261" width="9.140625" style="123"/>
    <col min="11262" max="11262" width="13.28515625" style="123" customWidth="1"/>
    <col min="11263" max="11263" width="3.7109375" style="123" customWidth="1"/>
    <col min="11264" max="11264" width="5.28515625" style="123" customWidth="1"/>
    <col min="11265" max="11265" width="2.7109375" style="123" customWidth="1"/>
    <col min="11266" max="11266" width="51.7109375" style="123" customWidth="1"/>
    <col min="11267" max="11267" width="14.85546875" style="123" customWidth="1"/>
    <col min="11268" max="11268" width="14" style="123" customWidth="1"/>
    <col min="11269" max="11269" width="1.42578125" style="123" customWidth="1"/>
    <col min="11270" max="11270" width="9.140625" style="123"/>
    <col min="11271" max="11271" width="18" style="123" customWidth="1"/>
    <col min="11272" max="11272" width="13.5703125" style="123" customWidth="1"/>
    <col min="11273" max="11517" width="9.140625" style="123"/>
    <col min="11518" max="11518" width="13.28515625" style="123" customWidth="1"/>
    <col min="11519" max="11519" width="3.7109375" style="123" customWidth="1"/>
    <col min="11520" max="11520" width="5.28515625" style="123" customWidth="1"/>
    <col min="11521" max="11521" width="2.7109375" style="123" customWidth="1"/>
    <col min="11522" max="11522" width="51.7109375" style="123" customWidth="1"/>
    <col min="11523" max="11523" width="14.85546875" style="123" customWidth="1"/>
    <col min="11524" max="11524" width="14" style="123" customWidth="1"/>
    <col min="11525" max="11525" width="1.42578125" style="123" customWidth="1"/>
    <col min="11526" max="11526" width="9.140625" style="123"/>
    <col min="11527" max="11527" width="18" style="123" customWidth="1"/>
    <col min="11528" max="11528" width="13.5703125" style="123" customWidth="1"/>
    <col min="11529" max="11773" width="9.140625" style="123"/>
    <col min="11774" max="11774" width="13.28515625" style="123" customWidth="1"/>
    <col min="11775" max="11775" width="3.7109375" style="123" customWidth="1"/>
    <col min="11776" max="11776" width="5.28515625" style="123" customWidth="1"/>
    <col min="11777" max="11777" width="2.7109375" style="123" customWidth="1"/>
    <col min="11778" max="11778" width="51.7109375" style="123" customWidth="1"/>
    <col min="11779" max="11779" width="14.85546875" style="123" customWidth="1"/>
    <col min="11780" max="11780" width="14" style="123" customWidth="1"/>
    <col min="11781" max="11781" width="1.42578125" style="123" customWidth="1"/>
    <col min="11782" max="11782" width="9.140625" style="123"/>
    <col min="11783" max="11783" width="18" style="123" customWidth="1"/>
    <col min="11784" max="11784" width="13.5703125" style="123" customWidth="1"/>
    <col min="11785" max="12029" width="9.140625" style="123"/>
    <col min="12030" max="12030" width="13.28515625" style="123" customWidth="1"/>
    <col min="12031" max="12031" width="3.7109375" style="123" customWidth="1"/>
    <col min="12032" max="12032" width="5.28515625" style="123" customWidth="1"/>
    <col min="12033" max="12033" width="2.7109375" style="123" customWidth="1"/>
    <col min="12034" max="12034" width="51.7109375" style="123" customWidth="1"/>
    <col min="12035" max="12035" width="14.85546875" style="123" customWidth="1"/>
    <col min="12036" max="12036" width="14" style="123" customWidth="1"/>
    <col min="12037" max="12037" width="1.42578125" style="123" customWidth="1"/>
    <col min="12038" max="12038" width="9.140625" style="123"/>
    <col min="12039" max="12039" width="18" style="123" customWidth="1"/>
    <col min="12040" max="12040" width="13.5703125" style="123" customWidth="1"/>
    <col min="12041" max="12285" width="9.140625" style="123"/>
    <col min="12286" max="12286" width="13.28515625" style="123" customWidth="1"/>
    <col min="12287" max="12287" width="3.7109375" style="123" customWidth="1"/>
    <col min="12288" max="12288" width="5.28515625" style="123" customWidth="1"/>
    <col min="12289" max="12289" width="2.7109375" style="123" customWidth="1"/>
    <col min="12290" max="12290" width="51.7109375" style="123" customWidth="1"/>
    <col min="12291" max="12291" width="14.85546875" style="123" customWidth="1"/>
    <col min="12292" max="12292" width="14" style="123" customWidth="1"/>
    <col min="12293" max="12293" width="1.42578125" style="123" customWidth="1"/>
    <col min="12294" max="12294" width="9.140625" style="123"/>
    <col min="12295" max="12295" width="18" style="123" customWidth="1"/>
    <col min="12296" max="12296" width="13.5703125" style="123" customWidth="1"/>
    <col min="12297" max="12541" width="9.140625" style="123"/>
    <col min="12542" max="12542" width="13.28515625" style="123" customWidth="1"/>
    <col min="12543" max="12543" width="3.7109375" style="123" customWidth="1"/>
    <col min="12544" max="12544" width="5.28515625" style="123" customWidth="1"/>
    <col min="12545" max="12545" width="2.7109375" style="123" customWidth="1"/>
    <col min="12546" max="12546" width="51.7109375" style="123" customWidth="1"/>
    <col min="12547" max="12547" width="14.85546875" style="123" customWidth="1"/>
    <col min="12548" max="12548" width="14" style="123" customWidth="1"/>
    <col min="12549" max="12549" width="1.42578125" style="123" customWidth="1"/>
    <col min="12550" max="12550" width="9.140625" style="123"/>
    <col min="12551" max="12551" width="18" style="123" customWidth="1"/>
    <col min="12552" max="12552" width="13.5703125" style="123" customWidth="1"/>
    <col min="12553" max="12797" width="9.140625" style="123"/>
    <col min="12798" max="12798" width="13.28515625" style="123" customWidth="1"/>
    <col min="12799" max="12799" width="3.7109375" style="123" customWidth="1"/>
    <col min="12800" max="12800" width="5.28515625" style="123" customWidth="1"/>
    <col min="12801" max="12801" width="2.7109375" style="123" customWidth="1"/>
    <col min="12802" max="12802" width="51.7109375" style="123" customWidth="1"/>
    <col min="12803" max="12803" width="14.85546875" style="123" customWidth="1"/>
    <col min="12804" max="12804" width="14" style="123" customWidth="1"/>
    <col min="12805" max="12805" width="1.42578125" style="123" customWidth="1"/>
    <col min="12806" max="12806" width="9.140625" style="123"/>
    <col min="12807" max="12807" width="18" style="123" customWidth="1"/>
    <col min="12808" max="12808" width="13.5703125" style="123" customWidth="1"/>
    <col min="12809" max="13053" width="9.140625" style="123"/>
    <col min="13054" max="13054" width="13.28515625" style="123" customWidth="1"/>
    <col min="13055" max="13055" width="3.7109375" style="123" customWidth="1"/>
    <col min="13056" max="13056" width="5.28515625" style="123" customWidth="1"/>
    <col min="13057" max="13057" width="2.7109375" style="123" customWidth="1"/>
    <col min="13058" max="13058" width="51.7109375" style="123" customWidth="1"/>
    <col min="13059" max="13059" width="14.85546875" style="123" customWidth="1"/>
    <col min="13060" max="13060" width="14" style="123" customWidth="1"/>
    <col min="13061" max="13061" width="1.42578125" style="123" customWidth="1"/>
    <col min="13062" max="13062" width="9.140625" style="123"/>
    <col min="13063" max="13063" width="18" style="123" customWidth="1"/>
    <col min="13064" max="13064" width="13.5703125" style="123" customWidth="1"/>
    <col min="13065" max="13309" width="9.140625" style="123"/>
    <col min="13310" max="13310" width="13.28515625" style="123" customWidth="1"/>
    <col min="13311" max="13311" width="3.7109375" style="123" customWidth="1"/>
    <col min="13312" max="13312" width="5.28515625" style="123" customWidth="1"/>
    <col min="13313" max="13313" width="2.7109375" style="123" customWidth="1"/>
    <col min="13314" max="13314" width="51.7109375" style="123" customWidth="1"/>
    <col min="13315" max="13315" width="14.85546875" style="123" customWidth="1"/>
    <col min="13316" max="13316" width="14" style="123" customWidth="1"/>
    <col min="13317" max="13317" width="1.42578125" style="123" customWidth="1"/>
    <col min="13318" max="13318" width="9.140625" style="123"/>
    <col min="13319" max="13319" width="18" style="123" customWidth="1"/>
    <col min="13320" max="13320" width="13.5703125" style="123" customWidth="1"/>
    <col min="13321" max="13565" width="9.140625" style="123"/>
    <col min="13566" max="13566" width="13.28515625" style="123" customWidth="1"/>
    <col min="13567" max="13567" width="3.7109375" style="123" customWidth="1"/>
    <col min="13568" max="13568" width="5.28515625" style="123" customWidth="1"/>
    <col min="13569" max="13569" width="2.7109375" style="123" customWidth="1"/>
    <col min="13570" max="13570" width="51.7109375" style="123" customWidth="1"/>
    <col min="13571" max="13571" width="14.85546875" style="123" customWidth="1"/>
    <col min="13572" max="13572" width="14" style="123" customWidth="1"/>
    <col min="13573" max="13573" width="1.42578125" style="123" customWidth="1"/>
    <col min="13574" max="13574" width="9.140625" style="123"/>
    <col min="13575" max="13575" width="18" style="123" customWidth="1"/>
    <col min="13576" max="13576" width="13.5703125" style="123" customWidth="1"/>
    <col min="13577" max="13821" width="9.140625" style="123"/>
    <col min="13822" max="13822" width="13.28515625" style="123" customWidth="1"/>
    <col min="13823" max="13823" width="3.7109375" style="123" customWidth="1"/>
    <col min="13824" max="13824" width="5.28515625" style="123" customWidth="1"/>
    <col min="13825" max="13825" width="2.7109375" style="123" customWidth="1"/>
    <col min="13826" max="13826" width="51.7109375" style="123" customWidth="1"/>
    <col min="13827" max="13827" width="14.85546875" style="123" customWidth="1"/>
    <col min="13828" max="13828" width="14" style="123" customWidth="1"/>
    <col min="13829" max="13829" width="1.42578125" style="123" customWidth="1"/>
    <col min="13830" max="13830" width="9.140625" style="123"/>
    <col min="13831" max="13831" width="18" style="123" customWidth="1"/>
    <col min="13832" max="13832" width="13.5703125" style="123" customWidth="1"/>
    <col min="13833" max="14077" width="9.140625" style="123"/>
    <col min="14078" max="14078" width="13.28515625" style="123" customWidth="1"/>
    <col min="14079" max="14079" width="3.7109375" style="123" customWidth="1"/>
    <col min="14080" max="14080" width="5.28515625" style="123" customWidth="1"/>
    <col min="14081" max="14081" width="2.7109375" style="123" customWidth="1"/>
    <col min="14082" max="14082" width="51.7109375" style="123" customWidth="1"/>
    <col min="14083" max="14083" width="14.85546875" style="123" customWidth="1"/>
    <col min="14084" max="14084" width="14" style="123" customWidth="1"/>
    <col min="14085" max="14085" width="1.42578125" style="123" customWidth="1"/>
    <col min="14086" max="14086" width="9.140625" style="123"/>
    <col min="14087" max="14087" width="18" style="123" customWidth="1"/>
    <col min="14088" max="14088" width="13.5703125" style="123" customWidth="1"/>
    <col min="14089" max="14333" width="9.140625" style="123"/>
    <col min="14334" max="14334" width="13.28515625" style="123" customWidth="1"/>
    <col min="14335" max="14335" width="3.7109375" style="123" customWidth="1"/>
    <col min="14336" max="14336" width="5.28515625" style="123" customWidth="1"/>
    <col min="14337" max="14337" width="2.7109375" style="123" customWidth="1"/>
    <col min="14338" max="14338" width="51.7109375" style="123" customWidth="1"/>
    <col min="14339" max="14339" width="14.85546875" style="123" customWidth="1"/>
    <col min="14340" max="14340" width="14" style="123" customWidth="1"/>
    <col min="14341" max="14341" width="1.42578125" style="123" customWidth="1"/>
    <col min="14342" max="14342" width="9.140625" style="123"/>
    <col min="14343" max="14343" width="18" style="123" customWidth="1"/>
    <col min="14344" max="14344" width="13.5703125" style="123" customWidth="1"/>
    <col min="14345" max="14589" width="9.140625" style="123"/>
    <col min="14590" max="14590" width="13.28515625" style="123" customWidth="1"/>
    <col min="14591" max="14591" width="3.7109375" style="123" customWidth="1"/>
    <col min="14592" max="14592" width="5.28515625" style="123" customWidth="1"/>
    <col min="14593" max="14593" width="2.7109375" style="123" customWidth="1"/>
    <col min="14594" max="14594" width="51.7109375" style="123" customWidth="1"/>
    <col min="14595" max="14595" width="14.85546875" style="123" customWidth="1"/>
    <col min="14596" max="14596" width="14" style="123" customWidth="1"/>
    <col min="14597" max="14597" width="1.42578125" style="123" customWidth="1"/>
    <col min="14598" max="14598" width="9.140625" style="123"/>
    <col min="14599" max="14599" width="18" style="123" customWidth="1"/>
    <col min="14600" max="14600" width="13.5703125" style="123" customWidth="1"/>
    <col min="14601" max="14845" width="9.140625" style="123"/>
    <col min="14846" max="14846" width="13.28515625" style="123" customWidth="1"/>
    <col min="14847" max="14847" width="3.7109375" style="123" customWidth="1"/>
    <col min="14848" max="14848" width="5.28515625" style="123" customWidth="1"/>
    <col min="14849" max="14849" width="2.7109375" style="123" customWidth="1"/>
    <col min="14850" max="14850" width="51.7109375" style="123" customWidth="1"/>
    <col min="14851" max="14851" width="14.85546875" style="123" customWidth="1"/>
    <col min="14852" max="14852" width="14" style="123" customWidth="1"/>
    <col min="14853" max="14853" width="1.42578125" style="123" customWidth="1"/>
    <col min="14854" max="14854" width="9.140625" style="123"/>
    <col min="14855" max="14855" width="18" style="123" customWidth="1"/>
    <col min="14856" max="14856" width="13.5703125" style="123" customWidth="1"/>
    <col min="14857" max="15101" width="9.140625" style="123"/>
    <col min="15102" max="15102" width="13.28515625" style="123" customWidth="1"/>
    <col min="15103" max="15103" width="3.7109375" style="123" customWidth="1"/>
    <col min="15104" max="15104" width="5.28515625" style="123" customWidth="1"/>
    <col min="15105" max="15105" width="2.7109375" style="123" customWidth="1"/>
    <col min="15106" max="15106" width="51.7109375" style="123" customWidth="1"/>
    <col min="15107" max="15107" width="14.85546875" style="123" customWidth="1"/>
    <col min="15108" max="15108" width="14" style="123" customWidth="1"/>
    <col min="15109" max="15109" width="1.42578125" style="123" customWidth="1"/>
    <col min="15110" max="15110" width="9.140625" style="123"/>
    <col min="15111" max="15111" width="18" style="123" customWidth="1"/>
    <col min="15112" max="15112" width="13.5703125" style="123" customWidth="1"/>
    <col min="15113" max="15357" width="9.140625" style="123"/>
    <col min="15358" max="15358" width="13.28515625" style="123" customWidth="1"/>
    <col min="15359" max="15359" width="3.7109375" style="123" customWidth="1"/>
    <col min="15360" max="15360" width="5.28515625" style="123" customWidth="1"/>
    <col min="15361" max="15361" width="2.7109375" style="123" customWidth="1"/>
    <col min="15362" max="15362" width="51.7109375" style="123" customWidth="1"/>
    <col min="15363" max="15363" width="14.85546875" style="123" customWidth="1"/>
    <col min="15364" max="15364" width="14" style="123" customWidth="1"/>
    <col min="15365" max="15365" width="1.42578125" style="123" customWidth="1"/>
    <col min="15366" max="15366" width="9.140625" style="123"/>
    <col min="15367" max="15367" width="18" style="123" customWidth="1"/>
    <col min="15368" max="15368" width="13.5703125" style="123" customWidth="1"/>
    <col min="15369" max="15613" width="9.140625" style="123"/>
    <col min="15614" max="15614" width="13.28515625" style="123" customWidth="1"/>
    <col min="15615" max="15615" width="3.7109375" style="123" customWidth="1"/>
    <col min="15616" max="15616" width="5.28515625" style="123" customWidth="1"/>
    <col min="15617" max="15617" width="2.7109375" style="123" customWidth="1"/>
    <col min="15618" max="15618" width="51.7109375" style="123" customWidth="1"/>
    <col min="15619" max="15619" width="14.85546875" style="123" customWidth="1"/>
    <col min="15620" max="15620" width="14" style="123" customWidth="1"/>
    <col min="15621" max="15621" width="1.42578125" style="123" customWidth="1"/>
    <col min="15622" max="15622" width="9.140625" style="123"/>
    <col min="15623" max="15623" width="18" style="123" customWidth="1"/>
    <col min="15624" max="15624" width="13.5703125" style="123" customWidth="1"/>
    <col min="15625" max="15869" width="9.140625" style="123"/>
    <col min="15870" max="15870" width="13.28515625" style="123" customWidth="1"/>
    <col min="15871" max="15871" width="3.7109375" style="123" customWidth="1"/>
    <col min="15872" max="15872" width="5.28515625" style="123" customWidth="1"/>
    <col min="15873" max="15873" width="2.7109375" style="123" customWidth="1"/>
    <col min="15874" max="15874" width="51.7109375" style="123" customWidth="1"/>
    <col min="15875" max="15875" width="14.85546875" style="123" customWidth="1"/>
    <col min="15876" max="15876" width="14" style="123" customWidth="1"/>
    <col min="15877" max="15877" width="1.42578125" style="123" customWidth="1"/>
    <col min="15878" max="15878" width="9.140625" style="123"/>
    <col min="15879" max="15879" width="18" style="123" customWidth="1"/>
    <col min="15880" max="15880" width="13.5703125" style="123" customWidth="1"/>
    <col min="15881" max="16125" width="9.140625" style="123"/>
    <col min="16126" max="16126" width="13.28515625" style="123" customWidth="1"/>
    <col min="16127" max="16127" width="3.7109375" style="123" customWidth="1"/>
    <col min="16128" max="16128" width="5.28515625" style="123" customWidth="1"/>
    <col min="16129" max="16129" width="2.7109375" style="123" customWidth="1"/>
    <col min="16130" max="16130" width="51.7109375" style="123" customWidth="1"/>
    <col min="16131" max="16131" width="14.85546875" style="123" customWidth="1"/>
    <col min="16132" max="16132" width="14" style="123" customWidth="1"/>
    <col min="16133" max="16133" width="1.42578125" style="123" customWidth="1"/>
    <col min="16134" max="16134" width="9.140625" style="123"/>
    <col min="16135" max="16135" width="18" style="123" customWidth="1"/>
    <col min="16136" max="16136" width="13.5703125" style="123" customWidth="1"/>
    <col min="16137" max="16384" width="9.140625" style="123"/>
  </cols>
  <sheetData>
    <row r="2" spans="2:13" s="155" customFormat="1" ht="18">
      <c r="B2" s="10" t="s">
        <v>12</v>
      </c>
      <c r="C2" s="156"/>
      <c r="D2" s="156"/>
      <c r="E2" s="157"/>
      <c r="G2" s="158" t="s">
        <v>322</v>
      </c>
    </row>
    <row r="3" spans="2:13" s="155" customFormat="1" ht="18">
      <c r="B3" s="17" t="s">
        <v>13</v>
      </c>
      <c r="C3" s="156"/>
      <c r="D3" s="156"/>
      <c r="E3" s="157"/>
      <c r="F3" s="158"/>
      <c r="G3" s="182"/>
    </row>
    <row r="4" spans="2:13" s="155" customFormat="1" ht="29.25" customHeight="1">
      <c r="B4" s="410" t="s">
        <v>394</v>
      </c>
      <c r="C4" s="410"/>
      <c r="D4" s="410"/>
      <c r="E4" s="410"/>
      <c r="F4" s="410"/>
      <c r="G4" s="410"/>
    </row>
    <row r="5" spans="2:13" s="155" customFormat="1" ht="18.75" customHeight="1">
      <c r="B5" s="411" t="s">
        <v>342</v>
      </c>
      <c r="C5" s="411"/>
      <c r="D5" s="411"/>
      <c r="E5" s="411"/>
      <c r="F5" s="411"/>
      <c r="G5" s="411"/>
    </row>
    <row r="6" spans="2:13" ht="7.5" customHeight="1"/>
    <row r="7" spans="2:13" s="155" customFormat="1" ht="15.95" customHeight="1">
      <c r="B7" s="412" t="s">
        <v>0</v>
      </c>
      <c r="C7" s="414" t="s">
        <v>343</v>
      </c>
      <c r="D7" s="415"/>
      <c r="E7" s="416"/>
      <c r="F7" s="183" t="s">
        <v>325</v>
      </c>
      <c r="G7" s="183" t="s">
        <v>325</v>
      </c>
    </row>
    <row r="8" spans="2:13" s="155" customFormat="1" ht="15.95" customHeight="1">
      <c r="B8" s="413"/>
      <c r="C8" s="399"/>
      <c r="D8" s="400"/>
      <c r="E8" s="401"/>
      <c r="F8" s="184" t="s">
        <v>326</v>
      </c>
      <c r="G8" s="185" t="s">
        <v>327</v>
      </c>
    </row>
    <row r="9" spans="2:13" s="155" customFormat="1" ht="24.95" customHeight="1">
      <c r="B9" s="164">
        <v>1</v>
      </c>
      <c r="C9" s="402" t="s">
        <v>344</v>
      </c>
      <c r="D9" s="403"/>
      <c r="E9" s="404"/>
      <c r="F9" s="328">
        <v>203998798</v>
      </c>
      <c r="G9" s="328">
        <v>157603296</v>
      </c>
      <c r="K9" s="196"/>
      <c r="L9" s="196"/>
      <c r="M9" s="196"/>
    </row>
    <row r="10" spans="2:13" s="155" customFormat="1" ht="24.95" customHeight="1">
      <c r="B10" s="164">
        <v>2</v>
      </c>
      <c r="C10" s="402" t="s">
        <v>345</v>
      </c>
      <c r="D10" s="403"/>
      <c r="E10" s="404"/>
      <c r="F10" s="328">
        <v>1986552</v>
      </c>
      <c r="G10" s="328">
        <v>1004441</v>
      </c>
      <c r="K10" s="327"/>
    </row>
    <row r="11" spans="2:13" s="155" customFormat="1" ht="24.95" customHeight="1">
      <c r="B11" s="187">
        <v>3</v>
      </c>
      <c r="C11" s="402" t="s">
        <v>346</v>
      </c>
      <c r="D11" s="403"/>
      <c r="E11" s="404"/>
      <c r="F11" s="328"/>
      <c r="G11" s="328"/>
      <c r="K11" s="196"/>
    </row>
    <row r="12" spans="2:13" s="155" customFormat="1" ht="24.95" customHeight="1">
      <c r="B12" s="187">
        <v>4</v>
      </c>
      <c r="C12" s="402" t="s">
        <v>347</v>
      </c>
      <c r="D12" s="403"/>
      <c r="E12" s="404"/>
      <c r="F12" s="205">
        <v>16147206</v>
      </c>
      <c r="G12" s="205">
        <v>13033332</v>
      </c>
    </row>
    <row r="13" spans="2:13" s="155" customFormat="1" ht="24.95" customHeight="1">
      <c r="B13" s="187">
        <v>5</v>
      </c>
      <c r="C13" s="402" t="s">
        <v>348</v>
      </c>
      <c r="D13" s="403"/>
      <c r="E13" s="404"/>
      <c r="F13" s="205">
        <f>F14+F15</f>
        <v>12623588</v>
      </c>
      <c r="G13" s="205">
        <f>G15+G14</f>
        <v>9952612</v>
      </c>
    </row>
    <row r="14" spans="2:13" s="155" customFormat="1" ht="24.95" customHeight="1">
      <c r="B14" s="187"/>
      <c r="C14" s="188"/>
      <c r="D14" s="408" t="s">
        <v>349</v>
      </c>
      <c r="E14" s="409"/>
      <c r="F14" s="205">
        <v>11104899</v>
      </c>
      <c r="G14" s="205">
        <v>8785957</v>
      </c>
    </row>
    <row r="15" spans="2:13" s="155" customFormat="1" ht="24.95" customHeight="1">
      <c r="B15" s="187"/>
      <c r="C15" s="188"/>
      <c r="D15" s="408" t="s">
        <v>350</v>
      </c>
      <c r="E15" s="409"/>
      <c r="F15" s="205">
        <v>1518689</v>
      </c>
      <c r="G15" s="205">
        <v>1166655</v>
      </c>
    </row>
    <row r="16" spans="2:13" s="155" customFormat="1" ht="24.95" customHeight="1">
      <c r="B16" s="164">
        <v>6</v>
      </c>
      <c r="C16" s="402" t="s">
        <v>351</v>
      </c>
      <c r="D16" s="403"/>
      <c r="E16" s="404"/>
      <c r="F16" s="205">
        <v>82090681</v>
      </c>
      <c r="G16" s="205">
        <v>59597871</v>
      </c>
    </row>
    <row r="17" spans="2:7" s="155" customFormat="1" ht="24.95" customHeight="1">
      <c r="B17" s="164">
        <v>7</v>
      </c>
      <c r="C17" s="402" t="s">
        <v>352</v>
      </c>
      <c r="D17" s="403"/>
      <c r="E17" s="404"/>
      <c r="F17" s="205">
        <v>72843036</v>
      </c>
      <c r="G17" s="205">
        <v>60845523</v>
      </c>
    </row>
    <row r="18" spans="2:7" s="155" customFormat="1" ht="39.950000000000003" customHeight="1">
      <c r="B18" s="164">
        <v>8</v>
      </c>
      <c r="C18" s="376" t="s">
        <v>353</v>
      </c>
      <c r="D18" s="377"/>
      <c r="E18" s="378"/>
      <c r="F18" s="205">
        <f>F12+F13+F16+F17</f>
        <v>183704511</v>
      </c>
      <c r="G18" s="205">
        <f>G12+G13+G16+G17</f>
        <v>143429338</v>
      </c>
    </row>
    <row r="19" spans="2:7" s="155" customFormat="1" ht="39.950000000000003" customHeight="1">
      <c r="B19" s="164">
        <v>9</v>
      </c>
      <c r="C19" s="405" t="s">
        <v>354</v>
      </c>
      <c r="D19" s="406"/>
      <c r="E19" s="407"/>
      <c r="F19" s="205">
        <f>F9+F10-F18</f>
        <v>22280839</v>
      </c>
      <c r="G19" s="205">
        <f>G9+G10-G18</f>
        <v>15178399</v>
      </c>
    </row>
    <row r="20" spans="2:7" s="155" customFormat="1" ht="24.95" customHeight="1">
      <c r="B20" s="164">
        <v>10</v>
      </c>
      <c r="C20" s="402" t="s">
        <v>355</v>
      </c>
      <c r="D20" s="403"/>
      <c r="E20" s="404"/>
      <c r="F20" s="205"/>
      <c r="G20" s="205"/>
    </row>
    <row r="21" spans="2:7" s="155" customFormat="1" ht="24.95" customHeight="1">
      <c r="B21" s="164">
        <v>11</v>
      </c>
      <c r="C21" s="402" t="s">
        <v>356</v>
      </c>
      <c r="D21" s="403"/>
      <c r="E21" s="404"/>
      <c r="F21" s="205"/>
      <c r="G21" s="205"/>
    </row>
    <row r="22" spans="2:7" s="155" customFormat="1" ht="24.95" customHeight="1">
      <c r="B22" s="164">
        <v>12</v>
      </c>
      <c r="C22" s="402" t="s">
        <v>357</v>
      </c>
      <c r="D22" s="403"/>
      <c r="E22" s="404"/>
      <c r="F22" s="205"/>
      <c r="G22" s="205"/>
    </row>
    <row r="23" spans="2:7" s="155" customFormat="1" ht="24.95" customHeight="1">
      <c r="B23" s="164"/>
      <c r="C23" s="189">
        <v>121</v>
      </c>
      <c r="D23" s="408" t="s">
        <v>358</v>
      </c>
      <c r="E23" s="409"/>
      <c r="F23" s="205"/>
      <c r="G23" s="205"/>
    </row>
    <row r="24" spans="2:7" s="155" customFormat="1" ht="24.95" customHeight="1">
      <c r="B24" s="164"/>
      <c r="C24" s="188">
        <v>122</v>
      </c>
      <c r="D24" s="408" t="s">
        <v>359</v>
      </c>
      <c r="E24" s="409"/>
      <c r="F24" s="205">
        <v>-27833229</v>
      </c>
      <c r="G24" s="205">
        <v>-20546462</v>
      </c>
    </row>
    <row r="25" spans="2:7" s="155" customFormat="1" ht="24.95" customHeight="1">
      <c r="B25" s="164"/>
      <c r="C25" s="188">
        <v>123</v>
      </c>
      <c r="D25" s="408" t="s">
        <v>360</v>
      </c>
      <c r="E25" s="409"/>
      <c r="F25" s="205">
        <v>-595589</v>
      </c>
      <c r="G25" s="205">
        <v>73960</v>
      </c>
    </row>
    <row r="26" spans="2:7" s="155" customFormat="1" ht="24.95" customHeight="1">
      <c r="B26" s="164"/>
      <c r="C26" s="188">
        <v>124</v>
      </c>
      <c r="D26" s="408" t="s">
        <v>361</v>
      </c>
      <c r="E26" s="409"/>
      <c r="F26" s="205">
        <v>8950779</v>
      </c>
      <c r="G26" s="205">
        <f>7845957+242351</f>
        <v>8088308</v>
      </c>
    </row>
    <row r="27" spans="2:7" s="155" customFormat="1" ht="39.950000000000003" customHeight="1">
      <c r="B27" s="164">
        <v>13</v>
      </c>
      <c r="C27" s="405" t="s">
        <v>362</v>
      </c>
      <c r="D27" s="406"/>
      <c r="E27" s="407"/>
      <c r="F27" s="205">
        <f>F24+F25+F26</f>
        <v>-19478039</v>
      </c>
      <c r="G27" s="205">
        <f>G24+G25+G26</f>
        <v>-12384194</v>
      </c>
    </row>
    <row r="28" spans="2:7" s="155" customFormat="1" ht="39.950000000000003" customHeight="1">
      <c r="B28" s="164">
        <v>14</v>
      </c>
      <c r="C28" s="405" t="s">
        <v>363</v>
      </c>
      <c r="D28" s="406"/>
      <c r="E28" s="407"/>
      <c r="F28" s="205">
        <f>F19+F27</f>
        <v>2802800</v>
      </c>
      <c r="G28" s="205">
        <f>G19+G27</f>
        <v>2794205</v>
      </c>
    </row>
    <row r="29" spans="2:7" s="155" customFormat="1" ht="24.95" customHeight="1">
      <c r="B29" s="164">
        <v>15</v>
      </c>
      <c r="C29" s="402" t="s">
        <v>364</v>
      </c>
      <c r="D29" s="403"/>
      <c r="E29" s="404"/>
      <c r="F29" s="205">
        <v>-2385571</v>
      </c>
      <c r="G29" s="205">
        <v>1553824</v>
      </c>
    </row>
    <row r="30" spans="2:7" s="155" customFormat="1" ht="39.950000000000003" customHeight="1">
      <c r="B30" s="164">
        <v>16</v>
      </c>
      <c r="C30" s="405" t="s">
        <v>365</v>
      </c>
      <c r="D30" s="406"/>
      <c r="E30" s="407"/>
      <c r="F30" s="205">
        <f>F28+F29</f>
        <v>417229</v>
      </c>
      <c r="G30" s="205">
        <f>G28-G29</f>
        <v>1240381</v>
      </c>
    </row>
    <row r="31" spans="2:7" s="155" customFormat="1" ht="24.95" customHeight="1">
      <c r="B31" s="164">
        <v>17</v>
      </c>
      <c r="C31" s="402" t="s">
        <v>366</v>
      </c>
      <c r="D31" s="403"/>
      <c r="E31" s="404"/>
      <c r="F31" s="205"/>
      <c r="G31" s="186"/>
    </row>
    <row r="32" spans="2:7" s="155" customFormat="1" ht="15.95" customHeight="1">
      <c r="B32" s="174"/>
      <c r="C32" s="174"/>
      <c r="D32" s="174"/>
      <c r="E32" s="175"/>
      <c r="F32" s="176"/>
      <c r="G32" s="176"/>
    </row>
    <row r="33" spans="2:7" s="155" customFormat="1" ht="15.95" customHeight="1">
      <c r="B33" s="174"/>
      <c r="C33" s="174"/>
      <c r="D33" s="174"/>
      <c r="E33" s="175"/>
      <c r="F33" s="176"/>
      <c r="G33" s="176"/>
    </row>
    <row r="34" spans="2:7" s="155" customFormat="1" ht="15.95" customHeight="1">
      <c r="B34" s="174"/>
      <c r="C34" s="174"/>
      <c r="D34" s="174"/>
      <c r="E34" s="175"/>
      <c r="F34" s="176"/>
      <c r="G34" s="176"/>
    </row>
    <row r="35" spans="2:7" s="155" customFormat="1" ht="15.95" customHeight="1">
      <c r="B35" s="174"/>
      <c r="E35" s="175"/>
      <c r="F35" s="176"/>
      <c r="G35" s="175"/>
    </row>
    <row r="36" spans="2:7" s="155" customFormat="1" ht="15.95" customHeight="1">
      <c r="B36" s="174"/>
      <c r="C36" s="174"/>
      <c r="E36" s="190"/>
      <c r="F36" s="176"/>
      <c r="G36" s="176"/>
    </row>
    <row r="37" spans="2:7" s="155" customFormat="1" ht="15.95" customHeight="1">
      <c r="B37" s="174"/>
      <c r="C37" s="174"/>
      <c r="D37" s="174"/>
      <c r="E37" s="175"/>
      <c r="F37" s="176"/>
      <c r="G37" s="176"/>
    </row>
    <row r="38" spans="2:7" s="155" customFormat="1" ht="15.95" customHeight="1">
      <c r="B38" s="174"/>
      <c r="C38" s="174"/>
      <c r="D38" s="174"/>
      <c r="E38" s="175"/>
      <c r="F38" s="176"/>
      <c r="G38" s="176"/>
    </row>
    <row r="39" spans="2:7" s="155" customFormat="1" ht="15.95" customHeight="1">
      <c r="B39" s="174"/>
      <c r="C39" s="174"/>
      <c r="D39" s="174"/>
      <c r="E39" s="175"/>
      <c r="F39" s="176"/>
      <c r="G39" s="176"/>
    </row>
    <row r="40" spans="2:7" s="155" customFormat="1" ht="15.95" customHeight="1">
      <c r="B40" s="174"/>
      <c r="C40" s="174"/>
      <c r="D40" s="174"/>
      <c r="E40" s="175"/>
      <c r="F40" s="176"/>
      <c r="G40" s="176"/>
    </row>
    <row r="41" spans="2:7" s="155" customFormat="1" ht="15.95" customHeight="1">
      <c r="B41" s="174"/>
      <c r="C41" s="174"/>
      <c r="D41" s="174"/>
      <c r="E41" s="174"/>
      <c r="F41" s="176"/>
      <c r="G41" s="176"/>
    </row>
    <row r="42" spans="2:7">
      <c r="B42" s="179"/>
      <c r="C42" s="179"/>
      <c r="D42" s="179"/>
      <c r="E42" s="143"/>
      <c r="F42" s="181"/>
      <c r="G42" s="181"/>
    </row>
  </sheetData>
  <mergeCells count="27">
    <mergeCell ref="C10:E10"/>
    <mergeCell ref="B4:G4"/>
    <mergeCell ref="B5:G5"/>
    <mergeCell ref="B7:B8"/>
    <mergeCell ref="C7:E8"/>
    <mergeCell ref="C9:E9"/>
    <mergeCell ref="C22:E22"/>
    <mergeCell ref="C11:E11"/>
    <mergeCell ref="C12:E12"/>
    <mergeCell ref="C13:E13"/>
    <mergeCell ref="D14:E14"/>
    <mergeCell ref="D15:E15"/>
    <mergeCell ref="C16:E16"/>
    <mergeCell ref="C17:E17"/>
    <mergeCell ref="C18:E18"/>
    <mergeCell ref="C19:E19"/>
    <mergeCell ref="C20:E20"/>
    <mergeCell ref="C21:E21"/>
    <mergeCell ref="C29:E29"/>
    <mergeCell ref="C30:E30"/>
    <mergeCell ref="C31:E31"/>
    <mergeCell ref="D23:E23"/>
    <mergeCell ref="D24:E24"/>
    <mergeCell ref="D25:E25"/>
    <mergeCell ref="D26:E26"/>
    <mergeCell ref="C27:E27"/>
    <mergeCell ref="C28:E28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Amortizimi </vt:lpstr>
      <vt:lpstr>Aneks statistikor 1</vt:lpstr>
      <vt:lpstr>Aneks statistikor 2</vt:lpstr>
      <vt:lpstr>Aneks statistikor 3</vt:lpstr>
      <vt:lpstr>Shenime shpjeguse 1</vt:lpstr>
      <vt:lpstr>Kopertina</vt:lpstr>
      <vt:lpstr>Aktivi</vt:lpstr>
      <vt:lpstr>Pasivi</vt:lpstr>
      <vt:lpstr>Te ardhura Shpenzime </vt:lpstr>
      <vt:lpstr>Shenime shpjeguse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2013-07-19T08:37:11Z</cp:lastPrinted>
  <dcterms:created xsi:type="dcterms:W3CDTF">2011-03-25T15:41:34Z</dcterms:created>
  <dcterms:modified xsi:type="dcterms:W3CDTF">2013-07-25T14:40:48Z</dcterms:modified>
</cp:coreProperties>
</file>