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ST SECURITY\Bilanc\"/>
    </mc:Choice>
  </mc:AlternateContent>
  <bookViews>
    <workbookView xWindow="0" yWindow="0" windowWidth="15360" windowHeight="7755" tabRatio="823" activeTab="3"/>
  </bookViews>
  <sheets>
    <sheet name="Kop." sheetId="1" r:id="rId1"/>
    <sheet name="Aktivet" sheetId="4" r:id="rId2"/>
    <sheet name="Pasivet" sheetId="14" r:id="rId3"/>
    <sheet name="PASH" sheetId="15" r:id="rId4"/>
    <sheet name="K.FLOW" sheetId="18" r:id="rId5"/>
    <sheet name="Kapitali 1" sheetId="19" r:id="rId6"/>
    <sheet name="AQT" sheetId="22" r:id="rId7"/>
    <sheet name="Aneks.Statistikor" sheetId="23" r:id="rId8"/>
    <sheet name="Pasq. e ndare sipas Aktivitetit" sheetId="24" r:id="rId9"/>
    <sheet name="P.Amortizimit" sheetId="25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F12" i="15" l="1"/>
  <c r="F17" i="15"/>
  <c r="F14" i="15"/>
  <c r="G20" i="14"/>
  <c r="G23" i="14"/>
  <c r="G13" i="14"/>
  <c r="G8" i="14" s="1"/>
  <c r="G45" i="14" s="1"/>
  <c r="G15" i="4"/>
  <c r="G13" i="4" s="1"/>
  <c r="G8" i="4" s="1"/>
  <c r="G31" i="4"/>
  <c r="C11" i="18"/>
  <c r="C14" i="18"/>
  <c r="C32" i="18" s="1"/>
  <c r="C34" i="18" s="1"/>
  <c r="D41" i="25"/>
  <c r="G41" i="25"/>
  <c r="D40" i="25"/>
  <c r="G40" i="25"/>
  <c r="F39" i="25"/>
  <c r="E39" i="25"/>
  <c r="D39" i="25"/>
  <c r="G39" i="25"/>
  <c r="F38" i="25"/>
  <c r="E38" i="25"/>
  <c r="E43" i="25" s="1"/>
  <c r="D38" i="25"/>
  <c r="G38" i="25"/>
  <c r="E37" i="25"/>
  <c r="D37" i="25"/>
  <c r="A37" i="25"/>
  <c r="A38" i="25"/>
  <c r="A39" i="25" s="1"/>
  <c r="A40" i="25" s="1"/>
  <c r="A41" i="25" s="1"/>
  <c r="F36" i="25"/>
  <c r="E36" i="25"/>
  <c r="D36" i="25"/>
  <c r="D43" i="25" s="1"/>
  <c r="F29" i="25"/>
  <c r="D29" i="25"/>
  <c r="G27" i="25"/>
  <c r="G26" i="25"/>
  <c r="G25" i="25"/>
  <c r="G24" i="25"/>
  <c r="A23" i="25"/>
  <c r="A24" i="25" s="1"/>
  <c r="A25" i="25" s="1"/>
  <c r="A26" i="25" s="1"/>
  <c r="A27" i="25" s="1"/>
  <c r="G22" i="25"/>
  <c r="F15" i="25"/>
  <c r="E15" i="25"/>
  <c r="D15" i="25"/>
  <c r="G13" i="25"/>
  <c r="G12" i="25"/>
  <c r="G11" i="25"/>
  <c r="G10" i="25"/>
  <c r="G9" i="25"/>
  <c r="E23" i="25"/>
  <c r="F37" i="25" s="1"/>
  <c r="A9" i="25"/>
  <c r="A10" i="25"/>
  <c r="A11" i="25" s="1"/>
  <c r="A12" i="25" s="1"/>
  <c r="A13" i="25" s="1"/>
  <c r="G8" i="25"/>
  <c r="G15" i="25" s="1"/>
  <c r="D51" i="24"/>
  <c r="D43" i="24"/>
  <c r="D31" i="24"/>
  <c r="D26" i="24"/>
  <c r="D17" i="24"/>
  <c r="D12" i="24"/>
  <c r="D13" i="24"/>
  <c r="D44" i="24" s="1"/>
  <c r="I22" i="23"/>
  <c r="J16" i="23"/>
  <c r="I16" i="23"/>
  <c r="J12" i="23"/>
  <c r="I12" i="23"/>
  <c r="J8" i="23"/>
  <c r="J24" i="23"/>
  <c r="I8" i="23"/>
  <c r="I24" i="23"/>
  <c r="E12" i="19"/>
  <c r="D30" i="18"/>
  <c r="D22" i="18"/>
  <c r="D14" i="18"/>
  <c r="D32" i="18" s="1"/>
  <c r="D34" i="18" s="1"/>
  <c r="H18" i="22"/>
  <c r="G18" i="22"/>
  <c r="F18" i="22"/>
  <c r="D18" i="22"/>
  <c r="C18" i="22"/>
  <c r="B18" i="22"/>
  <c r="I17" i="22"/>
  <c r="H16" i="22"/>
  <c r="G16" i="22"/>
  <c r="F16" i="22"/>
  <c r="D16" i="22"/>
  <c r="C16" i="22"/>
  <c r="B16" i="22"/>
  <c r="I16" i="22"/>
  <c r="I15" i="22"/>
  <c r="I14" i="22"/>
  <c r="E16" i="22"/>
  <c r="H10" i="22"/>
  <c r="H19" i="22" s="1"/>
  <c r="G10" i="22"/>
  <c r="G19" i="22" s="1"/>
  <c r="F10" i="22"/>
  <c r="F19" i="22" s="1"/>
  <c r="D10" i="22"/>
  <c r="C10" i="22"/>
  <c r="C19" i="22" s="1"/>
  <c r="B10" i="22"/>
  <c r="B19" i="22" s="1"/>
  <c r="I9" i="22"/>
  <c r="I8" i="22"/>
  <c r="E18" i="22"/>
  <c r="G11" i="19"/>
  <c r="G10" i="19"/>
  <c r="G9" i="19"/>
  <c r="G8" i="19"/>
  <c r="F12" i="19"/>
  <c r="D12" i="19"/>
  <c r="C12" i="19"/>
  <c r="C30" i="18"/>
  <c r="C22" i="18"/>
  <c r="F13" i="15"/>
  <c r="F18" i="15" s="1"/>
  <c r="F19" i="15" s="1"/>
  <c r="F28" i="15" s="1"/>
  <c r="F30" i="15" s="1"/>
  <c r="H8" i="4"/>
  <c r="H45" i="4"/>
  <c r="G34" i="14"/>
  <c r="G36" i="4"/>
  <c r="G34" i="4" s="1"/>
  <c r="G45" i="4" s="1"/>
  <c r="G21" i="4"/>
  <c r="G9" i="4"/>
  <c r="F27" i="15"/>
  <c r="G26" i="14"/>
  <c r="I13" i="22"/>
  <c r="B12" i="19"/>
  <c r="G12" i="19" s="1"/>
  <c r="D19" i="22"/>
  <c r="E10" i="22"/>
  <c r="E19" i="22"/>
  <c r="I7" i="22"/>
  <c r="I10" i="22"/>
  <c r="I19" i="22" s="1"/>
  <c r="G7" i="19"/>
  <c r="I18" i="22"/>
  <c r="G36" i="25"/>
  <c r="G23" i="25"/>
  <c r="G29" i="25" s="1"/>
  <c r="E29" i="25"/>
  <c r="G37" i="25" l="1"/>
  <c r="G43" i="25" s="1"/>
  <c r="F43" i="25"/>
</calcChain>
</file>

<file path=xl/sharedStrings.xml><?xml version="1.0" encoding="utf-8"?>
<sst xmlns="http://schemas.openxmlformats.org/spreadsheetml/2006/main" count="486" uniqueCount="309">
  <si>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</si>
  <si>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</si>
  <si>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</si>
  <si>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</si>
  <si>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</si>
  <si>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</si>
  <si>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</si>
  <si>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</si>
  <si>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</si>
  <si>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</si>
  <si>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</si>
  <si>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</si>
  <si>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</si>
  <si>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</si>
  <si>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</si>
  <si>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</si>
  <si>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</si>
  <si>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</si>
  <si>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</si>
  <si>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</si>
  <si>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</si>
  <si>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</si>
  <si>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</si>
  <si>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</si>
  <si>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</si>
  <si>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</si>
  <si>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</si>
  <si>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</si>
  <si>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</si>
  <si>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</si>
  <si>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</si>
  <si>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</si>
  <si>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</si>
  <si>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</si>
  <si>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</si>
  <si>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</si>
  <si>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</si>
  <si>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</si>
  <si>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</si>
  <si>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</si>
  <si>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</si>
  <si>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</si>
  <si>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</si>
  <si>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</si>
  <si>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</si>
  <si>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</si>
  <si>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</si>
  <si>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</si>
  <si>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</si>
  <si>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</si>
  <si>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</si>
  <si>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</si>
  <si>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</si>
  <si>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</si>
  <si>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</si>
  <si>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</si>
  <si>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</si>
  <si>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</si>
  <si>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</si>
  <si>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</si>
  <si>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</si>
  <si>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</si>
  <si>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Dividentet e paguar</t>
  </si>
  <si>
    <t>Fitimi neto per periudhen kontabel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</si>
  <si>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</si>
  <si>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</si>
  <si>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</si>
  <si>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Blerja e aktiveve afatgjata materiale</t>
  </si>
  <si>
    <t>Interesi i arketuar</t>
  </si>
  <si>
    <t>Dividentet e arketuar</t>
  </si>
  <si>
    <t>Dividente te paguar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</si>
  <si>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</si>
  <si>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</si>
  <si>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</si>
  <si>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</si>
  <si>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</si>
  <si>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</si>
  <si>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</si>
  <si>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</si>
  <si>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</si>
  <si>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</si>
  <si>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</si>
  <si>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</si>
  <si>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</si>
  <si>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</si>
  <si>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</si>
  <si>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</si>
  <si>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</si>
  <si>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</si>
  <si>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</si>
  <si>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</si>
  <si>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</si>
  <si>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</si>
  <si>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</si>
  <si>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</si>
  <si>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</si>
  <si>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</si>
  <si>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</si>
  <si>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</si>
  <si>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</si>
  <si>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</si>
  <si>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</si>
  <si>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</si>
  <si>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</si>
  <si>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</si>
  <si>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</si>
  <si>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</si>
  <si>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</si>
  <si>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</si>
  <si>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</si>
  <si>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</si>
  <si>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</si>
  <si>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</si>
  <si>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</si>
  <si>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</si>
  <si>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</si>
  <si>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</si>
  <si>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</si>
  <si>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</si>
  <si>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</si>
  <si>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</si>
  <si>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</si>
  <si>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</si>
  <si>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</si>
  <si>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</si>
  <si>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</si>
  <si>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</si>
  <si>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</si>
  <si>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</si>
  <si>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Para ardhese</t>
  </si>
  <si>
    <t>A K T I V E T    A F A T S H K U R T R A</t>
  </si>
  <si>
    <t>Emertimi dhe Forma ligjore</t>
  </si>
  <si>
    <t>L02401001R</t>
  </si>
  <si>
    <t>TIRANE</t>
  </si>
  <si>
    <t>"OST SECURITY" Sh.A</t>
  </si>
  <si>
    <t>Sigurimi dhe Ruajtja e Objekteve te OST-se</t>
  </si>
  <si>
    <t>Leke</t>
  </si>
  <si>
    <t>Individuale</t>
  </si>
  <si>
    <t>Viti   2011</t>
  </si>
  <si>
    <t>Materiale ndihmese</t>
  </si>
  <si>
    <t>Pasqyrat    Financiare    te    Vitit   2011</t>
  </si>
  <si>
    <t>Pasqyra   e   te   Ardhurave   dhe   Shpenzimeve     2011</t>
  </si>
  <si>
    <t>Pagat e personelit,shperblime, kuota te tjera(ushqimi)</t>
  </si>
  <si>
    <t>01.01.2011</t>
  </si>
  <si>
    <t>31.12.2011</t>
  </si>
  <si>
    <t>30.03.2012</t>
  </si>
  <si>
    <t xml:space="preserve">                       PASQYRA E FLUKSEVE TE PARASE</t>
  </si>
  <si>
    <t xml:space="preserve">                           Monedha: Lek</t>
  </si>
  <si>
    <t>Metoda direkt</t>
  </si>
  <si>
    <t>Fluksi i parave nga veprimtarite e shfrytezimit</t>
  </si>
  <si>
    <t>31.12.2010</t>
  </si>
  <si>
    <t>Parate e arketuara nga klientet</t>
  </si>
  <si>
    <t>Parate e paguara ndaj furnitoreve, punonjesve etj</t>
  </si>
  <si>
    <t>Tatime, taksa, sigurime e te tjera te ngjashme te paguara</t>
  </si>
  <si>
    <t>Paraja neto nga veprimtarite e shfrytezimit</t>
  </si>
  <si>
    <t>Fluksi i parave nga veprimtarite investuese</t>
  </si>
  <si>
    <t>Blerja e kompanise se kontrolluar, minus parate e arketuara</t>
  </si>
  <si>
    <t>Te ardhura nga shitja e pajisjeve</t>
  </si>
  <si>
    <t>Paraja neto e perdoruar ne veprimtarine investuese</t>
  </si>
  <si>
    <t>Fluksi i parave nga aktivitetet financiare</t>
  </si>
  <si>
    <t>Te ardhura nga huamarrje afatgjata/afatshkurtra</t>
  </si>
  <si>
    <t>Kthim i huamarrjeve</t>
  </si>
  <si>
    <t>Paraja neto e perdoruar ne veprimtarite financiare</t>
  </si>
  <si>
    <t>I-III</t>
  </si>
  <si>
    <t>Rritja/ renia neto e mjeteve monetare</t>
  </si>
  <si>
    <t>PASQYRA E NDRYSHIMEVE NE KAPITAL</t>
  </si>
  <si>
    <t>Kapitali</t>
  </si>
  <si>
    <t>Primi i aksionit</t>
  </si>
  <si>
    <t>Aksione te thesarit</t>
  </si>
  <si>
    <t>Rezerva ligjore statutore</t>
  </si>
  <si>
    <t>Fitimi i pashperndare</t>
  </si>
  <si>
    <t>Totali</t>
  </si>
  <si>
    <t>Emetimi i kapitalit aksioner</t>
  </si>
  <si>
    <t>Aksione te thesarit te riblera</t>
  </si>
  <si>
    <t>Pozicioni me 31 Dhjetor 2010</t>
  </si>
  <si>
    <t xml:space="preserve">Aktive Afatgjata </t>
  </si>
  <si>
    <t xml:space="preserve"> AA jo- materiale </t>
  </si>
  <si>
    <t xml:space="preserve"> AA materiale </t>
  </si>
  <si>
    <t>License</t>
  </si>
  <si>
    <t>Ndertime</t>
  </si>
  <si>
    <t>Instalime teknike, mak &amp; pajisje pune</t>
  </si>
  <si>
    <t>Mjete transporti</t>
  </si>
  <si>
    <t>Pajisje informatike</t>
  </si>
  <si>
    <t>Pajisje te tjera zyre</t>
  </si>
  <si>
    <t>Gjendje 01.01.2011</t>
  </si>
  <si>
    <t>Shtesa</t>
  </si>
  <si>
    <t>Pakesime</t>
  </si>
  <si>
    <t>Amortizimi</t>
  </si>
  <si>
    <t>Vlera neto 01.01.2011</t>
  </si>
  <si>
    <t>Normat e amortizimit</t>
  </si>
  <si>
    <t>Parate e ardhura nga veprimtarite (parapag. Nga OST) etj.</t>
  </si>
  <si>
    <t xml:space="preserve">                                        Periudha : 01/01/2011-31/12/2011</t>
  </si>
  <si>
    <t>Pozicioni me 31 Dhjetor 2011</t>
  </si>
  <si>
    <t>Gjendj31/12/2011</t>
  </si>
  <si>
    <t>Gjendje31/12/2011</t>
  </si>
  <si>
    <t>Vlera neto 31/12/2011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</si>
  <si>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</si>
  <si>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</si>
  <si>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</si>
  <si>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</si>
  <si>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</si>
  <si>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</si>
  <si>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</si>
  <si>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</si>
  <si>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Te ardhura nga shitja e Produktit te vet </t>
  </si>
  <si>
    <t>701/702/703</t>
  </si>
  <si>
    <t xml:space="preserve"> b)</t>
  </si>
  <si>
    <t xml:space="preserve">Te ardhura nga shitja e Shërbimeve </t>
  </si>
  <si>
    <t xml:space="preserve"> c)</t>
  </si>
  <si>
    <t xml:space="preserve">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</si>
  <si>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</si>
  <si>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</si>
  <si>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</si>
  <si>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</si>
  <si>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</si>
  <si>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</si>
  <si>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</si>
  <si>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</si>
  <si>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</si>
  <si>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</si>
  <si>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</si>
  <si>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</si>
  <si>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</si>
  <si>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</si>
  <si>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</si>
  <si>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</si>
  <si>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NR</t>
  </si>
  <si>
    <t>AKTIVITETI</t>
  </si>
  <si>
    <t>TE ARDHURA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</si>
  <si>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</si>
  <si>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</si>
  <si>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</si>
  <si>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</si>
  <si>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</si>
  <si>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</si>
  <si>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</si>
  <si>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</si>
  <si>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</si>
  <si>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</si>
  <si>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</si>
  <si>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</si>
  <si>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</si>
  <si>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</si>
  <si>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</si>
  <si>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</si>
  <si>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</si>
  <si>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</si>
  <si>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</si>
  <si>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</si>
  <si>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</si>
  <si>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</si>
  <si>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</si>
  <si>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</si>
  <si>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</si>
  <si>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</si>
  <si>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</si>
  <si>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</si>
  <si>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</si>
  <si>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</si>
  <si>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</si>
  <si>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</si>
  <si>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</si>
  <si>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</si>
  <si>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</si>
  <si>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</si>
  <si>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</si>
  <si>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</si>
  <si>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</si>
  <si>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</si>
  <si>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</si>
  <si>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</si>
  <si>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</si>
  <si>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V</t>
  </si>
  <si>
    <t>Totali i te ardhurave nga sherbimet</t>
  </si>
  <si>
    <t>TOALI (I+II+III+IV+V)</t>
  </si>
  <si>
    <t>Nr. I te punesuarve</t>
  </si>
  <si>
    <t>Me page deri ne 19.000 leke</t>
  </si>
  <si>
    <t>Me page nga 30.001 deri  ne 66.500 leke</t>
  </si>
  <si>
    <t>Me page nga 66.501 deri ne 84.100 leke</t>
  </si>
  <si>
    <t>Me page me te larte se 84.100 leke</t>
  </si>
  <si>
    <t>Viti 2011</t>
  </si>
  <si>
    <t>Per Drejtimin  e Njesise  Ekonomike</t>
  </si>
  <si>
    <t>(   Arben ÇELA  )</t>
  </si>
  <si>
    <t>NIPTI :</t>
  </si>
  <si>
    <t xml:space="preserve">NIPTI :  L02401001R </t>
  </si>
  <si>
    <t>NIPTI :  L02401001R</t>
  </si>
  <si>
    <t>000/LEKE</t>
  </si>
  <si>
    <t>Sherbime te tjera (ruajtje objekti)</t>
  </si>
  <si>
    <t>Me page nga 20.001 deri ne 30.000 leke</t>
  </si>
  <si>
    <t xml:space="preserve">                ( Arben CELA )</t>
  </si>
  <si>
    <t>Te punesuar mesatarisht per vitin 2011:</t>
  </si>
  <si>
    <t>a nga 20.000 deri ne 30.000 leke</t>
  </si>
  <si>
    <t>NIPTI : L02401001R</t>
  </si>
  <si>
    <t>Aktivet Afatgjata Materiale  me vlere fillestare   2011</t>
  </si>
  <si>
    <t>Emertimi</t>
  </si>
  <si>
    <t>Sasia</t>
  </si>
  <si>
    <t>Gjendje</t>
  </si>
  <si>
    <t>Makineri,paisje</t>
  </si>
  <si>
    <t>Kompjuterike</t>
  </si>
  <si>
    <t>Zyre</t>
  </si>
  <si>
    <t xml:space="preserve">             TOTALI</t>
  </si>
  <si>
    <t>Amortizimi A.A.Materiale   2011</t>
  </si>
  <si>
    <t>Vlera Kontabel Neto e A.A.Materiale  2011</t>
  </si>
  <si>
    <t>Shefe Finances</t>
  </si>
  <si>
    <t>Afrime HAKLAJ</t>
  </si>
  <si>
    <t xml:space="preserve">       (Arben ÇELA  )</t>
  </si>
  <si>
    <t xml:space="preserve">                        </t>
  </si>
  <si>
    <t xml:space="preserve">                                      </t>
  </si>
  <si>
    <t xml:space="preserve">Bulevardi"B.CURRI"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</si>
</sst>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9" formatCode="_-* #,##0.00_L_e_k_-;\-* #,##0.00_L_e_k_-;_-* &quot;-&quot;??_L_e_k_-;_-@_-"/>
    <numFmt numFmtId="180" formatCode="#,##0.0"/>
    <numFmt numFmtId="182" formatCode="_-* #,##0_L_e_k_-;\-* #,##0_L_e_k_-;_-* &quot;-&quot;??_L_e_k_-;_-@_-"/>
    <numFmt numFmtId="183" formatCode="_(* #,##0_);_(* \(#,##0\);_(* &quot;-&quot;??_);_(@_)"/>
  </numFmts>
  <fonts count="48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color indexed="8"/>
      <name val="MS Sans Serif"/>
      <family val="2"/>
    </font>
    <font>
      <b/>
      <sz val="9"/>
      <color indexed="8"/>
      <name val="Tahoma"/>
      <family val="2"/>
    </font>
    <font>
      <b/>
      <sz val="9"/>
      <color indexed="8"/>
      <name val="Arial"/>
      <family val="2"/>
    </font>
    <font>
      <b/>
      <i/>
      <sz val="10"/>
      <color indexed="8"/>
      <name val="MS Sans Serif"/>
      <family val="2"/>
    </font>
    <font>
      <b/>
      <sz val="9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Tahoma"/>
      <family val="2"/>
    </font>
    <font>
      <b/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u/>
      <sz val="10"/>
      <color indexed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35" fillId="0" borderId="0"/>
    <xf numFmtId="0" fontId="35" fillId="0" borderId="0"/>
  </cellStyleXfs>
  <cellXfs count="423">
    <xf numFmtId="0" fontId="0" fillId="0" borderId="0" xfId="0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8" fillId="0" borderId="0" xfId="0" applyFont="1"/>
    <xf numFmtId="0" fontId="10" fillId="0" borderId="0" xfId="0" applyFont="1"/>
    <xf numFmtId="0" fontId="8" fillId="0" borderId="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5" fillId="0" borderId="0" xfId="0" applyFont="1"/>
    <xf numFmtId="0" fontId="8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3" fontId="15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80" fontId="8" fillId="0" borderId="4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0" xfId="0" applyFont="1" applyBorder="1"/>
    <xf numFmtId="0" fontId="20" fillId="0" borderId="13" xfId="0" applyFont="1" applyBorder="1"/>
    <xf numFmtId="0" fontId="20" fillId="0" borderId="9" xfId="0" applyFont="1" applyBorder="1"/>
    <xf numFmtId="0" fontId="3" fillId="0" borderId="0" xfId="0" applyFont="1" applyBorder="1" applyAlignment="1">
      <alignment horizontal="center"/>
    </xf>
    <xf numFmtId="0" fontId="2" fillId="0" borderId="12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2" fillId="0" borderId="0" xfId="0" applyFont="1" applyBorder="1"/>
    <xf numFmtId="0" fontId="21" fillId="0" borderId="0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14" xfId="0" applyFont="1" applyBorder="1"/>
    <xf numFmtId="0" fontId="24" fillId="0" borderId="13" xfId="0" applyFont="1" applyBorder="1"/>
    <xf numFmtId="0" fontId="24" fillId="0" borderId="13" xfId="0" applyFont="1" applyBorder="1" applyAlignment="1">
      <alignment horizontal="right"/>
    </xf>
    <xf numFmtId="0" fontId="24" fillId="0" borderId="13" xfId="0" applyFont="1" applyBorder="1" applyAlignment="1">
      <alignment horizontal="center"/>
    </xf>
    <xf numFmtId="14" fontId="3" fillId="0" borderId="13" xfId="0" applyNumberFormat="1" applyFont="1" applyBorder="1"/>
    <xf numFmtId="179" fontId="15" fillId="0" borderId="5" xfId="1" applyFont="1" applyBorder="1" applyAlignment="1">
      <alignment vertical="center"/>
    </xf>
    <xf numFmtId="179" fontId="17" fillId="0" borderId="5" xfId="1" applyFont="1" applyBorder="1" applyAlignment="1">
      <alignment vertical="center"/>
    </xf>
    <xf numFmtId="179" fontId="22" fillId="4" borderId="5" xfId="1" applyFont="1" applyFill="1" applyBorder="1" applyAlignment="1">
      <alignment vertical="center"/>
    </xf>
    <xf numFmtId="179" fontId="8" fillId="0" borderId="0" xfId="1" applyFont="1"/>
    <xf numFmtId="179" fontId="15" fillId="0" borderId="0" xfId="1" applyFont="1" applyBorder="1" applyAlignment="1">
      <alignment vertical="center"/>
    </xf>
    <xf numFmtId="179" fontId="13" fillId="0" borderId="0" xfId="1" applyFont="1" applyAlignment="1">
      <alignment vertical="center"/>
    </xf>
    <xf numFmtId="179" fontId="14" fillId="0" borderId="2" xfId="1" applyFont="1" applyBorder="1" applyAlignment="1">
      <alignment horizontal="center" vertical="center"/>
    </xf>
    <xf numFmtId="179" fontId="14" fillId="0" borderId="3" xfId="1" applyFont="1" applyBorder="1" applyAlignment="1">
      <alignment horizontal="center" vertical="center"/>
    </xf>
    <xf numFmtId="179" fontId="8" fillId="0" borderId="5" xfId="1" applyFont="1" applyBorder="1" applyAlignment="1">
      <alignment vertical="center"/>
    </xf>
    <xf numFmtId="179" fontId="8" fillId="0" borderId="8" xfId="1" applyFont="1" applyBorder="1" applyAlignment="1">
      <alignment horizontal="center" vertical="center"/>
    </xf>
    <xf numFmtId="179" fontId="17" fillId="0" borderId="8" xfId="1" applyFont="1" applyBorder="1" applyAlignment="1">
      <alignment horizontal="center" vertical="center"/>
    </xf>
    <xf numFmtId="179" fontId="8" fillId="0" borderId="0" xfId="1" applyFont="1" applyBorder="1" applyAlignment="1">
      <alignment vertical="center"/>
    </xf>
    <xf numFmtId="179" fontId="8" fillId="0" borderId="0" xfId="1" applyFont="1" applyBorder="1"/>
    <xf numFmtId="179" fontId="22" fillId="5" borderId="5" xfId="1" applyFont="1" applyFill="1" applyBorder="1" applyAlignment="1">
      <alignment vertical="center"/>
    </xf>
    <xf numFmtId="3" fontId="0" fillId="0" borderId="0" xfId="0" applyNumberFormat="1" applyAlignment="1"/>
    <xf numFmtId="179" fontId="3" fillId="0" borderId="5" xfId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79" fontId="15" fillId="5" borderId="5" xfId="1" applyFont="1" applyFill="1" applyBorder="1" applyAlignment="1">
      <alignment vertical="center"/>
    </xf>
    <xf numFmtId="3" fontId="0" fillId="0" borderId="0" xfId="0" applyNumberFormat="1"/>
    <xf numFmtId="0" fontId="26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3" fontId="26" fillId="0" borderId="0" xfId="0" applyNumberFormat="1" applyFont="1" applyFill="1" applyBorder="1" applyAlignment="1" applyProtection="1"/>
    <xf numFmtId="3" fontId="0" fillId="0" borderId="0" xfId="0" applyNumberFormat="1" applyFill="1" applyBorder="1" applyAlignment="1" applyProtection="1"/>
    <xf numFmtId="0" fontId="29" fillId="0" borderId="15" xfId="0" applyNumberFormat="1" applyFont="1" applyFill="1" applyBorder="1" applyAlignment="1" applyProtection="1"/>
    <xf numFmtId="3" fontId="26" fillId="0" borderId="15" xfId="0" applyNumberFormat="1" applyFont="1" applyFill="1" applyBorder="1" applyAlignment="1" applyProtection="1">
      <alignment horizontal="center"/>
    </xf>
    <xf numFmtId="0" fontId="26" fillId="0" borderId="15" xfId="0" applyNumberFormat="1" applyFont="1" applyFill="1" applyBorder="1" applyAlignment="1" applyProtection="1">
      <alignment horizontal="center"/>
    </xf>
    <xf numFmtId="0" fontId="0" fillId="0" borderId="15" xfId="0" applyNumberFormat="1" applyFill="1" applyBorder="1" applyAlignment="1" applyProtection="1"/>
    <xf numFmtId="0" fontId="26" fillId="0" borderId="15" xfId="0" applyNumberFormat="1" applyFont="1" applyFill="1" applyBorder="1" applyAlignment="1" applyProtection="1"/>
    <xf numFmtId="0" fontId="30" fillId="0" borderId="15" xfId="0" applyNumberFormat="1" applyFont="1" applyFill="1" applyBorder="1" applyAlignment="1" applyProtection="1">
      <alignment horizontal="center" wrapText="1"/>
    </xf>
    <xf numFmtId="0" fontId="30" fillId="0" borderId="15" xfId="0" applyNumberFormat="1" applyFont="1" applyFill="1" applyBorder="1" applyAlignment="1" applyProtection="1"/>
    <xf numFmtId="3" fontId="30" fillId="0" borderId="15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3" fontId="6" fillId="0" borderId="15" xfId="0" applyNumberFormat="1" applyFont="1" applyFill="1" applyBorder="1" applyAlignment="1" applyProtection="1"/>
    <xf numFmtId="0" fontId="31" fillId="0" borderId="5" xfId="0" applyFont="1" applyBorder="1" applyAlignment="1">
      <alignment horizontal="center" vertical="top" wrapText="1"/>
    </xf>
    <xf numFmtId="0" fontId="31" fillId="0" borderId="5" xfId="0" applyFont="1" applyBorder="1" applyAlignment="1">
      <alignment vertical="top" wrapText="1"/>
    </xf>
    <xf numFmtId="2" fontId="22" fillId="0" borderId="5" xfId="0" applyNumberFormat="1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22" fillId="0" borderId="5" xfId="0" applyFont="1" applyBorder="1"/>
    <xf numFmtId="0" fontId="22" fillId="0" borderId="5" xfId="0" applyFont="1" applyFill="1" applyBorder="1"/>
    <xf numFmtId="9" fontId="3" fillId="0" borderId="5" xfId="0" applyNumberFormat="1" applyFont="1" applyBorder="1"/>
    <xf numFmtId="3" fontId="3" fillId="0" borderId="0" xfId="0" applyNumberFormat="1" applyFont="1"/>
    <xf numFmtId="179" fontId="13" fillId="5" borderId="0" xfId="1" applyFont="1" applyFill="1" applyAlignment="1">
      <alignment vertical="center"/>
    </xf>
    <xf numFmtId="179" fontId="13" fillId="5" borderId="0" xfId="1" applyFont="1" applyFill="1" applyAlignment="1">
      <alignment horizontal="center" vertical="center"/>
    </xf>
    <xf numFmtId="179" fontId="8" fillId="5" borderId="0" xfId="1" applyFont="1" applyFill="1"/>
    <xf numFmtId="179" fontId="14" fillId="5" borderId="2" xfId="1" applyFont="1" applyFill="1" applyBorder="1" applyAlignment="1">
      <alignment horizontal="center" vertical="center"/>
    </xf>
    <xf numFmtId="179" fontId="14" fillId="5" borderId="14" xfId="1" applyFont="1" applyFill="1" applyBorder="1" applyAlignment="1">
      <alignment horizontal="center" vertical="center"/>
    </xf>
    <xf numFmtId="179" fontId="8" fillId="5" borderId="5" xfId="1" applyFont="1" applyFill="1" applyBorder="1" applyAlignment="1">
      <alignment vertical="center"/>
    </xf>
    <xf numFmtId="179" fontId="8" fillId="5" borderId="8" xfId="1" applyFont="1" applyFill="1" applyBorder="1" applyAlignment="1">
      <alignment horizontal="center" vertical="center"/>
    </xf>
    <xf numFmtId="179" fontId="22" fillId="5" borderId="8" xfId="1" applyFont="1" applyFill="1" applyBorder="1" applyAlignment="1">
      <alignment horizontal="center" vertical="center"/>
    </xf>
    <xf numFmtId="179" fontId="17" fillId="5" borderId="8" xfId="1" applyFont="1" applyFill="1" applyBorder="1" applyAlignment="1">
      <alignment horizontal="center" vertical="center"/>
    </xf>
    <xf numFmtId="179" fontId="17" fillId="5" borderId="5" xfId="1" applyFont="1" applyFill="1" applyBorder="1" applyAlignment="1">
      <alignment vertical="center"/>
    </xf>
    <xf numFmtId="179" fontId="8" fillId="5" borderId="0" xfId="1" applyFont="1" applyFill="1" applyBorder="1" applyAlignment="1">
      <alignment vertical="center"/>
    </xf>
    <xf numFmtId="179" fontId="8" fillId="5" borderId="0" xfId="1" applyFont="1" applyFill="1" applyBorder="1"/>
    <xf numFmtId="3" fontId="1" fillId="5" borderId="0" xfId="0" applyNumberFormat="1" applyFont="1" applyFill="1"/>
    <xf numFmtId="3" fontId="13" fillId="5" borderId="0" xfId="0" applyNumberFormat="1" applyFont="1" applyFill="1" applyAlignment="1">
      <alignment horizontal="center" vertical="center"/>
    </xf>
    <xf numFmtId="3" fontId="10" fillId="5" borderId="0" xfId="0" applyNumberFormat="1" applyFont="1" applyFill="1"/>
    <xf numFmtId="3" fontId="10" fillId="5" borderId="2" xfId="0" applyNumberFormat="1" applyFont="1" applyFill="1" applyBorder="1" applyAlignment="1">
      <alignment horizontal="center" vertical="center"/>
    </xf>
    <xf numFmtId="3" fontId="10" fillId="5" borderId="14" xfId="0" applyNumberFormat="1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vertical="center"/>
    </xf>
    <xf numFmtId="3" fontId="15" fillId="5" borderId="0" xfId="0" applyNumberFormat="1" applyFont="1" applyFill="1"/>
    <xf numFmtId="179" fontId="8" fillId="5" borderId="2" xfId="1" applyFont="1" applyFill="1" applyBorder="1" applyAlignment="1">
      <alignment horizontal="center" vertical="center"/>
    </xf>
    <xf numFmtId="179" fontId="8" fillId="5" borderId="14" xfId="1" applyFont="1" applyFill="1" applyBorder="1" applyAlignment="1">
      <alignment horizontal="center" vertical="center"/>
    </xf>
    <xf numFmtId="179" fontId="15" fillId="5" borderId="0" xfId="1" applyFont="1" applyFill="1" applyBorder="1" applyAlignment="1">
      <alignment vertical="center"/>
    </xf>
    <xf numFmtId="179" fontId="15" fillId="5" borderId="0" xfId="1" applyFont="1" applyFill="1" applyBorder="1"/>
    <xf numFmtId="179" fontId="15" fillId="5" borderId="0" xfId="1" applyFont="1" applyFill="1"/>
    <xf numFmtId="179" fontId="0" fillId="0" borderId="0" xfId="1" applyFont="1"/>
    <xf numFmtId="182" fontId="0" fillId="0" borderId="0" xfId="1" applyNumberFormat="1" applyFont="1"/>
    <xf numFmtId="182" fontId="0" fillId="0" borderId="0" xfId="0" applyNumberFormat="1"/>
    <xf numFmtId="179" fontId="0" fillId="0" borderId="15" xfId="1" applyFont="1" applyFill="1" applyBorder="1" applyAlignment="1" applyProtection="1"/>
    <xf numFmtId="179" fontId="0" fillId="0" borderId="0" xfId="1" applyFont="1" applyFill="1" applyBorder="1" applyAlignment="1" applyProtection="1"/>
    <xf numFmtId="179" fontId="29" fillId="0" borderId="15" xfId="1" applyFont="1" applyFill="1" applyBorder="1" applyAlignment="1" applyProtection="1"/>
    <xf numFmtId="179" fontId="26" fillId="0" borderId="15" xfId="1" applyFont="1" applyFill="1" applyBorder="1" applyAlignment="1" applyProtection="1"/>
    <xf numFmtId="0" fontId="0" fillId="0" borderId="0" xfId="0" applyBorder="1"/>
    <xf numFmtId="182" fontId="0" fillId="0" borderId="0" xfId="1" applyNumberFormat="1" applyFont="1" applyBorder="1"/>
    <xf numFmtId="0" fontId="0" fillId="5" borderId="0" xfId="0" applyFill="1"/>
    <xf numFmtId="0" fontId="3" fillId="0" borderId="0" xfId="0" applyFont="1" applyAlignment="1">
      <alignment vertical="center"/>
    </xf>
    <xf numFmtId="179" fontId="3" fillId="0" borderId="5" xfId="1" applyFont="1" applyBorder="1" applyAlignment="1">
      <alignment wrapText="1"/>
    </xf>
    <xf numFmtId="179" fontId="32" fillId="0" borderId="5" xfId="1" applyFont="1" applyBorder="1"/>
    <xf numFmtId="179" fontId="3" fillId="0" borderId="5" xfId="1" applyFont="1" applyFill="1" applyBorder="1" applyAlignment="1">
      <alignment horizontal="right" wrapText="1"/>
    </xf>
    <xf numFmtId="179" fontId="3" fillId="0" borderId="5" xfId="1" applyFont="1" applyFill="1" applyBorder="1"/>
    <xf numFmtId="179" fontId="22" fillId="0" borderId="5" xfId="1" applyFont="1" applyBorder="1" applyAlignment="1">
      <alignment wrapText="1"/>
    </xf>
    <xf numFmtId="179" fontId="22" fillId="0" borderId="5" xfId="1" applyFont="1" applyFill="1" applyBorder="1" applyAlignment="1">
      <alignment wrapText="1"/>
    </xf>
    <xf numFmtId="0" fontId="33" fillId="0" borderId="0" xfId="0" applyFont="1" applyFill="1" applyBorder="1" applyAlignment="1">
      <alignment horizontal="center"/>
    </xf>
    <xf numFmtId="0" fontId="14" fillId="0" borderId="0" xfId="0" applyFont="1"/>
    <xf numFmtId="0" fontId="34" fillId="0" borderId="0" xfId="0" applyFont="1" applyBorder="1"/>
    <xf numFmtId="0" fontId="34" fillId="0" borderId="0" xfId="0" applyFont="1" applyBorder="1" applyAlignment="1">
      <alignment horizontal="right"/>
    </xf>
    <xf numFmtId="2" fontId="36" fillId="0" borderId="0" xfId="3" applyNumberFormat="1" applyFont="1" applyBorder="1" applyAlignment="1">
      <alignment wrapText="1"/>
    </xf>
    <xf numFmtId="0" fontId="14" fillId="2" borderId="16" xfId="3" applyFont="1" applyFill="1" applyBorder="1" applyAlignment="1">
      <alignment horizontal="center"/>
    </xf>
    <xf numFmtId="2" fontId="37" fillId="2" borderId="1" xfId="3" applyNumberFormat="1" applyFont="1" applyFill="1" applyBorder="1" applyAlignment="1">
      <alignment horizontal="center" wrapText="1"/>
    </xf>
    <xf numFmtId="0" fontId="21" fillId="2" borderId="17" xfId="3" applyFont="1" applyFill="1" applyBorder="1" applyAlignment="1">
      <alignment horizontal="center" vertical="center" wrapText="1"/>
    </xf>
    <xf numFmtId="0" fontId="21" fillId="2" borderId="18" xfId="3" applyFont="1" applyFill="1" applyBorder="1" applyAlignment="1">
      <alignment horizontal="center" vertical="center" wrapText="1"/>
    </xf>
    <xf numFmtId="0" fontId="14" fillId="2" borderId="19" xfId="3" applyFont="1" applyFill="1" applyBorder="1" applyAlignment="1">
      <alignment horizontal="center"/>
    </xf>
    <xf numFmtId="0" fontId="14" fillId="2" borderId="20" xfId="3" applyFont="1" applyFill="1" applyBorder="1" applyAlignment="1">
      <alignment horizontal="left" wrapText="1"/>
    </xf>
    <xf numFmtId="183" fontId="14" fillId="2" borderId="20" xfId="1" applyNumberFormat="1" applyFont="1" applyFill="1" applyBorder="1" applyAlignment="1">
      <alignment horizontal="right"/>
    </xf>
    <xf numFmtId="183" fontId="14" fillId="2" borderId="21" xfId="1" applyNumberFormat="1" applyFont="1" applyFill="1" applyBorder="1" applyAlignment="1">
      <alignment horizontal="right"/>
    </xf>
    <xf numFmtId="0" fontId="3" fillId="0" borderId="19" xfId="3" applyFont="1" applyBorder="1" applyAlignment="1">
      <alignment horizontal="center"/>
    </xf>
    <xf numFmtId="0" fontId="3" fillId="0" borderId="7" xfId="3" applyFont="1" applyBorder="1" applyAlignment="1">
      <alignment horizontal="left" wrapText="1"/>
    </xf>
    <xf numFmtId="183" fontId="14" fillId="0" borderId="5" xfId="1" applyNumberFormat="1" applyFont="1" applyBorder="1" applyAlignment="1">
      <alignment horizontal="right"/>
    </xf>
    <xf numFmtId="183" fontId="14" fillId="0" borderId="22" xfId="1" applyNumberFormat="1" applyFont="1" applyBorder="1" applyAlignment="1">
      <alignment horizontal="right"/>
    </xf>
    <xf numFmtId="0" fontId="16" fillId="0" borderId="7" xfId="3" applyFont="1" applyBorder="1" applyAlignment="1">
      <alignment horizontal="left" wrapText="1"/>
    </xf>
    <xf numFmtId="183" fontId="21" fillId="0" borderId="22" xfId="1" applyNumberFormat="1" applyFont="1" applyBorder="1" applyAlignment="1">
      <alignment horizontal="right"/>
    </xf>
    <xf numFmtId="0" fontId="14" fillId="2" borderId="7" xfId="3" applyFont="1" applyFill="1" applyBorder="1" applyAlignment="1">
      <alignment horizontal="left" wrapText="1"/>
    </xf>
    <xf numFmtId="0" fontId="3" fillId="2" borderId="3" xfId="3" applyFont="1" applyFill="1" applyBorder="1" applyAlignment="1">
      <alignment horizontal="left" wrapText="1"/>
    </xf>
    <xf numFmtId="183" fontId="14" fillId="2" borderId="5" xfId="1" applyNumberFormat="1" applyFont="1" applyFill="1" applyBorder="1" applyAlignment="1">
      <alignment horizontal="right"/>
    </xf>
    <xf numFmtId="183" fontId="14" fillId="2" borderId="22" xfId="1" applyNumberFormat="1" applyFont="1" applyFill="1" applyBorder="1" applyAlignment="1">
      <alignment horizontal="right"/>
    </xf>
    <xf numFmtId="0" fontId="3" fillId="0" borderId="14" xfId="3" applyFont="1" applyBorder="1" applyAlignment="1">
      <alignment horizontal="left" wrapText="1"/>
    </xf>
    <xf numFmtId="0" fontId="14" fillId="2" borderId="19" xfId="3" applyFont="1" applyFill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wrapText="1"/>
    </xf>
    <xf numFmtId="0" fontId="34" fillId="2" borderId="5" xfId="3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/>
    </xf>
    <xf numFmtId="0" fontId="14" fillId="0" borderId="5" xfId="0" applyFont="1" applyBorder="1"/>
    <xf numFmtId="0" fontId="3" fillId="0" borderId="5" xfId="0" applyFont="1" applyBorder="1" applyAlignment="1">
      <alignment horizontal="left"/>
    </xf>
    <xf numFmtId="0" fontId="14" fillId="2" borderId="5" xfId="3" applyFont="1" applyFill="1" applyBorder="1" applyAlignment="1">
      <alignment horizontal="left" wrapText="1"/>
    </xf>
    <xf numFmtId="0" fontId="14" fillId="2" borderId="3" xfId="3" applyFont="1" applyFill="1" applyBorder="1" applyAlignment="1">
      <alignment horizontal="left" wrapText="1"/>
    </xf>
    <xf numFmtId="0" fontId="14" fillId="2" borderId="23" xfId="3" applyFont="1" applyFill="1" applyBorder="1" applyAlignment="1">
      <alignment horizontal="center"/>
    </xf>
    <xf numFmtId="0" fontId="14" fillId="2" borderId="24" xfId="3" applyFont="1" applyFill="1" applyBorder="1" applyAlignment="1">
      <alignment horizontal="left" wrapText="1"/>
    </xf>
    <xf numFmtId="183" fontId="14" fillId="2" borderId="24" xfId="1" applyNumberFormat="1" applyFont="1" applyFill="1" applyBorder="1" applyAlignment="1">
      <alignment horizontal="right"/>
    </xf>
    <xf numFmtId="0" fontId="14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 wrapText="1"/>
    </xf>
    <xf numFmtId="0" fontId="14" fillId="0" borderId="0" xfId="3" applyFont="1" applyBorder="1" applyAlignment="1">
      <alignment horizontal="left"/>
    </xf>
    <xf numFmtId="0" fontId="21" fillId="2" borderId="0" xfId="0" applyFont="1" applyFill="1" applyBorder="1"/>
    <xf numFmtId="0" fontId="4" fillId="2" borderId="0" xfId="0" applyFont="1" applyFill="1" applyBorder="1"/>
    <xf numFmtId="0" fontId="21" fillId="0" borderId="0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183" fontId="43" fillId="3" borderId="0" xfId="3" applyNumberFormat="1" applyFont="1" applyFill="1" applyBorder="1" applyAlignment="1">
      <alignment horizontal="left"/>
    </xf>
    <xf numFmtId="0" fontId="34" fillId="0" borderId="0" xfId="0" applyFont="1"/>
    <xf numFmtId="0" fontId="14" fillId="0" borderId="0" xfId="0" applyFont="1" applyAlignment="1">
      <alignment horizontal="right"/>
    </xf>
    <xf numFmtId="0" fontId="0" fillId="2" borderId="5" xfId="0" applyFill="1" applyBorder="1"/>
    <xf numFmtId="0" fontId="0" fillId="2" borderId="6" xfId="0" applyFill="1" applyBorder="1"/>
    <xf numFmtId="0" fontId="14" fillId="2" borderId="7" xfId="0" applyFont="1" applyFill="1" applyBorder="1"/>
    <xf numFmtId="0" fontId="14" fillId="2" borderId="7" xfId="0" applyFont="1" applyFill="1" applyBorder="1" applyAlignment="1">
      <alignment horizontal="center"/>
    </xf>
    <xf numFmtId="0" fontId="0" fillId="0" borderId="3" xfId="0" applyBorder="1"/>
    <xf numFmtId="0" fontId="14" fillId="0" borderId="3" xfId="0" applyFont="1" applyBorder="1"/>
    <xf numFmtId="0" fontId="3" fillId="0" borderId="3" xfId="0" applyFont="1" applyBorder="1"/>
    <xf numFmtId="183" fontId="3" fillId="0" borderId="5" xfId="1" applyNumberFormat="1" applyFont="1" applyBorder="1"/>
    <xf numFmtId="0" fontId="0" fillId="0" borderId="5" xfId="0" applyBorder="1"/>
    <xf numFmtId="183" fontId="0" fillId="0" borderId="5" xfId="1" applyNumberFormat="1" applyFont="1" applyBorder="1"/>
    <xf numFmtId="0" fontId="14" fillId="2" borderId="5" xfId="0" applyFont="1" applyFill="1" applyBorder="1"/>
    <xf numFmtId="183" fontId="14" fillId="2" borderId="5" xfId="1" applyNumberFormat="1" applyFont="1" applyFill="1" applyBorder="1"/>
    <xf numFmtId="0" fontId="3" fillId="0" borderId="17" xfId="0" applyFont="1" applyFill="1" applyBorder="1"/>
    <xf numFmtId="0" fontId="0" fillId="0" borderId="5" xfId="0" applyFill="1" applyBorder="1"/>
    <xf numFmtId="0" fontId="14" fillId="2" borderId="10" xfId="0" applyFont="1" applyFill="1" applyBorder="1"/>
    <xf numFmtId="0" fontId="0" fillId="2" borderId="11" xfId="0" applyFill="1" applyBorder="1"/>
    <xf numFmtId="0" fontId="0" fillId="2" borderId="2" xfId="0" applyFill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3" fillId="0" borderId="9" xfId="0" applyFont="1" applyBorder="1"/>
    <xf numFmtId="0" fontId="14" fillId="2" borderId="9" xfId="0" applyFont="1" applyFill="1" applyBorder="1"/>
    <xf numFmtId="0" fontId="14" fillId="2" borderId="13" xfId="0" applyFont="1" applyFill="1" applyBorder="1"/>
    <xf numFmtId="0" fontId="0" fillId="2" borderId="14" xfId="0" applyFill="1" applyBorder="1"/>
    <xf numFmtId="183" fontId="0" fillId="0" borderId="0" xfId="0" applyNumberFormat="1"/>
    <xf numFmtId="0" fontId="4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46" fillId="0" borderId="0" xfId="0" applyFont="1" applyBorder="1"/>
    <xf numFmtId="0" fontId="14" fillId="0" borderId="0" xfId="0" applyFont="1" applyBorder="1"/>
    <xf numFmtId="0" fontId="14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7" fillId="0" borderId="0" xfId="0" applyFont="1"/>
    <xf numFmtId="0" fontId="17" fillId="5" borderId="0" xfId="0" applyFont="1" applyFill="1" applyAlignment="1">
      <alignment vertical="center"/>
    </xf>
    <xf numFmtId="0" fontId="14" fillId="2" borderId="8" xfId="0" applyFont="1" applyFill="1" applyBorder="1" applyAlignment="1">
      <alignment horizontal="center"/>
    </xf>
    <xf numFmtId="14" fontId="14" fillId="2" borderId="3" xfId="0" applyNumberFormat="1" applyFont="1" applyFill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7" fillId="0" borderId="5" xfId="0" applyFont="1" applyBorder="1"/>
    <xf numFmtId="3" fontId="47" fillId="0" borderId="5" xfId="2" applyNumberFormat="1" applyFont="1" applyBorder="1"/>
    <xf numFmtId="0" fontId="3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3" fontId="16" fillId="2" borderId="5" xfId="2" applyNumberFormat="1" applyFont="1" applyFill="1" applyBorder="1" applyAlignment="1">
      <alignment vertical="center"/>
    </xf>
    <xf numFmtId="1" fontId="0" fillId="0" borderId="0" xfId="0" applyNumberFormat="1"/>
    <xf numFmtId="3" fontId="0" fillId="0" borderId="0" xfId="0" applyNumberFormat="1" applyBorder="1"/>
    <xf numFmtId="3" fontId="47" fillId="0" borderId="0" xfId="2" applyNumberFormat="1" applyFill="1" applyBorder="1"/>
    <xf numFmtId="0" fontId="45" fillId="0" borderId="0" xfId="0" applyFont="1" applyBorder="1" applyAlignment="1"/>
    <xf numFmtId="0" fontId="38" fillId="0" borderId="0" xfId="0" applyFont="1" applyAlignment="1"/>
    <xf numFmtId="0" fontId="39" fillId="0" borderId="0" xfId="0" applyFont="1" applyAlignment="1"/>
    <xf numFmtId="0" fontId="40" fillId="0" borderId="0" xfId="0" applyFont="1" applyBorder="1" applyAlignment="1">
      <alignment horizontal="left" vertical="center"/>
    </xf>
    <xf numFmtId="0" fontId="40" fillId="0" borderId="0" xfId="0" applyFont="1" applyBorder="1"/>
    <xf numFmtId="0" fontId="21" fillId="2" borderId="0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/>
    </xf>
    <xf numFmtId="183" fontId="21" fillId="2" borderId="0" xfId="1" applyNumberFormat="1" applyFont="1" applyFill="1" applyBorder="1" applyAlignment="1">
      <alignment horizontal="right"/>
    </xf>
    <xf numFmtId="0" fontId="4" fillId="0" borderId="0" xfId="3" applyFont="1" applyBorder="1" applyAlignment="1">
      <alignment horizontal="left"/>
    </xf>
    <xf numFmtId="0" fontId="4" fillId="0" borderId="0" xfId="4" applyFont="1" applyFill="1" applyBorder="1" applyAlignment="1">
      <alignment horizontal="left" wrapText="1"/>
    </xf>
    <xf numFmtId="183" fontId="21" fillId="0" borderId="0" xfId="1" applyNumberFormat="1" applyFont="1" applyBorder="1" applyAlignment="1">
      <alignment horizontal="right"/>
    </xf>
    <xf numFmtId="183" fontId="21" fillId="0" borderId="0" xfId="1" applyNumberFormat="1" applyFont="1" applyFill="1" applyBorder="1" applyAlignment="1">
      <alignment horizontal="right"/>
    </xf>
    <xf numFmtId="0" fontId="4" fillId="0" borderId="0" xfId="3" applyFont="1" applyBorder="1" applyAlignment="1">
      <alignment horizontal="center"/>
    </xf>
    <xf numFmtId="183" fontId="21" fillId="0" borderId="0" xfId="1" applyNumberFormat="1" applyFont="1" applyFill="1" applyBorder="1" applyAlignment="1">
      <alignment horizontal="right" wrapText="1"/>
    </xf>
    <xf numFmtId="183" fontId="21" fillId="0" borderId="0" xfId="1" applyNumberFormat="1" applyFont="1" applyBorder="1" applyAlignment="1">
      <alignment horizontal="right" wrapText="1"/>
    </xf>
    <xf numFmtId="0" fontId="4" fillId="0" borderId="0" xfId="3" applyFont="1" applyFill="1" applyBorder="1" applyAlignment="1">
      <alignment horizontal="center"/>
    </xf>
    <xf numFmtId="0" fontId="21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left"/>
    </xf>
    <xf numFmtId="0" fontId="21" fillId="0" borderId="0" xfId="3" applyFont="1" applyBorder="1"/>
    <xf numFmtId="0" fontId="21" fillId="0" borderId="0" xfId="3" applyFont="1" applyBorder="1" applyAlignment="1">
      <alignment horizontal="right"/>
    </xf>
    <xf numFmtId="0" fontId="4" fillId="0" borderId="0" xfId="0" applyFont="1" applyBorder="1"/>
    <xf numFmtId="0" fontId="4" fillId="0" borderId="0" xfId="3" applyFont="1" applyBorder="1"/>
    <xf numFmtId="0" fontId="42" fillId="3" borderId="0" xfId="0" applyFont="1" applyFill="1" applyBorder="1"/>
    <xf numFmtId="0" fontId="42" fillId="3" borderId="0" xfId="3" applyFont="1" applyFill="1" applyBorder="1"/>
    <xf numFmtId="183" fontId="42" fillId="3" borderId="0" xfId="1" applyNumberFormat="1" applyFont="1" applyFill="1" applyBorder="1"/>
    <xf numFmtId="183" fontId="42" fillId="3" borderId="0" xfId="0" applyNumberFormat="1" applyFont="1" applyFill="1" applyBorder="1"/>
    <xf numFmtId="0" fontId="3" fillId="0" borderId="0" xfId="3" applyFont="1" applyBorder="1"/>
    <xf numFmtId="183" fontId="3" fillId="0" borderId="0" xfId="0" applyNumberFormat="1" applyFont="1" applyBorder="1"/>
    <xf numFmtId="0" fontId="4" fillId="5" borderId="0" xfId="3" applyFont="1" applyFill="1" applyBorder="1"/>
    <xf numFmtId="2" fontId="37" fillId="5" borderId="0" xfId="3" applyNumberFormat="1" applyFont="1" applyFill="1" applyBorder="1" applyAlignment="1">
      <alignment horizontal="center" wrapText="1"/>
    </xf>
    <xf numFmtId="0" fontId="21" fillId="5" borderId="0" xfId="3" applyFont="1" applyFill="1" applyBorder="1" applyAlignment="1">
      <alignment horizontal="center" vertical="center" wrapText="1"/>
    </xf>
    <xf numFmtId="0" fontId="21" fillId="5" borderId="0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left" wrapText="1"/>
    </xf>
    <xf numFmtId="183" fontId="21" fillId="5" borderId="0" xfId="1" applyNumberFormat="1" applyFont="1" applyFill="1" applyBorder="1" applyAlignment="1">
      <alignment horizontal="right"/>
    </xf>
    <xf numFmtId="0" fontId="4" fillId="5" borderId="0" xfId="3" applyFont="1" applyFill="1" applyBorder="1" applyAlignment="1">
      <alignment horizontal="left"/>
    </xf>
    <xf numFmtId="0" fontId="4" fillId="5" borderId="0" xfId="4" applyFont="1" applyFill="1" applyBorder="1" applyAlignment="1">
      <alignment horizontal="left" wrapText="1"/>
    </xf>
    <xf numFmtId="0" fontId="0" fillId="5" borderId="0" xfId="0" applyFill="1" applyBorder="1"/>
    <xf numFmtId="0" fontId="4" fillId="5" borderId="0" xfId="3" applyFont="1" applyFill="1" applyBorder="1" applyAlignment="1">
      <alignment horizontal="left" wrapText="1"/>
    </xf>
    <xf numFmtId="0" fontId="4" fillId="5" borderId="0" xfId="3" applyFont="1" applyFill="1" applyBorder="1" applyAlignment="1">
      <alignment horizontal="center"/>
    </xf>
    <xf numFmtId="43" fontId="20" fillId="0" borderId="0" xfId="0" applyNumberFormat="1" applyFont="1" applyAlignment="1">
      <alignment horizontal="center" vertical="center"/>
    </xf>
    <xf numFmtId="0" fontId="7" fillId="5" borderId="0" xfId="0" applyFont="1" applyFill="1"/>
    <xf numFmtId="179" fontId="47" fillId="5" borderId="15" xfId="1" applyFont="1" applyFill="1" applyBorder="1" applyAlignment="1" applyProtection="1"/>
    <xf numFmtId="179" fontId="26" fillId="5" borderId="15" xfId="1" applyFont="1" applyFill="1" applyBorder="1" applyAlignment="1" applyProtection="1"/>
    <xf numFmtId="179" fontId="22" fillId="5" borderId="0" xfId="1" applyFont="1" applyFill="1" applyBorder="1" applyAlignment="1">
      <alignment vertical="center"/>
    </xf>
    <xf numFmtId="43" fontId="15" fillId="0" borderId="0" xfId="0" applyNumberFormat="1" applyFont="1" applyBorder="1" applyAlignment="1">
      <alignment vertical="center"/>
    </xf>
    <xf numFmtId="4" fontId="31" fillId="0" borderId="25" xfId="0" applyNumberFormat="1" applyFont="1" applyBorder="1" applyAlignment="1">
      <alignment horizontal="right" vertical="top"/>
    </xf>
    <xf numFmtId="179" fontId="15" fillId="0" borderId="0" xfId="1" applyFont="1" applyAlignment="1">
      <alignment vertical="center"/>
    </xf>
    <xf numFmtId="179" fontId="20" fillId="0" borderId="0" xfId="1" applyFont="1" applyAlignment="1">
      <alignment horizontal="center" vertical="center"/>
    </xf>
    <xf numFmtId="179" fontId="15" fillId="6" borderId="5" xfId="1" applyFont="1" applyFill="1" applyBorder="1" applyAlignment="1">
      <alignment vertical="center"/>
    </xf>
    <xf numFmtId="179" fontId="8" fillId="6" borderId="5" xfId="1" applyFont="1" applyFill="1" applyBorder="1" applyAlignment="1">
      <alignment vertical="center"/>
    </xf>
    <xf numFmtId="179" fontId="15" fillId="0" borderId="5" xfId="1" applyFont="1" applyFill="1" applyBorder="1" applyAlignment="1">
      <alignment vertical="center"/>
    </xf>
    <xf numFmtId="179" fontId="17" fillId="6" borderId="5" xfId="1" applyFont="1" applyFill="1" applyBorder="1" applyAlignment="1">
      <alignment vertical="center"/>
    </xf>
    <xf numFmtId="179" fontId="22" fillId="6" borderId="5" xfId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1" fontId="3" fillId="0" borderId="0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/>
    </xf>
    <xf numFmtId="0" fontId="41" fillId="0" borderId="0" xfId="3" applyFont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2" borderId="0" xfId="3" applyFont="1" applyFill="1" applyBorder="1" applyAlignment="1">
      <alignment horizontal="left" wrapText="1"/>
    </xf>
    <xf numFmtId="0" fontId="21" fillId="0" borderId="0" xfId="3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0" xfId="4" applyFont="1" applyFill="1" applyBorder="1" applyAlignment="1">
      <alignment horizontal="left" wrapText="1"/>
    </xf>
    <xf numFmtId="0" fontId="21" fillId="2" borderId="0" xfId="4" applyFont="1" applyFill="1" applyBorder="1" applyAlignment="1">
      <alignment horizontal="left" wrapText="1"/>
    </xf>
    <xf numFmtId="0" fontId="4" fillId="2" borderId="0" xfId="4" applyFont="1" applyFill="1" applyBorder="1" applyAlignment="1">
      <alignment horizontal="left" wrapText="1"/>
    </xf>
    <xf numFmtId="0" fontId="41" fillId="0" borderId="0" xfId="4" applyFont="1" applyFill="1" applyBorder="1" applyAlignment="1">
      <alignment horizontal="left" wrapText="1"/>
    </xf>
    <xf numFmtId="0" fontId="21" fillId="5" borderId="0" xfId="3" applyFont="1" applyFill="1" applyBorder="1" applyAlignment="1">
      <alignment horizontal="left" wrapText="1"/>
    </xf>
    <xf numFmtId="0" fontId="4" fillId="5" borderId="0" xfId="3" applyFont="1" applyFill="1" applyBorder="1" applyAlignment="1">
      <alignment horizontal="left" wrapText="1"/>
    </xf>
    <xf numFmtId="0" fontId="4" fillId="5" borderId="0" xfId="4" applyFont="1" applyFill="1" applyBorder="1" applyAlignment="1">
      <alignment horizontal="left" wrapText="1"/>
    </xf>
    <xf numFmtId="0" fontId="21" fillId="5" borderId="0" xfId="4" applyFont="1" applyFill="1" applyBorder="1" applyAlignment="1">
      <alignment horizontal="left" wrapText="1"/>
    </xf>
    <xf numFmtId="0" fontId="14" fillId="2" borderId="24" xfId="3" applyFont="1" applyFill="1" applyBorder="1" applyAlignment="1">
      <alignment horizontal="left" wrapText="1"/>
    </xf>
    <xf numFmtId="2" fontId="14" fillId="5" borderId="0" xfId="3" applyNumberFormat="1" applyFont="1" applyFill="1" applyBorder="1" applyAlignment="1">
      <alignment horizontal="center" wrapText="1"/>
    </xf>
    <xf numFmtId="0" fontId="37" fillId="5" borderId="0" xfId="3" applyFont="1" applyFill="1" applyBorder="1" applyAlignment="1">
      <alignment horizontal="center" wrapText="1"/>
    </xf>
    <xf numFmtId="0" fontId="3" fillId="0" borderId="6" xfId="3" applyFont="1" applyBorder="1" applyAlignment="1">
      <alignment horizontal="center" wrapText="1"/>
    </xf>
    <xf numFmtId="0" fontId="3" fillId="0" borderId="7" xfId="3" applyFont="1" applyBorder="1" applyAlignment="1">
      <alignment horizontal="center" wrapText="1"/>
    </xf>
    <xf numFmtId="0" fontId="14" fillId="2" borderId="6" xfId="3" applyFont="1" applyFill="1" applyBorder="1" applyAlignment="1">
      <alignment horizontal="left" wrapText="1"/>
    </xf>
    <xf numFmtId="0" fontId="14" fillId="2" borderId="7" xfId="3" applyFont="1" applyFill="1" applyBorder="1" applyAlignment="1">
      <alignment horizontal="left" wrapText="1"/>
    </xf>
    <xf numFmtId="0" fontId="16" fillId="0" borderId="7" xfId="3" applyFont="1" applyBorder="1" applyAlignment="1">
      <alignment horizontal="left" wrapText="1"/>
    </xf>
    <xf numFmtId="0" fontId="16" fillId="0" borderId="5" xfId="3" applyFont="1" applyBorder="1" applyAlignment="1">
      <alignment horizontal="left" wrapText="1"/>
    </xf>
    <xf numFmtId="0" fontId="14" fillId="2" borderId="5" xfId="3" applyFont="1" applyFill="1" applyBorder="1" applyAlignment="1">
      <alignment horizontal="left" wrapText="1"/>
    </xf>
    <xf numFmtId="0" fontId="3" fillId="0" borderId="6" xfId="3" applyFont="1" applyBorder="1" applyAlignment="1">
      <alignment horizontal="left" wrapText="1"/>
    </xf>
    <xf numFmtId="0" fontId="3" fillId="0" borderId="7" xfId="3" applyFont="1" applyBorder="1" applyAlignment="1">
      <alignment horizontal="left" wrapText="1"/>
    </xf>
    <xf numFmtId="2" fontId="14" fillId="2" borderId="26" xfId="3" applyNumberFormat="1" applyFont="1" applyFill="1" applyBorder="1" applyAlignment="1">
      <alignment horizontal="center" wrapText="1"/>
    </xf>
    <xf numFmtId="2" fontId="14" fillId="2" borderId="27" xfId="3" applyNumberFormat="1" applyFont="1" applyFill="1" applyBorder="1" applyAlignment="1">
      <alignment horizontal="center" wrapText="1"/>
    </xf>
    <xf numFmtId="2" fontId="14" fillId="2" borderId="28" xfId="3" applyNumberFormat="1" applyFont="1" applyFill="1" applyBorder="1" applyAlignment="1">
      <alignment horizontal="center" wrapText="1"/>
    </xf>
    <xf numFmtId="2" fontId="37" fillId="2" borderId="0" xfId="3" applyNumberFormat="1" applyFont="1" applyFill="1" applyBorder="1" applyAlignment="1">
      <alignment horizontal="center" wrapText="1"/>
    </xf>
    <xf numFmtId="2" fontId="37" fillId="2" borderId="1" xfId="3" applyNumberFormat="1" applyFont="1" applyFill="1" applyBorder="1" applyAlignment="1">
      <alignment horizontal="center" wrapText="1"/>
    </xf>
    <xf numFmtId="0" fontId="14" fillId="2" borderId="29" xfId="3" applyFont="1" applyFill="1" applyBorder="1" applyAlignment="1">
      <alignment horizontal="left" wrapText="1"/>
    </xf>
    <xf numFmtId="0" fontId="14" fillId="2" borderId="20" xfId="3" applyFont="1" applyFill="1" applyBorder="1" applyAlignment="1">
      <alignment horizontal="left" wrapText="1"/>
    </xf>
    <xf numFmtId="0" fontId="45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5">
    <cellStyle name="Comma" xfId="1" builtinId="3"/>
    <cellStyle name="Comma_21.Aktivet Afatgjata Materiale  09" xfId="2"/>
    <cellStyle name="Normal" xfId="0" builtinId="0"/>
    <cellStyle name="Normal_asn_2009 Propozimet" xfId="3"/>
    <cellStyle name="Normal_Shee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e/ALBAN%20FEJZO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e 1"/>
      <sheetName val="P.Ardhurave(Natyres)"/>
      <sheetName val="P.Ardhurave(Funksionit)"/>
      <sheetName val="Aktivi"/>
      <sheetName val="Pasivi"/>
      <sheetName val="CASH FLOW"/>
      <sheetName val="P.Amortizimit"/>
      <sheetName val="Aneksi Statistik"/>
      <sheetName val="Pasqyra e Ndarjes sipas Aktivi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8"/>
  <sheetViews>
    <sheetView topLeftCell="B26" workbookViewId="0">
      <selection activeCell="B2" sqref="B2:K57"/>
    </sheetView>
  </sheetViews>
  <sheetFormatPr defaultRowHeight="12.75"/>
  <cols>
    <col min="1" max="1" width="1.5703125" style="8" hidden="1" customWidth="1"/>
    <col min="2" max="2" width="1.140625" style="8" customWidth="1"/>
    <col min="3" max="3" width="9.140625" style="8"/>
    <col min="4" max="4" width="9.28515625" style="8" customWidth="1"/>
    <col min="5" max="5" width="11.42578125" style="8" customWidth="1"/>
    <col min="6" max="6" width="12.85546875" style="5" customWidth="1"/>
    <col min="7" max="7" width="5.42578125" style="5" customWidth="1"/>
    <col min="8" max="9" width="9.140625" style="5"/>
    <col min="10" max="10" width="3.140625" style="5" customWidth="1"/>
    <col min="11" max="11" width="9.140625" style="5"/>
    <col min="12" max="12" width="1.85546875" style="8" customWidth="1"/>
    <col min="13" max="16384" width="9.140625" style="8"/>
  </cols>
  <sheetData>
    <row r="1" spans="2:11" s="67" customFormat="1" ht="6.75" customHeight="1">
      <c r="F1" s="5"/>
      <c r="G1" s="5"/>
      <c r="H1" s="5"/>
      <c r="I1" s="5"/>
      <c r="J1" s="5"/>
      <c r="K1" s="5"/>
    </row>
    <row r="2" spans="2:11" s="67" customFormat="1">
      <c r="B2" s="68"/>
      <c r="C2" s="69"/>
      <c r="D2" s="69"/>
      <c r="E2" s="69"/>
      <c r="F2" s="82"/>
      <c r="G2" s="82"/>
      <c r="H2" s="82"/>
      <c r="I2" s="82"/>
      <c r="J2" s="82"/>
      <c r="K2" s="83"/>
    </row>
    <row r="3" spans="2:11" s="67" customFormat="1" ht="25.5" customHeight="1">
      <c r="B3" s="70"/>
      <c r="C3" s="257" t="s">
        <v>131</v>
      </c>
      <c r="D3" s="78"/>
      <c r="E3" s="79"/>
      <c r="F3" s="89" t="s">
        <v>134</v>
      </c>
      <c r="G3" s="90"/>
      <c r="H3" s="91"/>
      <c r="I3" s="81"/>
      <c r="J3" s="3"/>
      <c r="K3" s="4"/>
    </row>
    <row r="4" spans="2:11" s="67" customFormat="1" ht="14.25" customHeight="1">
      <c r="B4" s="70"/>
      <c r="C4" s="78" t="s">
        <v>74</v>
      </c>
      <c r="D4" s="78"/>
      <c r="E4" s="79"/>
      <c r="F4" s="81" t="s">
        <v>132</v>
      </c>
      <c r="G4" s="84"/>
      <c r="H4" s="85"/>
      <c r="I4" s="82"/>
      <c r="J4" s="82"/>
      <c r="K4" s="4"/>
    </row>
    <row r="5" spans="2:11" s="67" customFormat="1" ht="15.75" customHeight="1">
      <c r="B5" s="70"/>
      <c r="C5" s="78" t="s">
        <v>6</v>
      </c>
      <c r="D5" s="78"/>
      <c r="E5" s="79"/>
      <c r="F5" s="80" t="s">
        <v>308</v>
      </c>
      <c r="G5" s="81"/>
      <c r="H5" s="81"/>
      <c r="I5" s="81"/>
      <c r="J5" s="81"/>
      <c r="K5" s="4"/>
    </row>
    <row r="6" spans="2:11" s="67" customFormat="1" ht="14.1" customHeight="1">
      <c r="B6" s="70"/>
      <c r="C6" s="78"/>
      <c r="D6" s="78"/>
      <c r="E6" s="79"/>
      <c r="F6" s="3"/>
      <c r="G6" s="3"/>
      <c r="H6" s="327" t="s">
        <v>133</v>
      </c>
      <c r="I6" s="327"/>
      <c r="J6" s="82"/>
      <c r="K6" s="4"/>
    </row>
    <row r="7" spans="2:11" s="67" customFormat="1" ht="14.1" customHeight="1">
      <c r="B7" s="70"/>
      <c r="C7" s="78" t="s">
        <v>0</v>
      </c>
      <c r="D7" s="78"/>
      <c r="E7" s="79"/>
      <c r="F7" s="92">
        <v>40513</v>
      </c>
      <c r="G7" s="86"/>
      <c r="H7" s="3"/>
      <c r="I7" s="3"/>
      <c r="J7" s="3"/>
      <c r="K7" s="4"/>
    </row>
    <row r="8" spans="2:11" s="67" customFormat="1" ht="14.1" customHeight="1">
      <c r="B8" s="70"/>
      <c r="C8" s="78" t="s">
        <v>1</v>
      </c>
      <c r="D8" s="78"/>
      <c r="E8" s="79"/>
      <c r="F8" s="80"/>
      <c r="G8" s="74"/>
      <c r="H8" s="3"/>
      <c r="I8" s="3"/>
      <c r="J8" s="3"/>
      <c r="K8" s="4"/>
    </row>
    <row r="9" spans="2:11" s="67" customFormat="1" ht="14.1" customHeight="1">
      <c r="B9" s="70"/>
      <c r="C9" s="78"/>
      <c r="D9" s="78"/>
      <c r="E9" s="79"/>
      <c r="F9" s="3"/>
      <c r="G9" s="3"/>
      <c r="H9" s="3"/>
      <c r="I9" s="3"/>
      <c r="J9" s="3"/>
      <c r="K9" s="4"/>
    </row>
    <row r="10" spans="2:11" s="67" customFormat="1" ht="14.1" customHeight="1">
      <c r="B10" s="70"/>
      <c r="C10" s="78" t="s">
        <v>32</v>
      </c>
      <c r="D10" s="78"/>
      <c r="E10" s="79"/>
      <c r="F10" s="81" t="s">
        <v>135</v>
      </c>
      <c r="G10" s="81"/>
      <c r="H10" s="81"/>
      <c r="I10" s="81"/>
      <c r="J10" s="81"/>
      <c r="K10" s="4"/>
    </row>
    <row r="11" spans="2:11" s="67" customFormat="1" ht="14.1" customHeight="1">
      <c r="B11" s="70"/>
      <c r="C11" s="3"/>
      <c r="D11" s="3"/>
      <c r="E11" s="71"/>
      <c r="F11" s="80"/>
      <c r="G11" s="80"/>
      <c r="H11" s="80"/>
      <c r="I11" s="80"/>
      <c r="J11" s="80"/>
      <c r="K11" s="4"/>
    </row>
    <row r="12" spans="2:11" s="67" customFormat="1" ht="14.1" customHeight="1">
      <c r="B12" s="70"/>
      <c r="C12" s="71"/>
      <c r="D12" s="71"/>
      <c r="E12" s="71"/>
      <c r="F12" s="80"/>
      <c r="G12" s="80"/>
      <c r="H12" s="80"/>
      <c r="I12" s="80"/>
      <c r="J12" s="80"/>
      <c r="K12" s="4"/>
    </row>
    <row r="13" spans="2:11" s="67" customFormat="1">
      <c r="B13" s="70"/>
      <c r="C13" s="71"/>
      <c r="D13" s="71"/>
      <c r="E13" s="71"/>
      <c r="F13" s="3"/>
      <c r="G13" s="3"/>
      <c r="H13" s="3"/>
      <c r="I13" s="3"/>
      <c r="J13" s="3"/>
      <c r="K13" s="4"/>
    </row>
    <row r="14" spans="2:11" s="67" customFormat="1">
      <c r="B14" s="70"/>
      <c r="C14" s="71"/>
      <c r="D14" s="71"/>
      <c r="E14" s="71"/>
      <c r="F14" s="3"/>
      <c r="G14" s="3"/>
      <c r="H14" s="3"/>
      <c r="I14" s="3"/>
      <c r="J14" s="3"/>
      <c r="K14" s="4"/>
    </row>
    <row r="15" spans="2:11" s="67" customFormat="1">
      <c r="B15" s="70"/>
      <c r="C15" s="71"/>
      <c r="D15" s="71"/>
      <c r="E15" s="71"/>
      <c r="F15" s="3"/>
      <c r="G15" s="3"/>
      <c r="H15" s="3"/>
      <c r="I15" s="3"/>
      <c r="J15" s="3"/>
      <c r="K15" s="4"/>
    </row>
    <row r="16" spans="2:11" s="67" customFormat="1">
      <c r="B16" s="70"/>
      <c r="C16" s="71"/>
      <c r="D16" s="71"/>
      <c r="E16" s="71"/>
      <c r="F16" s="3"/>
      <c r="G16" s="3"/>
      <c r="H16" s="3"/>
      <c r="I16" s="3"/>
      <c r="J16" s="3"/>
      <c r="K16" s="4"/>
    </row>
    <row r="17" spans="2:11" s="67" customFormat="1">
      <c r="B17" s="70"/>
      <c r="C17" s="71"/>
      <c r="D17" s="71"/>
      <c r="E17" s="71"/>
      <c r="F17" s="3"/>
      <c r="G17" s="3"/>
      <c r="H17" s="3"/>
      <c r="I17" s="3"/>
      <c r="J17" s="3"/>
      <c r="K17" s="4"/>
    </row>
    <row r="18" spans="2:11" s="67" customFormat="1">
      <c r="B18" s="70"/>
      <c r="C18" s="71"/>
      <c r="D18" s="71"/>
      <c r="E18" s="71"/>
      <c r="F18" s="3"/>
      <c r="G18" s="3"/>
      <c r="H18" s="3"/>
      <c r="I18" s="3"/>
      <c r="J18" s="3"/>
      <c r="K18" s="4"/>
    </row>
    <row r="19" spans="2:11" s="67" customFormat="1">
      <c r="B19" s="70"/>
      <c r="C19" s="71"/>
      <c r="D19" s="71"/>
      <c r="E19" s="71"/>
      <c r="F19" s="3"/>
      <c r="G19" s="3"/>
      <c r="H19" s="3"/>
      <c r="I19" s="3"/>
      <c r="J19" s="3"/>
      <c r="K19" s="4"/>
    </row>
    <row r="20" spans="2:11" s="67" customFormat="1">
      <c r="B20" s="70"/>
      <c r="C20" s="71"/>
      <c r="D20" s="71"/>
      <c r="E20" s="71"/>
      <c r="F20" s="3"/>
      <c r="G20" s="3"/>
      <c r="H20" s="3"/>
      <c r="I20" s="3"/>
      <c r="J20" s="3"/>
      <c r="K20" s="4"/>
    </row>
    <row r="21" spans="2:11" s="67" customFormat="1">
      <c r="B21" s="70"/>
      <c r="D21" s="71"/>
      <c r="E21" s="71"/>
      <c r="F21" s="3"/>
      <c r="G21" s="3"/>
      <c r="H21" s="3"/>
      <c r="I21" s="3"/>
      <c r="J21" s="3"/>
      <c r="K21" s="4"/>
    </row>
    <row r="22" spans="2:11" s="67" customFormat="1">
      <c r="B22" s="70"/>
      <c r="C22" s="71"/>
      <c r="D22" s="71"/>
      <c r="E22" s="71"/>
      <c r="F22" s="3"/>
      <c r="G22" s="3"/>
      <c r="H22" s="3"/>
      <c r="I22" s="3"/>
      <c r="J22" s="3"/>
      <c r="K22" s="4"/>
    </row>
    <row r="23" spans="2:11" s="67" customFormat="1">
      <c r="B23" s="70"/>
      <c r="C23" s="71"/>
      <c r="D23" s="71"/>
      <c r="E23" s="71"/>
      <c r="F23" s="3"/>
      <c r="G23" s="3"/>
      <c r="H23" s="3"/>
      <c r="I23" s="3"/>
      <c r="J23" s="3"/>
      <c r="K23" s="4"/>
    </row>
    <row r="24" spans="2:11" s="67" customFormat="1">
      <c r="B24" s="70"/>
      <c r="C24" s="71"/>
      <c r="D24" s="71"/>
      <c r="E24" s="71"/>
      <c r="F24" s="3"/>
      <c r="G24" s="3"/>
      <c r="H24" s="3"/>
      <c r="I24" s="3"/>
      <c r="J24" s="3"/>
      <c r="K24" s="4"/>
    </row>
    <row r="25" spans="2:11" s="67" customFormat="1" ht="18">
      <c r="B25" s="329" t="s">
        <v>7</v>
      </c>
      <c r="C25" s="330"/>
      <c r="D25" s="330"/>
      <c r="E25" s="330"/>
      <c r="F25" s="330"/>
      <c r="G25" s="330"/>
      <c r="H25" s="330"/>
      <c r="I25" s="330"/>
      <c r="J25" s="330"/>
      <c r="K25" s="331"/>
    </row>
    <row r="26" spans="2:11" s="67" customFormat="1" ht="15">
      <c r="B26" s="75"/>
      <c r="C26" s="332" t="s">
        <v>64</v>
      </c>
      <c r="D26" s="332"/>
      <c r="E26" s="332"/>
      <c r="F26" s="332"/>
      <c r="G26" s="332"/>
      <c r="H26" s="332"/>
      <c r="I26" s="332"/>
      <c r="J26" s="332"/>
      <c r="K26" s="4"/>
    </row>
    <row r="27" spans="2:11" s="67" customFormat="1" ht="15">
      <c r="B27" s="75"/>
      <c r="C27" s="77" t="s">
        <v>65</v>
      </c>
      <c r="D27" s="77"/>
      <c r="E27" s="77"/>
      <c r="F27" s="87"/>
      <c r="G27" s="87"/>
      <c r="H27" s="87"/>
      <c r="I27" s="87"/>
      <c r="J27" s="87"/>
      <c r="K27" s="4"/>
    </row>
    <row r="28" spans="2:11" s="67" customFormat="1" ht="15">
      <c r="B28" s="75"/>
      <c r="C28" s="1"/>
      <c r="D28" s="1"/>
      <c r="E28" s="1"/>
      <c r="F28" s="3"/>
      <c r="G28" s="3"/>
      <c r="H28" s="3"/>
      <c r="I28" s="3"/>
      <c r="J28" s="3"/>
      <c r="K28" s="4"/>
    </row>
    <row r="29" spans="2:11" s="67" customFormat="1" ht="15">
      <c r="B29" s="75"/>
      <c r="C29" s="1"/>
      <c r="D29" s="1"/>
      <c r="E29" s="1"/>
      <c r="F29" s="3"/>
      <c r="G29" s="3"/>
      <c r="H29" s="3"/>
      <c r="I29" s="3"/>
      <c r="J29" s="3"/>
      <c r="K29" s="4"/>
    </row>
    <row r="30" spans="2:11" s="67" customFormat="1" ht="15.75">
      <c r="B30" s="75"/>
      <c r="C30" s="1"/>
      <c r="D30" s="1"/>
      <c r="E30" s="1"/>
      <c r="F30" s="76" t="s">
        <v>138</v>
      </c>
      <c r="G30" s="3"/>
      <c r="H30" s="3"/>
      <c r="I30" s="3"/>
      <c r="J30" s="3"/>
      <c r="K30" s="4"/>
    </row>
    <row r="31" spans="2:11" s="67" customFormat="1" ht="15">
      <c r="B31" s="75"/>
      <c r="C31" s="1"/>
      <c r="D31" s="1"/>
      <c r="E31" s="1"/>
      <c r="F31" s="3"/>
      <c r="G31" s="3"/>
      <c r="H31" s="3"/>
      <c r="I31" s="3"/>
      <c r="J31" s="3"/>
      <c r="K31" s="4"/>
    </row>
    <row r="32" spans="2:11" s="67" customFormat="1" ht="15">
      <c r="B32" s="75"/>
      <c r="C32" s="1"/>
      <c r="D32" s="1"/>
      <c r="E32" s="1"/>
      <c r="F32" s="3"/>
      <c r="G32" s="3"/>
      <c r="H32" s="3"/>
      <c r="I32" s="3"/>
      <c r="J32" s="3"/>
      <c r="K32" s="4"/>
    </row>
    <row r="33" spans="2:11" s="67" customFormat="1">
      <c r="B33" s="70"/>
      <c r="C33" s="71"/>
      <c r="D33" s="71"/>
      <c r="E33" s="71"/>
      <c r="F33" s="3"/>
      <c r="G33" s="3"/>
      <c r="H33" s="3"/>
      <c r="I33" s="3"/>
      <c r="J33" s="3"/>
      <c r="K33" s="4"/>
    </row>
    <row r="34" spans="2:11" s="67" customFormat="1">
      <c r="B34" s="70"/>
      <c r="C34" s="71"/>
      <c r="D34" s="71"/>
      <c r="E34" s="71"/>
      <c r="F34" s="3"/>
      <c r="G34" s="3"/>
      <c r="H34" s="3"/>
      <c r="I34" s="3"/>
      <c r="J34" s="3"/>
      <c r="K34" s="4"/>
    </row>
    <row r="35" spans="2:11" s="67" customFormat="1">
      <c r="B35" s="70"/>
      <c r="C35" s="71"/>
      <c r="D35" s="71"/>
      <c r="E35" s="71"/>
      <c r="F35" s="3"/>
      <c r="G35" s="3"/>
      <c r="H35" s="3"/>
      <c r="I35" s="3"/>
      <c r="J35" s="3"/>
      <c r="K35" s="4"/>
    </row>
    <row r="36" spans="2:11" s="67" customFormat="1">
      <c r="B36" s="70"/>
      <c r="C36" s="71"/>
      <c r="D36" s="71"/>
      <c r="E36" s="71"/>
      <c r="F36" s="3"/>
      <c r="G36" s="3"/>
      <c r="H36" s="3"/>
      <c r="I36" s="3"/>
      <c r="J36" s="3"/>
      <c r="K36" s="4"/>
    </row>
    <row r="37" spans="2:11" s="67" customFormat="1">
      <c r="B37" s="70"/>
      <c r="C37" s="71"/>
      <c r="D37" s="71"/>
      <c r="E37" s="71"/>
      <c r="F37" s="3"/>
      <c r="G37" s="3"/>
      <c r="H37" s="3"/>
      <c r="I37" s="3"/>
      <c r="J37" s="3"/>
      <c r="K37" s="4"/>
    </row>
    <row r="38" spans="2:11" s="67" customFormat="1">
      <c r="B38" s="70"/>
      <c r="C38" s="71"/>
      <c r="D38" s="71"/>
      <c r="E38" s="71"/>
      <c r="F38" s="3"/>
      <c r="G38" s="3"/>
      <c r="H38" s="3"/>
      <c r="I38" s="3"/>
      <c r="J38" s="3"/>
      <c r="K38" s="4"/>
    </row>
    <row r="39" spans="2:11" s="67" customFormat="1">
      <c r="B39" s="70"/>
      <c r="C39" s="71"/>
      <c r="D39" s="71"/>
      <c r="E39" s="71"/>
      <c r="F39" s="3"/>
      <c r="G39" s="3"/>
      <c r="H39" s="3"/>
      <c r="I39" s="3"/>
      <c r="J39" s="3"/>
      <c r="K39" s="4"/>
    </row>
    <row r="40" spans="2:11" s="67" customFormat="1">
      <c r="B40" s="70"/>
      <c r="C40" s="71"/>
      <c r="D40" s="71"/>
      <c r="E40" s="71"/>
      <c r="F40" s="3"/>
      <c r="G40" s="3"/>
      <c r="H40" s="3"/>
      <c r="I40" s="3"/>
      <c r="J40" s="3"/>
      <c r="K40" s="4"/>
    </row>
    <row r="41" spans="2:11" s="67" customFormat="1">
      <c r="B41" s="70"/>
      <c r="C41" s="71"/>
      <c r="D41" s="71"/>
      <c r="E41" s="71"/>
      <c r="F41" s="3"/>
      <c r="G41" s="3"/>
      <c r="H41" s="3"/>
      <c r="I41" s="3"/>
      <c r="J41" s="3"/>
      <c r="K41" s="4"/>
    </row>
    <row r="42" spans="2:11" s="67" customFormat="1">
      <c r="B42" s="70"/>
      <c r="C42" s="71"/>
      <c r="D42" s="71"/>
      <c r="E42" s="71"/>
      <c r="F42" s="3"/>
      <c r="G42" s="3"/>
      <c r="H42" s="3"/>
      <c r="I42" s="3"/>
      <c r="J42" s="3"/>
      <c r="K42" s="4"/>
    </row>
    <row r="43" spans="2:11" s="67" customFormat="1">
      <c r="B43" s="70"/>
      <c r="C43" s="71"/>
      <c r="D43" s="71"/>
      <c r="E43" s="71"/>
      <c r="F43" s="3"/>
      <c r="G43" s="3"/>
      <c r="H43" s="3"/>
      <c r="I43" s="3"/>
      <c r="J43" s="3"/>
      <c r="K43" s="4"/>
    </row>
    <row r="44" spans="2:11" s="67" customFormat="1">
      <c r="B44" s="70"/>
      <c r="C44" s="71"/>
      <c r="D44" s="71"/>
      <c r="E44" s="71"/>
      <c r="F44" s="3"/>
      <c r="G44" s="3"/>
      <c r="H44" s="3"/>
      <c r="I44" s="3"/>
      <c r="J44" s="3"/>
      <c r="K44" s="4"/>
    </row>
    <row r="45" spans="2:11" s="67" customFormat="1" ht="9" customHeight="1">
      <c r="B45" s="70"/>
      <c r="C45" s="71"/>
      <c r="D45" s="71"/>
      <c r="E45" s="71"/>
      <c r="F45" s="3"/>
      <c r="G45" s="3"/>
      <c r="H45" s="3"/>
      <c r="I45" s="3"/>
      <c r="J45" s="3"/>
      <c r="K45" s="4"/>
    </row>
    <row r="46" spans="2:11" s="67" customFormat="1">
      <c r="B46" s="70"/>
      <c r="C46" s="71"/>
      <c r="D46" s="71"/>
      <c r="E46" s="71"/>
      <c r="F46" s="3"/>
      <c r="G46" s="3"/>
      <c r="H46" s="3"/>
      <c r="I46" s="3"/>
      <c r="J46" s="3"/>
      <c r="K46" s="4"/>
    </row>
    <row r="47" spans="2:11" s="67" customFormat="1">
      <c r="B47" s="70"/>
      <c r="C47" s="71"/>
      <c r="D47" s="71"/>
      <c r="E47" s="71"/>
      <c r="F47" s="3"/>
      <c r="G47" s="3"/>
      <c r="H47" s="3"/>
      <c r="I47" s="3"/>
      <c r="J47" s="3"/>
      <c r="K47" s="4"/>
    </row>
    <row r="48" spans="2:11" s="67" customFormat="1" ht="12.95" customHeight="1">
      <c r="B48" s="70"/>
      <c r="C48" s="71" t="s">
        <v>80</v>
      </c>
      <c r="D48" s="71"/>
      <c r="E48" s="71"/>
      <c r="F48" s="3"/>
      <c r="G48" s="3"/>
      <c r="H48" s="328" t="s">
        <v>137</v>
      </c>
      <c r="I48" s="328"/>
      <c r="J48" s="3"/>
      <c r="K48" s="4"/>
    </row>
    <row r="49" spans="2:11" s="67" customFormat="1" ht="12.95" customHeight="1">
      <c r="B49" s="70"/>
      <c r="C49" s="71" t="s">
        <v>81</v>
      </c>
      <c r="D49" s="71"/>
      <c r="E49" s="71"/>
      <c r="F49" s="3"/>
      <c r="G49" s="3"/>
      <c r="H49" s="327"/>
      <c r="I49" s="327"/>
      <c r="J49" s="3"/>
      <c r="K49" s="4"/>
    </row>
    <row r="50" spans="2:11" s="67" customFormat="1" ht="12.95" customHeight="1">
      <c r="B50" s="70"/>
      <c r="C50" s="71" t="s">
        <v>75</v>
      </c>
      <c r="D50" s="71"/>
      <c r="E50" s="71"/>
      <c r="F50" s="3"/>
      <c r="G50" s="3"/>
      <c r="H50" s="327" t="s">
        <v>136</v>
      </c>
      <c r="I50" s="327"/>
      <c r="J50" s="3"/>
      <c r="K50" s="4"/>
    </row>
    <row r="51" spans="2:11" s="67" customFormat="1" ht="12.95" customHeight="1">
      <c r="B51" s="70"/>
      <c r="C51" s="71" t="s">
        <v>76</v>
      </c>
      <c r="D51" s="71"/>
      <c r="E51" s="71"/>
      <c r="F51" s="3"/>
      <c r="G51" s="3"/>
      <c r="H51" s="327"/>
      <c r="I51" s="327"/>
      <c r="J51" s="3"/>
      <c r="K51" s="4"/>
    </row>
    <row r="52" spans="2:11" s="67" customFormat="1">
      <c r="B52" s="70"/>
      <c r="C52" s="71"/>
      <c r="D52" s="71"/>
      <c r="E52" s="71"/>
      <c r="F52" s="3"/>
      <c r="G52" s="3"/>
      <c r="H52" s="3"/>
      <c r="I52" s="3"/>
      <c r="J52" s="3"/>
      <c r="K52" s="4"/>
    </row>
    <row r="53" spans="2:11" s="67" customFormat="1" ht="12.95" customHeight="1">
      <c r="B53" s="70"/>
      <c r="C53" s="71" t="s">
        <v>82</v>
      </c>
      <c r="D53" s="71"/>
      <c r="E53" s="71"/>
      <c r="F53" s="3"/>
      <c r="G53" s="74" t="s">
        <v>77</v>
      </c>
      <c r="H53" s="335" t="s">
        <v>143</v>
      </c>
      <c r="I53" s="334"/>
      <c r="J53" s="3"/>
      <c r="K53" s="4"/>
    </row>
    <row r="54" spans="2:11" s="67" customFormat="1" ht="12.95" customHeight="1">
      <c r="B54" s="70"/>
      <c r="C54" s="71"/>
      <c r="D54" s="71"/>
      <c r="E54" s="71"/>
      <c r="F54" s="3"/>
      <c r="G54" s="74" t="s">
        <v>78</v>
      </c>
      <c r="H54" s="333" t="s">
        <v>144</v>
      </c>
      <c r="I54" s="334"/>
      <c r="J54" s="3"/>
      <c r="K54" s="4"/>
    </row>
    <row r="55" spans="2:11" s="67" customFormat="1" ht="7.5" customHeight="1">
      <c r="B55" s="70"/>
      <c r="C55" s="71"/>
      <c r="D55" s="71"/>
      <c r="E55" s="71"/>
      <c r="F55" s="3"/>
      <c r="G55" s="74"/>
      <c r="H55" s="74"/>
      <c r="I55" s="74"/>
      <c r="J55" s="3"/>
      <c r="K55" s="4"/>
    </row>
    <row r="56" spans="2:11" s="67" customFormat="1" ht="12.95" customHeight="1">
      <c r="B56" s="70"/>
      <c r="C56" s="71" t="s">
        <v>79</v>
      </c>
      <c r="D56" s="71"/>
      <c r="E56" s="71"/>
      <c r="F56" s="74"/>
      <c r="G56" s="3"/>
      <c r="H56" s="328" t="s">
        <v>145</v>
      </c>
      <c r="I56" s="328"/>
      <c r="J56" s="3"/>
      <c r="K56" s="4"/>
    </row>
    <row r="57" spans="2:11" s="67" customFormat="1" ht="22.5" customHeight="1">
      <c r="B57" s="73"/>
      <c r="C57" s="72"/>
      <c r="D57" s="72"/>
      <c r="E57" s="72"/>
      <c r="F57" s="81"/>
      <c r="G57" s="81"/>
      <c r="H57" s="81"/>
      <c r="I57" s="81"/>
      <c r="J57" s="81"/>
      <c r="K57" s="88"/>
    </row>
    <row r="58" spans="2:11" ht="6.75" customHeight="1"/>
  </sheetData>
  <mergeCells count="10">
    <mergeCell ref="H6:I6"/>
    <mergeCell ref="H56:I56"/>
    <mergeCell ref="B25:K25"/>
    <mergeCell ref="C26:J26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.23" bottom="0" header="0.38" footer="0.3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6" workbookViewId="0">
      <selection sqref="A1:G46"/>
    </sheetView>
  </sheetViews>
  <sheetFormatPr defaultRowHeight="12.75"/>
  <cols>
    <col min="2" max="2" width="14" customWidth="1"/>
    <col min="3" max="3" width="10.85546875" customWidth="1"/>
    <col min="4" max="4" width="10.28515625" customWidth="1"/>
    <col min="5" max="5" width="13.42578125" customWidth="1"/>
    <col min="6" max="7" width="15.140625" customWidth="1"/>
  </cols>
  <sheetData>
    <row r="1" spans="1:7" ht="18">
      <c r="A1" s="176"/>
      <c r="B1" s="256" t="s">
        <v>134</v>
      </c>
      <c r="C1" s="176"/>
      <c r="D1" s="5"/>
      <c r="E1" s="176"/>
    </row>
    <row r="2" spans="1:7" ht="15">
      <c r="A2" s="176"/>
      <c r="B2" s="258" t="s">
        <v>292</v>
      </c>
      <c r="C2" s="257"/>
      <c r="D2" s="5"/>
      <c r="E2" s="176"/>
    </row>
    <row r="3" spans="1:7">
      <c r="B3" s="220"/>
    </row>
    <row r="4" spans="1:7" ht="15.75">
      <c r="B4" s="418" t="s">
        <v>293</v>
      </c>
      <c r="C4" s="418"/>
      <c r="D4" s="418"/>
      <c r="E4" s="418"/>
      <c r="F4" s="418"/>
      <c r="G4" s="418"/>
    </row>
    <row r="6" spans="1:7">
      <c r="A6" s="419" t="s">
        <v>2</v>
      </c>
      <c r="B6" s="421" t="s">
        <v>294</v>
      </c>
      <c r="C6" s="419" t="s">
        <v>295</v>
      </c>
      <c r="D6" s="262" t="s">
        <v>296</v>
      </c>
      <c r="E6" s="419" t="s">
        <v>185</v>
      </c>
      <c r="F6" s="419" t="s">
        <v>186</v>
      </c>
      <c r="G6" s="262" t="s">
        <v>296</v>
      </c>
    </row>
    <row r="7" spans="1:7">
      <c r="A7" s="420"/>
      <c r="B7" s="422"/>
      <c r="C7" s="420"/>
      <c r="D7" s="263">
        <v>40544</v>
      </c>
      <c r="E7" s="420"/>
      <c r="F7" s="420"/>
      <c r="G7" s="263">
        <v>40908</v>
      </c>
    </row>
    <row r="8" spans="1:7">
      <c r="A8" s="264">
        <v>1</v>
      </c>
      <c r="B8" s="265" t="s">
        <v>24</v>
      </c>
      <c r="C8" s="264">
        <v>0</v>
      </c>
      <c r="D8" s="266">
        <v>0</v>
      </c>
      <c r="E8" s="266">
        <v>0</v>
      </c>
      <c r="F8" s="266">
        <v>0</v>
      </c>
      <c r="G8" s="266">
        <f t="shared" ref="G8:G13" si="0">D8+E8-F8</f>
        <v>0</v>
      </c>
    </row>
    <row r="9" spans="1:7">
      <c r="A9" s="264">
        <f>A8+1</f>
        <v>2</v>
      </c>
      <c r="B9" s="265" t="s">
        <v>179</v>
      </c>
      <c r="C9" s="264">
        <v>0</v>
      </c>
      <c r="D9" s="266">
        <v>0</v>
      </c>
      <c r="E9" s="266">
        <v>0</v>
      </c>
      <c r="F9" s="266">
        <v>0</v>
      </c>
      <c r="G9" s="266">
        <f t="shared" si="0"/>
        <v>0</v>
      </c>
    </row>
    <row r="10" spans="1:7">
      <c r="A10" s="264">
        <f>A9+1</f>
        <v>3</v>
      </c>
      <c r="B10" s="265" t="s">
        <v>297</v>
      </c>
      <c r="C10" s="264">
        <v>0</v>
      </c>
      <c r="D10" s="266">
        <v>0</v>
      </c>
      <c r="E10" s="266"/>
      <c r="F10" s="266">
        <v>0</v>
      </c>
      <c r="G10" s="266">
        <f t="shared" si="0"/>
        <v>0</v>
      </c>
    </row>
    <row r="11" spans="1:7">
      <c r="A11" s="264">
        <f>A10+1</f>
        <v>4</v>
      </c>
      <c r="B11" s="265" t="s">
        <v>181</v>
      </c>
      <c r="C11" s="264">
        <v>0</v>
      </c>
      <c r="D11" s="266">
        <v>0</v>
      </c>
      <c r="E11" s="266">
        <v>0</v>
      </c>
      <c r="F11" s="266">
        <v>0</v>
      </c>
      <c r="G11" s="266">
        <f t="shared" si="0"/>
        <v>0</v>
      </c>
    </row>
    <row r="12" spans="1:7">
      <c r="A12" s="264">
        <f>A11+1</f>
        <v>5</v>
      </c>
      <c r="B12" s="265" t="s">
        <v>298</v>
      </c>
      <c r="C12" s="264">
        <v>0</v>
      </c>
      <c r="D12" s="266">
        <v>0</v>
      </c>
      <c r="E12" s="266">
        <v>383200</v>
      </c>
      <c r="F12" s="266">
        <v>0</v>
      </c>
      <c r="G12" s="266">
        <f t="shared" si="0"/>
        <v>383200</v>
      </c>
    </row>
    <row r="13" spans="1:7">
      <c r="A13" s="264">
        <f>A12+1</f>
        <v>6</v>
      </c>
      <c r="B13" s="265" t="s">
        <v>299</v>
      </c>
      <c r="C13" s="264">
        <v>0</v>
      </c>
      <c r="D13" s="266">
        <v>0</v>
      </c>
      <c r="E13" s="266">
        <v>395602</v>
      </c>
      <c r="F13" s="266">
        <v>0</v>
      </c>
      <c r="G13" s="266">
        <f t="shared" si="0"/>
        <v>395602</v>
      </c>
    </row>
    <row r="14" spans="1:7">
      <c r="A14" s="264"/>
      <c r="B14" s="265"/>
      <c r="C14" s="264"/>
      <c r="D14" s="266"/>
      <c r="E14" s="266"/>
      <c r="F14" s="266"/>
      <c r="G14" s="266"/>
    </row>
    <row r="15" spans="1:7">
      <c r="A15" s="267"/>
      <c r="B15" s="268" t="s">
        <v>300</v>
      </c>
      <c r="C15" s="269"/>
      <c r="D15" s="270">
        <f>SUM(D8:D14)</f>
        <v>0</v>
      </c>
      <c r="E15" s="270">
        <f>SUM(E8:E14)</f>
        <v>778802</v>
      </c>
      <c r="F15" s="270">
        <f>SUM(F8:F14)</f>
        <v>0</v>
      </c>
      <c r="G15" s="270">
        <f>SUM(G8:G14)</f>
        <v>778802</v>
      </c>
    </row>
    <row r="18" spans="1:7" ht="15.75">
      <c r="B18" s="418" t="s">
        <v>301</v>
      </c>
      <c r="C18" s="418"/>
      <c r="D18" s="418"/>
      <c r="E18" s="418"/>
      <c r="F18" s="418"/>
      <c r="G18" s="418"/>
    </row>
    <row r="20" spans="1:7">
      <c r="A20" s="419" t="s">
        <v>2</v>
      </c>
      <c r="B20" s="421" t="s">
        <v>294</v>
      </c>
      <c r="C20" s="419" t="s">
        <v>295</v>
      </c>
      <c r="D20" s="262" t="s">
        <v>296</v>
      </c>
      <c r="E20" s="419" t="s">
        <v>185</v>
      </c>
      <c r="F20" s="419" t="s">
        <v>186</v>
      </c>
      <c r="G20" s="262" t="s">
        <v>296</v>
      </c>
    </row>
    <row r="21" spans="1:7">
      <c r="A21" s="420"/>
      <c r="B21" s="422"/>
      <c r="C21" s="420"/>
      <c r="D21" s="263">
        <v>40544</v>
      </c>
      <c r="E21" s="420"/>
      <c r="F21" s="420"/>
      <c r="G21" s="263">
        <v>40908</v>
      </c>
    </row>
    <row r="22" spans="1:7">
      <c r="A22" s="264">
        <v>1</v>
      </c>
      <c r="B22" s="265" t="s">
        <v>24</v>
      </c>
      <c r="C22" s="264">
        <v>0</v>
      </c>
      <c r="D22" s="266">
        <v>0</v>
      </c>
      <c r="E22" s="266">
        <v>0</v>
      </c>
      <c r="F22" s="266">
        <v>0</v>
      </c>
      <c r="G22" s="266">
        <f t="shared" ref="G22:G27" si="1">D22+E22-F22</f>
        <v>0</v>
      </c>
    </row>
    <row r="23" spans="1:7">
      <c r="A23" s="264">
        <f>A22+1</f>
        <v>2</v>
      </c>
      <c r="B23" s="265" t="s">
        <v>179</v>
      </c>
      <c r="C23" s="264">
        <v>0</v>
      </c>
      <c r="D23" s="266">
        <v>0</v>
      </c>
      <c r="E23" s="266">
        <f>(G9-D23)*5%</f>
        <v>0</v>
      </c>
      <c r="F23" s="266">
        <v>0</v>
      </c>
      <c r="G23" s="266">
        <f t="shared" si="1"/>
        <v>0</v>
      </c>
    </row>
    <row r="24" spans="1:7">
      <c r="A24" s="264">
        <f>A23+1</f>
        <v>3</v>
      </c>
      <c r="B24" s="265" t="s">
        <v>297</v>
      </c>
      <c r="C24" s="264">
        <v>0</v>
      </c>
      <c r="D24" s="266">
        <v>0</v>
      </c>
      <c r="E24" s="266">
        <v>0</v>
      </c>
      <c r="F24" s="266">
        <v>0</v>
      </c>
      <c r="G24" s="266">
        <f t="shared" si="1"/>
        <v>0</v>
      </c>
    </row>
    <row r="25" spans="1:7">
      <c r="A25" s="264">
        <f>A24+1</f>
        <v>4</v>
      </c>
      <c r="B25" s="265" t="s">
        <v>181</v>
      </c>
      <c r="C25" s="264">
        <v>0</v>
      </c>
      <c r="D25" s="266">
        <v>0</v>
      </c>
      <c r="E25" s="266">
        <v>0</v>
      </c>
      <c r="F25" s="266">
        <v>0</v>
      </c>
      <c r="G25" s="266">
        <f t="shared" si="1"/>
        <v>0</v>
      </c>
    </row>
    <row r="26" spans="1:7">
      <c r="A26" s="264">
        <f>A25+1</f>
        <v>5</v>
      </c>
      <c r="B26" s="265" t="s">
        <v>298</v>
      </c>
      <c r="C26" s="264">
        <v>0</v>
      </c>
      <c r="D26" s="266">
        <v>0</v>
      </c>
      <c r="E26" s="266">
        <v>87816.67</v>
      </c>
      <c r="F26" s="266">
        <v>0</v>
      </c>
      <c r="G26" s="266">
        <f t="shared" si="1"/>
        <v>87816.67</v>
      </c>
    </row>
    <row r="27" spans="1:7">
      <c r="A27" s="264">
        <f>A26+1</f>
        <v>6</v>
      </c>
      <c r="B27" s="265" t="s">
        <v>299</v>
      </c>
      <c r="C27" s="264">
        <v>0</v>
      </c>
      <c r="D27" s="266">
        <v>0</v>
      </c>
      <c r="E27" s="266">
        <v>71665.86</v>
      </c>
      <c r="F27" s="266">
        <v>0</v>
      </c>
      <c r="G27" s="266">
        <f t="shared" si="1"/>
        <v>71665.86</v>
      </c>
    </row>
    <row r="28" spans="1:7">
      <c r="A28" s="264"/>
      <c r="B28" s="265"/>
      <c r="C28" s="264"/>
      <c r="D28" s="266"/>
      <c r="E28" s="266"/>
      <c r="F28" s="266"/>
      <c r="G28" s="266"/>
    </row>
    <row r="29" spans="1:7">
      <c r="A29" s="267"/>
      <c r="B29" s="268" t="s">
        <v>300</v>
      </c>
      <c r="C29" s="269"/>
      <c r="D29" s="270">
        <f>SUM(D22:D28)</f>
        <v>0</v>
      </c>
      <c r="E29" s="270">
        <f>SUM(E22:E28)</f>
        <v>159482.53</v>
      </c>
      <c r="F29" s="270">
        <f>SUM(F22:F28)</f>
        <v>0</v>
      </c>
      <c r="G29" s="270">
        <f>SUM(G22:G28)</f>
        <v>159482.53</v>
      </c>
    </row>
    <row r="30" spans="1:7">
      <c r="G30" s="271"/>
    </row>
    <row r="32" spans="1:7" ht="15.75">
      <c r="B32" s="418" t="s">
        <v>302</v>
      </c>
      <c r="C32" s="418"/>
      <c r="D32" s="418"/>
      <c r="E32" s="418"/>
      <c r="F32" s="418"/>
      <c r="G32" s="418"/>
    </row>
    <row r="34" spans="1:7">
      <c r="A34" s="419" t="s">
        <v>2</v>
      </c>
      <c r="B34" s="421" t="s">
        <v>294</v>
      </c>
      <c r="C34" s="419" t="s">
        <v>295</v>
      </c>
      <c r="D34" s="262" t="s">
        <v>296</v>
      </c>
      <c r="E34" s="419" t="s">
        <v>185</v>
      </c>
      <c r="F34" s="419" t="s">
        <v>186</v>
      </c>
      <c r="G34" s="262" t="s">
        <v>296</v>
      </c>
    </row>
    <row r="35" spans="1:7">
      <c r="A35" s="420"/>
      <c r="B35" s="422"/>
      <c r="C35" s="420"/>
      <c r="D35" s="263">
        <v>40544</v>
      </c>
      <c r="E35" s="420"/>
      <c r="F35" s="420"/>
      <c r="G35" s="263">
        <v>40908</v>
      </c>
    </row>
    <row r="36" spans="1:7">
      <c r="A36" s="264">
        <v>1</v>
      </c>
      <c r="B36" s="265" t="s">
        <v>24</v>
      </c>
      <c r="C36" s="264"/>
      <c r="D36" s="266">
        <f t="shared" ref="D36:D41" si="2">D8-D22</f>
        <v>0</v>
      </c>
      <c r="E36" s="266">
        <f>E8+F22</f>
        <v>0</v>
      </c>
      <c r="F36" s="266">
        <f>F8+E22</f>
        <v>0</v>
      </c>
      <c r="G36" s="266">
        <f t="shared" ref="G36:G41" si="3">D36+E36-F36</f>
        <v>0</v>
      </c>
    </row>
    <row r="37" spans="1:7">
      <c r="A37" s="264">
        <f>A36+1</f>
        <v>2</v>
      </c>
      <c r="B37" s="265" t="s">
        <v>179</v>
      </c>
      <c r="C37" s="264"/>
      <c r="D37" s="266">
        <f t="shared" si="2"/>
        <v>0</v>
      </c>
      <c r="E37" s="266">
        <f>E9+F23</f>
        <v>0</v>
      </c>
      <c r="F37" s="266">
        <f>F9+E23</f>
        <v>0</v>
      </c>
      <c r="G37" s="266">
        <f t="shared" si="3"/>
        <v>0</v>
      </c>
    </row>
    <row r="38" spans="1:7">
      <c r="A38" s="264">
        <f>A37+1</f>
        <v>3</v>
      </c>
      <c r="B38" s="265" t="s">
        <v>297</v>
      </c>
      <c r="C38" s="264"/>
      <c r="D38" s="266">
        <f t="shared" si="2"/>
        <v>0</v>
      </c>
      <c r="E38" s="266">
        <f>E10+F24</f>
        <v>0</v>
      </c>
      <c r="F38" s="266">
        <f>F10+E24</f>
        <v>0</v>
      </c>
      <c r="G38" s="266">
        <f t="shared" si="3"/>
        <v>0</v>
      </c>
    </row>
    <row r="39" spans="1:7">
      <c r="A39" s="264">
        <f>A38+1</f>
        <v>4</v>
      </c>
      <c r="B39" s="265" t="s">
        <v>181</v>
      </c>
      <c r="C39" s="264"/>
      <c r="D39" s="266">
        <f t="shared" si="2"/>
        <v>0</v>
      </c>
      <c r="E39" s="266">
        <f>E11+F25</f>
        <v>0</v>
      </c>
      <c r="F39" s="266">
        <f>F11+E25</f>
        <v>0</v>
      </c>
      <c r="G39" s="266">
        <f t="shared" si="3"/>
        <v>0</v>
      </c>
    </row>
    <row r="40" spans="1:7">
      <c r="A40" s="264">
        <f>A39+1</f>
        <v>5</v>
      </c>
      <c r="B40" s="265" t="s">
        <v>298</v>
      </c>
      <c r="C40" s="264"/>
      <c r="D40" s="266">
        <f t="shared" si="2"/>
        <v>0</v>
      </c>
      <c r="E40" s="266">
        <v>295383.33</v>
      </c>
      <c r="F40" s="266">
        <v>0</v>
      </c>
      <c r="G40" s="266">
        <f t="shared" si="3"/>
        <v>295383.33</v>
      </c>
    </row>
    <row r="41" spans="1:7">
      <c r="A41" s="264">
        <f>A40+1</f>
        <v>6</v>
      </c>
      <c r="B41" s="265" t="s">
        <v>299</v>
      </c>
      <c r="C41" s="264"/>
      <c r="D41" s="266">
        <f t="shared" si="2"/>
        <v>0</v>
      </c>
      <c r="E41" s="266">
        <v>323936.14</v>
      </c>
      <c r="F41" s="266">
        <v>0</v>
      </c>
      <c r="G41" s="266">
        <f t="shared" si="3"/>
        <v>323936.14</v>
      </c>
    </row>
    <row r="42" spans="1:7">
      <c r="A42" s="264"/>
      <c r="B42" s="265"/>
      <c r="C42" s="264"/>
      <c r="D42" s="266"/>
      <c r="E42" s="266"/>
      <c r="F42" s="266"/>
      <c r="G42" s="266"/>
    </row>
    <row r="43" spans="1:7">
      <c r="A43" s="267"/>
      <c r="B43" s="268" t="s">
        <v>300</v>
      </c>
      <c r="C43" s="269"/>
      <c r="D43" s="270">
        <f>SUM(D36:D42)</f>
        <v>0</v>
      </c>
      <c r="E43" s="270">
        <f>SUM(E36:E42)</f>
        <v>619319.47</v>
      </c>
      <c r="F43" s="270">
        <f>SUM(F36:F42)</f>
        <v>0</v>
      </c>
      <c r="G43" s="270">
        <f>SUM(G36:G42)</f>
        <v>619319.47</v>
      </c>
    </row>
    <row r="44" spans="1:7">
      <c r="A44" s="166"/>
      <c r="B44" s="166"/>
      <c r="C44" s="166"/>
      <c r="D44" s="166"/>
      <c r="E44" s="166"/>
      <c r="F44" s="272"/>
      <c r="G44" s="273"/>
    </row>
    <row r="45" spans="1:7" ht="19.5">
      <c r="B45" s="274" t="s">
        <v>281</v>
      </c>
      <c r="E45" s="275"/>
      <c r="F45" s="260" t="s">
        <v>303</v>
      </c>
      <c r="G45" s="275"/>
    </row>
    <row r="46" spans="1:7" ht="19.5">
      <c r="B46" s="76" t="s">
        <v>305</v>
      </c>
      <c r="E46" s="276"/>
      <c r="F46" s="260" t="s">
        <v>304</v>
      </c>
      <c r="G46" s="276"/>
    </row>
  </sheetData>
  <mergeCells count="18">
    <mergeCell ref="B32:G32"/>
    <mergeCell ref="A34:A35"/>
    <mergeCell ref="B34:B35"/>
    <mergeCell ref="C34:C35"/>
    <mergeCell ref="E34:E35"/>
    <mergeCell ref="F34:F35"/>
    <mergeCell ref="B18:G18"/>
    <mergeCell ref="A20:A21"/>
    <mergeCell ref="B20:B21"/>
    <mergeCell ref="C20:C21"/>
    <mergeCell ref="E20:E21"/>
    <mergeCell ref="F20:F21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8"/>
  <sheetViews>
    <sheetView topLeftCell="A28" workbookViewId="0">
      <selection activeCell="G13" sqref="G13"/>
    </sheetView>
  </sheetViews>
  <sheetFormatPr defaultRowHeight="12.75"/>
  <cols>
    <col min="1" max="1" width="5" style="43" customWidth="1"/>
    <col min="2" max="2" width="3.7109375" style="45" customWidth="1"/>
    <col min="3" max="3" width="2.7109375" style="45" customWidth="1"/>
    <col min="4" max="4" width="4" style="45" customWidth="1"/>
    <col min="5" max="5" width="40.5703125" style="43" customWidth="1"/>
    <col min="6" max="6" width="8.28515625" style="43" customWidth="1"/>
    <col min="7" max="7" width="17.42578125" style="153" bestFit="1" customWidth="1"/>
    <col min="8" max="8" width="16.28515625" style="46" bestFit="1" customWidth="1"/>
    <col min="9" max="9" width="1.42578125" style="43" customWidth="1"/>
    <col min="10" max="11" width="9.140625" style="43"/>
    <col min="12" max="12" width="8.28515625" style="43" customWidth="1"/>
    <col min="13" max="13" width="16" style="43" bestFit="1" customWidth="1"/>
    <col min="14" max="16384" width="9.140625" style="43"/>
  </cols>
  <sheetData>
    <row r="1" spans="2:12" s="6" customFormat="1" ht="17.25" customHeight="1">
      <c r="B1" s="10"/>
      <c r="C1" s="10"/>
      <c r="D1" s="10"/>
      <c r="E1" s="256" t="s">
        <v>134</v>
      </c>
      <c r="G1" s="147"/>
      <c r="H1" s="11"/>
    </row>
    <row r="2" spans="2:12" s="15" customFormat="1" ht="15">
      <c r="B2" s="12"/>
      <c r="C2" s="13"/>
      <c r="D2" s="13"/>
      <c r="E2" s="258" t="s">
        <v>285</v>
      </c>
      <c r="G2" s="336"/>
      <c r="H2" s="336"/>
    </row>
    <row r="3" spans="2:12" s="15" customFormat="1" ht="9" customHeight="1">
      <c r="B3" s="12"/>
      <c r="C3" s="13"/>
      <c r="D3" s="13"/>
      <c r="E3" s="14"/>
      <c r="G3" s="148"/>
      <c r="H3" s="16"/>
    </row>
    <row r="4" spans="2:12" s="17" customFormat="1" ht="16.5" customHeight="1">
      <c r="B4" s="337" t="s">
        <v>140</v>
      </c>
      <c r="C4" s="337"/>
      <c r="D4" s="337"/>
      <c r="E4" s="337"/>
      <c r="F4" s="337"/>
      <c r="G4" s="337"/>
      <c r="H4" s="337"/>
    </row>
    <row r="5" spans="2:12" s="8" customFormat="1" ht="6.75" hidden="1" customHeight="1">
      <c r="B5" s="18"/>
      <c r="C5" s="18"/>
      <c r="D5" s="18"/>
      <c r="G5" s="149"/>
      <c r="H5" s="19"/>
    </row>
    <row r="6" spans="2:12" s="8" customFormat="1" ht="12" customHeight="1">
      <c r="B6" s="341" t="s">
        <v>2</v>
      </c>
      <c r="C6" s="343" t="s">
        <v>8</v>
      </c>
      <c r="D6" s="344"/>
      <c r="E6" s="345"/>
      <c r="F6" s="341" t="s">
        <v>9</v>
      </c>
      <c r="G6" s="150" t="s">
        <v>114</v>
      </c>
      <c r="H6" s="20" t="s">
        <v>114</v>
      </c>
    </row>
    <row r="7" spans="2:12" s="8" customFormat="1" ht="12" customHeight="1">
      <c r="B7" s="342"/>
      <c r="C7" s="346"/>
      <c r="D7" s="347"/>
      <c r="E7" s="348"/>
      <c r="F7" s="342"/>
      <c r="G7" s="151" t="s">
        <v>115</v>
      </c>
      <c r="H7" s="21" t="s">
        <v>129</v>
      </c>
    </row>
    <row r="8" spans="2:12" s="25" customFormat="1" ht="24.95" customHeight="1">
      <c r="B8" s="22" t="s">
        <v>3</v>
      </c>
      <c r="C8" s="338" t="s">
        <v>130</v>
      </c>
      <c r="D8" s="339"/>
      <c r="E8" s="340"/>
      <c r="F8" s="24"/>
      <c r="G8" s="106">
        <f>G9+G12+G13+G21+G29+G30+G31</f>
        <v>15879416.639999999</v>
      </c>
      <c r="H8" s="93">
        <f>H10</f>
        <v>3858729.14</v>
      </c>
    </row>
    <row r="9" spans="2:12" s="25" customFormat="1" ht="17.100000000000001" customHeight="1">
      <c r="B9" s="26"/>
      <c r="C9" s="23">
        <v>1</v>
      </c>
      <c r="D9" s="27" t="s">
        <v>10</v>
      </c>
      <c r="E9" s="28"/>
      <c r="F9" s="29"/>
      <c r="G9" s="326">
        <f>G11+G10</f>
        <v>1187812.25</v>
      </c>
      <c r="H9" s="93"/>
    </row>
    <row r="10" spans="2:12" s="33" customFormat="1" ht="17.100000000000001" customHeight="1">
      <c r="B10" s="26"/>
      <c r="C10" s="23"/>
      <c r="D10" s="30" t="s">
        <v>83</v>
      </c>
      <c r="E10" s="31" t="s">
        <v>29</v>
      </c>
      <c r="F10" s="32"/>
      <c r="G10" s="325">
        <v>1133784.25</v>
      </c>
      <c r="H10" s="108">
        <v>3858729.14</v>
      </c>
    </row>
    <row r="11" spans="2:12" s="33" customFormat="1" ht="17.100000000000001" customHeight="1">
      <c r="B11" s="34"/>
      <c r="C11" s="23"/>
      <c r="D11" s="30" t="s">
        <v>83</v>
      </c>
      <c r="E11" s="31" t="s">
        <v>30</v>
      </c>
      <c r="F11" s="32"/>
      <c r="G11" s="325">
        <v>54028</v>
      </c>
      <c r="H11" s="94"/>
    </row>
    <row r="12" spans="2:12" s="25" customFormat="1" ht="17.100000000000001" customHeight="1">
      <c r="B12" s="34"/>
      <c r="C12" s="23">
        <v>2</v>
      </c>
      <c r="D12" s="27" t="s">
        <v>118</v>
      </c>
      <c r="E12" s="28"/>
      <c r="F12" s="29"/>
      <c r="G12" s="110"/>
      <c r="H12" s="93"/>
    </row>
    <row r="13" spans="2:12" s="25" customFormat="1" ht="17.100000000000001" customHeight="1">
      <c r="B13" s="26"/>
      <c r="C13" s="23">
        <v>3</v>
      </c>
      <c r="D13" s="27" t="s">
        <v>119</v>
      </c>
      <c r="E13" s="28"/>
      <c r="F13" s="29"/>
      <c r="G13" s="322">
        <f>G14+G15+G16+G17+G18</f>
        <v>11355535.779999999</v>
      </c>
      <c r="H13" s="93"/>
    </row>
    <row r="14" spans="2:12" s="33" customFormat="1" ht="17.100000000000001" customHeight="1">
      <c r="B14" s="26"/>
      <c r="C14" s="35"/>
      <c r="D14" s="30" t="s">
        <v>83</v>
      </c>
      <c r="E14" s="31" t="s">
        <v>120</v>
      </c>
      <c r="F14" s="32"/>
      <c r="G14" s="325">
        <v>10571946.6</v>
      </c>
      <c r="H14" s="94"/>
    </row>
    <row r="15" spans="2:12" s="33" customFormat="1" ht="17.100000000000001" customHeight="1">
      <c r="B15" s="34"/>
      <c r="C15" s="36"/>
      <c r="D15" s="37" t="s">
        <v>83</v>
      </c>
      <c r="E15" s="31" t="s">
        <v>84</v>
      </c>
      <c r="F15" s="32"/>
      <c r="G15" s="325">
        <f>96334+677255.18+10000</f>
        <v>783589.18</v>
      </c>
      <c r="H15" s="94"/>
      <c r="L15" s="107"/>
    </row>
    <row r="16" spans="2:12" s="33" customFormat="1" ht="17.100000000000001" customHeight="1">
      <c r="B16" s="34"/>
      <c r="C16" s="36"/>
      <c r="D16" s="37" t="s">
        <v>83</v>
      </c>
      <c r="E16" s="31" t="s">
        <v>85</v>
      </c>
      <c r="F16" s="32"/>
      <c r="G16" s="144"/>
      <c r="H16" s="94"/>
    </row>
    <row r="17" spans="2:13" s="33" customFormat="1" ht="17.100000000000001" customHeight="1">
      <c r="B17" s="34"/>
      <c r="C17" s="36"/>
      <c r="D17" s="37" t="s">
        <v>83</v>
      </c>
      <c r="E17" s="31" t="s">
        <v>86</v>
      </c>
      <c r="F17" s="32"/>
      <c r="G17" s="144"/>
      <c r="H17" s="94"/>
    </row>
    <row r="18" spans="2:13" s="33" customFormat="1" ht="17.100000000000001" customHeight="1">
      <c r="B18" s="34"/>
      <c r="C18" s="36"/>
      <c r="D18" s="37" t="s">
        <v>83</v>
      </c>
      <c r="E18" s="31" t="s">
        <v>89</v>
      </c>
      <c r="F18" s="32"/>
      <c r="G18" s="144"/>
      <c r="H18" s="94"/>
    </row>
    <row r="19" spans="2:13" s="33" customFormat="1" ht="17.100000000000001" customHeight="1">
      <c r="B19" s="34"/>
      <c r="C19" s="36"/>
      <c r="D19" s="37" t="s">
        <v>83</v>
      </c>
      <c r="E19" s="31"/>
      <c r="F19" s="32"/>
      <c r="G19" s="144"/>
      <c r="H19" s="94"/>
    </row>
    <row r="20" spans="2:13" s="33" customFormat="1" ht="17.100000000000001" customHeight="1">
      <c r="B20" s="34"/>
      <c r="C20" s="36"/>
      <c r="D20" s="37" t="s">
        <v>83</v>
      </c>
      <c r="E20" s="31"/>
      <c r="F20" s="32"/>
      <c r="G20" s="144"/>
      <c r="H20" s="94"/>
    </row>
    <row r="21" spans="2:13" s="25" customFormat="1" ht="17.100000000000001" customHeight="1">
      <c r="B21" s="34"/>
      <c r="C21" s="23">
        <v>4</v>
      </c>
      <c r="D21" s="27" t="s">
        <v>11</v>
      </c>
      <c r="E21" s="28"/>
      <c r="F21" s="29"/>
      <c r="G21" s="322">
        <f>G28</f>
        <v>948483.6</v>
      </c>
      <c r="H21" s="93"/>
    </row>
    <row r="22" spans="2:13" s="33" customFormat="1" ht="17.100000000000001" customHeight="1">
      <c r="B22" s="26"/>
      <c r="C22" s="35"/>
      <c r="D22" s="30" t="s">
        <v>83</v>
      </c>
      <c r="E22" s="31" t="s">
        <v>12</v>
      </c>
      <c r="F22" s="32"/>
      <c r="G22" s="144"/>
      <c r="H22" s="94"/>
    </row>
    <row r="23" spans="2:13" s="33" customFormat="1" ht="17.100000000000001" customHeight="1">
      <c r="B23" s="34"/>
      <c r="C23" s="36"/>
      <c r="D23" s="37" t="s">
        <v>83</v>
      </c>
      <c r="E23" s="31" t="s">
        <v>88</v>
      </c>
      <c r="F23" s="32"/>
      <c r="G23" s="144"/>
      <c r="H23" s="94"/>
    </row>
    <row r="24" spans="2:13" s="33" customFormat="1" ht="17.100000000000001" customHeight="1">
      <c r="B24" s="34"/>
      <c r="C24" s="36"/>
      <c r="D24" s="37" t="s">
        <v>83</v>
      </c>
      <c r="E24" s="31" t="s">
        <v>13</v>
      </c>
      <c r="F24" s="32"/>
      <c r="G24" s="144"/>
      <c r="H24" s="94"/>
    </row>
    <row r="25" spans="2:13" s="33" customFormat="1" ht="17.100000000000001" customHeight="1">
      <c r="B25" s="34"/>
      <c r="C25" s="36"/>
      <c r="D25" s="37" t="s">
        <v>83</v>
      </c>
      <c r="E25" s="31" t="s">
        <v>121</v>
      </c>
      <c r="F25" s="32"/>
      <c r="G25" s="144"/>
      <c r="H25" s="94"/>
    </row>
    <row r="26" spans="2:13" s="33" customFormat="1" ht="17.100000000000001" customHeight="1">
      <c r="B26" s="34"/>
      <c r="C26" s="36"/>
      <c r="D26" s="37" t="s">
        <v>83</v>
      </c>
      <c r="E26" s="31" t="s">
        <v>14</v>
      </c>
      <c r="F26" s="32"/>
      <c r="G26" s="144"/>
      <c r="H26" s="94"/>
    </row>
    <row r="27" spans="2:13" s="33" customFormat="1" ht="17.100000000000001" customHeight="1">
      <c r="B27" s="34"/>
      <c r="C27" s="36"/>
      <c r="D27" s="37" t="s">
        <v>83</v>
      </c>
      <c r="E27" s="31" t="s">
        <v>15</v>
      </c>
      <c r="F27" s="32"/>
      <c r="G27" s="144"/>
      <c r="H27" s="94"/>
    </row>
    <row r="28" spans="2:13" s="33" customFormat="1" ht="17.100000000000001" customHeight="1">
      <c r="B28" s="34"/>
      <c r="C28" s="36"/>
      <c r="D28" s="37" t="s">
        <v>83</v>
      </c>
      <c r="E28" s="31" t="s">
        <v>139</v>
      </c>
      <c r="F28" s="32"/>
      <c r="G28" s="325">
        <v>948483.6</v>
      </c>
      <c r="H28" s="94"/>
    </row>
    <row r="29" spans="2:13" s="25" customFormat="1" ht="17.100000000000001" customHeight="1">
      <c r="B29" s="34"/>
      <c r="C29" s="23">
        <v>5</v>
      </c>
      <c r="D29" s="27" t="s">
        <v>122</v>
      </c>
      <c r="E29" s="28"/>
      <c r="F29" s="29"/>
      <c r="G29" s="110">
        <v>0</v>
      </c>
      <c r="H29" s="93"/>
    </row>
    <row r="30" spans="2:13" s="25" customFormat="1" ht="17.100000000000001" customHeight="1">
      <c r="B30" s="26"/>
      <c r="C30" s="23">
        <v>6</v>
      </c>
      <c r="D30" s="27" t="s">
        <v>123</v>
      </c>
      <c r="E30" s="28"/>
      <c r="F30" s="29"/>
      <c r="G30" s="110">
        <v>0</v>
      </c>
      <c r="H30" s="93"/>
    </row>
    <row r="31" spans="2:13" s="25" customFormat="1" ht="17.100000000000001" customHeight="1">
      <c r="B31" s="26"/>
      <c r="C31" s="23">
        <v>7</v>
      </c>
      <c r="D31" s="27" t="s">
        <v>16</v>
      </c>
      <c r="E31" s="28"/>
      <c r="F31" s="29"/>
      <c r="G31" s="322">
        <f>G32</f>
        <v>2387585.0099999998</v>
      </c>
      <c r="H31" s="93"/>
    </row>
    <row r="32" spans="2:13" s="25" customFormat="1" ht="17.100000000000001" customHeight="1">
      <c r="B32" s="26"/>
      <c r="C32" s="23"/>
      <c r="D32" s="30" t="s">
        <v>83</v>
      </c>
      <c r="E32" s="28" t="s">
        <v>124</v>
      </c>
      <c r="F32" s="29"/>
      <c r="G32" s="322">
        <v>2387585.0099999998</v>
      </c>
      <c r="H32" s="93"/>
      <c r="M32" s="320"/>
    </row>
    <row r="33" spans="2:13" s="25" customFormat="1" ht="17.100000000000001" customHeight="1" thickBot="1">
      <c r="B33" s="26"/>
      <c r="C33" s="23"/>
      <c r="D33" s="30" t="s">
        <v>83</v>
      </c>
      <c r="E33" s="28"/>
      <c r="F33" s="29"/>
      <c r="G33" s="110"/>
      <c r="H33" s="93"/>
    </row>
    <row r="34" spans="2:13" s="25" customFormat="1" ht="24.95" customHeight="1" thickBot="1">
      <c r="B34" s="38" t="s">
        <v>4</v>
      </c>
      <c r="C34" s="338" t="s">
        <v>17</v>
      </c>
      <c r="D34" s="339"/>
      <c r="E34" s="340"/>
      <c r="F34" s="29"/>
      <c r="G34" s="322">
        <f>G35+G36+G41+G42+G43+G44</f>
        <v>619319.47</v>
      </c>
      <c r="H34" s="93"/>
      <c r="M34" s="319"/>
    </row>
    <row r="35" spans="2:13" s="25" customFormat="1" ht="17.100000000000001" customHeight="1">
      <c r="B35" s="26"/>
      <c r="C35" s="23">
        <v>1</v>
      </c>
      <c r="D35" s="27" t="s">
        <v>18</v>
      </c>
      <c r="E35" s="28"/>
      <c r="F35" s="29"/>
      <c r="G35" s="110"/>
      <c r="H35" s="93"/>
    </row>
    <row r="36" spans="2:13" s="25" customFormat="1" ht="17.100000000000001" customHeight="1">
      <c r="B36" s="26"/>
      <c r="C36" s="23">
        <v>2</v>
      </c>
      <c r="D36" s="27" t="s">
        <v>19</v>
      </c>
      <c r="E36" s="39"/>
      <c r="F36" s="29"/>
      <c r="G36" s="322">
        <f>G37+G38+G39+G40</f>
        <v>619319.47</v>
      </c>
      <c r="H36" s="93"/>
    </row>
    <row r="37" spans="2:13" s="33" customFormat="1" ht="17.100000000000001" customHeight="1">
      <c r="B37" s="26"/>
      <c r="C37" s="35"/>
      <c r="D37" s="30" t="s">
        <v>83</v>
      </c>
      <c r="E37" s="31" t="s">
        <v>24</v>
      </c>
      <c r="F37" s="32"/>
      <c r="G37" s="144"/>
      <c r="H37" s="94"/>
    </row>
    <row r="38" spans="2:13" s="33" customFormat="1" ht="17.100000000000001" customHeight="1">
      <c r="B38" s="34"/>
      <c r="C38" s="36"/>
      <c r="D38" s="37" t="s">
        <v>83</v>
      </c>
      <c r="E38" s="31" t="s">
        <v>5</v>
      </c>
      <c r="F38" s="32"/>
      <c r="G38" s="144"/>
      <c r="H38" s="94"/>
    </row>
    <row r="39" spans="2:13" s="33" customFormat="1" ht="17.100000000000001" customHeight="1">
      <c r="B39" s="34"/>
      <c r="C39" s="36"/>
      <c r="D39" s="37" t="s">
        <v>83</v>
      </c>
      <c r="E39" s="31" t="s">
        <v>87</v>
      </c>
      <c r="F39" s="32"/>
      <c r="G39" s="144"/>
      <c r="H39" s="94"/>
    </row>
    <row r="40" spans="2:13" s="33" customFormat="1" ht="17.100000000000001" customHeight="1">
      <c r="B40" s="34"/>
      <c r="C40" s="36"/>
      <c r="D40" s="37" t="s">
        <v>83</v>
      </c>
      <c r="E40" s="31" t="s">
        <v>96</v>
      </c>
      <c r="F40" s="32"/>
      <c r="G40" s="325">
        <v>619319.47</v>
      </c>
      <c r="H40" s="94"/>
      <c r="K40" s="2"/>
    </row>
    <row r="41" spans="2:13" s="25" customFormat="1" ht="17.100000000000001" customHeight="1">
      <c r="B41" s="34"/>
      <c r="C41" s="23">
        <v>3</v>
      </c>
      <c r="D41" s="27" t="s">
        <v>20</v>
      </c>
      <c r="E41" s="28"/>
      <c r="F41" s="29"/>
      <c r="G41" s="110"/>
      <c r="H41" s="93"/>
    </row>
    <row r="42" spans="2:13" s="25" customFormat="1" ht="17.100000000000001" customHeight="1">
      <c r="B42" s="26"/>
      <c r="C42" s="23">
        <v>4</v>
      </c>
      <c r="D42" s="27" t="s">
        <v>21</v>
      </c>
      <c r="E42" s="28"/>
      <c r="F42" s="29"/>
      <c r="G42" s="110"/>
      <c r="H42" s="93"/>
    </row>
    <row r="43" spans="2:13" s="25" customFormat="1" ht="17.100000000000001" customHeight="1">
      <c r="B43" s="26"/>
      <c r="C43" s="23">
        <v>5</v>
      </c>
      <c r="D43" s="27" t="s">
        <v>22</v>
      </c>
      <c r="E43" s="28"/>
      <c r="F43" s="29"/>
      <c r="G43" s="110"/>
      <c r="H43" s="93"/>
    </row>
    <row r="44" spans="2:13" s="25" customFormat="1" ht="17.100000000000001" customHeight="1">
      <c r="B44" s="26"/>
      <c r="C44" s="23">
        <v>6</v>
      </c>
      <c r="D44" s="27" t="s">
        <v>23</v>
      </c>
      <c r="E44" s="28"/>
      <c r="F44" s="29"/>
      <c r="G44" s="110"/>
      <c r="H44" s="93"/>
    </row>
    <row r="45" spans="2:13" s="25" customFormat="1" ht="20.25" customHeight="1">
      <c r="B45" s="29"/>
      <c r="C45" s="338" t="s">
        <v>52</v>
      </c>
      <c r="D45" s="339"/>
      <c r="E45" s="340"/>
      <c r="F45" s="29"/>
      <c r="G45" s="106">
        <f>G34+G8</f>
        <v>16498736.109999999</v>
      </c>
      <c r="H45" s="95">
        <f>H34+H8</f>
        <v>3858729.14</v>
      </c>
    </row>
    <row r="46" spans="2:13" s="25" customFormat="1" ht="9.75" customHeight="1">
      <c r="B46" s="40"/>
      <c r="C46" s="40"/>
      <c r="D46" s="40"/>
      <c r="E46" s="40"/>
      <c r="F46" s="41"/>
      <c r="G46" s="152"/>
      <c r="H46" s="42"/>
    </row>
    <row r="47" spans="2:13" s="25" customFormat="1" ht="15.95" customHeight="1">
      <c r="B47" s="40"/>
      <c r="C47" s="40"/>
      <c r="D47" s="40"/>
      <c r="E47" s="274" t="s">
        <v>281</v>
      </c>
      <c r="F47" s="169"/>
      <c r="G47" s="260" t="s">
        <v>303</v>
      </c>
      <c r="H47" s="42"/>
    </row>
    <row r="48" spans="2:13" ht="15.75">
      <c r="E48" s="76" t="s">
        <v>282</v>
      </c>
      <c r="F48" s="5"/>
      <c r="G48" s="260" t="s">
        <v>304</v>
      </c>
    </row>
  </sheetData>
  <mergeCells count="8">
    <mergeCell ref="G2:H2"/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56"/>
  <sheetViews>
    <sheetView workbookViewId="0">
      <selection activeCell="M21" sqref="M20:M21"/>
    </sheetView>
  </sheetViews>
  <sheetFormatPr defaultRowHeight="12.75"/>
  <cols>
    <col min="1" max="1" width="5.85546875" style="43" customWidth="1"/>
    <col min="2" max="2" width="3.7109375" style="45" customWidth="1"/>
    <col min="3" max="3" width="2.7109375" style="45" customWidth="1"/>
    <col min="4" max="4" width="4" style="45" customWidth="1"/>
    <col min="5" max="5" width="40.5703125" style="43" customWidth="1"/>
    <col min="6" max="6" width="8.28515625" style="43" customWidth="1"/>
    <col min="7" max="7" width="18.28515625" style="158" customWidth="1"/>
    <col min="8" max="8" width="15.7109375" style="46" customWidth="1"/>
    <col min="9" max="9" width="1.42578125" style="43" customWidth="1"/>
    <col min="10" max="10" width="9.140625" style="43"/>
    <col min="11" max="11" width="17.42578125" style="43" bestFit="1" customWidth="1"/>
    <col min="12" max="16384" width="9.140625" style="43"/>
  </cols>
  <sheetData>
    <row r="1" spans="2:8" ht="18">
      <c r="E1" s="256" t="s">
        <v>134</v>
      </c>
    </row>
    <row r="2" spans="2:8" s="15" customFormat="1" ht="15">
      <c r="B2" s="12"/>
      <c r="C2" s="13"/>
      <c r="D2" s="13"/>
      <c r="E2" s="258" t="s">
        <v>285</v>
      </c>
      <c r="G2" s="336"/>
      <c r="H2" s="336"/>
    </row>
    <row r="3" spans="2:8" s="15" customFormat="1" ht="6" customHeight="1">
      <c r="B3" s="12"/>
      <c r="C3" s="13"/>
      <c r="D3" s="13"/>
      <c r="E3" s="259"/>
      <c r="G3" s="136"/>
      <c r="H3" s="16"/>
    </row>
    <row r="4" spans="2:8" s="47" customFormat="1" ht="18" customHeight="1">
      <c r="B4" s="337" t="s">
        <v>140</v>
      </c>
      <c r="C4" s="337"/>
      <c r="D4" s="337"/>
      <c r="E4" s="337"/>
      <c r="F4" s="337"/>
      <c r="G4" s="337"/>
      <c r="H4" s="337"/>
    </row>
    <row r="5" spans="2:8" s="7" customFormat="1" ht="6.75" customHeight="1">
      <c r="B5" s="48"/>
      <c r="C5" s="48"/>
      <c r="D5" s="48"/>
      <c r="G5" s="137"/>
      <c r="H5" s="49"/>
    </row>
    <row r="6" spans="2:8" s="47" customFormat="1" ht="15.95" customHeight="1">
      <c r="B6" s="349" t="s">
        <v>2</v>
      </c>
      <c r="C6" s="351" t="s">
        <v>48</v>
      </c>
      <c r="D6" s="352"/>
      <c r="E6" s="353"/>
      <c r="F6" s="349" t="s">
        <v>9</v>
      </c>
      <c r="G6" s="154" t="s">
        <v>114</v>
      </c>
      <c r="H6" s="50" t="s">
        <v>114</v>
      </c>
    </row>
    <row r="7" spans="2:8" s="47" customFormat="1" ht="15.95" customHeight="1">
      <c r="B7" s="350"/>
      <c r="C7" s="354"/>
      <c r="D7" s="355"/>
      <c r="E7" s="356"/>
      <c r="F7" s="350"/>
      <c r="G7" s="155" t="s">
        <v>115</v>
      </c>
      <c r="H7" s="51" t="s">
        <v>129</v>
      </c>
    </row>
    <row r="8" spans="2:8" s="25" customFormat="1" ht="24.95" customHeight="1">
      <c r="B8" s="38" t="s">
        <v>3</v>
      </c>
      <c r="C8" s="338" t="s">
        <v>116</v>
      </c>
      <c r="D8" s="339"/>
      <c r="E8" s="340"/>
      <c r="F8" s="29"/>
      <c r="G8" s="106">
        <f>G9+G10+G13+G24+G25</f>
        <v>12900838.289999999</v>
      </c>
      <c r="H8" s="93">
        <v>250858</v>
      </c>
    </row>
    <row r="9" spans="2:8" s="25" customFormat="1" ht="15.95" customHeight="1">
      <c r="B9" s="26"/>
      <c r="C9" s="23">
        <v>1</v>
      </c>
      <c r="D9" s="27" t="s">
        <v>25</v>
      </c>
      <c r="E9" s="28"/>
      <c r="F9" s="29"/>
      <c r="G9" s="110"/>
      <c r="H9" s="93"/>
    </row>
    <row r="10" spans="2:8" s="25" customFormat="1" ht="15.95" customHeight="1">
      <c r="B10" s="26"/>
      <c r="C10" s="23">
        <v>2</v>
      </c>
      <c r="D10" s="27" t="s">
        <v>26</v>
      </c>
      <c r="E10" s="28"/>
      <c r="F10" s="29"/>
      <c r="G10" s="110"/>
      <c r="H10" s="93"/>
    </row>
    <row r="11" spans="2:8" s="33" customFormat="1" ht="15.95" customHeight="1">
      <c r="B11" s="26"/>
      <c r="C11" s="35"/>
      <c r="D11" s="30" t="s">
        <v>83</v>
      </c>
      <c r="E11" s="31" t="s">
        <v>90</v>
      </c>
      <c r="F11" s="32"/>
      <c r="G11" s="144"/>
      <c r="H11" s="94"/>
    </row>
    <row r="12" spans="2:8" s="33" customFormat="1" ht="15.95" customHeight="1">
      <c r="B12" s="34"/>
      <c r="C12" s="36"/>
      <c r="D12" s="37" t="s">
        <v>83</v>
      </c>
      <c r="E12" s="31" t="s">
        <v>117</v>
      </c>
      <c r="F12" s="32"/>
      <c r="G12" s="144"/>
      <c r="H12" s="94"/>
    </row>
    <row r="13" spans="2:8" s="25" customFormat="1" ht="15.95" customHeight="1">
      <c r="B13" s="34"/>
      <c r="C13" s="23">
        <v>3</v>
      </c>
      <c r="D13" s="27" t="s">
        <v>27</v>
      </c>
      <c r="E13" s="28"/>
      <c r="F13" s="29"/>
      <c r="G13" s="106">
        <f>G14+G15+G16+G17+G18+G19+G20+G21+G22+G23</f>
        <v>12900838.289999999</v>
      </c>
      <c r="H13" s="93">
        <v>250858</v>
      </c>
    </row>
    <row r="14" spans="2:8" s="33" customFormat="1" ht="15.95" customHeight="1">
      <c r="B14" s="26"/>
      <c r="C14" s="35"/>
      <c r="D14" s="30" t="s">
        <v>83</v>
      </c>
      <c r="E14" s="31" t="s">
        <v>125</v>
      </c>
      <c r="F14" s="32"/>
      <c r="G14" s="325">
        <v>1560242.8</v>
      </c>
      <c r="H14" s="94">
        <v>3600</v>
      </c>
    </row>
    <row r="15" spans="2:8" s="33" customFormat="1" ht="15.95" customHeight="1">
      <c r="B15" s="34"/>
      <c r="C15" s="36"/>
      <c r="D15" s="37" t="s">
        <v>83</v>
      </c>
      <c r="E15" s="31" t="s">
        <v>126</v>
      </c>
      <c r="F15" s="32"/>
      <c r="G15" s="325">
        <v>5407380.8700000001</v>
      </c>
      <c r="H15" s="94">
        <v>142443</v>
      </c>
    </row>
    <row r="16" spans="2:8" s="33" customFormat="1" ht="15.95" customHeight="1">
      <c r="B16" s="34"/>
      <c r="C16" s="36"/>
      <c r="D16" s="37" t="s">
        <v>83</v>
      </c>
      <c r="E16" s="31" t="s">
        <v>91</v>
      </c>
      <c r="F16" s="32"/>
      <c r="G16" s="325">
        <v>1942766</v>
      </c>
      <c r="H16" s="94">
        <v>70144</v>
      </c>
    </row>
    <row r="17" spans="2:12" s="33" customFormat="1" ht="15.95" customHeight="1">
      <c r="B17" s="34"/>
      <c r="C17" s="36"/>
      <c r="D17" s="37" t="s">
        <v>83</v>
      </c>
      <c r="E17" s="31" t="s">
        <v>92</v>
      </c>
      <c r="F17" s="32"/>
      <c r="G17" s="325">
        <v>692135.62</v>
      </c>
      <c r="H17" s="94">
        <v>34671</v>
      </c>
    </row>
    <row r="18" spans="2:12" s="33" customFormat="1" ht="15.95" customHeight="1">
      <c r="B18" s="34"/>
      <c r="C18" s="36"/>
      <c r="D18" s="37" t="s">
        <v>83</v>
      </c>
      <c r="E18" s="31" t="s">
        <v>93</v>
      </c>
      <c r="F18" s="32"/>
      <c r="G18" s="144"/>
      <c r="H18" s="94"/>
    </row>
    <row r="19" spans="2:12" s="33" customFormat="1" ht="15.95" customHeight="1">
      <c r="B19" s="34"/>
      <c r="C19" s="36"/>
      <c r="D19" s="37" t="s">
        <v>83</v>
      </c>
      <c r="E19" s="31" t="s">
        <v>94</v>
      </c>
      <c r="F19" s="32"/>
      <c r="G19" s="325">
        <v>1783256.2</v>
      </c>
      <c r="H19" s="94"/>
      <c r="L19" s="2"/>
    </row>
    <row r="20" spans="2:12" s="33" customFormat="1" ht="15.95" customHeight="1">
      <c r="B20" s="34"/>
      <c r="C20" s="36"/>
      <c r="D20" s="37" t="s">
        <v>83</v>
      </c>
      <c r="E20" s="31" t="s">
        <v>95</v>
      </c>
      <c r="F20" s="32"/>
      <c r="G20" s="325">
        <f>89080+12000</f>
        <v>101080</v>
      </c>
      <c r="H20" s="94"/>
      <c r="K20" s="2"/>
    </row>
    <row r="21" spans="2:12" s="33" customFormat="1" ht="15.95" customHeight="1">
      <c r="B21" s="34"/>
      <c r="C21" s="36"/>
      <c r="D21" s="37" t="s">
        <v>83</v>
      </c>
      <c r="E21" s="31" t="s">
        <v>89</v>
      </c>
      <c r="F21" s="32"/>
      <c r="G21" s="144"/>
      <c r="H21" s="94"/>
    </row>
    <row r="22" spans="2:12" s="33" customFormat="1" ht="15.95" customHeight="1">
      <c r="B22" s="34"/>
      <c r="C22" s="36"/>
      <c r="D22" s="37" t="s">
        <v>83</v>
      </c>
      <c r="E22" s="31" t="s">
        <v>98</v>
      </c>
      <c r="F22" s="32"/>
      <c r="G22" s="144"/>
      <c r="H22" s="94"/>
    </row>
    <row r="23" spans="2:12" s="33" customFormat="1" ht="15.95" customHeight="1">
      <c r="B23" s="34"/>
      <c r="C23" s="36"/>
      <c r="D23" s="37" t="s">
        <v>83</v>
      </c>
      <c r="E23" s="31" t="s">
        <v>97</v>
      </c>
      <c r="F23" s="32"/>
      <c r="G23" s="325">
        <f>194348+983387.8+166850+69391</f>
        <v>1413976.8</v>
      </c>
      <c r="H23" s="94"/>
      <c r="K23" s="169"/>
      <c r="L23" s="261"/>
    </row>
    <row r="24" spans="2:12" s="25" customFormat="1" ht="15.95" customHeight="1">
      <c r="B24" s="34"/>
      <c r="C24" s="23">
        <v>4</v>
      </c>
      <c r="D24" s="27" t="s">
        <v>28</v>
      </c>
      <c r="E24" s="28"/>
      <c r="F24" s="29"/>
      <c r="G24" s="110"/>
      <c r="H24" s="93"/>
    </row>
    <row r="25" spans="2:12" s="25" customFormat="1" ht="15.95" customHeight="1">
      <c r="B25" s="26"/>
      <c r="C25" s="23">
        <v>5</v>
      </c>
      <c r="D25" s="27" t="s">
        <v>127</v>
      </c>
      <c r="E25" s="28"/>
      <c r="F25" s="29"/>
      <c r="G25" s="110"/>
      <c r="H25" s="93"/>
    </row>
    <row r="26" spans="2:12" s="25" customFormat="1" ht="24.75" customHeight="1">
      <c r="B26" s="38" t="s">
        <v>4</v>
      </c>
      <c r="C26" s="338" t="s">
        <v>49</v>
      </c>
      <c r="D26" s="339"/>
      <c r="E26" s="340"/>
      <c r="F26" s="29"/>
      <c r="G26" s="110">
        <f>0</f>
        <v>0</v>
      </c>
      <c r="H26" s="93">
        <v>0</v>
      </c>
    </row>
    <row r="27" spans="2:12" s="25" customFormat="1" ht="15.95" customHeight="1">
      <c r="B27" s="26"/>
      <c r="C27" s="23">
        <v>1</v>
      </c>
      <c r="D27" s="27" t="s">
        <v>33</v>
      </c>
      <c r="E27" s="39"/>
      <c r="F27" s="29"/>
      <c r="G27" s="110"/>
      <c r="H27" s="93"/>
    </row>
    <row r="28" spans="2:12" s="33" customFormat="1" ht="15.95" customHeight="1">
      <c r="B28" s="26"/>
      <c r="C28" s="35"/>
      <c r="D28" s="30" t="s">
        <v>83</v>
      </c>
      <c r="E28" s="31" t="s">
        <v>34</v>
      </c>
      <c r="F28" s="32"/>
      <c r="G28" s="144"/>
      <c r="H28" s="94"/>
    </row>
    <row r="29" spans="2:12" s="33" customFormat="1" ht="15.95" customHeight="1">
      <c r="B29" s="34"/>
      <c r="C29" s="36"/>
      <c r="D29" s="37" t="s">
        <v>83</v>
      </c>
      <c r="E29" s="31" t="s">
        <v>31</v>
      </c>
      <c r="F29" s="32"/>
      <c r="G29" s="144"/>
      <c r="H29" s="94"/>
    </row>
    <row r="30" spans="2:12" s="25" customFormat="1" ht="15.95" customHeight="1">
      <c r="B30" s="34"/>
      <c r="C30" s="23">
        <v>2</v>
      </c>
      <c r="D30" s="27" t="s">
        <v>35</v>
      </c>
      <c r="E30" s="28"/>
      <c r="F30" s="29"/>
      <c r="G30" s="110"/>
      <c r="H30" s="93"/>
    </row>
    <row r="31" spans="2:12" s="25" customFormat="1" ht="15.95" customHeight="1">
      <c r="B31" s="26"/>
      <c r="C31" s="23">
        <v>3</v>
      </c>
      <c r="D31" s="27" t="s">
        <v>28</v>
      </c>
      <c r="E31" s="28"/>
      <c r="F31" s="29"/>
      <c r="G31" s="110"/>
      <c r="H31" s="93"/>
    </row>
    <row r="32" spans="2:12" s="25" customFormat="1" ht="15.95" customHeight="1">
      <c r="B32" s="26"/>
      <c r="C32" s="23">
        <v>4</v>
      </c>
      <c r="D32" s="27" t="s">
        <v>36</v>
      </c>
      <c r="E32" s="28"/>
      <c r="F32" s="29"/>
      <c r="G32" s="110"/>
      <c r="H32" s="93"/>
    </row>
    <row r="33" spans="2:11" s="25" customFormat="1" ht="24.75" customHeight="1">
      <c r="B33" s="26"/>
      <c r="C33" s="338" t="s">
        <v>51</v>
      </c>
      <c r="D33" s="339"/>
      <c r="E33" s="340"/>
      <c r="F33" s="29"/>
      <c r="G33" s="110"/>
      <c r="H33" s="93"/>
    </row>
    <row r="34" spans="2:11" s="25" customFormat="1" ht="24.75" customHeight="1">
      <c r="B34" s="38" t="s">
        <v>37</v>
      </c>
      <c r="C34" s="338" t="s">
        <v>38</v>
      </c>
      <c r="D34" s="339"/>
      <c r="E34" s="340"/>
      <c r="F34" s="29"/>
      <c r="G34" s="106">
        <f>G37+G44+G43+G42+G41+G40+G39+G38</f>
        <v>3597897.8200000003</v>
      </c>
      <c r="H34" s="93">
        <v>3607871.14</v>
      </c>
    </row>
    <row r="35" spans="2:11" s="25" customFormat="1" ht="15.95" customHeight="1">
      <c r="B35" s="26"/>
      <c r="C35" s="23">
        <v>1</v>
      </c>
      <c r="D35" s="27" t="s">
        <v>39</v>
      </c>
      <c r="E35" s="28"/>
      <c r="F35" s="29"/>
      <c r="G35" s="110"/>
      <c r="H35" s="93"/>
    </row>
    <row r="36" spans="2:11" s="25" customFormat="1" ht="15.95" customHeight="1">
      <c r="B36" s="26"/>
      <c r="C36" s="52">
        <v>2</v>
      </c>
      <c r="D36" s="27" t="s">
        <v>40</v>
      </c>
      <c r="E36" s="28"/>
      <c r="F36" s="29"/>
      <c r="G36" s="110"/>
      <c r="H36" s="93"/>
    </row>
    <row r="37" spans="2:11" s="25" customFormat="1" ht="15.95" customHeight="1">
      <c r="B37" s="26"/>
      <c r="C37" s="23">
        <v>3</v>
      </c>
      <c r="D37" s="27" t="s">
        <v>41</v>
      </c>
      <c r="E37" s="28"/>
      <c r="F37" s="29"/>
      <c r="G37" s="322">
        <v>4000000</v>
      </c>
      <c r="H37" s="93">
        <v>4000000</v>
      </c>
    </row>
    <row r="38" spans="2:11" s="25" customFormat="1" ht="15.95" customHeight="1">
      <c r="B38" s="26"/>
      <c r="C38" s="52">
        <v>4</v>
      </c>
      <c r="D38" s="27" t="s">
        <v>42</v>
      </c>
      <c r="E38" s="28"/>
      <c r="F38" s="29"/>
      <c r="G38" s="110"/>
      <c r="H38" s="93"/>
    </row>
    <row r="39" spans="2:11" s="25" customFormat="1" ht="15.95" customHeight="1">
      <c r="B39" s="26"/>
      <c r="C39" s="23">
        <v>5</v>
      </c>
      <c r="D39" s="27" t="s">
        <v>99</v>
      </c>
      <c r="E39" s="28"/>
      <c r="F39" s="29"/>
      <c r="G39" s="110"/>
      <c r="H39" s="93"/>
    </row>
    <row r="40" spans="2:11" s="25" customFormat="1" ht="15.95" customHeight="1">
      <c r="B40" s="26"/>
      <c r="C40" s="52">
        <v>6</v>
      </c>
      <c r="D40" s="27" t="s">
        <v>43</v>
      </c>
      <c r="E40" s="28"/>
      <c r="F40" s="29"/>
      <c r="G40" s="110"/>
      <c r="H40" s="93"/>
    </row>
    <row r="41" spans="2:11" s="25" customFormat="1" ht="15.95" customHeight="1">
      <c r="B41" s="26"/>
      <c r="C41" s="23">
        <v>7</v>
      </c>
      <c r="D41" s="27" t="s">
        <v>44</v>
      </c>
      <c r="E41" s="28"/>
      <c r="F41" s="29"/>
      <c r="G41" s="110"/>
      <c r="H41" s="93"/>
    </row>
    <row r="42" spans="2:11" s="25" customFormat="1" ht="15.95" customHeight="1">
      <c r="B42" s="26"/>
      <c r="C42" s="52">
        <v>8</v>
      </c>
      <c r="D42" s="27" t="s">
        <v>45</v>
      </c>
      <c r="E42" s="28"/>
      <c r="F42" s="29"/>
      <c r="G42" s="110"/>
      <c r="H42" s="93"/>
    </row>
    <row r="43" spans="2:11" s="25" customFormat="1" ht="15.95" customHeight="1">
      <c r="B43" s="26"/>
      <c r="C43" s="23">
        <v>9</v>
      </c>
      <c r="D43" s="27" t="s">
        <v>46</v>
      </c>
      <c r="E43" s="28"/>
      <c r="F43" s="29"/>
      <c r="G43" s="322">
        <v>-392128.86</v>
      </c>
      <c r="H43" s="93"/>
    </row>
    <row r="44" spans="2:11" s="25" customFormat="1" ht="15.95" customHeight="1">
      <c r="B44" s="26"/>
      <c r="C44" s="52">
        <v>10</v>
      </c>
      <c r="D44" s="27" t="s">
        <v>47</v>
      </c>
      <c r="E44" s="28"/>
      <c r="F44" s="29"/>
      <c r="G44" s="324">
        <v>-9973.32</v>
      </c>
      <c r="H44" s="93">
        <v>-392128.86</v>
      </c>
      <c r="K44" s="41"/>
    </row>
    <row r="45" spans="2:11" s="25" customFormat="1" ht="19.5" customHeight="1">
      <c r="B45" s="26"/>
      <c r="C45" s="338" t="s">
        <v>50</v>
      </c>
      <c r="D45" s="339"/>
      <c r="E45" s="340"/>
      <c r="F45" s="29"/>
      <c r="G45" s="106">
        <f>G8+G26+G34</f>
        <v>16498736.109999999</v>
      </c>
      <c r="H45" s="93">
        <v>3858729.14</v>
      </c>
      <c r="K45" s="317"/>
    </row>
    <row r="46" spans="2:11" s="25" customFormat="1" ht="15.95" customHeight="1">
      <c r="B46" s="40"/>
      <c r="C46" s="40"/>
      <c r="D46" s="53"/>
      <c r="E46" s="41"/>
      <c r="F46" s="41"/>
      <c r="G46" s="156"/>
      <c r="H46" s="42"/>
      <c r="K46" s="318"/>
    </row>
    <row r="47" spans="2:11" s="25" customFormat="1" ht="15.95" customHeight="1">
      <c r="B47" s="40"/>
      <c r="C47" s="40"/>
      <c r="D47" s="53"/>
      <c r="E47" s="274" t="s">
        <v>281</v>
      </c>
      <c r="F47"/>
      <c r="G47" s="260" t="s">
        <v>303</v>
      </c>
      <c r="H47" s="42"/>
      <c r="K47" s="41"/>
    </row>
    <row r="48" spans="2:11" s="25" customFormat="1" ht="15.95" customHeight="1">
      <c r="B48" s="40"/>
      <c r="C48" s="40"/>
      <c r="D48" s="53"/>
      <c r="E48" s="76" t="s">
        <v>282</v>
      </c>
      <c r="F48" s="169"/>
      <c r="G48" s="260" t="s">
        <v>304</v>
      </c>
      <c r="H48" s="42"/>
    </row>
    <row r="49" spans="2:8" s="25" customFormat="1" ht="15.95" customHeight="1">
      <c r="B49" s="40"/>
      <c r="C49" s="40"/>
      <c r="D49" s="53"/>
      <c r="E49" s="41"/>
      <c r="F49" s="41"/>
      <c r="G49" s="156"/>
      <c r="H49" s="42"/>
    </row>
    <row r="50" spans="2:8" s="25" customFormat="1" ht="15.95" customHeight="1">
      <c r="B50" s="40"/>
      <c r="C50" s="40"/>
      <c r="D50" s="53"/>
      <c r="E50" s="41"/>
      <c r="F50" s="41"/>
      <c r="G50" s="156"/>
      <c r="H50" s="42"/>
    </row>
    <row r="51" spans="2:8" s="25" customFormat="1" ht="15.95" customHeight="1">
      <c r="B51" s="40"/>
      <c r="C51" s="40"/>
      <c r="D51" s="53"/>
      <c r="E51" s="41"/>
      <c r="F51" s="41"/>
      <c r="G51" s="156"/>
      <c r="H51" s="42"/>
    </row>
    <row r="52" spans="2:8" s="25" customFormat="1" ht="15.95" customHeight="1">
      <c r="B52" s="40"/>
      <c r="C52" s="40"/>
      <c r="D52" s="53"/>
      <c r="E52" s="41"/>
      <c r="F52" s="41"/>
      <c r="G52" s="156"/>
      <c r="H52" s="42"/>
    </row>
    <row r="53" spans="2:8" s="25" customFormat="1" ht="15.95" customHeight="1">
      <c r="B53" s="40"/>
      <c r="C53" s="40"/>
      <c r="D53" s="53"/>
      <c r="E53" s="41"/>
      <c r="F53" s="41"/>
      <c r="G53" s="156"/>
      <c r="H53" s="42"/>
    </row>
    <row r="54" spans="2:8" s="25" customFormat="1" ht="15.95" customHeight="1">
      <c r="B54" s="40"/>
      <c r="C54" s="40"/>
      <c r="D54" s="53"/>
      <c r="E54" s="41"/>
      <c r="F54" s="41"/>
      <c r="G54" s="156"/>
      <c r="H54" s="42"/>
    </row>
    <row r="55" spans="2:8" s="25" customFormat="1" ht="15.95" customHeight="1">
      <c r="B55" s="40"/>
      <c r="C55" s="40"/>
      <c r="D55" s="40"/>
      <c r="E55" s="40"/>
      <c r="F55" s="41"/>
      <c r="G55" s="156"/>
      <c r="H55" s="42"/>
    </row>
    <row r="56" spans="2:8">
      <c r="B56" s="54"/>
      <c r="C56" s="54"/>
      <c r="D56" s="55"/>
      <c r="E56" s="56"/>
      <c r="F56" s="56"/>
      <c r="G56" s="157"/>
      <c r="H56" s="57"/>
    </row>
  </sheetData>
  <mergeCells count="10">
    <mergeCell ref="C34:E34"/>
    <mergeCell ref="C45:E45"/>
    <mergeCell ref="B6:B7"/>
    <mergeCell ref="C6:E7"/>
    <mergeCell ref="C26:E26"/>
    <mergeCell ref="G2:H2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.21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42"/>
  <sheetViews>
    <sheetView tabSelected="1" workbookViewId="0">
      <selection activeCell="J12" sqref="J12"/>
    </sheetView>
  </sheetViews>
  <sheetFormatPr defaultRowHeight="12.75"/>
  <cols>
    <col min="1" max="1" width="0.140625" style="7" customWidth="1"/>
    <col min="2" max="2" width="3.7109375" style="48" customWidth="1"/>
    <col min="3" max="3" width="5.28515625" style="48" customWidth="1"/>
    <col min="4" max="4" width="2.7109375" style="48" customWidth="1"/>
    <col min="5" max="5" width="51.7109375" style="7" customWidth="1"/>
    <col min="6" max="6" width="17.42578125" style="137" bestFit="1" customWidth="1"/>
    <col min="7" max="7" width="14" style="96" customWidth="1"/>
    <col min="8" max="8" width="1.42578125" style="7" customWidth="1"/>
    <col min="9" max="9" width="9.140625" style="7"/>
    <col min="10" max="10" width="18" style="60" customWidth="1"/>
    <col min="11" max="16384" width="9.140625" style="7"/>
  </cols>
  <sheetData>
    <row r="1" spans="2:10" ht="18">
      <c r="C1" s="256" t="s">
        <v>134</v>
      </c>
      <c r="E1" s="255"/>
    </row>
    <row r="2" spans="2:10" s="47" customFormat="1" ht="15">
      <c r="B2" s="12"/>
      <c r="C2" s="258" t="s">
        <v>285</v>
      </c>
      <c r="D2" s="13"/>
      <c r="E2" s="3"/>
      <c r="F2" s="135"/>
      <c r="G2" s="98"/>
      <c r="H2" s="15"/>
      <c r="I2" s="15"/>
      <c r="J2" s="58"/>
    </row>
    <row r="3" spans="2:10" s="47" customFormat="1" ht="7.5" customHeight="1">
      <c r="B3" s="12"/>
      <c r="C3" s="12"/>
      <c r="D3" s="13"/>
      <c r="E3" s="14"/>
      <c r="F3" s="136"/>
      <c r="G3" s="98"/>
      <c r="H3" s="15"/>
      <c r="I3" s="15"/>
      <c r="J3" s="58"/>
    </row>
    <row r="4" spans="2:10" s="47" customFormat="1" ht="29.25" customHeight="1">
      <c r="B4" s="367" t="s">
        <v>141</v>
      </c>
      <c r="C4" s="368"/>
      <c r="D4" s="368"/>
      <c r="E4" s="368"/>
      <c r="F4" s="368"/>
      <c r="G4" s="368"/>
      <c r="H4" s="59"/>
      <c r="I4" s="59"/>
      <c r="J4" s="58"/>
    </row>
    <row r="5" spans="2:10" s="47" customFormat="1" ht="18.75" customHeight="1">
      <c r="B5" s="357" t="s">
        <v>112</v>
      </c>
      <c r="C5" s="357"/>
      <c r="D5" s="357"/>
      <c r="E5" s="357"/>
      <c r="F5" s="357"/>
      <c r="G5" s="357"/>
      <c r="H5" s="17"/>
      <c r="I5" s="17"/>
      <c r="J5" s="58"/>
    </row>
    <row r="6" spans="2:10" ht="7.5" customHeight="1"/>
    <row r="7" spans="2:10" s="47" customFormat="1" ht="15.95" customHeight="1">
      <c r="B7" s="375" t="s">
        <v>2</v>
      </c>
      <c r="C7" s="369" t="s">
        <v>113</v>
      </c>
      <c r="D7" s="370"/>
      <c r="E7" s="371"/>
      <c r="F7" s="138" t="s">
        <v>114</v>
      </c>
      <c r="G7" s="99" t="s">
        <v>114</v>
      </c>
      <c r="H7" s="25"/>
      <c r="I7" s="25"/>
      <c r="J7" s="58"/>
    </row>
    <row r="8" spans="2:10" s="47" customFormat="1" ht="15.95" customHeight="1">
      <c r="B8" s="376"/>
      <c r="C8" s="372"/>
      <c r="D8" s="373"/>
      <c r="E8" s="374"/>
      <c r="F8" s="139" t="s">
        <v>115</v>
      </c>
      <c r="G8" s="100" t="s">
        <v>129</v>
      </c>
      <c r="H8" s="25"/>
      <c r="I8" s="25"/>
      <c r="J8" s="58"/>
    </row>
    <row r="9" spans="2:10" s="47" customFormat="1" ht="24.95" customHeight="1">
      <c r="B9" s="61">
        <v>1</v>
      </c>
      <c r="C9" s="363" t="s">
        <v>53</v>
      </c>
      <c r="D9" s="364"/>
      <c r="E9" s="365"/>
      <c r="F9" s="140">
        <v>90620293</v>
      </c>
      <c r="G9" s="101">
        <v>0</v>
      </c>
      <c r="J9" s="58"/>
    </row>
    <row r="10" spans="2:10" s="47" customFormat="1" ht="24.95" customHeight="1">
      <c r="B10" s="61">
        <v>2</v>
      </c>
      <c r="C10" s="363" t="s">
        <v>54</v>
      </c>
      <c r="D10" s="364"/>
      <c r="E10" s="365"/>
      <c r="F10" s="140">
        <v>205.4</v>
      </c>
      <c r="G10" s="101">
        <v>0</v>
      </c>
      <c r="J10" s="58"/>
    </row>
    <row r="11" spans="2:10" s="47" customFormat="1" ht="24.95" customHeight="1">
      <c r="B11" s="44">
        <v>3</v>
      </c>
      <c r="C11" s="363" t="s">
        <v>128</v>
      </c>
      <c r="D11" s="364"/>
      <c r="E11" s="365"/>
      <c r="F11" s="141">
        <v>0</v>
      </c>
      <c r="G11" s="102">
        <v>0</v>
      </c>
      <c r="J11" s="58"/>
    </row>
    <row r="12" spans="2:10" s="47" customFormat="1" ht="24.95" customHeight="1">
      <c r="B12" s="44">
        <v>4</v>
      </c>
      <c r="C12" s="363" t="s">
        <v>100</v>
      </c>
      <c r="D12" s="364"/>
      <c r="E12" s="365"/>
      <c r="F12" s="141">
        <f>2348133.83-1046974.64+782295</f>
        <v>2083454.19</v>
      </c>
      <c r="G12" s="102">
        <v>3600</v>
      </c>
      <c r="J12" s="321"/>
    </row>
    <row r="13" spans="2:10" s="47" customFormat="1" ht="24.95" customHeight="1">
      <c r="B13" s="44">
        <v>5</v>
      </c>
      <c r="C13" s="363" t="s">
        <v>101</v>
      </c>
      <c r="D13" s="364"/>
      <c r="E13" s="365"/>
      <c r="F13" s="142">
        <f>F14+F15</f>
        <v>84256368.310000002</v>
      </c>
      <c r="G13" s="102">
        <v>388698</v>
      </c>
      <c r="J13" s="58"/>
    </row>
    <row r="14" spans="2:10" s="47" customFormat="1" ht="24.95" customHeight="1">
      <c r="B14" s="44"/>
      <c r="C14" s="62"/>
      <c r="D14" s="366" t="s">
        <v>142</v>
      </c>
      <c r="E14" s="359"/>
      <c r="F14" s="143">
        <f>50041802.96+962162.86+3773941.76+17386250+379000</f>
        <v>72543157.579999998</v>
      </c>
      <c r="G14" s="103">
        <v>346714</v>
      </c>
      <c r="H14" s="33"/>
      <c r="I14" s="33"/>
      <c r="J14" s="109"/>
    </row>
    <row r="15" spans="2:10" s="47" customFormat="1" ht="24.95" customHeight="1">
      <c r="B15" s="44"/>
      <c r="C15" s="62"/>
      <c r="D15" s="358" t="s">
        <v>102</v>
      </c>
      <c r="E15" s="359"/>
      <c r="F15" s="143">
        <v>11713210.73</v>
      </c>
      <c r="G15" s="103">
        <v>41984</v>
      </c>
      <c r="H15" s="33"/>
      <c r="I15" s="33"/>
      <c r="J15" s="58"/>
    </row>
    <row r="16" spans="2:10" s="47" customFormat="1" ht="24.95" customHeight="1">
      <c r="B16" s="61">
        <v>6</v>
      </c>
      <c r="C16" s="363" t="s">
        <v>103</v>
      </c>
      <c r="D16" s="364"/>
      <c r="E16" s="365"/>
      <c r="F16" s="323">
        <v>159482.53</v>
      </c>
      <c r="G16" s="101">
        <v>0</v>
      </c>
      <c r="J16" s="58"/>
    </row>
    <row r="17" spans="2:10" s="47" customFormat="1" ht="24.95" customHeight="1">
      <c r="B17" s="61">
        <v>7</v>
      </c>
      <c r="C17" s="363" t="s">
        <v>104</v>
      </c>
      <c r="D17" s="364"/>
      <c r="E17" s="365"/>
      <c r="F17" s="140">
        <f>4181612.03-4600</f>
        <v>4177012.03</v>
      </c>
      <c r="G17" s="101">
        <v>0</v>
      </c>
      <c r="J17" s="313"/>
    </row>
    <row r="18" spans="2:10" s="47" customFormat="1" ht="39.950000000000003" customHeight="1">
      <c r="B18" s="61">
        <v>8</v>
      </c>
      <c r="C18" s="338" t="s">
        <v>105</v>
      </c>
      <c r="D18" s="339"/>
      <c r="E18" s="340"/>
      <c r="F18" s="110">
        <f>F12+F13+F16+F17</f>
        <v>90676317.060000002</v>
      </c>
      <c r="G18" s="93">
        <v>392298</v>
      </c>
      <c r="H18" s="25"/>
      <c r="I18" s="25"/>
      <c r="J18" s="58"/>
    </row>
    <row r="19" spans="2:10" s="47" customFormat="1" ht="39.950000000000003" customHeight="1">
      <c r="B19" s="61">
        <v>9</v>
      </c>
      <c r="C19" s="360" t="s">
        <v>106</v>
      </c>
      <c r="D19" s="361"/>
      <c r="E19" s="362"/>
      <c r="F19" s="106">
        <f>F9+F10-F18</f>
        <v>-55818.659999996424</v>
      </c>
      <c r="G19" s="93">
        <v>-392298</v>
      </c>
      <c r="H19" s="25"/>
      <c r="I19" s="25"/>
      <c r="J19" s="58"/>
    </row>
    <row r="20" spans="2:10" s="47" customFormat="1" ht="24.95" customHeight="1">
      <c r="B20" s="61">
        <v>10</v>
      </c>
      <c r="C20" s="363" t="s">
        <v>55</v>
      </c>
      <c r="D20" s="364"/>
      <c r="E20" s="365"/>
      <c r="F20" s="140"/>
      <c r="G20" s="101"/>
      <c r="J20" s="58"/>
    </row>
    <row r="21" spans="2:10" s="47" customFormat="1" ht="24.95" customHeight="1">
      <c r="B21" s="61">
        <v>11</v>
      </c>
      <c r="C21" s="363" t="s">
        <v>107</v>
      </c>
      <c r="D21" s="364"/>
      <c r="E21" s="365"/>
      <c r="F21" s="140"/>
      <c r="G21" s="101"/>
      <c r="J21" s="58"/>
    </row>
    <row r="22" spans="2:10" s="47" customFormat="1" ht="24.95" customHeight="1">
      <c r="B22" s="61">
        <v>12</v>
      </c>
      <c r="C22" s="363" t="s">
        <v>56</v>
      </c>
      <c r="D22" s="364"/>
      <c r="E22" s="365"/>
      <c r="F22" s="140"/>
      <c r="G22" s="101"/>
      <c r="J22" s="58"/>
    </row>
    <row r="23" spans="2:10" s="47" customFormat="1" ht="24.95" customHeight="1">
      <c r="B23" s="61"/>
      <c r="C23" s="63">
        <v>121</v>
      </c>
      <c r="D23" s="358" t="s">
        <v>57</v>
      </c>
      <c r="E23" s="359"/>
      <c r="F23" s="144"/>
      <c r="G23" s="94"/>
      <c r="H23" s="33"/>
      <c r="I23" s="33"/>
      <c r="J23" s="58"/>
    </row>
    <row r="24" spans="2:10" s="47" customFormat="1" ht="24.95" customHeight="1">
      <c r="B24" s="61"/>
      <c r="C24" s="62">
        <v>122</v>
      </c>
      <c r="D24" s="358" t="s">
        <v>108</v>
      </c>
      <c r="E24" s="359"/>
      <c r="F24" s="144">
        <v>45845.34</v>
      </c>
      <c r="G24" s="94">
        <v>169.14</v>
      </c>
      <c r="H24" s="33"/>
      <c r="I24" s="33"/>
      <c r="J24" s="58"/>
    </row>
    <row r="25" spans="2:10" s="47" customFormat="1" ht="24.95" customHeight="1">
      <c r="B25" s="61"/>
      <c r="C25" s="62">
        <v>123</v>
      </c>
      <c r="D25" s="358" t="s">
        <v>58</v>
      </c>
      <c r="E25" s="359"/>
      <c r="F25" s="144"/>
      <c r="G25" s="94"/>
      <c r="H25" s="33"/>
      <c r="I25" s="33"/>
      <c r="J25" s="58"/>
    </row>
    <row r="26" spans="2:10" s="47" customFormat="1" ht="24.95" customHeight="1">
      <c r="B26" s="61"/>
      <c r="C26" s="62">
        <v>124</v>
      </c>
      <c r="D26" s="358" t="s">
        <v>59</v>
      </c>
      <c r="E26" s="359"/>
      <c r="F26" s="144"/>
      <c r="G26" s="94"/>
      <c r="H26" s="33"/>
      <c r="I26" s="33"/>
      <c r="J26" s="58"/>
    </row>
    <row r="27" spans="2:10" s="47" customFormat="1" ht="27" customHeight="1">
      <c r="B27" s="61">
        <v>13</v>
      </c>
      <c r="C27" s="360" t="s">
        <v>60</v>
      </c>
      <c r="D27" s="361"/>
      <c r="E27" s="362"/>
      <c r="F27" s="106">
        <f>F24</f>
        <v>45845.34</v>
      </c>
      <c r="G27" s="93">
        <v>169.14</v>
      </c>
      <c r="H27" s="25"/>
      <c r="I27" s="25"/>
      <c r="J27" s="58"/>
    </row>
    <row r="28" spans="2:10" s="47" customFormat="1" ht="28.5" customHeight="1">
      <c r="B28" s="61">
        <v>14</v>
      </c>
      <c r="C28" s="360" t="s">
        <v>110</v>
      </c>
      <c r="D28" s="361"/>
      <c r="E28" s="362"/>
      <c r="F28" s="106">
        <f>F19+F27</f>
        <v>-9973.3199999964272</v>
      </c>
      <c r="G28" s="93">
        <v>-392128.86</v>
      </c>
      <c r="H28" s="25"/>
      <c r="I28" s="25"/>
      <c r="J28" s="58"/>
    </row>
    <row r="29" spans="2:10" s="47" customFormat="1" ht="24.95" customHeight="1">
      <c r="B29" s="61">
        <v>15</v>
      </c>
      <c r="C29" s="363" t="s">
        <v>61</v>
      </c>
      <c r="D29" s="364"/>
      <c r="E29" s="365"/>
      <c r="F29" s="140">
        <v>0</v>
      </c>
      <c r="G29" s="101">
        <v>0</v>
      </c>
      <c r="J29" s="58"/>
    </row>
    <row r="30" spans="2:10" s="47" customFormat="1" ht="25.5" customHeight="1">
      <c r="B30" s="61">
        <v>16</v>
      </c>
      <c r="C30" s="360" t="s">
        <v>111</v>
      </c>
      <c r="D30" s="361"/>
      <c r="E30" s="362"/>
      <c r="F30" s="106">
        <f>F28-F29</f>
        <v>-9973.3199999964272</v>
      </c>
      <c r="G30" s="93">
        <v>-392128.86</v>
      </c>
      <c r="H30" s="25"/>
      <c r="I30" s="25"/>
      <c r="J30" s="58"/>
    </row>
    <row r="31" spans="2:10" s="47" customFormat="1" ht="24.95" customHeight="1">
      <c r="B31" s="61">
        <v>17</v>
      </c>
      <c r="C31" s="363" t="s">
        <v>109</v>
      </c>
      <c r="D31" s="364"/>
      <c r="E31" s="365"/>
      <c r="F31" s="140"/>
      <c r="G31" s="101"/>
      <c r="J31" s="58"/>
    </row>
    <row r="32" spans="2:10" s="47" customFormat="1" ht="15.95" customHeight="1">
      <c r="B32" s="64"/>
      <c r="C32" s="64"/>
      <c r="D32" s="64"/>
      <c r="E32" s="65"/>
      <c r="F32" s="145"/>
      <c r="G32" s="104"/>
      <c r="J32" s="58"/>
    </row>
    <row r="33" spans="2:10" s="47" customFormat="1" ht="15.95" customHeight="1">
      <c r="B33" s="64"/>
      <c r="C33" s="64"/>
      <c r="D33" s="64"/>
      <c r="E33" s="274" t="s">
        <v>281</v>
      </c>
      <c r="F33" s="314" t="s">
        <v>303</v>
      </c>
      <c r="G33" s="104"/>
      <c r="J33" s="58"/>
    </row>
    <row r="34" spans="2:10" s="47" customFormat="1" ht="15.95" customHeight="1">
      <c r="B34" s="64"/>
      <c r="C34" s="64"/>
      <c r="D34" s="64"/>
      <c r="E34" s="76" t="s">
        <v>282</v>
      </c>
      <c r="F34" s="314" t="s">
        <v>304</v>
      </c>
      <c r="G34" s="104"/>
      <c r="J34" s="58"/>
    </row>
    <row r="35" spans="2:10" s="47" customFormat="1" ht="15.95" customHeight="1">
      <c r="B35" s="64"/>
      <c r="C35" s="64"/>
      <c r="D35" s="64"/>
      <c r="E35" s="65"/>
      <c r="F35" s="145"/>
      <c r="G35" s="104"/>
      <c r="J35" s="58"/>
    </row>
    <row r="36" spans="2:10" s="47" customFormat="1" ht="15.95" customHeight="1">
      <c r="B36" s="64"/>
      <c r="C36" s="64"/>
      <c r="D36" s="64"/>
      <c r="E36" s="65"/>
      <c r="F36" s="145"/>
      <c r="G36" s="104"/>
      <c r="J36" s="58"/>
    </row>
    <row r="37" spans="2:10" s="47" customFormat="1" ht="15.95" customHeight="1">
      <c r="B37" s="64"/>
      <c r="C37" s="64"/>
      <c r="D37" s="64"/>
      <c r="E37" s="65"/>
      <c r="F37" s="145"/>
      <c r="G37" s="104"/>
      <c r="J37" s="58"/>
    </row>
    <row r="38" spans="2:10" s="47" customFormat="1" ht="15.95" customHeight="1">
      <c r="B38" s="64"/>
      <c r="C38" s="64"/>
      <c r="D38" s="64"/>
      <c r="E38" s="65"/>
      <c r="F38" s="145"/>
      <c r="G38" s="104"/>
      <c r="J38" s="58"/>
    </row>
    <row r="39" spans="2:10" s="47" customFormat="1" ht="15.95" customHeight="1">
      <c r="B39" s="64"/>
      <c r="C39" s="64"/>
      <c r="D39" s="64"/>
      <c r="E39" s="65"/>
      <c r="F39" s="145"/>
      <c r="G39" s="104"/>
      <c r="J39" s="58"/>
    </row>
    <row r="40" spans="2:10" s="47" customFormat="1" ht="15.95" customHeight="1">
      <c r="B40" s="64"/>
      <c r="C40" s="64"/>
      <c r="D40" s="64"/>
      <c r="E40" s="65"/>
      <c r="F40" s="145"/>
      <c r="G40" s="104"/>
      <c r="J40" s="58"/>
    </row>
    <row r="41" spans="2:10" s="47" customFormat="1" ht="15.95" customHeight="1">
      <c r="B41" s="64"/>
      <c r="C41" s="64"/>
      <c r="D41" s="64"/>
      <c r="E41" s="64"/>
      <c r="F41" s="145"/>
      <c r="G41" s="104"/>
      <c r="J41" s="58"/>
    </row>
    <row r="42" spans="2:10">
      <c r="B42" s="66"/>
      <c r="C42" s="66"/>
      <c r="D42" s="66"/>
      <c r="E42" s="9"/>
      <c r="F42" s="146"/>
      <c r="G42" s="105"/>
    </row>
  </sheetData>
  <mergeCells count="27"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C21:E21"/>
    <mergeCell ref="C31:E31"/>
    <mergeCell ref="C30:E30"/>
    <mergeCell ref="C13:E13"/>
    <mergeCell ref="D14:E14"/>
    <mergeCell ref="D15:E15"/>
    <mergeCell ref="C16:E16"/>
    <mergeCell ref="B5:G5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workbookViewId="0">
      <selection activeCell="J9" sqref="J9"/>
    </sheetView>
  </sheetViews>
  <sheetFormatPr defaultRowHeight="12.75"/>
  <cols>
    <col min="1" max="1" width="6.7109375" customWidth="1"/>
    <col min="2" max="2" width="51.140625" customWidth="1"/>
    <col min="3" max="3" width="20.5703125" bestFit="1" customWidth="1"/>
    <col min="4" max="4" width="23.7109375" customWidth="1"/>
    <col min="8" max="8" width="17" bestFit="1" customWidth="1"/>
    <col min="9" max="9" width="15.42578125" bestFit="1" customWidth="1"/>
    <col min="10" max="10" width="17" bestFit="1" customWidth="1"/>
    <col min="12" max="12" width="14.42578125" bestFit="1" customWidth="1"/>
  </cols>
  <sheetData>
    <row r="1" spans="1:12" ht="18">
      <c r="A1" s="256" t="s">
        <v>134</v>
      </c>
      <c r="B1" s="255"/>
    </row>
    <row r="2" spans="1:12">
      <c r="A2" s="258" t="s">
        <v>285</v>
      </c>
      <c r="B2" s="3"/>
      <c r="C2" s="111"/>
    </row>
    <row r="3" spans="1:12">
      <c r="A3" s="112"/>
      <c r="B3" s="377" t="s">
        <v>146</v>
      </c>
      <c r="C3" s="377"/>
      <c r="D3" s="377"/>
    </row>
    <row r="4" spans="1:12">
      <c r="A4" s="113"/>
      <c r="B4" s="378" t="s">
        <v>191</v>
      </c>
      <c r="C4" s="378"/>
      <c r="D4" s="378"/>
    </row>
    <row r="5" spans="1:12">
      <c r="A5" s="112"/>
      <c r="B5" s="379" t="s">
        <v>147</v>
      </c>
      <c r="C5" s="379"/>
      <c r="D5" s="379"/>
    </row>
    <row r="6" spans="1:12">
      <c r="A6" s="113"/>
      <c r="B6" s="112" t="s">
        <v>148</v>
      </c>
      <c r="C6" s="114"/>
      <c r="D6" s="113"/>
    </row>
    <row r="7" spans="1:12">
      <c r="A7" s="113"/>
      <c r="B7" s="113"/>
      <c r="C7" s="115"/>
      <c r="D7" s="113"/>
    </row>
    <row r="8" spans="1:12">
      <c r="A8" s="116" t="s">
        <v>3</v>
      </c>
      <c r="B8" s="116" t="s">
        <v>149</v>
      </c>
      <c r="C8" s="117" t="s">
        <v>143</v>
      </c>
      <c r="D8" s="118" t="s">
        <v>150</v>
      </c>
    </row>
    <row r="9" spans="1:12">
      <c r="A9" s="119"/>
      <c r="B9" s="119" t="s">
        <v>151</v>
      </c>
      <c r="C9" s="162">
        <v>98172405.400000006</v>
      </c>
      <c r="D9" s="162"/>
      <c r="H9" s="166"/>
      <c r="I9" s="160"/>
      <c r="J9" s="160"/>
    </row>
    <row r="10" spans="1:12">
      <c r="A10" s="119"/>
      <c r="B10" s="119" t="s">
        <v>152</v>
      </c>
      <c r="C10" s="162">
        <v>-84555870</v>
      </c>
      <c r="D10" s="162">
        <v>-141440</v>
      </c>
      <c r="H10" s="97"/>
      <c r="I10" s="160"/>
      <c r="J10" s="160"/>
      <c r="L10" s="161"/>
    </row>
    <row r="11" spans="1:12">
      <c r="A11" s="119"/>
      <c r="B11" s="119" t="s">
        <v>190</v>
      </c>
      <c r="C11" s="315">
        <f>23993651+54028</f>
        <v>24047679</v>
      </c>
      <c r="D11" s="162"/>
      <c r="H11" s="167"/>
      <c r="I11" s="160"/>
      <c r="J11" s="160"/>
    </row>
    <row r="12" spans="1:12">
      <c r="A12" s="119"/>
      <c r="B12" s="119" t="s">
        <v>66</v>
      </c>
      <c r="C12" s="163"/>
      <c r="D12" s="163"/>
      <c r="H12" s="166"/>
      <c r="I12" s="160"/>
      <c r="J12" s="160"/>
    </row>
    <row r="13" spans="1:12">
      <c r="A13" s="119"/>
      <c r="B13" s="119" t="s">
        <v>153</v>
      </c>
      <c r="C13" s="162">
        <v>-39446414</v>
      </c>
      <c r="D13" s="162"/>
      <c r="H13" s="166"/>
      <c r="I13" s="160"/>
      <c r="J13" s="160"/>
    </row>
    <row r="14" spans="1:12">
      <c r="A14" s="116"/>
      <c r="B14" s="116" t="s">
        <v>154</v>
      </c>
      <c r="C14" s="164">
        <f>SUM(C9:C13)</f>
        <v>-1782199.599999994</v>
      </c>
      <c r="D14" s="164">
        <f>SUM(D9:D13)</f>
        <v>-141440</v>
      </c>
      <c r="I14" s="160"/>
      <c r="J14" s="160"/>
    </row>
    <row r="15" spans="1:12">
      <c r="A15" s="119"/>
      <c r="B15" s="119"/>
      <c r="C15" s="162"/>
      <c r="D15" s="162"/>
      <c r="I15" s="160"/>
      <c r="J15" s="160"/>
    </row>
    <row r="16" spans="1:12">
      <c r="A16" s="116" t="s">
        <v>4</v>
      </c>
      <c r="B16" s="116" t="s">
        <v>155</v>
      </c>
      <c r="C16" s="164"/>
      <c r="D16" s="164"/>
      <c r="I16" s="161"/>
      <c r="J16" s="161"/>
    </row>
    <row r="17" spans="1:10">
      <c r="A17" s="119"/>
      <c r="B17" s="119" t="s">
        <v>156</v>
      </c>
      <c r="C17" s="162"/>
      <c r="D17" s="162"/>
    </row>
    <row r="18" spans="1:10">
      <c r="A18" s="119"/>
      <c r="B18" s="119" t="s">
        <v>67</v>
      </c>
      <c r="C18" s="162">
        <v>-934562.4</v>
      </c>
      <c r="D18" s="162"/>
      <c r="H18">
        <v>1</v>
      </c>
    </row>
    <row r="19" spans="1:10">
      <c r="A19" s="119"/>
      <c r="B19" s="119" t="s">
        <v>157</v>
      </c>
      <c r="C19" s="162"/>
      <c r="D19" s="162"/>
    </row>
    <row r="20" spans="1:10">
      <c r="A20" s="119"/>
      <c r="B20" s="119" t="s">
        <v>68</v>
      </c>
      <c r="C20" s="162">
        <v>45845.34</v>
      </c>
      <c r="D20" s="162">
        <v>169.14</v>
      </c>
    </row>
    <row r="21" spans="1:10">
      <c r="A21" s="119"/>
      <c r="B21" s="119" t="s">
        <v>69</v>
      </c>
      <c r="C21" s="162"/>
      <c r="D21" s="162"/>
      <c r="J21" s="161"/>
    </row>
    <row r="22" spans="1:10">
      <c r="A22" s="116"/>
      <c r="B22" s="116" t="s">
        <v>158</v>
      </c>
      <c r="C22" s="164">
        <f>SUM(C17:C21)</f>
        <v>-888717.06</v>
      </c>
      <c r="D22" s="164">
        <f>SUM(D17:D21)</f>
        <v>169.14</v>
      </c>
    </row>
    <row r="23" spans="1:10">
      <c r="A23" s="119"/>
      <c r="B23" s="119"/>
      <c r="C23" s="162"/>
      <c r="D23" s="162"/>
    </row>
    <row r="24" spans="1:10">
      <c r="A24" s="116" t="s">
        <v>37</v>
      </c>
      <c r="B24" s="116" t="s">
        <v>159</v>
      </c>
      <c r="C24" s="164"/>
      <c r="D24" s="164"/>
    </row>
    <row r="25" spans="1:10">
      <c r="A25" s="119"/>
      <c r="B25" s="119" t="s">
        <v>73</v>
      </c>
      <c r="C25" s="162"/>
      <c r="D25" s="162">
        <v>4000000</v>
      </c>
    </row>
    <row r="26" spans="1:10">
      <c r="A26" s="119"/>
      <c r="B26" s="119" t="s">
        <v>160</v>
      </c>
      <c r="C26" s="162"/>
      <c r="D26" s="162"/>
    </row>
    <row r="27" spans="1:10">
      <c r="A27" s="119"/>
      <c r="B27" s="119" t="s">
        <v>161</v>
      </c>
      <c r="C27" s="162"/>
      <c r="D27" s="162"/>
      <c r="H27" s="168"/>
    </row>
    <row r="28" spans="1:10">
      <c r="A28" s="119"/>
      <c r="B28" s="119" t="s">
        <v>306</v>
      </c>
      <c r="C28" s="162"/>
      <c r="D28" s="162"/>
    </row>
    <row r="29" spans="1:10">
      <c r="A29" s="119"/>
      <c r="B29" s="119" t="s">
        <v>70</v>
      </c>
      <c r="C29" s="162"/>
      <c r="D29" s="162"/>
    </row>
    <row r="30" spans="1:10">
      <c r="A30" s="116"/>
      <c r="B30" s="116" t="s">
        <v>162</v>
      </c>
      <c r="C30" s="164">
        <f>SUM(C25:C29)</f>
        <v>0</v>
      </c>
      <c r="D30" s="164">
        <f>SUM(D25:D29)</f>
        <v>4000000</v>
      </c>
    </row>
    <row r="31" spans="1:10">
      <c r="A31" s="119"/>
      <c r="B31" s="119"/>
      <c r="C31" s="162"/>
      <c r="D31" s="162"/>
    </row>
    <row r="32" spans="1:10">
      <c r="A32" s="116" t="s">
        <v>163</v>
      </c>
      <c r="B32" s="120" t="s">
        <v>164</v>
      </c>
      <c r="C32" s="165">
        <f>C14+C22+C30</f>
        <v>-2670916.6599999941</v>
      </c>
      <c r="D32" s="165">
        <f>D14+D22+D30</f>
        <v>3858729.14</v>
      </c>
    </row>
    <row r="33" spans="1:4">
      <c r="A33" s="120"/>
      <c r="B33" s="120" t="s">
        <v>71</v>
      </c>
      <c r="C33" s="159">
        <v>3858729.14</v>
      </c>
      <c r="D33" s="165"/>
    </row>
    <row r="34" spans="1:4">
      <c r="A34" s="120"/>
      <c r="B34" s="120" t="s">
        <v>72</v>
      </c>
      <c r="C34" s="316">
        <f>C32+C33</f>
        <v>1187812.480000006</v>
      </c>
      <c r="D34" s="165">
        <f>D32+D33</f>
        <v>3858729.14</v>
      </c>
    </row>
    <row r="37" spans="1:4" ht="15.75">
      <c r="B37" s="274" t="s">
        <v>281</v>
      </c>
      <c r="C37" s="260" t="s">
        <v>303</v>
      </c>
    </row>
    <row r="38" spans="1:4" ht="15.75">
      <c r="B38" s="76" t="s">
        <v>282</v>
      </c>
      <c r="C38" s="260" t="s">
        <v>304</v>
      </c>
    </row>
  </sheetData>
  <mergeCells count="3">
    <mergeCell ref="B3:D3"/>
    <mergeCell ref="B4:D4"/>
    <mergeCell ref="B5:D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8"/>
  <sheetViews>
    <sheetView workbookViewId="0">
      <selection sqref="A1:G16"/>
    </sheetView>
  </sheetViews>
  <sheetFormatPr defaultRowHeight="12.75"/>
  <cols>
    <col min="1" max="1" width="34.7109375" customWidth="1"/>
    <col min="2" max="2" width="15" customWidth="1"/>
    <col min="6" max="6" width="12.140625" customWidth="1"/>
    <col min="7" max="7" width="13.85546875" customWidth="1"/>
  </cols>
  <sheetData>
    <row r="1" spans="1:7" ht="18">
      <c r="B1" s="256" t="s">
        <v>134</v>
      </c>
      <c r="C1" s="5"/>
    </row>
    <row r="2" spans="1:7">
      <c r="B2" s="258" t="s">
        <v>285</v>
      </c>
      <c r="C2" s="257"/>
    </row>
    <row r="4" spans="1:7">
      <c r="A4" s="112" t="s">
        <v>165</v>
      </c>
      <c r="B4" s="113"/>
      <c r="C4" s="113"/>
      <c r="D4" s="113"/>
      <c r="E4" s="113"/>
      <c r="F4" s="113"/>
      <c r="G4" s="113"/>
    </row>
    <row r="5" spans="1:7">
      <c r="A5" s="113"/>
      <c r="B5" s="113"/>
      <c r="C5" s="113"/>
      <c r="D5" s="113"/>
      <c r="E5" s="113"/>
      <c r="F5" s="113"/>
      <c r="G5" s="113"/>
    </row>
    <row r="6" spans="1:7" ht="32.25">
      <c r="A6" s="121" t="s">
        <v>166</v>
      </c>
      <c r="B6" s="121" t="s">
        <v>41</v>
      </c>
      <c r="C6" s="121" t="s">
        <v>167</v>
      </c>
      <c r="D6" s="121" t="s">
        <v>168</v>
      </c>
      <c r="E6" s="121" t="s">
        <v>169</v>
      </c>
      <c r="F6" s="121" t="s">
        <v>170</v>
      </c>
      <c r="G6" s="121" t="s">
        <v>171</v>
      </c>
    </row>
    <row r="7" spans="1:7">
      <c r="A7" s="122" t="s">
        <v>174</v>
      </c>
      <c r="B7" s="123">
        <v>4000000</v>
      </c>
      <c r="C7" s="123">
        <v>0</v>
      </c>
      <c r="D7" s="123">
        <v>0</v>
      </c>
      <c r="E7" s="123">
        <v>0</v>
      </c>
      <c r="F7" s="123">
        <v>-392129</v>
      </c>
      <c r="G7" s="123">
        <f t="shared" ref="G7:G12" si="0">SUM(B7:F7)</f>
        <v>3607871</v>
      </c>
    </row>
    <row r="8" spans="1:7">
      <c r="A8" s="124" t="s">
        <v>63</v>
      </c>
      <c r="B8" s="125"/>
      <c r="C8" s="125"/>
      <c r="D8" s="125"/>
      <c r="E8" s="125"/>
      <c r="F8" s="125">
        <v>-9973.32</v>
      </c>
      <c r="G8" s="123">
        <f t="shared" si="0"/>
        <v>-9973.32</v>
      </c>
    </row>
    <row r="9" spans="1:7">
      <c r="A9" s="124" t="s">
        <v>62</v>
      </c>
      <c r="B9" s="125"/>
      <c r="C9" s="125"/>
      <c r="D9" s="125"/>
      <c r="E9" s="125"/>
      <c r="F9" s="125"/>
      <c r="G9" s="123">
        <f t="shared" si="0"/>
        <v>0</v>
      </c>
    </row>
    <row r="10" spans="1:7">
      <c r="A10" s="124" t="s">
        <v>172</v>
      </c>
      <c r="B10" s="125"/>
      <c r="C10" s="125"/>
      <c r="D10" s="125"/>
      <c r="E10" s="125"/>
      <c r="F10" s="125"/>
      <c r="G10" s="123">
        <f t="shared" si="0"/>
        <v>0</v>
      </c>
    </row>
    <row r="11" spans="1:7">
      <c r="A11" s="124" t="s">
        <v>173</v>
      </c>
      <c r="B11" s="125"/>
      <c r="C11" s="125"/>
      <c r="D11" s="125"/>
      <c r="E11" s="125"/>
      <c r="F11" s="125"/>
      <c r="G11" s="123">
        <f t="shared" si="0"/>
        <v>0</v>
      </c>
    </row>
    <row r="12" spans="1:7">
      <c r="A12" s="122" t="s">
        <v>192</v>
      </c>
      <c r="B12" s="123">
        <f>SUM(B7:B11)</f>
        <v>4000000</v>
      </c>
      <c r="C12" s="123">
        <f>SUM(C7:C11)</f>
        <v>0</v>
      </c>
      <c r="D12" s="123">
        <f>SUM(D7:D11)</f>
        <v>0</v>
      </c>
      <c r="E12" s="123">
        <f>SUM(E7:E11)</f>
        <v>0</v>
      </c>
      <c r="F12" s="123">
        <f>SUM(F7:F11)</f>
        <v>-402102.32</v>
      </c>
      <c r="G12" s="123">
        <f t="shared" si="0"/>
        <v>3597897.68</v>
      </c>
    </row>
    <row r="15" spans="1:7" ht="15.75">
      <c r="A15" s="274" t="s">
        <v>281</v>
      </c>
      <c r="D15" s="260" t="s">
        <v>303</v>
      </c>
    </row>
    <row r="16" spans="1:7" ht="15.75">
      <c r="A16" s="76" t="s">
        <v>282</v>
      </c>
      <c r="D16" s="260" t="s">
        <v>304</v>
      </c>
    </row>
    <row r="28" spans="2:2">
      <c r="B28" t="s">
        <v>307</v>
      </c>
    </row>
  </sheetData>
  <phoneticPr fontId="4" type="noConversion"/>
  <printOptions horizontalCentered="1"/>
  <pageMargins left="0" right="0" top="0.31496062992125984" bottom="0.31496062992125984" header="0.51181102362204722" footer="0.51181102362204722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workbookViewId="0">
      <selection sqref="A1:I23"/>
    </sheetView>
  </sheetViews>
  <sheetFormatPr defaultRowHeight="12.75"/>
  <cols>
    <col min="1" max="1" width="21.140625" customWidth="1"/>
    <col min="2" max="2" width="11.42578125" customWidth="1"/>
    <col min="3" max="3" width="12" customWidth="1"/>
    <col min="4" max="4" width="13.5703125" customWidth="1"/>
    <col min="5" max="5" width="12.42578125" customWidth="1"/>
    <col min="6" max="6" width="9.28515625" bestFit="1" customWidth="1"/>
    <col min="7" max="7" width="13.140625" bestFit="1" customWidth="1"/>
    <col min="8" max="8" width="14.42578125" bestFit="1" customWidth="1"/>
    <col min="9" max="9" width="14" customWidth="1"/>
  </cols>
  <sheetData>
    <row r="1" spans="1:9" ht="18">
      <c r="B1" s="256" t="s">
        <v>134</v>
      </c>
      <c r="C1" s="5"/>
    </row>
    <row r="2" spans="1:9">
      <c r="B2" s="258" t="s">
        <v>285</v>
      </c>
      <c r="C2" s="257"/>
    </row>
    <row r="3" spans="1:9">
      <c r="A3" s="5"/>
      <c r="C3" s="5"/>
      <c r="D3" s="5"/>
      <c r="E3" s="5"/>
      <c r="F3" s="5"/>
      <c r="G3" s="5"/>
      <c r="H3" s="5"/>
      <c r="I3" s="5"/>
    </row>
    <row r="4" spans="1:9">
      <c r="A4" s="5"/>
      <c r="B4" s="254" t="s">
        <v>191</v>
      </c>
      <c r="C4" s="5"/>
      <c r="D4" s="5"/>
      <c r="E4" s="5"/>
      <c r="F4" s="5"/>
      <c r="G4" s="5"/>
      <c r="H4" s="5"/>
      <c r="I4" s="5"/>
    </row>
    <row r="5" spans="1:9" ht="25.5">
      <c r="A5" s="380" t="s">
        <v>175</v>
      </c>
      <c r="B5" s="126" t="s">
        <v>176</v>
      </c>
      <c r="C5" s="382" t="s">
        <v>177</v>
      </c>
      <c r="D5" s="382"/>
      <c r="E5" s="382"/>
      <c r="F5" s="382"/>
      <c r="G5" s="382"/>
      <c r="H5" s="382"/>
      <c r="I5" s="382"/>
    </row>
    <row r="6" spans="1:9" ht="51">
      <c r="A6" s="381"/>
      <c r="B6" s="126" t="s">
        <v>178</v>
      </c>
      <c r="C6" s="126" t="s">
        <v>24</v>
      </c>
      <c r="D6" s="127" t="s">
        <v>179</v>
      </c>
      <c r="E6" s="128" t="s">
        <v>180</v>
      </c>
      <c r="F6" s="129" t="s">
        <v>181</v>
      </c>
      <c r="G6" s="129" t="s">
        <v>182</v>
      </c>
      <c r="H6" s="129" t="s">
        <v>183</v>
      </c>
      <c r="I6" s="129" t="s">
        <v>171</v>
      </c>
    </row>
    <row r="7" spans="1:9">
      <c r="A7" s="130" t="s">
        <v>184</v>
      </c>
      <c r="B7" s="170">
        <v>0</v>
      </c>
      <c r="C7" s="171">
        <v>0</v>
      </c>
      <c r="D7" s="170">
        <v>0</v>
      </c>
      <c r="E7" s="171">
        <v>0</v>
      </c>
      <c r="F7" s="171">
        <v>0</v>
      </c>
      <c r="G7" s="171">
        <v>0</v>
      </c>
      <c r="H7" s="171">
        <v>0</v>
      </c>
      <c r="I7" s="170">
        <f>SUM(B7:H7)</f>
        <v>0</v>
      </c>
    </row>
    <row r="8" spans="1:9">
      <c r="A8" s="130" t="s">
        <v>185</v>
      </c>
      <c r="B8" s="170"/>
      <c r="C8" s="170"/>
      <c r="D8" s="172"/>
      <c r="E8" s="173"/>
      <c r="F8" s="171"/>
      <c r="G8" s="170">
        <v>383200</v>
      </c>
      <c r="H8" s="171">
        <v>395602</v>
      </c>
      <c r="I8" s="170">
        <f>SUM(B8:H8)</f>
        <v>778802</v>
      </c>
    </row>
    <row r="9" spans="1:9">
      <c r="A9" s="130" t="s">
        <v>186</v>
      </c>
      <c r="B9" s="170"/>
      <c r="C9" s="170"/>
      <c r="D9" s="170"/>
      <c r="E9" s="170"/>
      <c r="F9" s="170"/>
      <c r="G9" s="170"/>
      <c r="H9" s="170"/>
      <c r="I9" s="170">
        <f>SUM(B9:H9)</f>
        <v>0</v>
      </c>
    </row>
    <row r="10" spans="1:9">
      <c r="A10" s="131" t="s">
        <v>193</v>
      </c>
      <c r="B10" s="174">
        <f t="shared" ref="B10:I10" si="0">SUM(B7:B9)</f>
        <v>0</v>
      </c>
      <c r="C10" s="174">
        <f t="shared" si="0"/>
        <v>0</v>
      </c>
      <c r="D10" s="174">
        <f t="shared" si="0"/>
        <v>0</v>
      </c>
      <c r="E10" s="174">
        <f t="shared" si="0"/>
        <v>0</v>
      </c>
      <c r="F10" s="174">
        <f t="shared" si="0"/>
        <v>0</v>
      </c>
      <c r="G10" s="174">
        <f t="shared" si="0"/>
        <v>383200</v>
      </c>
      <c r="H10" s="174">
        <f t="shared" si="0"/>
        <v>395602</v>
      </c>
      <c r="I10" s="174">
        <f t="shared" si="0"/>
        <v>778802</v>
      </c>
    </row>
    <row r="11" spans="1:9">
      <c r="A11" s="130"/>
      <c r="B11" s="170"/>
      <c r="C11" s="170"/>
      <c r="D11" s="170"/>
      <c r="E11" s="170"/>
      <c r="F11" s="170"/>
      <c r="G11" s="170"/>
      <c r="H11" s="170"/>
      <c r="I11" s="170"/>
    </row>
    <row r="12" spans="1:9">
      <c r="A12" s="132" t="s">
        <v>187</v>
      </c>
      <c r="B12" s="175"/>
      <c r="C12" s="175"/>
      <c r="D12" s="174"/>
      <c r="E12" s="174"/>
      <c r="F12" s="174"/>
      <c r="G12" s="174"/>
      <c r="H12" s="174"/>
      <c r="I12" s="170"/>
    </row>
    <row r="13" spans="1:9">
      <c r="A13" s="130" t="s">
        <v>184</v>
      </c>
      <c r="B13" s="174">
        <v>0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f>SUM(B13:H13)</f>
        <v>0</v>
      </c>
    </row>
    <row r="14" spans="1:9">
      <c r="A14" s="130" t="s">
        <v>185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-87816.67</v>
      </c>
      <c r="H14" s="170">
        <v>-71665.86</v>
      </c>
      <c r="I14" s="174">
        <f>SUM(B14:H14)</f>
        <v>-159482.53</v>
      </c>
    </row>
    <row r="15" spans="1:9">
      <c r="A15" s="130" t="s">
        <v>186</v>
      </c>
      <c r="B15" s="170"/>
      <c r="C15" s="170"/>
      <c r="D15" s="170"/>
      <c r="E15" s="170"/>
      <c r="F15" s="170"/>
      <c r="G15" s="170"/>
      <c r="H15" s="170"/>
      <c r="I15" s="174">
        <f>SUM(B15:H15)</f>
        <v>0</v>
      </c>
    </row>
    <row r="16" spans="1:9">
      <c r="A16" s="131" t="s">
        <v>194</v>
      </c>
      <c r="B16" s="174">
        <f t="shared" ref="B16:H16" si="1">SUM(B13:B15)</f>
        <v>0</v>
      </c>
      <c r="C16" s="174">
        <f t="shared" si="1"/>
        <v>0</v>
      </c>
      <c r="D16" s="174">
        <f t="shared" si="1"/>
        <v>0</v>
      </c>
      <c r="E16" s="174">
        <f t="shared" si="1"/>
        <v>0</v>
      </c>
      <c r="F16" s="174">
        <f t="shared" si="1"/>
        <v>0</v>
      </c>
      <c r="G16" s="174">
        <f t="shared" si="1"/>
        <v>-87816.67</v>
      </c>
      <c r="H16" s="174">
        <f t="shared" si="1"/>
        <v>-71665.86</v>
      </c>
      <c r="I16" s="174">
        <f>SUM(B16:H16)</f>
        <v>-159482.53</v>
      </c>
    </row>
    <row r="17" spans="1:9">
      <c r="A17" s="130"/>
      <c r="B17" s="170"/>
      <c r="C17" s="170"/>
      <c r="D17" s="170"/>
      <c r="E17" s="170"/>
      <c r="F17" s="170"/>
      <c r="G17" s="170"/>
      <c r="H17" s="170"/>
      <c r="I17" s="170">
        <f>SUM(B17:H17)</f>
        <v>0</v>
      </c>
    </row>
    <row r="18" spans="1:9">
      <c r="A18" s="132" t="s">
        <v>188</v>
      </c>
      <c r="B18" s="175">
        <f t="shared" ref="B18:I18" si="2">B7+B13</f>
        <v>0</v>
      </c>
      <c r="C18" s="175">
        <f t="shared" si="2"/>
        <v>0</v>
      </c>
      <c r="D18" s="175">
        <f t="shared" si="2"/>
        <v>0</v>
      </c>
      <c r="E18" s="175">
        <f t="shared" si="2"/>
        <v>0</v>
      </c>
      <c r="F18" s="175">
        <f t="shared" si="2"/>
        <v>0</v>
      </c>
      <c r="G18" s="175">
        <f t="shared" si="2"/>
        <v>0</v>
      </c>
      <c r="H18" s="175">
        <f t="shared" si="2"/>
        <v>0</v>
      </c>
      <c r="I18" s="175">
        <f t="shared" si="2"/>
        <v>0</v>
      </c>
    </row>
    <row r="19" spans="1:9">
      <c r="A19" s="132" t="s">
        <v>195</v>
      </c>
      <c r="B19" s="175">
        <f t="shared" ref="B19:H19" si="3">B10+B16</f>
        <v>0</v>
      </c>
      <c r="C19" s="175">
        <f t="shared" si="3"/>
        <v>0</v>
      </c>
      <c r="D19" s="175">
        <f t="shared" si="3"/>
        <v>0</v>
      </c>
      <c r="E19" s="175">
        <f t="shared" si="3"/>
        <v>0</v>
      </c>
      <c r="F19" s="175">
        <f t="shared" si="3"/>
        <v>0</v>
      </c>
      <c r="G19" s="175">
        <f t="shared" si="3"/>
        <v>295383.33</v>
      </c>
      <c r="H19" s="175">
        <f t="shared" si="3"/>
        <v>323936.14</v>
      </c>
      <c r="I19" s="175">
        <f>I10+I16</f>
        <v>619319.47</v>
      </c>
    </row>
    <row r="20" spans="1:9">
      <c r="A20" s="132" t="s">
        <v>189</v>
      </c>
      <c r="B20" s="133">
        <v>0.15</v>
      </c>
      <c r="C20" s="133">
        <v>0</v>
      </c>
      <c r="D20" s="133">
        <v>0.05</v>
      </c>
      <c r="E20" s="133">
        <v>0.2</v>
      </c>
      <c r="F20" s="133">
        <v>0.2</v>
      </c>
      <c r="G20" s="133">
        <v>0.25</v>
      </c>
      <c r="H20" s="133">
        <v>0.2</v>
      </c>
      <c r="I20" s="130"/>
    </row>
    <row r="21" spans="1:9">
      <c r="A21" s="5"/>
      <c r="B21" s="5"/>
      <c r="C21" s="5"/>
      <c r="D21" s="5"/>
      <c r="E21" s="5"/>
      <c r="F21" s="5"/>
      <c r="G21" s="5"/>
      <c r="H21" s="5"/>
      <c r="I21" s="134"/>
    </row>
    <row r="22" spans="1:9" ht="15.75">
      <c r="B22" s="274" t="s">
        <v>281</v>
      </c>
      <c r="G22" s="260" t="s">
        <v>303</v>
      </c>
    </row>
    <row r="23" spans="1:9" ht="15.75">
      <c r="C23" s="76" t="s">
        <v>282</v>
      </c>
      <c r="G23" s="260" t="s">
        <v>304</v>
      </c>
    </row>
  </sheetData>
  <mergeCells count="2">
    <mergeCell ref="A5:A6"/>
    <mergeCell ref="C5:I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topLeftCell="A7" workbookViewId="0">
      <selection sqref="A1:J27"/>
    </sheetView>
  </sheetViews>
  <sheetFormatPr defaultRowHeight="12.75"/>
  <cols>
    <col min="1" max="1" width="2.85546875" customWidth="1"/>
    <col min="2" max="2" width="12.7109375" customWidth="1"/>
    <col min="3" max="3" width="11.28515625" customWidth="1"/>
    <col min="4" max="4" width="14.7109375" customWidth="1"/>
    <col min="5" max="5" width="9" customWidth="1"/>
    <col min="6" max="6" width="6.28515625" customWidth="1"/>
    <col min="7" max="8" width="10.85546875" customWidth="1"/>
    <col min="9" max="10" width="12.7109375" customWidth="1"/>
    <col min="11" max="11" width="4.7109375" customWidth="1"/>
    <col min="16" max="16" width="53.42578125" customWidth="1"/>
  </cols>
  <sheetData>
    <row r="1" spans="1:16" ht="18">
      <c r="A1" s="176"/>
      <c r="B1" s="176"/>
      <c r="C1" s="256" t="s">
        <v>134</v>
      </c>
      <c r="D1" s="176"/>
      <c r="E1" s="5"/>
      <c r="F1" s="5"/>
      <c r="G1" s="5"/>
      <c r="H1" s="5"/>
      <c r="I1" s="5"/>
      <c r="J1" s="177"/>
    </row>
    <row r="2" spans="1:16" ht="15">
      <c r="A2" s="176"/>
      <c r="B2" s="176"/>
      <c r="C2" s="221" t="s">
        <v>283</v>
      </c>
      <c r="D2" s="257" t="s">
        <v>132</v>
      </c>
      <c r="E2" s="5"/>
      <c r="F2" s="5"/>
      <c r="G2" s="5"/>
      <c r="H2" s="5"/>
      <c r="I2" s="5"/>
      <c r="J2" s="5"/>
    </row>
    <row r="3" spans="1:16">
      <c r="A3" s="5"/>
      <c r="B3" s="177"/>
      <c r="C3" s="5"/>
      <c r="D3" s="5"/>
      <c r="E3" s="5"/>
      <c r="F3" s="5"/>
      <c r="G3" s="5"/>
      <c r="H3" s="5"/>
      <c r="J3" s="5"/>
    </row>
    <row r="4" spans="1:16">
      <c r="A4" s="5"/>
      <c r="B4" s="177"/>
      <c r="C4" s="5"/>
      <c r="D4" s="5"/>
      <c r="E4" s="5"/>
      <c r="F4" s="5"/>
      <c r="G4" s="5"/>
      <c r="H4" s="5"/>
      <c r="I4" s="5"/>
      <c r="J4" s="5"/>
    </row>
    <row r="5" spans="1:16" ht="13.5" thickBot="1">
      <c r="A5" s="3"/>
      <c r="B5" s="3"/>
      <c r="C5" s="3"/>
      <c r="D5" s="3"/>
      <c r="E5" s="3"/>
      <c r="F5" s="3"/>
      <c r="G5" s="3"/>
      <c r="H5" s="3"/>
      <c r="I5" s="178"/>
      <c r="J5" s="179" t="s">
        <v>196</v>
      </c>
      <c r="K5" s="166"/>
      <c r="L5" s="166"/>
      <c r="M5" s="166"/>
      <c r="N5" s="166"/>
      <c r="O5" s="166"/>
      <c r="P5" s="166"/>
    </row>
    <row r="6" spans="1:16" ht="15.75" customHeight="1">
      <c r="A6" s="411" t="s">
        <v>197</v>
      </c>
      <c r="B6" s="412"/>
      <c r="C6" s="412"/>
      <c r="D6" s="412"/>
      <c r="E6" s="412"/>
      <c r="F6" s="412"/>
      <c r="G6" s="412"/>
      <c r="H6" s="412"/>
      <c r="I6" s="412"/>
      <c r="J6" s="413"/>
      <c r="K6" s="180"/>
      <c r="L6" s="180"/>
      <c r="M6" s="180"/>
      <c r="N6" s="180"/>
      <c r="O6" s="180"/>
      <c r="P6" s="180"/>
    </row>
    <row r="7" spans="1:16" ht="26.25" customHeight="1" thickBot="1">
      <c r="A7" s="181"/>
      <c r="B7" s="414" t="s">
        <v>198</v>
      </c>
      <c r="C7" s="414"/>
      <c r="D7" s="414"/>
      <c r="E7" s="414"/>
      <c r="F7" s="415"/>
      <c r="G7" s="182" t="s">
        <v>199</v>
      </c>
      <c r="H7" s="182" t="s">
        <v>200</v>
      </c>
      <c r="I7" s="183" t="s">
        <v>280</v>
      </c>
      <c r="J7" s="184" t="s">
        <v>201</v>
      </c>
    </row>
    <row r="8" spans="1:16" ht="16.5" customHeight="1">
      <c r="A8" s="185">
        <v>1</v>
      </c>
      <c r="B8" s="416" t="s">
        <v>202</v>
      </c>
      <c r="C8" s="417"/>
      <c r="D8" s="417"/>
      <c r="E8" s="417"/>
      <c r="F8" s="417"/>
      <c r="G8" s="186">
        <v>70</v>
      </c>
      <c r="H8" s="186">
        <v>11100</v>
      </c>
      <c r="I8" s="187">
        <f>I9+I10+I11</f>
        <v>90620</v>
      </c>
      <c r="J8" s="188">
        <f>J9+J10+J11</f>
        <v>0</v>
      </c>
    </row>
    <row r="9" spans="1:16" ht="16.5" customHeight="1">
      <c r="A9" s="189" t="s">
        <v>203</v>
      </c>
      <c r="B9" s="409" t="s">
        <v>204</v>
      </c>
      <c r="C9" s="409"/>
      <c r="D9" s="409"/>
      <c r="E9" s="409"/>
      <c r="F9" s="410"/>
      <c r="G9" s="190" t="s">
        <v>205</v>
      </c>
      <c r="H9" s="190">
        <v>11101</v>
      </c>
      <c r="I9" s="191"/>
      <c r="J9" s="192"/>
    </row>
    <row r="10" spans="1:16" ht="16.5" customHeight="1">
      <c r="A10" s="189" t="s">
        <v>206</v>
      </c>
      <c r="B10" s="409" t="s">
        <v>207</v>
      </c>
      <c r="C10" s="409"/>
      <c r="D10" s="409"/>
      <c r="E10" s="409"/>
      <c r="F10" s="410"/>
      <c r="G10" s="190">
        <v>704</v>
      </c>
      <c r="H10" s="190">
        <v>11102</v>
      </c>
      <c r="I10" s="191">
        <v>90620</v>
      </c>
      <c r="J10" s="192"/>
    </row>
    <row r="11" spans="1:16" ht="16.5" customHeight="1">
      <c r="A11" s="189" t="s">
        <v>208</v>
      </c>
      <c r="B11" s="409" t="s">
        <v>209</v>
      </c>
      <c r="C11" s="409"/>
      <c r="D11" s="409"/>
      <c r="E11" s="409"/>
      <c r="F11" s="410"/>
      <c r="G11" s="193">
        <v>705</v>
      </c>
      <c r="H11" s="190">
        <v>11103</v>
      </c>
      <c r="I11" s="191"/>
      <c r="J11" s="194">
        <v>0</v>
      </c>
    </row>
    <row r="12" spans="1:16" ht="16.5" customHeight="1">
      <c r="A12" s="185">
        <v>2</v>
      </c>
      <c r="B12" s="404" t="s">
        <v>210</v>
      </c>
      <c r="C12" s="404"/>
      <c r="D12" s="404"/>
      <c r="E12" s="404"/>
      <c r="F12" s="405"/>
      <c r="G12" s="195">
        <v>708</v>
      </c>
      <c r="H12" s="196">
        <v>11104</v>
      </c>
      <c r="I12" s="197">
        <f>I13+I14+I15</f>
        <v>0.2</v>
      </c>
      <c r="J12" s="198">
        <f>J13+J14+J15</f>
        <v>0</v>
      </c>
    </row>
    <row r="13" spans="1:16" ht="16.5" customHeight="1">
      <c r="A13" s="189" t="s">
        <v>203</v>
      </c>
      <c r="B13" s="409" t="s">
        <v>211</v>
      </c>
      <c r="C13" s="409"/>
      <c r="D13" s="409"/>
      <c r="E13" s="409"/>
      <c r="F13" s="410"/>
      <c r="G13" s="190">
        <v>7081</v>
      </c>
      <c r="H13" s="199">
        <v>111041</v>
      </c>
      <c r="I13" s="191">
        <v>0</v>
      </c>
      <c r="J13" s="192"/>
    </row>
    <row r="14" spans="1:16" ht="16.5" customHeight="1">
      <c r="A14" s="189" t="s">
        <v>212</v>
      </c>
      <c r="B14" s="409" t="s">
        <v>213</v>
      </c>
      <c r="C14" s="409"/>
      <c r="D14" s="409"/>
      <c r="E14" s="409"/>
      <c r="F14" s="410"/>
      <c r="G14" s="190">
        <v>7082</v>
      </c>
      <c r="H14" s="199">
        <v>111042</v>
      </c>
      <c r="I14" s="191">
        <v>0.2</v>
      </c>
      <c r="J14" s="192"/>
    </row>
    <row r="15" spans="1:16" ht="16.5" customHeight="1">
      <c r="A15" s="189" t="s">
        <v>214</v>
      </c>
      <c r="B15" s="409" t="s">
        <v>215</v>
      </c>
      <c r="C15" s="409"/>
      <c r="D15" s="409"/>
      <c r="E15" s="409"/>
      <c r="F15" s="410"/>
      <c r="G15" s="190">
        <v>7083</v>
      </c>
      <c r="H15" s="199">
        <v>111043</v>
      </c>
      <c r="I15" s="191"/>
      <c r="J15" s="192"/>
    </row>
    <row r="16" spans="1:16" ht="29.25" customHeight="1">
      <c r="A16" s="200">
        <v>3</v>
      </c>
      <c r="B16" s="404" t="s">
        <v>216</v>
      </c>
      <c r="C16" s="404"/>
      <c r="D16" s="404"/>
      <c r="E16" s="404"/>
      <c r="F16" s="405"/>
      <c r="G16" s="195">
        <v>71</v>
      </c>
      <c r="H16" s="196">
        <v>11201</v>
      </c>
      <c r="I16" s="197">
        <f>I17+I18</f>
        <v>0</v>
      </c>
      <c r="J16" s="198">
        <f>J17+J18</f>
        <v>0</v>
      </c>
    </row>
    <row r="17" spans="1:10" ht="16.5" customHeight="1">
      <c r="A17" s="201"/>
      <c r="B17" s="402" t="s">
        <v>217</v>
      </c>
      <c r="C17" s="402"/>
      <c r="D17" s="402"/>
      <c r="E17" s="402"/>
      <c r="F17" s="403"/>
      <c r="G17" s="202"/>
      <c r="H17" s="190">
        <v>112011</v>
      </c>
      <c r="I17" s="191"/>
      <c r="J17" s="192"/>
    </row>
    <row r="18" spans="1:10" ht="16.5" customHeight="1">
      <c r="A18" s="201"/>
      <c r="B18" s="402" t="s">
        <v>218</v>
      </c>
      <c r="C18" s="402"/>
      <c r="D18" s="402"/>
      <c r="E18" s="402"/>
      <c r="F18" s="403"/>
      <c r="G18" s="202"/>
      <c r="H18" s="190">
        <v>112012</v>
      </c>
      <c r="I18" s="191">
        <v>0</v>
      </c>
      <c r="J18" s="192">
        <v>0</v>
      </c>
    </row>
    <row r="19" spans="1:10" ht="22.5" customHeight="1">
      <c r="A19" s="185">
        <v>4</v>
      </c>
      <c r="B19" s="404" t="s">
        <v>219</v>
      </c>
      <c r="C19" s="404"/>
      <c r="D19" s="404"/>
      <c r="E19" s="404"/>
      <c r="F19" s="405"/>
      <c r="G19" s="203">
        <v>72</v>
      </c>
      <c r="H19" s="204">
        <v>11300</v>
      </c>
      <c r="I19" s="197"/>
      <c r="J19" s="198"/>
    </row>
    <row r="20" spans="1:10" ht="16.5" customHeight="1">
      <c r="A20" s="189"/>
      <c r="B20" s="406" t="s">
        <v>220</v>
      </c>
      <c r="C20" s="407"/>
      <c r="D20" s="407"/>
      <c r="E20" s="407"/>
      <c r="F20" s="407"/>
      <c r="G20" s="205"/>
      <c r="H20" s="206">
        <v>11301</v>
      </c>
      <c r="I20" s="191"/>
      <c r="J20" s="192"/>
    </row>
    <row r="21" spans="1:10" ht="16.5" customHeight="1">
      <c r="A21" s="185">
        <v>5</v>
      </c>
      <c r="B21" s="405" t="s">
        <v>221</v>
      </c>
      <c r="C21" s="408"/>
      <c r="D21" s="408"/>
      <c r="E21" s="408"/>
      <c r="F21" s="408"/>
      <c r="G21" s="207">
        <v>73</v>
      </c>
      <c r="H21" s="207">
        <v>11400</v>
      </c>
      <c r="I21" s="197"/>
      <c r="J21" s="198"/>
    </row>
    <row r="22" spans="1:10" ht="16.5" customHeight="1">
      <c r="A22" s="185">
        <v>6</v>
      </c>
      <c r="B22" s="405" t="s">
        <v>222</v>
      </c>
      <c r="C22" s="408"/>
      <c r="D22" s="408"/>
      <c r="E22" s="408"/>
      <c r="F22" s="408"/>
      <c r="G22" s="207">
        <v>75</v>
      </c>
      <c r="H22" s="208">
        <v>11500</v>
      </c>
      <c r="I22" s="197">
        <f>'[1]P.Ardhurave(Natyres)'!J7</f>
        <v>0</v>
      </c>
      <c r="J22" s="198"/>
    </row>
    <row r="23" spans="1:10" ht="16.5" customHeight="1">
      <c r="A23" s="185">
        <v>7</v>
      </c>
      <c r="B23" s="404" t="s">
        <v>223</v>
      </c>
      <c r="C23" s="404"/>
      <c r="D23" s="404"/>
      <c r="E23" s="404"/>
      <c r="F23" s="405"/>
      <c r="G23" s="195">
        <v>77</v>
      </c>
      <c r="H23" s="195">
        <v>11600</v>
      </c>
      <c r="I23" s="197"/>
      <c r="J23" s="198"/>
    </row>
    <row r="24" spans="1:10" ht="16.5" customHeight="1" thickBot="1">
      <c r="A24" s="209" t="s">
        <v>224</v>
      </c>
      <c r="B24" s="399" t="s">
        <v>225</v>
      </c>
      <c r="C24" s="399"/>
      <c r="D24" s="399"/>
      <c r="E24" s="399"/>
      <c r="F24" s="399"/>
      <c r="G24" s="210"/>
      <c r="H24" s="210">
        <v>11800</v>
      </c>
      <c r="I24" s="211">
        <f>I8+I12+(-I16)+I19+I21+I22+I23</f>
        <v>90620.2</v>
      </c>
      <c r="J24" s="211">
        <f>J8+J12+(-J16)+J19+J21+J22+J23</f>
        <v>0</v>
      </c>
    </row>
    <row r="25" spans="1:10" ht="16.5" customHeight="1">
      <c r="A25" s="212"/>
      <c r="B25" s="213"/>
      <c r="C25" s="213"/>
      <c r="D25" s="213"/>
      <c r="E25" s="213"/>
      <c r="F25" s="213"/>
      <c r="G25" s="213"/>
      <c r="H25" s="213"/>
      <c r="I25" s="214"/>
      <c r="J25" s="214"/>
    </row>
    <row r="26" spans="1:10" ht="16.5" customHeight="1">
      <c r="A26" s="212"/>
      <c r="B26" s="386" t="s">
        <v>281</v>
      </c>
      <c r="C26" s="386"/>
      <c r="D26" s="386"/>
      <c r="E26" s="386"/>
      <c r="F26" s="386"/>
      <c r="G26" s="213"/>
      <c r="H26" s="260" t="s">
        <v>303</v>
      </c>
    </row>
    <row r="27" spans="1:10" ht="16.5" customHeight="1">
      <c r="A27" s="212"/>
      <c r="B27" s="387" t="s">
        <v>282</v>
      </c>
      <c r="C27" s="387"/>
      <c r="D27" s="387"/>
      <c r="E27" s="387"/>
      <c r="F27" s="387"/>
      <c r="G27" s="213"/>
      <c r="H27" s="260" t="s">
        <v>304</v>
      </c>
    </row>
    <row r="28" spans="1:10" ht="16.5" customHeight="1">
      <c r="A28" s="212"/>
      <c r="B28" s="213"/>
      <c r="C28" s="213"/>
      <c r="D28" s="213"/>
      <c r="E28" s="213"/>
      <c r="F28" s="213"/>
      <c r="G28" s="213"/>
      <c r="H28" s="213"/>
      <c r="I28" s="214"/>
      <c r="J28" s="214"/>
    </row>
    <row r="29" spans="1:10" ht="16.5" customHeight="1">
      <c r="A29" s="212"/>
      <c r="B29" s="213"/>
      <c r="C29" s="213"/>
      <c r="D29" s="213"/>
      <c r="E29" s="213"/>
      <c r="F29" s="213"/>
      <c r="G29" s="213"/>
      <c r="H29" s="213"/>
      <c r="I29" s="214"/>
      <c r="J29" s="214"/>
    </row>
    <row r="30" spans="1:10" ht="16.5" customHeight="1">
      <c r="A30" s="212"/>
      <c r="B30" s="213"/>
      <c r="C30" s="213"/>
      <c r="D30" s="213"/>
      <c r="E30" s="213"/>
      <c r="F30" s="213"/>
      <c r="G30" s="213"/>
      <c r="H30" s="213"/>
      <c r="I30" s="214"/>
      <c r="J30" s="214"/>
    </row>
    <row r="31" spans="1:10" ht="16.5" customHeight="1">
      <c r="A31" s="212"/>
      <c r="B31" s="213"/>
      <c r="C31" s="213"/>
      <c r="D31" s="213"/>
      <c r="E31" s="213"/>
      <c r="F31" s="213"/>
      <c r="G31" s="213"/>
      <c r="H31" s="213"/>
      <c r="I31" s="214"/>
      <c r="J31" s="214"/>
    </row>
    <row r="32" spans="1:10" ht="16.5" customHeight="1">
      <c r="A32" s="212"/>
      <c r="B32" s="213"/>
      <c r="C32" s="213"/>
      <c r="D32" s="213"/>
      <c r="E32" s="213"/>
      <c r="F32" s="213"/>
      <c r="G32" s="213"/>
      <c r="H32" s="213"/>
      <c r="I32" s="214"/>
      <c r="J32" s="214"/>
    </row>
    <row r="33" spans="1:12" ht="16.5" customHeight="1">
      <c r="A33" s="212"/>
      <c r="B33" s="213"/>
      <c r="C33" s="213"/>
      <c r="D33" s="213"/>
      <c r="E33" s="213"/>
      <c r="F33" s="213"/>
      <c r="G33" s="213"/>
      <c r="H33" s="213"/>
      <c r="I33" s="214"/>
      <c r="J33" s="214"/>
    </row>
    <row r="34" spans="1:12" ht="16.5" customHeight="1">
      <c r="A34" s="212"/>
      <c r="B34" s="213"/>
      <c r="C34" s="213"/>
      <c r="D34" s="213"/>
      <c r="E34" s="213"/>
      <c r="F34" s="213"/>
      <c r="G34" s="213"/>
      <c r="H34" s="213"/>
      <c r="I34" s="214"/>
      <c r="J34" s="214"/>
    </row>
    <row r="35" spans="1:12" ht="16.5" customHeight="1">
      <c r="A35" s="212"/>
      <c r="B35" s="213"/>
      <c r="C35" s="213"/>
      <c r="D35" s="213"/>
      <c r="E35" s="213"/>
      <c r="F35" s="213"/>
      <c r="G35" s="213"/>
      <c r="H35" s="213"/>
      <c r="I35" s="214"/>
      <c r="J35" s="214"/>
    </row>
    <row r="36" spans="1:12" ht="16.5" customHeight="1">
      <c r="A36" s="212"/>
      <c r="B36" s="213"/>
      <c r="C36" s="213"/>
      <c r="D36" s="213"/>
      <c r="E36" s="213"/>
      <c r="F36" s="213"/>
      <c r="G36" s="213"/>
      <c r="H36" s="213"/>
      <c r="I36" s="214"/>
      <c r="J36" s="214"/>
    </row>
    <row r="37" spans="1:12" ht="16.5" customHeight="1">
      <c r="A37" s="212"/>
      <c r="B37" s="213"/>
      <c r="C37" s="213"/>
      <c r="D37" s="213"/>
      <c r="E37" s="213"/>
      <c r="F37" s="213"/>
      <c r="G37" s="213"/>
      <c r="H37" s="213"/>
      <c r="I37" s="214"/>
      <c r="J37" s="214"/>
    </row>
    <row r="38" spans="1:12" ht="16.5" customHeight="1">
      <c r="A38" s="212"/>
      <c r="B38" s="213"/>
      <c r="C38" s="213"/>
      <c r="D38" s="213"/>
      <c r="E38" s="213"/>
      <c r="F38" s="213"/>
      <c r="G38" s="213"/>
      <c r="H38" s="213"/>
      <c r="I38" s="214"/>
      <c r="J38" s="214"/>
      <c r="K38" s="166"/>
      <c r="L38" s="166"/>
    </row>
    <row r="39" spans="1:12" ht="16.5" customHeight="1">
      <c r="A39" s="212"/>
      <c r="B39" s="213"/>
      <c r="C39" s="213"/>
      <c r="D39" s="213"/>
      <c r="E39" s="213"/>
      <c r="F39" s="213"/>
      <c r="G39" s="213"/>
      <c r="H39" s="213"/>
      <c r="I39" s="214"/>
      <c r="J39" s="214"/>
      <c r="K39" s="166"/>
      <c r="L39" s="166"/>
    </row>
    <row r="40" spans="1:12" ht="22.5">
      <c r="A40" s="277"/>
      <c r="B40" s="166"/>
      <c r="C40" s="166"/>
      <c r="D40" s="278"/>
      <c r="E40" s="3"/>
      <c r="F40" s="3"/>
      <c r="G40" s="3"/>
      <c r="H40" s="3"/>
      <c r="I40" s="3"/>
      <c r="J40" s="257"/>
      <c r="K40" s="166"/>
      <c r="L40" s="166"/>
    </row>
    <row r="41" spans="1:12" ht="22.5">
      <c r="A41" s="278"/>
      <c r="B41" s="166"/>
      <c r="C41" s="166"/>
      <c r="D41" s="278"/>
      <c r="E41" s="3"/>
      <c r="F41" s="3"/>
      <c r="G41" s="3"/>
      <c r="H41" s="3"/>
      <c r="I41" s="3"/>
      <c r="J41" s="179"/>
      <c r="K41" s="166"/>
      <c r="L41" s="166"/>
    </row>
    <row r="42" spans="1:12">
      <c r="A42" s="400"/>
      <c r="B42" s="400"/>
      <c r="C42" s="400"/>
      <c r="D42" s="400"/>
      <c r="E42" s="400"/>
      <c r="F42" s="400"/>
      <c r="G42" s="400"/>
      <c r="H42" s="400"/>
      <c r="I42" s="400"/>
      <c r="J42" s="400"/>
      <c r="K42" s="166"/>
      <c r="L42" s="166"/>
    </row>
    <row r="43" spans="1:12" ht="24.75" customHeight="1">
      <c r="A43" s="302"/>
      <c r="B43" s="401"/>
      <c r="C43" s="401"/>
      <c r="D43" s="401"/>
      <c r="E43" s="401"/>
      <c r="F43" s="401"/>
      <c r="G43" s="303"/>
      <c r="H43" s="303"/>
      <c r="I43" s="304"/>
      <c r="J43" s="304"/>
      <c r="K43" s="166"/>
      <c r="L43" s="166"/>
    </row>
    <row r="44" spans="1:12" ht="13.5" customHeight="1">
      <c r="A44" s="305"/>
      <c r="B44" s="395"/>
      <c r="C44" s="395"/>
      <c r="D44" s="395"/>
      <c r="E44" s="395"/>
      <c r="F44" s="395"/>
      <c r="G44" s="306"/>
      <c r="H44" s="306"/>
      <c r="I44" s="307"/>
      <c r="J44" s="307"/>
      <c r="K44" s="166"/>
      <c r="L44" s="166"/>
    </row>
    <row r="45" spans="1:12" ht="13.5" customHeight="1">
      <c r="A45" s="308"/>
      <c r="B45" s="397"/>
      <c r="C45" s="397"/>
      <c r="D45" s="397"/>
      <c r="E45" s="397"/>
      <c r="F45" s="397"/>
      <c r="G45" s="309"/>
      <c r="H45" s="309"/>
      <c r="I45" s="310"/>
      <c r="J45" s="307"/>
      <c r="K45" s="166"/>
      <c r="L45" s="166"/>
    </row>
    <row r="46" spans="1:12" ht="13.5" customHeight="1">
      <c r="A46" s="308"/>
      <c r="B46" s="397"/>
      <c r="C46" s="397"/>
      <c r="D46" s="397"/>
      <c r="E46" s="397"/>
      <c r="F46" s="397"/>
      <c r="G46" s="309"/>
      <c r="H46" s="311"/>
      <c r="I46" s="307"/>
      <c r="J46" s="307"/>
      <c r="K46" s="166"/>
      <c r="L46" s="166"/>
    </row>
    <row r="47" spans="1:12" ht="13.5" customHeight="1">
      <c r="A47" s="308"/>
      <c r="B47" s="397"/>
      <c r="C47" s="397"/>
      <c r="D47" s="397"/>
      <c r="E47" s="397"/>
      <c r="F47" s="397"/>
      <c r="G47" s="309"/>
      <c r="H47" s="309"/>
      <c r="I47" s="307"/>
      <c r="J47" s="307"/>
      <c r="K47" s="166"/>
      <c r="L47" s="166"/>
    </row>
    <row r="48" spans="1:12" ht="13.5" customHeight="1">
      <c r="A48" s="308"/>
      <c r="B48" s="398"/>
      <c r="C48" s="397"/>
      <c r="D48" s="397"/>
      <c r="E48" s="397"/>
      <c r="F48" s="397"/>
      <c r="G48" s="309"/>
      <c r="H48" s="311"/>
      <c r="I48" s="307"/>
      <c r="J48" s="307"/>
      <c r="K48" s="166"/>
      <c r="L48" s="166"/>
    </row>
    <row r="49" spans="1:12" ht="13.5" customHeight="1">
      <c r="A49" s="308"/>
      <c r="B49" s="397"/>
      <c r="C49" s="397"/>
      <c r="D49" s="397"/>
      <c r="E49" s="397"/>
      <c r="F49" s="397"/>
      <c r="G49" s="309"/>
      <c r="H49" s="311"/>
      <c r="I49" s="307"/>
      <c r="J49" s="307"/>
      <c r="K49" s="166"/>
      <c r="L49" s="166"/>
    </row>
    <row r="50" spans="1:12" ht="13.5" customHeight="1">
      <c r="A50" s="305"/>
      <c r="B50" s="395"/>
      <c r="C50" s="395"/>
      <c r="D50" s="395"/>
      <c r="E50" s="395"/>
      <c r="F50" s="395"/>
      <c r="G50" s="306"/>
      <c r="H50" s="306"/>
      <c r="I50" s="307"/>
      <c r="J50" s="307"/>
      <c r="K50" s="166"/>
      <c r="L50" s="166"/>
    </row>
    <row r="51" spans="1:12" ht="13.5" customHeight="1">
      <c r="A51" s="312"/>
      <c r="B51" s="395"/>
      <c r="C51" s="396"/>
      <c r="D51" s="396"/>
      <c r="E51" s="396"/>
      <c r="F51" s="396"/>
      <c r="G51" s="311"/>
      <c r="H51" s="311"/>
      <c r="I51" s="307"/>
      <c r="J51" s="307"/>
      <c r="K51" s="166"/>
      <c r="L51" s="166"/>
    </row>
    <row r="52" spans="1:12" ht="13.5" customHeight="1">
      <c r="A52" s="312"/>
      <c r="B52" s="396"/>
      <c r="C52" s="396"/>
      <c r="D52" s="396"/>
      <c r="E52" s="396"/>
      <c r="F52" s="396"/>
      <c r="G52" s="311"/>
      <c r="H52" s="311"/>
      <c r="I52" s="307"/>
      <c r="J52" s="307"/>
      <c r="K52" s="166"/>
      <c r="L52" s="166"/>
    </row>
    <row r="53" spans="1:12" ht="13.5" customHeight="1">
      <c r="A53" s="305"/>
      <c r="B53" s="395"/>
      <c r="C53" s="395"/>
      <c r="D53" s="395"/>
      <c r="E53" s="395"/>
      <c r="F53" s="395"/>
      <c r="G53" s="306"/>
      <c r="H53" s="306"/>
      <c r="I53" s="307"/>
      <c r="J53" s="307"/>
      <c r="K53" s="166"/>
      <c r="L53" s="166"/>
    </row>
    <row r="54" spans="1:12" ht="13.5" customHeight="1">
      <c r="A54" s="305"/>
      <c r="B54" s="395"/>
      <c r="C54" s="395"/>
      <c r="D54" s="395"/>
      <c r="E54" s="395"/>
      <c r="F54" s="395"/>
      <c r="G54" s="306"/>
      <c r="H54" s="306"/>
      <c r="I54" s="307"/>
      <c r="J54" s="307"/>
      <c r="K54" s="166"/>
      <c r="L54" s="166"/>
    </row>
    <row r="55" spans="1:12" ht="13.5" customHeight="1">
      <c r="A55" s="286"/>
      <c r="B55" s="390"/>
      <c r="C55" s="390"/>
      <c r="D55" s="390"/>
      <c r="E55" s="390"/>
      <c r="F55" s="390"/>
      <c r="G55" s="283"/>
      <c r="H55" s="283"/>
      <c r="I55" s="285"/>
      <c r="J55" s="284"/>
      <c r="K55" s="166"/>
      <c r="L55" s="166"/>
    </row>
    <row r="56" spans="1:12" ht="13.5" customHeight="1">
      <c r="A56" s="286"/>
      <c r="B56" s="390"/>
      <c r="C56" s="390"/>
      <c r="D56" s="390"/>
      <c r="E56" s="390"/>
      <c r="F56" s="390"/>
      <c r="G56" s="282"/>
      <c r="H56" s="283"/>
      <c r="I56" s="285"/>
      <c r="J56" s="284"/>
      <c r="K56" s="166"/>
      <c r="L56" s="166"/>
    </row>
    <row r="57" spans="1:12" ht="13.5" customHeight="1">
      <c r="A57" s="286"/>
      <c r="B57" s="390"/>
      <c r="C57" s="390"/>
      <c r="D57" s="390"/>
      <c r="E57" s="390"/>
      <c r="F57" s="390"/>
      <c r="G57" s="283"/>
      <c r="H57" s="283"/>
      <c r="I57" s="285"/>
      <c r="J57" s="284"/>
      <c r="K57" s="166"/>
      <c r="L57" s="166"/>
    </row>
    <row r="58" spans="1:12" ht="13.5" customHeight="1">
      <c r="A58" s="286"/>
      <c r="B58" s="390"/>
      <c r="C58" s="390"/>
      <c r="D58" s="390"/>
      <c r="E58" s="390"/>
      <c r="F58" s="390"/>
      <c r="G58" s="282"/>
      <c r="H58" s="283"/>
      <c r="I58" s="287"/>
      <c r="J58" s="288"/>
      <c r="K58" s="166"/>
      <c r="L58" s="166"/>
    </row>
    <row r="59" spans="1:12" ht="13.5" customHeight="1">
      <c r="A59" s="286"/>
      <c r="B59" s="390"/>
      <c r="C59" s="390"/>
      <c r="D59" s="390"/>
      <c r="E59" s="390"/>
      <c r="F59" s="390"/>
      <c r="G59" s="282"/>
      <c r="H59" s="283"/>
      <c r="I59" s="285"/>
      <c r="J59" s="284"/>
      <c r="K59" s="166"/>
      <c r="L59" s="166"/>
    </row>
    <row r="60" spans="1:12" ht="13.5" customHeight="1">
      <c r="A60" s="286"/>
      <c r="B60" s="390"/>
      <c r="C60" s="390"/>
      <c r="D60" s="390"/>
      <c r="E60" s="390"/>
      <c r="F60" s="390"/>
      <c r="G60" s="282"/>
      <c r="H60" s="283"/>
      <c r="I60" s="285"/>
      <c r="J60" s="284"/>
      <c r="K60" s="166"/>
      <c r="L60" s="166"/>
    </row>
    <row r="61" spans="1:12" ht="13.5" customHeight="1">
      <c r="A61" s="286"/>
      <c r="B61" s="391"/>
      <c r="C61" s="391"/>
      <c r="D61" s="391"/>
      <c r="E61" s="391"/>
      <c r="F61" s="391"/>
      <c r="G61" s="282"/>
      <c r="H61" s="283"/>
      <c r="I61" s="285"/>
      <c r="J61" s="284"/>
      <c r="K61" s="166"/>
      <c r="L61" s="166"/>
    </row>
    <row r="62" spans="1:12" ht="13.5" customHeight="1">
      <c r="A62" s="286"/>
      <c r="B62" s="391"/>
      <c r="C62" s="391"/>
      <c r="D62" s="391"/>
      <c r="E62" s="391"/>
      <c r="F62" s="391"/>
      <c r="G62" s="282"/>
      <c r="H62" s="283"/>
      <c r="I62" s="285"/>
      <c r="J62" s="284"/>
      <c r="K62" s="166"/>
      <c r="L62" s="166"/>
    </row>
    <row r="63" spans="1:12" ht="13.5" customHeight="1">
      <c r="A63" s="286"/>
      <c r="B63" s="391"/>
      <c r="C63" s="391"/>
      <c r="D63" s="391"/>
      <c r="E63" s="391"/>
      <c r="F63" s="391"/>
      <c r="G63" s="282"/>
      <c r="H63" s="283"/>
      <c r="I63" s="285"/>
      <c r="J63" s="284"/>
      <c r="K63" s="166"/>
      <c r="L63" s="166"/>
    </row>
    <row r="64" spans="1:12" ht="13.5" customHeight="1">
      <c r="A64" s="286"/>
      <c r="B64" s="391"/>
      <c r="C64" s="391"/>
      <c r="D64" s="391"/>
      <c r="E64" s="391"/>
      <c r="F64" s="391"/>
      <c r="G64" s="282"/>
      <c r="H64" s="283"/>
      <c r="I64" s="285"/>
      <c r="J64" s="284"/>
      <c r="K64" s="166"/>
      <c r="L64" s="166"/>
    </row>
    <row r="65" spans="1:12" ht="13.5" customHeight="1">
      <c r="A65" s="286"/>
      <c r="B65" s="391"/>
      <c r="C65" s="391"/>
      <c r="D65" s="391"/>
      <c r="E65" s="391"/>
      <c r="F65" s="391"/>
      <c r="G65" s="282"/>
      <c r="H65" s="283"/>
      <c r="I65" s="285"/>
      <c r="J65" s="284"/>
      <c r="K65" s="166"/>
      <c r="L65" s="166"/>
    </row>
    <row r="66" spans="1:12" ht="13.5" customHeight="1">
      <c r="A66" s="289"/>
      <c r="B66" s="391"/>
      <c r="C66" s="391"/>
      <c r="D66" s="391"/>
      <c r="E66" s="391"/>
      <c r="F66" s="391"/>
      <c r="G66" s="282"/>
      <c r="H66" s="283"/>
      <c r="I66" s="285"/>
      <c r="J66" s="284"/>
      <c r="K66" s="166"/>
      <c r="L66" s="166"/>
    </row>
    <row r="67" spans="1:12" ht="13.5" customHeight="1">
      <c r="A67" s="286"/>
      <c r="B67" s="394"/>
      <c r="C67" s="394"/>
      <c r="D67" s="394"/>
      <c r="E67" s="394"/>
      <c r="F67" s="394"/>
      <c r="G67" s="282"/>
      <c r="H67" s="282"/>
      <c r="I67" s="285"/>
      <c r="J67" s="284"/>
      <c r="K67" s="166"/>
      <c r="L67" s="166"/>
    </row>
    <row r="68" spans="1:12" ht="13.5" customHeight="1">
      <c r="A68" s="286"/>
      <c r="B68" s="394"/>
      <c r="C68" s="394"/>
      <c r="D68" s="394"/>
      <c r="E68" s="394"/>
      <c r="F68" s="394"/>
      <c r="G68" s="282"/>
      <c r="H68" s="282"/>
      <c r="I68" s="285"/>
      <c r="J68" s="284"/>
      <c r="K68" s="166"/>
      <c r="L68" s="166"/>
    </row>
    <row r="69" spans="1:12" ht="13.5" customHeight="1">
      <c r="A69" s="286"/>
      <c r="B69" s="391"/>
      <c r="C69" s="391"/>
      <c r="D69" s="391"/>
      <c r="E69" s="391"/>
      <c r="F69" s="391"/>
      <c r="G69" s="282"/>
      <c r="H69" s="282"/>
      <c r="I69" s="285"/>
      <c r="J69" s="284"/>
      <c r="K69" s="166"/>
      <c r="L69" s="166"/>
    </row>
    <row r="70" spans="1:12" ht="13.5" customHeight="1">
      <c r="A70" s="280"/>
      <c r="B70" s="392"/>
      <c r="C70" s="393"/>
      <c r="D70" s="393"/>
      <c r="E70" s="393"/>
      <c r="F70" s="393"/>
      <c r="G70" s="290"/>
      <c r="H70" s="290"/>
      <c r="I70" s="281"/>
      <c r="J70" s="281"/>
      <c r="K70" s="166"/>
      <c r="L70" s="166"/>
    </row>
    <row r="71" spans="1:12" ht="13.5" customHeight="1">
      <c r="A71" s="286"/>
      <c r="B71" s="391"/>
      <c r="C71" s="391"/>
      <c r="D71" s="391"/>
      <c r="E71" s="391"/>
      <c r="F71" s="391"/>
      <c r="G71" s="282"/>
      <c r="H71" s="282"/>
      <c r="I71" s="285"/>
      <c r="J71" s="284"/>
      <c r="K71" s="166"/>
      <c r="L71" s="166"/>
    </row>
    <row r="72" spans="1:12" ht="13.5" customHeight="1">
      <c r="A72" s="286"/>
      <c r="B72" s="391"/>
      <c r="C72" s="391"/>
      <c r="D72" s="391"/>
      <c r="E72" s="391"/>
      <c r="F72" s="391"/>
      <c r="G72" s="282"/>
      <c r="H72" s="282"/>
      <c r="I72" s="285"/>
      <c r="J72" s="284"/>
      <c r="K72" s="166"/>
      <c r="L72" s="166"/>
    </row>
    <row r="73" spans="1:12" ht="13.5" customHeight="1">
      <c r="A73" s="286"/>
      <c r="B73" s="391"/>
      <c r="C73" s="391"/>
      <c r="D73" s="391"/>
      <c r="E73" s="391"/>
      <c r="F73" s="391"/>
      <c r="G73" s="282"/>
      <c r="H73" s="282"/>
      <c r="I73" s="285"/>
      <c r="J73" s="284"/>
      <c r="K73" s="166"/>
      <c r="L73" s="166"/>
    </row>
    <row r="74" spans="1:12" ht="13.5" customHeight="1">
      <c r="A74" s="286"/>
      <c r="B74" s="391"/>
      <c r="C74" s="391"/>
      <c r="D74" s="391"/>
      <c r="E74" s="391"/>
      <c r="F74" s="391"/>
      <c r="G74" s="282"/>
      <c r="H74" s="282"/>
      <c r="I74" s="285"/>
      <c r="J74" s="284"/>
      <c r="K74" s="166"/>
      <c r="L74" s="166"/>
    </row>
    <row r="75" spans="1:12" ht="13.5" customHeight="1">
      <c r="A75" s="280"/>
      <c r="B75" s="388"/>
      <c r="C75" s="388"/>
      <c r="D75" s="388"/>
      <c r="E75" s="388"/>
      <c r="F75" s="388"/>
      <c r="G75" s="291"/>
      <c r="H75" s="291"/>
      <c r="I75" s="281"/>
      <c r="J75" s="281"/>
      <c r="K75" s="166"/>
      <c r="L75" s="166"/>
    </row>
    <row r="76" spans="1:12" ht="13.5" customHeight="1">
      <c r="A76" s="216"/>
      <c r="B76" s="215"/>
      <c r="C76" s="216"/>
      <c r="D76" s="216"/>
      <c r="E76" s="216"/>
      <c r="F76" s="216"/>
      <c r="G76" s="216"/>
      <c r="H76" s="216"/>
      <c r="I76" s="279"/>
      <c r="J76" s="279"/>
      <c r="K76" s="166"/>
      <c r="L76" s="166"/>
    </row>
    <row r="77" spans="1:12" ht="13.5" customHeight="1">
      <c r="A77" s="292"/>
      <c r="B77" s="389"/>
      <c r="C77" s="389"/>
      <c r="D77" s="389"/>
      <c r="E77" s="389"/>
      <c r="F77" s="389"/>
      <c r="G77" s="217"/>
      <c r="H77" s="217"/>
      <c r="I77" s="293"/>
      <c r="J77" s="293"/>
      <c r="K77" s="166"/>
      <c r="L77" s="166"/>
    </row>
    <row r="78" spans="1:12" ht="13.5" customHeight="1">
      <c r="A78" s="292"/>
      <c r="B78" s="389"/>
      <c r="C78" s="389"/>
      <c r="D78" s="389"/>
      <c r="E78" s="389"/>
      <c r="F78" s="389"/>
      <c r="G78" s="217"/>
      <c r="H78" s="217"/>
      <c r="I78" s="293"/>
      <c r="J78" s="293"/>
      <c r="K78" s="166"/>
      <c r="L78" s="166"/>
    </row>
    <row r="79" spans="1:12" ht="13.5" customHeight="1">
      <c r="A79" s="294"/>
      <c r="B79" s="390"/>
      <c r="C79" s="390"/>
      <c r="D79" s="390"/>
      <c r="E79" s="390"/>
      <c r="F79" s="390"/>
      <c r="G79" s="217"/>
      <c r="H79" s="282"/>
      <c r="I79" s="293"/>
      <c r="J79" s="293"/>
      <c r="K79" s="166"/>
      <c r="L79" s="166"/>
    </row>
    <row r="80" spans="1:12" ht="13.5" customHeight="1">
      <c r="A80" s="294"/>
      <c r="B80" s="383"/>
      <c r="C80" s="383"/>
      <c r="D80" s="383"/>
      <c r="E80" s="383"/>
      <c r="F80" s="383"/>
      <c r="G80" s="217"/>
      <c r="H80" s="282"/>
      <c r="I80" s="284"/>
      <c r="J80" s="293"/>
      <c r="K80" s="166"/>
      <c r="L80" s="166"/>
    </row>
    <row r="81" spans="1:12" ht="13.5" customHeight="1">
      <c r="A81" s="295"/>
      <c r="B81" s="390"/>
      <c r="C81" s="390"/>
      <c r="D81" s="390"/>
      <c r="E81" s="390"/>
      <c r="F81" s="390"/>
      <c r="G81" s="217"/>
      <c r="H81" s="282"/>
      <c r="I81" s="293"/>
      <c r="J81" s="293"/>
      <c r="K81" s="166"/>
      <c r="L81" s="166"/>
    </row>
    <row r="82" spans="1:12" ht="13.5" customHeight="1">
      <c r="A82" s="295"/>
      <c r="B82" s="383"/>
      <c r="C82" s="383"/>
      <c r="D82" s="383"/>
      <c r="E82" s="383"/>
      <c r="F82" s="383"/>
      <c r="G82" s="217"/>
      <c r="H82" s="282"/>
      <c r="I82" s="293"/>
      <c r="J82" s="293"/>
      <c r="K82" s="166"/>
      <c r="L82" s="166"/>
    </row>
    <row r="83" spans="1:12">
      <c r="A83" s="294"/>
      <c r="B83" s="294"/>
      <c r="C83" s="294"/>
      <c r="D83" s="294"/>
      <c r="E83" s="294"/>
      <c r="F83" s="294"/>
      <c r="G83" s="294"/>
      <c r="H83" s="294"/>
      <c r="I83" s="217"/>
      <c r="J83" s="217"/>
      <c r="K83" s="166"/>
      <c r="L83" s="166"/>
    </row>
    <row r="84" spans="1:12" ht="19.5">
      <c r="A84" s="3"/>
      <c r="B84" s="3"/>
      <c r="C84" s="3"/>
      <c r="D84" s="3"/>
      <c r="E84" s="3"/>
      <c r="F84" s="3"/>
      <c r="G84" s="3"/>
      <c r="H84" s="384"/>
      <c r="I84" s="384"/>
      <c r="J84" s="384"/>
      <c r="K84" s="166"/>
      <c r="L84" s="166"/>
    </row>
    <row r="85" spans="1:12" ht="19.5">
      <c r="A85" s="3"/>
      <c r="B85" s="3"/>
      <c r="C85" s="3"/>
      <c r="D85" s="3"/>
      <c r="E85" s="3"/>
      <c r="F85" s="3"/>
      <c r="G85" s="3"/>
      <c r="H85" s="385"/>
      <c r="I85" s="385"/>
      <c r="J85" s="385"/>
      <c r="K85" s="166"/>
      <c r="L85" s="166"/>
    </row>
    <row r="86" spans="1:12" ht="15.75">
      <c r="A86" s="3"/>
      <c r="B86" s="3"/>
      <c r="C86" s="3"/>
      <c r="D86" s="3"/>
      <c r="E86" s="3"/>
      <c r="F86" s="3"/>
      <c r="G86" s="3"/>
      <c r="H86" s="3"/>
      <c r="I86" s="3"/>
      <c r="J86" s="218"/>
      <c r="K86" s="166"/>
      <c r="L86" s="166"/>
    </row>
    <row r="87" spans="1:12" ht="15.75">
      <c r="A87" s="3"/>
      <c r="B87" s="3"/>
      <c r="C87" s="3"/>
      <c r="D87" s="3"/>
      <c r="E87" s="3"/>
      <c r="F87" s="3"/>
      <c r="G87" s="3"/>
      <c r="H87" s="3"/>
      <c r="I87" s="3"/>
      <c r="J87" s="218"/>
      <c r="K87" s="166"/>
      <c r="L87" s="166"/>
    </row>
    <row r="88" spans="1:12" ht="15.75">
      <c r="A88" s="296"/>
      <c r="B88" s="297"/>
      <c r="C88" s="296"/>
      <c r="D88" s="296"/>
      <c r="E88" s="296"/>
      <c r="F88" s="296"/>
      <c r="G88" s="296"/>
      <c r="H88" s="298"/>
      <c r="I88" s="299"/>
      <c r="J88" s="219"/>
      <c r="K88" s="166"/>
      <c r="L88" s="166"/>
    </row>
    <row r="89" spans="1:12">
      <c r="A89" s="3"/>
      <c r="B89" s="300"/>
      <c r="C89" s="3"/>
      <c r="D89" s="3"/>
      <c r="E89" s="3"/>
      <c r="F89" s="3"/>
      <c r="G89" s="3"/>
      <c r="H89" s="3"/>
      <c r="I89" s="3"/>
      <c r="J89" s="3"/>
      <c r="K89" s="166"/>
      <c r="L89" s="166"/>
    </row>
    <row r="90" spans="1:12">
      <c r="A90" s="3"/>
      <c r="B90" s="300"/>
      <c r="C90" s="3"/>
      <c r="D90" s="3"/>
      <c r="E90" s="3"/>
      <c r="F90" s="3"/>
      <c r="G90" s="3"/>
      <c r="H90" s="3"/>
      <c r="I90" s="3"/>
      <c r="J90" s="301"/>
      <c r="K90" s="166"/>
      <c r="L90" s="166"/>
    </row>
    <row r="91" spans="1:12">
      <c r="A91" s="3"/>
      <c r="B91" s="300"/>
      <c r="C91" s="3"/>
      <c r="D91" s="3"/>
      <c r="E91" s="3"/>
      <c r="F91" s="3"/>
      <c r="G91" s="3"/>
      <c r="H91" s="3"/>
      <c r="I91" s="3"/>
      <c r="J91" s="3"/>
      <c r="K91" s="166"/>
      <c r="L91" s="166"/>
    </row>
    <row r="92" spans="1:12">
      <c r="A92" s="3"/>
      <c r="B92" s="3"/>
      <c r="C92" s="3"/>
      <c r="D92" s="3"/>
      <c r="E92" s="3"/>
      <c r="F92" s="3"/>
      <c r="G92" s="3"/>
      <c r="H92" s="3"/>
      <c r="I92" s="3"/>
      <c r="J92" s="301"/>
      <c r="K92" s="166"/>
      <c r="L92" s="166"/>
    </row>
    <row r="93" spans="1:12">
      <c r="A93" s="3"/>
      <c r="B93" s="3"/>
      <c r="C93" s="3"/>
      <c r="D93" s="3"/>
      <c r="E93" s="3"/>
      <c r="F93" s="3"/>
      <c r="G93" s="3"/>
      <c r="H93" s="3"/>
      <c r="I93" s="3"/>
      <c r="J93" s="3"/>
      <c r="K93" s="166"/>
      <c r="L93" s="166"/>
    </row>
    <row r="94" spans="1:12">
      <c r="A94" s="3"/>
      <c r="B94" s="3"/>
      <c r="C94" s="3"/>
      <c r="D94" s="3"/>
      <c r="E94" s="3"/>
      <c r="F94" s="3"/>
      <c r="G94" s="3"/>
      <c r="H94" s="3"/>
      <c r="I94" s="3"/>
      <c r="J94" s="3"/>
      <c r="K94" s="166"/>
      <c r="L94" s="166"/>
    </row>
    <row r="95" spans="1:12">
      <c r="A95" s="3"/>
      <c r="B95" s="3"/>
      <c r="C95" s="3"/>
      <c r="D95" s="3"/>
      <c r="E95" s="3"/>
      <c r="F95" s="3"/>
      <c r="G95" s="3"/>
      <c r="H95" s="3"/>
      <c r="I95" s="3"/>
      <c r="J95" s="3"/>
      <c r="K95" s="166"/>
      <c r="L95" s="166"/>
    </row>
    <row r="96" spans="1:12">
      <c r="A96" s="3"/>
      <c r="B96" s="3"/>
      <c r="C96" s="3"/>
      <c r="D96" s="3"/>
      <c r="E96" s="3"/>
      <c r="F96" s="3"/>
      <c r="G96" s="3"/>
      <c r="H96" s="3"/>
      <c r="I96" s="3"/>
      <c r="J96" s="3"/>
      <c r="K96" s="166"/>
      <c r="L96" s="166"/>
    </row>
    <row r="97" spans="1:12">
      <c r="A97" s="3"/>
      <c r="B97" s="3"/>
      <c r="C97" s="3"/>
      <c r="D97" s="3"/>
      <c r="E97" s="3"/>
      <c r="F97" s="3"/>
      <c r="G97" s="3"/>
      <c r="H97" s="3"/>
      <c r="I97" s="3"/>
      <c r="J97" s="3"/>
      <c r="K97" s="166"/>
      <c r="L97" s="166"/>
    </row>
    <row r="98" spans="1:12">
      <c r="A98" s="3"/>
      <c r="B98" s="3"/>
      <c r="C98" s="3"/>
      <c r="D98" s="3"/>
      <c r="E98" s="3"/>
      <c r="F98" s="3"/>
      <c r="G98" s="3"/>
      <c r="H98" s="3"/>
      <c r="I98" s="3"/>
      <c r="J98" s="3"/>
      <c r="K98" s="166"/>
      <c r="L98" s="166"/>
    </row>
    <row r="99" spans="1:12">
      <c r="A99" s="3"/>
      <c r="B99" s="3"/>
      <c r="C99" s="3"/>
      <c r="D99" s="3"/>
      <c r="E99" s="3"/>
      <c r="F99" s="3"/>
      <c r="G99" s="3"/>
      <c r="H99" s="3"/>
      <c r="I99" s="3"/>
      <c r="J99" s="3"/>
      <c r="K99" s="166"/>
      <c r="L99" s="166"/>
    </row>
    <row r="100" spans="1:1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166"/>
      <c r="L100" s="166"/>
    </row>
    <row r="101" spans="1:1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66"/>
      <c r="L101" s="166"/>
    </row>
    <row r="102" spans="1:1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66"/>
      <c r="L102" s="166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</sheetData>
  <mergeCells count="63"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24:F24"/>
    <mergeCell ref="A42:J42"/>
    <mergeCell ref="B43:F43"/>
    <mergeCell ref="B44:F44"/>
    <mergeCell ref="B18:F18"/>
    <mergeCell ref="B19:F19"/>
    <mergeCell ref="B20:F20"/>
    <mergeCell ref="B21:F21"/>
    <mergeCell ref="B22:F22"/>
    <mergeCell ref="B23:F23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81:F81"/>
    <mergeCell ref="B69:F69"/>
    <mergeCell ref="B70:F70"/>
    <mergeCell ref="B71:F71"/>
    <mergeCell ref="B72:F72"/>
    <mergeCell ref="B73:F73"/>
    <mergeCell ref="B74:F74"/>
    <mergeCell ref="B82:F82"/>
    <mergeCell ref="H84:J84"/>
    <mergeCell ref="H85:J85"/>
    <mergeCell ref="B26:F26"/>
    <mergeCell ref="B27:F27"/>
    <mergeCell ref="B75:F75"/>
    <mergeCell ref="B77:F77"/>
    <mergeCell ref="B78:F78"/>
    <mergeCell ref="B79:F79"/>
    <mergeCell ref="B80:F80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opLeftCell="A21" workbookViewId="0">
      <selection sqref="A1:D54"/>
    </sheetView>
  </sheetViews>
  <sheetFormatPr defaultRowHeight="12.75"/>
  <cols>
    <col min="1" max="1" width="6.42578125" customWidth="1"/>
    <col min="2" max="2" width="13.140625" customWidth="1"/>
    <col min="3" max="3" width="41.28515625" customWidth="1"/>
    <col min="4" max="4" width="29.7109375" customWidth="1"/>
  </cols>
  <sheetData>
    <row r="1" spans="1:10" ht="18">
      <c r="A1" s="256" t="s">
        <v>134</v>
      </c>
      <c r="B1" s="176"/>
      <c r="C1" s="5"/>
      <c r="E1" s="5"/>
      <c r="F1" s="5"/>
      <c r="G1" s="5"/>
      <c r="H1" s="5"/>
      <c r="I1" s="5"/>
      <c r="J1" s="5"/>
    </row>
    <row r="2" spans="1:10">
      <c r="A2" s="258" t="s">
        <v>284</v>
      </c>
      <c r="B2" s="257"/>
      <c r="C2" s="5"/>
      <c r="E2" s="5"/>
      <c r="F2" s="5"/>
      <c r="G2" s="5"/>
      <c r="H2" s="5"/>
      <c r="I2" s="5"/>
      <c r="J2" s="5"/>
    </row>
    <row r="3" spans="1:10">
      <c r="B3" s="220"/>
      <c r="D3" s="221" t="s">
        <v>286</v>
      </c>
    </row>
    <row r="4" spans="1:10">
      <c r="A4" s="222" t="s">
        <v>226</v>
      </c>
      <c r="B4" s="223"/>
      <c r="C4" s="224" t="s">
        <v>227</v>
      </c>
      <c r="D4" s="225" t="s">
        <v>228</v>
      </c>
    </row>
    <row r="5" spans="1:10">
      <c r="A5" s="226">
        <v>1</v>
      </c>
      <c r="B5" s="227" t="s">
        <v>229</v>
      </c>
      <c r="C5" s="228" t="s">
        <v>230</v>
      </c>
      <c r="D5" s="229"/>
    </row>
    <row r="6" spans="1:10">
      <c r="A6" s="230">
        <v>2</v>
      </c>
      <c r="B6" s="205" t="s">
        <v>229</v>
      </c>
      <c r="C6" s="130" t="s">
        <v>231</v>
      </c>
      <c r="D6" s="231"/>
    </row>
    <row r="7" spans="1:10">
      <c r="A7" s="230">
        <v>3</v>
      </c>
      <c r="B7" s="205" t="s">
        <v>229</v>
      </c>
      <c r="C7" s="130" t="s">
        <v>232</v>
      </c>
      <c r="D7" s="231">
        <v>0</v>
      </c>
    </row>
    <row r="8" spans="1:10">
      <c r="A8" s="230">
        <v>4</v>
      </c>
      <c r="B8" s="205" t="s">
        <v>229</v>
      </c>
      <c r="C8" s="130" t="s">
        <v>233</v>
      </c>
      <c r="D8" s="231"/>
    </row>
    <row r="9" spans="1:10">
      <c r="A9" s="230">
        <v>5</v>
      </c>
      <c r="B9" s="205" t="s">
        <v>229</v>
      </c>
      <c r="C9" s="130" t="s">
        <v>234</v>
      </c>
      <c r="D9" s="231"/>
    </row>
    <row r="10" spans="1:10">
      <c r="A10" s="230">
        <v>6</v>
      </c>
      <c r="B10" s="205" t="s">
        <v>229</v>
      </c>
      <c r="C10" s="130" t="s">
        <v>235</v>
      </c>
      <c r="D10" s="231"/>
    </row>
    <row r="11" spans="1:10">
      <c r="A11" s="230">
        <v>7</v>
      </c>
      <c r="B11" s="205" t="s">
        <v>229</v>
      </c>
      <c r="C11" s="130" t="s">
        <v>236</v>
      </c>
      <c r="D11" s="231"/>
    </row>
    <row r="12" spans="1:10">
      <c r="A12" s="230">
        <v>8</v>
      </c>
      <c r="B12" s="205" t="s">
        <v>229</v>
      </c>
      <c r="C12" s="130" t="s">
        <v>237</v>
      </c>
      <c r="D12" s="231">
        <f>'[1]P.Ardhurave(Natyres)'!J6</f>
        <v>0</v>
      </c>
    </row>
    <row r="13" spans="1:10">
      <c r="A13" s="232" t="s">
        <v>3</v>
      </c>
      <c r="B13" s="232"/>
      <c r="C13" s="232" t="s">
        <v>238</v>
      </c>
      <c r="D13" s="233">
        <f>SUM(D5:D12)</f>
        <v>0</v>
      </c>
    </row>
    <row r="14" spans="1:10">
      <c r="A14" s="230">
        <v>9</v>
      </c>
      <c r="B14" s="205" t="s">
        <v>239</v>
      </c>
      <c r="C14" s="130" t="s">
        <v>240</v>
      </c>
      <c r="D14" s="231"/>
    </row>
    <row r="15" spans="1:10">
      <c r="A15" s="230">
        <v>10</v>
      </c>
      <c r="B15" s="205" t="s">
        <v>239</v>
      </c>
      <c r="C15" s="130" t="s">
        <v>241</v>
      </c>
      <c r="D15" s="229"/>
    </row>
    <row r="16" spans="1:10">
      <c r="A16" s="230">
        <v>11</v>
      </c>
      <c r="B16" s="205" t="s">
        <v>239</v>
      </c>
      <c r="C16" s="130" t="s">
        <v>242</v>
      </c>
      <c r="D16" s="231">
        <v>0</v>
      </c>
    </row>
    <row r="17" spans="1:4">
      <c r="A17" s="232" t="s">
        <v>4</v>
      </c>
      <c r="B17" s="232"/>
      <c r="C17" s="232" t="s">
        <v>243</v>
      </c>
      <c r="D17" s="233">
        <f>SUM(D14:D16)</f>
        <v>0</v>
      </c>
    </row>
    <row r="18" spans="1:4">
      <c r="A18" s="230">
        <v>12</v>
      </c>
      <c r="B18" s="205" t="s">
        <v>244</v>
      </c>
      <c r="C18" s="130" t="s">
        <v>245</v>
      </c>
      <c r="D18" s="231">
        <v>0</v>
      </c>
    </row>
    <row r="19" spans="1:4">
      <c r="A19" s="230">
        <v>13</v>
      </c>
      <c r="B19" s="205" t="s">
        <v>244</v>
      </c>
      <c r="C19" s="205" t="s">
        <v>246</v>
      </c>
      <c r="D19" s="231">
        <v>0</v>
      </c>
    </row>
    <row r="20" spans="1:4">
      <c r="A20" s="230">
        <v>14</v>
      </c>
      <c r="B20" s="205" t="s">
        <v>244</v>
      </c>
      <c r="C20" s="130" t="s">
        <v>247</v>
      </c>
      <c r="D20" s="231">
        <v>0</v>
      </c>
    </row>
    <row r="21" spans="1:4">
      <c r="A21" s="230">
        <v>15</v>
      </c>
      <c r="B21" s="205" t="s">
        <v>244</v>
      </c>
      <c r="C21" s="130" t="s">
        <v>248</v>
      </c>
      <c r="D21" s="231">
        <v>0</v>
      </c>
    </row>
    <row r="22" spans="1:4">
      <c r="A22" s="230">
        <v>16</v>
      </c>
      <c r="B22" s="205" t="s">
        <v>244</v>
      </c>
      <c r="C22" s="130" t="s">
        <v>249</v>
      </c>
      <c r="D22" s="231">
        <v>0</v>
      </c>
    </row>
    <row r="23" spans="1:4">
      <c r="A23" s="230">
        <v>17</v>
      </c>
      <c r="B23" s="205" t="s">
        <v>244</v>
      </c>
      <c r="C23" s="130" t="s">
        <v>250</v>
      </c>
      <c r="D23" s="231">
        <v>0</v>
      </c>
    </row>
    <row r="24" spans="1:4">
      <c r="A24" s="230">
        <v>18</v>
      </c>
      <c r="B24" s="205" t="s">
        <v>244</v>
      </c>
      <c r="C24" s="130" t="s">
        <v>251</v>
      </c>
      <c r="D24" s="231">
        <v>0</v>
      </c>
    </row>
    <row r="25" spans="1:4">
      <c r="A25" s="230">
        <v>19</v>
      </c>
      <c r="B25" s="205" t="s">
        <v>244</v>
      </c>
      <c r="C25" s="130" t="s">
        <v>252</v>
      </c>
      <c r="D25" s="231">
        <v>0</v>
      </c>
    </row>
    <row r="26" spans="1:4">
      <c r="A26" s="232" t="s">
        <v>37</v>
      </c>
      <c r="B26" s="232"/>
      <c r="C26" s="232" t="s">
        <v>253</v>
      </c>
      <c r="D26" s="233">
        <f>SUM(D18:D25)</f>
        <v>0</v>
      </c>
    </row>
    <row r="27" spans="1:4">
      <c r="A27" s="230">
        <v>20</v>
      </c>
      <c r="B27" s="205" t="s">
        <v>254</v>
      </c>
      <c r="C27" s="130" t="s">
        <v>255</v>
      </c>
      <c r="D27" s="231">
        <v>0</v>
      </c>
    </row>
    <row r="28" spans="1:4">
      <c r="A28" s="230">
        <v>21</v>
      </c>
      <c r="B28" s="205" t="s">
        <v>254</v>
      </c>
      <c r="C28" s="130" t="s">
        <v>256</v>
      </c>
      <c r="D28" s="231">
        <v>0</v>
      </c>
    </row>
    <row r="29" spans="1:4">
      <c r="A29" s="230">
        <v>22</v>
      </c>
      <c r="B29" s="205" t="s">
        <v>254</v>
      </c>
      <c r="C29" s="130" t="s">
        <v>257</v>
      </c>
      <c r="D29" s="231">
        <v>0</v>
      </c>
    </row>
    <row r="30" spans="1:4">
      <c r="A30" s="230">
        <v>23</v>
      </c>
      <c r="B30" s="205" t="s">
        <v>254</v>
      </c>
      <c r="C30" s="130" t="s">
        <v>258</v>
      </c>
      <c r="D30" s="231">
        <v>0</v>
      </c>
    </row>
    <row r="31" spans="1:4">
      <c r="A31" s="232" t="s">
        <v>259</v>
      </c>
      <c r="B31" s="232"/>
      <c r="C31" s="232" t="s">
        <v>260</v>
      </c>
      <c r="D31" s="233">
        <f>SUM(D27:D30)</f>
        <v>0</v>
      </c>
    </row>
    <row r="32" spans="1:4">
      <c r="A32" s="230">
        <v>24</v>
      </c>
      <c r="B32" s="205" t="s">
        <v>261</v>
      </c>
      <c r="C32" s="130" t="s">
        <v>262</v>
      </c>
      <c r="D32" s="231">
        <v>0</v>
      </c>
    </row>
    <row r="33" spans="1:4">
      <c r="A33" s="230">
        <v>25</v>
      </c>
      <c r="B33" s="205" t="s">
        <v>261</v>
      </c>
      <c r="C33" s="130" t="s">
        <v>263</v>
      </c>
      <c r="D33" s="231">
        <v>0</v>
      </c>
    </row>
    <row r="34" spans="1:4">
      <c r="A34" s="230">
        <v>26</v>
      </c>
      <c r="B34" s="205" t="s">
        <v>261</v>
      </c>
      <c r="C34" s="130" t="s">
        <v>264</v>
      </c>
      <c r="D34" s="231">
        <v>0</v>
      </c>
    </row>
    <row r="35" spans="1:4">
      <c r="A35" s="230">
        <v>27</v>
      </c>
      <c r="B35" s="205" t="s">
        <v>261</v>
      </c>
      <c r="C35" s="130" t="s">
        <v>265</v>
      </c>
      <c r="D35" s="231">
        <v>0</v>
      </c>
    </row>
    <row r="36" spans="1:4">
      <c r="A36" s="230">
        <v>28</v>
      </c>
      <c r="B36" s="205" t="s">
        <v>261</v>
      </c>
      <c r="C36" s="130" t="s">
        <v>266</v>
      </c>
      <c r="D36" s="229">
        <v>0</v>
      </c>
    </row>
    <row r="37" spans="1:4">
      <c r="A37" s="230">
        <v>29</v>
      </c>
      <c r="B37" s="205" t="s">
        <v>261</v>
      </c>
      <c r="C37" s="234" t="s">
        <v>267</v>
      </c>
      <c r="D37" s="231">
        <v>0</v>
      </c>
    </row>
    <row r="38" spans="1:4">
      <c r="A38" s="230">
        <v>30</v>
      </c>
      <c r="B38" s="205" t="s">
        <v>261</v>
      </c>
      <c r="C38" s="130" t="s">
        <v>268</v>
      </c>
      <c r="D38" s="231">
        <v>0</v>
      </c>
    </row>
    <row r="39" spans="1:4">
      <c r="A39" s="230">
        <v>31</v>
      </c>
      <c r="B39" s="205" t="s">
        <v>261</v>
      </c>
      <c r="C39" s="130" t="s">
        <v>269</v>
      </c>
      <c r="D39" s="231">
        <v>0</v>
      </c>
    </row>
    <row r="40" spans="1:4">
      <c r="A40" s="230">
        <v>32</v>
      </c>
      <c r="B40" s="205" t="s">
        <v>261</v>
      </c>
      <c r="C40" s="130" t="s">
        <v>270</v>
      </c>
      <c r="D40" s="231">
        <v>0</v>
      </c>
    </row>
    <row r="41" spans="1:4">
      <c r="A41" s="230">
        <v>33</v>
      </c>
      <c r="B41" s="205" t="s">
        <v>261</v>
      </c>
      <c r="C41" s="130" t="s">
        <v>271</v>
      </c>
      <c r="D41" s="231">
        <v>0</v>
      </c>
    </row>
    <row r="42" spans="1:4">
      <c r="A42" s="235">
        <v>34</v>
      </c>
      <c r="B42" s="205" t="s">
        <v>261</v>
      </c>
      <c r="C42" s="130" t="s">
        <v>287</v>
      </c>
      <c r="D42" s="231">
        <v>90620</v>
      </c>
    </row>
    <row r="43" spans="1:4">
      <c r="A43" s="232" t="s">
        <v>272</v>
      </c>
      <c r="B43" s="222"/>
      <c r="C43" s="232" t="s">
        <v>273</v>
      </c>
      <c r="D43" s="233">
        <f>SUM(D32:D42)</f>
        <v>90620</v>
      </c>
    </row>
    <row r="44" spans="1:4">
      <c r="A44" s="222"/>
      <c r="B44" s="222"/>
      <c r="C44" s="232" t="s">
        <v>274</v>
      </c>
      <c r="D44" s="233">
        <f>D13+D17+D26+D31+D43</f>
        <v>90620</v>
      </c>
    </row>
    <row r="45" spans="1:4">
      <c r="A45" s="236" t="s">
        <v>290</v>
      </c>
      <c r="B45" s="237"/>
      <c r="C45" s="238"/>
      <c r="D45" s="225" t="s">
        <v>275</v>
      </c>
    </row>
    <row r="46" spans="1:4">
      <c r="A46" s="239" t="s">
        <v>276</v>
      </c>
      <c r="B46" s="240"/>
      <c r="C46" s="241"/>
      <c r="D46" s="242">
        <v>0</v>
      </c>
    </row>
    <row r="47" spans="1:4">
      <c r="A47" s="239" t="s">
        <v>288</v>
      </c>
      <c r="B47" s="240" t="s">
        <v>291</v>
      </c>
      <c r="C47" s="241"/>
      <c r="D47" s="242">
        <v>120</v>
      </c>
    </row>
    <row r="48" spans="1:4">
      <c r="A48" s="243" t="s">
        <v>277</v>
      </c>
      <c r="B48" s="244"/>
      <c r="C48" s="245"/>
      <c r="D48" s="242">
        <v>33</v>
      </c>
    </row>
    <row r="49" spans="1:9">
      <c r="A49" s="246" t="s">
        <v>278</v>
      </c>
      <c r="B49" s="247"/>
      <c r="C49" s="248"/>
      <c r="D49" s="242">
        <v>11</v>
      </c>
    </row>
    <row r="50" spans="1:9">
      <c r="A50" s="249" t="s">
        <v>279</v>
      </c>
      <c r="B50" s="247"/>
      <c r="C50" s="248"/>
      <c r="D50" s="242">
        <v>7</v>
      </c>
    </row>
    <row r="51" spans="1:9">
      <c r="A51" s="250"/>
      <c r="B51" s="251" t="s">
        <v>171</v>
      </c>
      <c r="C51" s="252"/>
      <c r="D51" s="225">
        <f>SUM(D46:D50)</f>
        <v>171</v>
      </c>
    </row>
    <row r="53" spans="1:9" ht="15.75">
      <c r="C53" s="260" t="s">
        <v>281</v>
      </c>
      <c r="D53" s="260" t="s">
        <v>303</v>
      </c>
      <c r="E53" s="260"/>
      <c r="F53" s="260"/>
      <c r="G53" s="260"/>
      <c r="H53" s="260"/>
    </row>
    <row r="54" spans="1:9" ht="15.75">
      <c r="C54" s="260" t="s">
        <v>289</v>
      </c>
      <c r="D54" s="260" t="s">
        <v>304</v>
      </c>
      <c r="E54" s="260"/>
      <c r="F54" s="260"/>
      <c r="G54" s="260"/>
      <c r="H54" s="260"/>
    </row>
    <row r="56" spans="1:9">
      <c r="B56" s="177"/>
      <c r="D56" s="253"/>
    </row>
    <row r="58" spans="1:9">
      <c r="B58" s="177"/>
    </row>
    <row r="59" spans="1:9">
      <c r="A59" s="177"/>
      <c r="B59" s="177"/>
      <c r="C59" s="177"/>
      <c r="G59" s="177"/>
      <c r="H59" s="177"/>
      <c r="I59" s="177"/>
    </row>
    <row r="60" spans="1:9">
      <c r="B60" s="177"/>
      <c r="C60" s="177"/>
      <c r="G60" s="177"/>
      <c r="H60" s="177"/>
      <c r="I60" s="177"/>
    </row>
    <row r="61" spans="1:9">
      <c r="B61" s="177"/>
      <c r="C61" s="177"/>
      <c r="G61" s="177"/>
      <c r="H61" s="177"/>
      <c r="I61" s="177"/>
    </row>
    <row r="62" spans="1:9">
      <c r="B62" s="5"/>
      <c r="C62" s="5"/>
      <c r="G62" s="177"/>
      <c r="H62" s="177"/>
      <c r="I62" s="177"/>
    </row>
    <row r="63" spans="1:9">
      <c r="B63" s="5"/>
      <c r="C63" s="5"/>
    </row>
    <row r="64" spans="1:9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177"/>
      <c r="C70" s="177"/>
    </row>
    <row r="71" spans="2:3">
      <c r="B71" s="177"/>
      <c r="C71" s="177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177"/>
      <c r="C76" s="177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177"/>
      <c r="C86" s="177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  <row r="93" spans="2:3">
      <c r="B93" s="177"/>
      <c r="C93" s="177"/>
    </row>
    <row r="94" spans="2:3">
      <c r="B94" s="5"/>
      <c r="C94" s="5"/>
    </row>
    <row r="95" spans="2:3">
      <c r="B95" s="5"/>
      <c r="C95" s="5"/>
    </row>
    <row r="96" spans="2:3">
      <c r="B96" s="5"/>
      <c r="C96" s="5"/>
    </row>
    <row r="97" spans="2:3">
      <c r="B97" s="5"/>
      <c r="C97" s="5"/>
    </row>
    <row r="98" spans="2:3">
      <c r="B98" s="5"/>
      <c r="C98" s="5"/>
    </row>
    <row r="99" spans="2:3">
      <c r="B99" s="5"/>
      <c r="C99" s="5"/>
    </row>
    <row r="100" spans="2:3">
      <c r="B100" s="5"/>
      <c r="C100" s="5"/>
    </row>
    <row r="101" spans="2:3">
      <c r="B101" s="5"/>
      <c r="C101" s="5"/>
    </row>
    <row r="102" spans="2:3">
      <c r="B102" s="5"/>
      <c r="C102" s="5"/>
    </row>
    <row r="103" spans="2:3">
      <c r="B103" s="5"/>
      <c r="C103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PASH</vt:lpstr>
      <vt:lpstr>K.FLOW</vt:lpstr>
      <vt:lpstr>Kapitali 1</vt:lpstr>
      <vt:lpstr>AQT</vt:lpstr>
      <vt:lpstr>Aneks.Statistikor</vt:lpstr>
      <vt:lpstr>Pasq. e ndare sipas Aktivitetit</vt:lpstr>
      <vt:lpstr>P.Amortizimit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2012-04-10T07:49:01Z</cp:lastPrinted>
  <dcterms:created xsi:type="dcterms:W3CDTF">2002-02-16T18:16:52Z</dcterms:created>
  <dcterms:modified xsi:type="dcterms:W3CDTF">2019-02-10T10:29:28Z</dcterms:modified>
</cp:coreProperties>
</file>