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120" windowHeight="9120" activeTab="6"/>
  </bookViews>
  <sheets>
    <sheet name="kopert" sheetId="6" r:id="rId1"/>
    <sheet name="fluksi" sheetId="4" r:id="rId2"/>
    <sheet name="aktive" sheetId="1" r:id="rId3"/>
    <sheet name="pasive" sheetId="2" r:id="rId4"/>
    <sheet name="ardh&amp;shpenz" sheetId="3" r:id="rId5"/>
    <sheet name="ndrysh.kap" sheetId="5" r:id="rId6"/>
    <sheet name="Shen.Shpjeguese" sheetId="7" r:id="rId7"/>
    <sheet name="Pasq.FDP" sheetId="10" r:id="rId8"/>
    <sheet name="Sheet1" sheetId="11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E27" i="4"/>
  <c r="F46" i="7"/>
  <c r="F51"/>
  <c r="F79"/>
  <c r="G23" i="5"/>
  <c r="F29" i="7"/>
  <c r="F64"/>
  <c r="F26"/>
  <c r="F18" s="1"/>
  <c r="D9" i="3"/>
  <c r="D22"/>
  <c r="C21" i="4"/>
  <c r="C14"/>
  <c r="C4"/>
  <c r="C27" s="1"/>
  <c r="C29" s="1"/>
  <c r="D19" i="2"/>
  <c r="D33"/>
  <c r="D15"/>
  <c r="D13"/>
  <c r="D11"/>
  <c r="D7"/>
  <c r="D33" i="1"/>
  <c r="D10"/>
  <c r="D6"/>
  <c r="E9" i="3"/>
  <c r="E9" i="2"/>
  <c r="D9" i="1"/>
  <c r="F62" i="7"/>
  <c r="F60"/>
  <c r="F38"/>
  <c r="D19" i="3"/>
  <c r="D9" i="2"/>
  <c r="M24" i="10"/>
  <c r="K24"/>
  <c r="I24"/>
  <c r="G24"/>
  <c r="F24"/>
  <c r="E24"/>
  <c r="C24"/>
  <c r="H23"/>
  <c r="D23"/>
  <c r="J22"/>
  <c r="H22"/>
  <c r="D22"/>
  <c r="J21"/>
  <c r="H21"/>
  <c r="D21"/>
  <c r="J20"/>
  <c r="H20"/>
  <c r="D20"/>
  <c r="J19"/>
  <c r="H19"/>
  <c r="D19"/>
  <c r="J18"/>
  <c r="H18"/>
  <c r="D18"/>
  <c r="J17"/>
  <c r="H17"/>
  <c r="D17"/>
  <c r="J16"/>
  <c r="H16"/>
  <c r="D16"/>
  <c r="L16" s="1"/>
  <c r="J15"/>
  <c r="H15"/>
  <c r="D15"/>
  <c r="J14"/>
  <c r="H14"/>
  <c r="D14"/>
  <c r="L14" s="1"/>
  <c r="J13"/>
  <c r="H13"/>
  <c r="D13"/>
  <c r="L13" s="1"/>
  <c r="J12"/>
  <c r="J24" s="1"/>
  <c r="H12"/>
  <c r="D12"/>
  <c r="D17" i="1"/>
  <c r="D26" i="4"/>
  <c r="D27" s="1"/>
  <c r="I15" i="5"/>
  <c r="K15" s="1"/>
  <c r="I5"/>
  <c r="K5" s="1"/>
  <c r="E24" i="3"/>
  <c r="E15"/>
  <c r="E16" s="1"/>
  <c r="E30" i="2"/>
  <c r="E23"/>
  <c r="E22"/>
  <c r="E6"/>
  <c r="E4" s="1"/>
  <c r="E32" i="1"/>
  <c r="E30" s="1"/>
  <c r="E27"/>
  <c r="E17"/>
  <c r="E9"/>
  <c r="E5"/>
  <c r="D32"/>
  <c r="D30" s="1"/>
  <c r="I18" i="5"/>
  <c r="I16"/>
  <c r="K16" s="1"/>
  <c r="I17"/>
  <c r="K17" s="1"/>
  <c r="I19"/>
  <c r="K19" s="1"/>
  <c r="I11"/>
  <c r="K11" s="1"/>
  <c r="I10"/>
  <c r="K10" s="1"/>
  <c r="D15" i="3"/>
  <c r="D16" s="1"/>
  <c r="C20" i="4"/>
  <c r="C26"/>
  <c r="I20" i="5"/>
  <c r="K20"/>
  <c r="I21"/>
  <c r="K21"/>
  <c r="I22"/>
  <c r="K22"/>
  <c r="I23"/>
  <c r="K23" s="1"/>
  <c r="I12"/>
  <c r="K12" s="1"/>
  <c r="I13"/>
  <c r="K13" s="1"/>
  <c r="I14"/>
  <c r="K14" s="1"/>
  <c r="I8"/>
  <c r="K8" s="1"/>
  <c r="I9"/>
  <c r="K9" s="1"/>
  <c r="I6"/>
  <c r="K6" s="1"/>
  <c r="I7"/>
  <c r="K7" s="1"/>
  <c r="D24" i="3"/>
  <c r="D5" i="1"/>
  <c r="D27"/>
  <c r="D30" i="2"/>
  <c r="D23"/>
  <c r="D22" s="1"/>
  <c r="D6"/>
  <c r="D4" s="1"/>
  <c r="L12" i="10"/>
  <c r="L15"/>
  <c r="L21"/>
  <c r="L20"/>
  <c r="L19"/>
  <c r="D24"/>
  <c r="L18"/>
  <c r="L22"/>
  <c r="L23"/>
  <c r="D29" i="2" l="1"/>
  <c r="L17" i="10"/>
  <c r="L24" s="1"/>
  <c r="H27" s="1"/>
  <c r="D25" i="3"/>
  <c r="E25"/>
  <c r="E27" s="1"/>
  <c r="D41" i="2"/>
  <c r="E41"/>
  <c r="E29"/>
  <c r="D4" i="1"/>
  <c r="D41" s="1"/>
  <c r="E4"/>
  <c r="E41" s="1"/>
  <c r="C25" i="10"/>
  <c r="H24"/>
  <c r="G25" s="1"/>
  <c r="D26" i="3" l="1"/>
  <c r="D27" s="1"/>
</calcChain>
</file>

<file path=xl/sharedStrings.xml><?xml version="1.0" encoding="utf-8"?>
<sst xmlns="http://schemas.openxmlformats.org/spreadsheetml/2006/main" count="343" uniqueCount="308">
  <si>
    <t>AKTIVET</t>
  </si>
  <si>
    <t>AKTIVET AFATSHKURTRA</t>
  </si>
  <si>
    <t>Nr</t>
  </si>
  <si>
    <t>I</t>
  </si>
  <si>
    <t>II</t>
  </si>
  <si>
    <t>AKTIVET AFATGJATA</t>
  </si>
  <si>
    <t>TOTALI I AKTIVEVE</t>
  </si>
  <si>
    <t>Shenime</t>
  </si>
  <si>
    <t>Periudha raportuese</t>
  </si>
  <si>
    <t>Periudha paraardhese</t>
  </si>
  <si>
    <t xml:space="preserve">    -Banka</t>
  </si>
  <si>
    <t xml:space="preserve">    -Arka</t>
  </si>
  <si>
    <t xml:space="preserve">    -Kliente per mallra, produkte e sherbime</t>
  </si>
  <si>
    <t xml:space="preserve">    -Debitore, kreditore te tjere</t>
  </si>
  <si>
    <t xml:space="preserve">    -Tatim mbi fitimin</t>
  </si>
  <si>
    <t xml:space="preserve">    -Tvsh</t>
  </si>
  <si>
    <t xml:space="preserve">    -Te drejta e detyrime ndaj ortakeve</t>
  </si>
  <si>
    <t xml:space="preserve">    -Lendet e para</t>
  </si>
  <si>
    <t xml:space="preserve">    -Produkte te gatshme</t>
  </si>
  <si>
    <t xml:space="preserve">    -Mallra per rishitje</t>
  </si>
  <si>
    <t xml:space="preserve">    -Parapagesa per furnizime</t>
  </si>
  <si>
    <t xml:space="preserve">    -Shpenzime te periudhave te ardhshme</t>
  </si>
  <si>
    <t xml:space="preserve">    -Toka</t>
  </si>
  <si>
    <t xml:space="preserve">    -Ndertesa</t>
  </si>
  <si>
    <t xml:space="preserve">    -Makineri dhe pajisje</t>
  </si>
  <si>
    <t xml:space="preserve">    -Aktive te tjera afatgjata materiale</t>
  </si>
  <si>
    <t>3  Aktivet biologjike afatgjata</t>
  </si>
  <si>
    <t>6  Aktive te tjera afatgjata</t>
  </si>
  <si>
    <t>1  Investimet financiare afatgjata</t>
  </si>
  <si>
    <t>2  Aktive afatgjata materiale</t>
  </si>
  <si>
    <t>1  Aktivet monetare</t>
  </si>
  <si>
    <t>2  Derivative dhe aktive te mbajtura per tregtim</t>
  </si>
  <si>
    <t>3  Aktive te tjera financiare afatshkurtra</t>
  </si>
  <si>
    <t>4  Inventari</t>
  </si>
  <si>
    <t>5  Aktive biologjike afatshkurtra</t>
  </si>
  <si>
    <t>6  Aktive afatshkurtra te mbajtura per rishitje</t>
  </si>
  <si>
    <t>7  Parapagime dhe shpenzime te shtyra</t>
  </si>
  <si>
    <t xml:space="preserve">    -Inventar i imet</t>
  </si>
  <si>
    <t>PASIVET DHE KAPITALI</t>
  </si>
  <si>
    <t>PASIVET AFATSHKURTRA</t>
  </si>
  <si>
    <t>1  Derivatet</t>
  </si>
  <si>
    <t>2  Huamarrjet</t>
  </si>
  <si>
    <t xml:space="preserve">    -Overdraftet</t>
  </si>
  <si>
    <t xml:space="preserve">    -Huamarrje afatshkurtra</t>
  </si>
  <si>
    <t>3  Huate dhe parapagimet</t>
  </si>
  <si>
    <t xml:space="preserve">    -Te pagueshme ndaj furnitoreve</t>
  </si>
  <si>
    <t xml:space="preserve">    -Te pagueshme ndaj punonjesve</t>
  </si>
  <si>
    <t xml:space="preserve">    -Detyrime per sigurime shoqerore</t>
  </si>
  <si>
    <t xml:space="preserve">    -Detyrime tatimore per TAP-in</t>
  </si>
  <si>
    <t xml:space="preserve">    -Detyrime tatimore per tatim fitimin</t>
  </si>
  <si>
    <t xml:space="preserve">    -Detyrime tatimore per Tvsh-ne</t>
  </si>
  <si>
    <t xml:space="preserve">    -Detyrime tatimore per tatimin ne burim</t>
  </si>
  <si>
    <t xml:space="preserve">    -Dividente per tu paguar</t>
  </si>
  <si>
    <t xml:space="preserve">    -Debitore dhe kreditore te tjere</t>
  </si>
  <si>
    <t>4  Grantet dhe te ardhurat e shtyra</t>
  </si>
  <si>
    <t>5  Provizionet afatshkurtra</t>
  </si>
  <si>
    <t>PASIVET AFATGJATA</t>
  </si>
  <si>
    <t>III</t>
  </si>
  <si>
    <t>KAPITALI</t>
  </si>
  <si>
    <t>1  Huate afatgjata</t>
  </si>
  <si>
    <t xml:space="preserve">    -Hua,bono dhe detyrime nga qeraja financiare</t>
  </si>
  <si>
    <t xml:space="preserve">    -Bono te konvertueshme</t>
  </si>
  <si>
    <t>2  Huamarrje te tjera afatgjata</t>
  </si>
  <si>
    <t>3  Grantet dhe te ardhurat e shtyra</t>
  </si>
  <si>
    <t>4  Provizionet afatgjata</t>
  </si>
  <si>
    <t>TOTALI I PASIVEVE (I+II)</t>
  </si>
  <si>
    <t>1  Aksionet e pakices</t>
  </si>
  <si>
    <t>2  Kapitali i aksionereve te shoq.meme(PF te kons.)</t>
  </si>
  <si>
    <t>3  Kapitali aksionar</t>
  </si>
  <si>
    <t>4  Primi i aksionit</t>
  </si>
  <si>
    <t>5  Njesite ose aksionet e thesarit (negative)</t>
  </si>
  <si>
    <t>6  Rezeravat statutore</t>
  </si>
  <si>
    <t>7  Rezervat ligjore</t>
  </si>
  <si>
    <t>8  Rezervat e tjera</t>
  </si>
  <si>
    <t>9  Fitimet e pashperndara</t>
  </si>
  <si>
    <t>10  Fitimi(humbja) e vitit financiar</t>
  </si>
  <si>
    <t>Pershkrimi i Elementeve</t>
  </si>
  <si>
    <t>(Bazuar ne Klasifikimin e Shpenzimeve sipas Natyres)</t>
  </si>
  <si>
    <t>Shitje neto</t>
  </si>
  <si>
    <t>Ndrysh.ne invent.prod.gatshme e prodhimit ne proces</t>
  </si>
  <si>
    <t>Materialet e konsumuara</t>
  </si>
  <si>
    <t>Kosto e punes</t>
  </si>
  <si>
    <t xml:space="preserve">    Pagat e personelit</t>
  </si>
  <si>
    <t xml:space="preserve">    Shpenzimet per sigurimet shoq.&amp;shendet.</t>
  </si>
  <si>
    <t>Amortizimet dhe zhvleresimet</t>
  </si>
  <si>
    <t>Shpenzime te tjera</t>
  </si>
  <si>
    <t>Totali i Shpenzimeve (shuma 4-7)</t>
  </si>
  <si>
    <t>Fitimi (humbja) nga veprimtarite kryesore (1+2+/-3-8)</t>
  </si>
  <si>
    <t>Te ardhurat dhe shpenzimet financiare nga njesite e kontrolluara</t>
  </si>
  <si>
    <t>Te ardhurat dhe shpenzimet financiare nga pjesemarrjet</t>
  </si>
  <si>
    <t>Te ardhurat dhe shpenzimet financiare</t>
  </si>
  <si>
    <t>12.1  Te ardh.&amp;shpenz. nga invest. te tjera financ.afatgjata</t>
  </si>
  <si>
    <t>12.2  Te ardhurat dhe shpenzimet nga interesat</t>
  </si>
  <si>
    <t>12.3  Fitimet (humbjet) nga kursi i kembimit</t>
  </si>
  <si>
    <t>12.4  Te ardhura dhe shpenzime te tjera financiare</t>
  </si>
  <si>
    <t>Fitimi (humbja) para tatimit (9+/-13)</t>
  </si>
  <si>
    <t>Totali i te Ardhurave dhe Shpenzimeve Financiare</t>
  </si>
  <si>
    <t>Shpenzimt e tatimit mbi fitimin</t>
  </si>
  <si>
    <t>Fitimi (humbja) neto e vitit financiar (14-15)</t>
  </si>
  <si>
    <t>Elementet e pasqyrave te konsoliduara</t>
  </si>
  <si>
    <t>Pasqyra e Fluksit Monetar - Metoda Direkte</t>
  </si>
  <si>
    <t>Fluksi monetar nga veprimtarite e shfrytezimit</t>
  </si>
  <si>
    <t>Fluksi monetar nga veprimtarite investuese</t>
  </si>
  <si>
    <t xml:space="preserve">    Mjetet monetare(MM) te arketuara nga klientet</t>
  </si>
  <si>
    <t xml:space="preserve">    MM te paguara ndaj furnitoreve dhe punonjesve</t>
  </si>
  <si>
    <t xml:space="preserve">    MM te ardhura nga veprimtarite </t>
  </si>
  <si>
    <t xml:space="preserve">    Intresi i paguar</t>
  </si>
  <si>
    <t xml:space="preserve">    Tatim mbi fitimin e paguar</t>
  </si>
  <si>
    <t xml:space="preserve">    MM neto nga veprimtaria e shfrytezimit</t>
  </si>
  <si>
    <t xml:space="preserve">    Blerja e aktiveve afatgjata materiale</t>
  </si>
  <si>
    <t xml:space="preserve">    Blerja e njesise se kontrolluar X minus parate e arketuara</t>
  </si>
  <si>
    <t xml:space="preserve">    Te ardhura nga shitja e pajisjeve</t>
  </si>
  <si>
    <t xml:space="preserve">    Dividentet e arketuar</t>
  </si>
  <si>
    <t xml:space="preserve">    Interesi i arketuar</t>
  </si>
  <si>
    <t xml:space="preserve">    MM neto te perdorura ne veprimtarite investuese</t>
  </si>
  <si>
    <t>Fluksi monetar nga aktivoitetet financiare</t>
  </si>
  <si>
    <t xml:space="preserve">    Te ardhura nga emetimi i kapitalit aksionar</t>
  </si>
  <si>
    <t xml:space="preserve">    Te ardhura nga huamarrje</t>
  </si>
  <si>
    <t xml:space="preserve">    Dividente te paguar</t>
  </si>
  <si>
    <t xml:space="preserve">    MM neto e perdorura ne veprimtarite financiare</t>
  </si>
  <si>
    <t>Rrija/renia neto e mjeteve financiare</t>
  </si>
  <si>
    <t>Mjetet monetare ne fillim te periudhes kontabel</t>
  </si>
  <si>
    <t>Mjetet monetare ne fund te periudhes kontabel</t>
  </si>
  <si>
    <t>Emertimi</t>
  </si>
  <si>
    <t>Primi aksionit</t>
  </si>
  <si>
    <t>Aksionet e thesarit</t>
  </si>
  <si>
    <t>TOTALI</t>
  </si>
  <si>
    <t xml:space="preserve">Kapitali akionar </t>
  </si>
  <si>
    <t>Rezervat  statutore dhe ligjore</t>
  </si>
  <si>
    <t>Kapitali akionar qe i perket aksioneve te shoqerise meme</t>
  </si>
  <si>
    <t>Zoterimet e aksioneve             te pakices</t>
  </si>
  <si>
    <t>A</t>
  </si>
  <si>
    <t>B</t>
  </si>
  <si>
    <t>Efekti i ndryshimeve ne politikat kontabel</t>
  </si>
  <si>
    <t>Pozicioni i rregulluar</t>
  </si>
  <si>
    <t>Efekti i ndryshimit te kurseve te kembimit gjate konsolidimit</t>
  </si>
  <si>
    <t>Totali i te ardh.&amp;shpenz. qe nuk jane njohur ne pasqyren e te ardh&amp;shpenz.</t>
  </si>
  <si>
    <t>Fitimi neto i vitit financiar</t>
  </si>
  <si>
    <t>Dividentet e paguar</t>
  </si>
  <si>
    <t>Transferime ne rezerven e detyrueshme statutore</t>
  </si>
  <si>
    <t>Emertimi i kapitalit aksionar</t>
  </si>
  <si>
    <t>Fitimi neto per periudhen kontabel</t>
  </si>
  <si>
    <t>Emetimi i kapitalit aksionar</t>
  </si>
  <si>
    <t>Aksione thesari te riblera</t>
  </si>
  <si>
    <t>NIPT-i</t>
  </si>
  <si>
    <t>Adresa e selise</t>
  </si>
  <si>
    <t>Nr.i Regjitrit Tregtar</t>
  </si>
  <si>
    <t>Veprimtaria Kryesore</t>
  </si>
  <si>
    <t>Pasqyrat Financiare jane individuale</t>
  </si>
  <si>
    <t xml:space="preserve">Pasqyrat Financiare jane te shprehura ne </t>
  </si>
  <si>
    <t>Pasqyrat Financiare jane te rrumbullakosura ne</t>
  </si>
  <si>
    <t>Periudha Kontabel e Pasqyrave Financiare</t>
  </si>
  <si>
    <t>Data e mbylljes se Pasqyrave Financiare</t>
  </si>
  <si>
    <t xml:space="preserve">Nga </t>
  </si>
  <si>
    <t>Deri</t>
  </si>
  <si>
    <t>P A S Q Y R A T   F I N A N C I A R E</t>
  </si>
  <si>
    <t>dhe Ligjit nr.9228, date 29.04.2004 ´´Per Kontabilitetin dhe Pasqyrat Financiare´´)</t>
  </si>
  <si>
    <t xml:space="preserve">(Ne zbatim te Standartit Kombetar te Kontabilitetit nr.2 </t>
  </si>
  <si>
    <t>Data  e krijimit</t>
  </si>
  <si>
    <t>POLITIKAT KONTABEL DHE SHENIMET SHPJEGUESE TE PASQYRAVE FINANCIARE</t>
  </si>
  <si>
    <t>Politakat kontabel te shoqerise.</t>
  </si>
  <si>
    <t>"Per kontabiitetin dhe Pasqyrat Financiare".</t>
  </si>
  <si>
    <t>Pasqyrat financiare jane pergatitur mbi bazene konceptit te materialitetit.</t>
  </si>
  <si>
    <t xml:space="preserve">Pasqyrat financiare jene te kuptueshme dhe jane paraqitur me bensnikeri ,jane te </t>
  </si>
  <si>
    <t>paanshme  dhe te krahasueshme.</t>
  </si>
  <si>
    <t>Bilanci</t>
  </si>
  <si>
    <t>Shoqeria eshte e rregjistruar ne rregjistrin tregtare me vendim te Gjykates se shkallese</t>
  </si>
  <si>
    <t xml:space="preserve">Emertimi dhe Forma ligjore     </t>
  </si>
  <si>
    <t>1 lek</t>
  </si>
  <si>
    <t>Leke</t>
  </si>
  <si>
    <t xml:space="preserve">    -Te tjera tatime per tu marre</t>
  </si>
  <si>
    <t>5  Kapitali aksioner i papaguar</t>
  </si>
  <si>
    <t>TOTALI I PASIVEVE DHE KAPITALIT (I+II+III)</t>
  </si>
  <si>
    <t xml:space="preserve">    Shpenzime pritje ,percjellje</t>
  </si>
  <si>
    <t xml:space="preserve"> </t>
  </si>
  <si>
    <t xml:space="preserve">    -Diference konvertimi aktivi</t>
  </si>
  <si>
    <t>NR</t>
  </si>
  <si>
    <t>MUAJI</t>
  </si>
  <si>
    <t>SHITJE</t>
  </si>
  <si>
    <t xml:space="preserve">                                                      BLERJE</t>
  </si>
  <si>
    <t xml:space="preserve">TVSH </t>
  </si>
  <si>
    <t xml:space="preserve">Shitjet e tatueshme </t>
  </si>
  <si>
    <t>Blerje nga Furnitore Vendas</t>
  </si>
  <si>
    <t>Importe</t>
  </si>
  <si>
    <t xml:space="preserve">Blerja e perjashtuara e me TVSH jo te zbritshme </t>
  </si>
  <si>
    <t>PER</t>
  </si>
  <si>
    <t>E</t>
  </si>
  <si>
    <t xml:space="preserve">Vlera e tatueshme </t>
  </si>
  <si>
    <t>Eksporte</t>
  </si>
  <si>
    <t>Shitje te perjashtuara</t>
  </si>
  <si>
    <t>Vlera e tatueshme</t>
  </si>
  <si>
    <t xml:space="preserve">Tvsh </t>
  </si>
  <si>
    <t>T'U PAGUAR</t>
  </si>
  <si>
    <t xml:space="preserve">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</si>
  <si>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</si>
  <si>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</si>
  <si>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</si>
  <si>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</si>
  <si>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</si>
  <si>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</si>
  <si>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</si>
  <si>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</si>
  <si>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</si>
  <si>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</si>
  <si>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</si>
  <si>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</si>
  <si>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Pasqyra e FDP dhe pagesa e tvsh-se</t>
  </si>
  <si>
    <t xml:space="preserve">date 29.04.2004 "Per kontabilitetin dhe pasqrat financiare" si dhe jane ne monedhen baze qe </t>
  </si>
  <si>
    <t>AKTIVET MONETARE</t>
  </si>
  <si>
    <t>Banka</t>
  </si>
  <si>
    <t>3.1.1</t>
  </si>
  <si>
    <t>3.1.2</t>
  </si>
  <si>
    <t>3.1.3</t>
  </si>
  <si>
    <t>Arka</t>
  </si>
  <si>
    <t>3.2.1</t>
  </si>
  <si>
    <t>Aktive te tjera financiare afatshkurtra</t>
  </si>
  <si>
    <t>Aktivet afatgjata</t>
  </si>
  <si>
    <t>Aktivat a.gj.materiale</t>
  </si>
  <si>
    <t>Aktivat a.gj. jomateriale</t>
  </si>
  <si>
    <t>Huate dhe parapagimet</t>
  </si>
  <si>
    <t>Detyrime tatim te ardhura (TAP)</t>
  </si>
  <si>
    <t>Te ardhurat dhe shpenzimet e shoqerise jane mbajtur dhe pasqyrur ne perputhje me ligjin 9228,</t>
  </si>
  <si>
    <t>leke,bazuar ne klasifikimine shpenzimeve sipas natyres.</t>
  </si>
  <si>
    <t>Pasqyra e ndryshimeve te kapitalit te shoqerise paraqet nje tablo reale te levizjes se kapitaleve.</t>
  </si>
  <si>
    <t xml:space="preserve">Pasqyra e ndryshimit te flukseve te parase eshte nje nder pasqyrat qe paraqet me qart gjendjen e </t>
  </si>
  <si>
    <t xml:space="preserve">    Taksa vendore</t>
  </si>
  <si>
    <t xml:space="preserve">    Shpenzime pritje percjellje</t>
  </si>
  <si>
    <t xml:space="preserve">    Tvsh+takse doganore</t>
  </si>
  <si>
    <t>.</t>
  </si>
  <si>
    <t xml:space="preserve">    Pagesat e detyrimeve shpenzime financiare</t>
  </si>
  <si>
    <t xml:space="preserve">    -Prodhim ne proces (provizione dhe zhvleresime)</t>
  </si>
  <si>
    <t>Te ardhura te tjera nga veprimtaria e shfrytezimit dhe subvension</t>
  </si>
  <si>
    <t>BKT-Kukes  ne leke</t>
  </si>
  <si>
    <t>Union Bank Kukes  ne leke</t>
  </si>
  <si>
    <t>Detyrime per sigurimet shoqerore</t>
  </si>
  <si>
    <t>Raiffeisen Bank Kukes ne leke</t>
  </si>
  <si>
    <t>Hartuesi i Pasqyrave Financiare</t>
  </si>
  <si>
    <t>Mbajta e kontabilitetit te kompanise eshte ne perputhje me ligjin 9228 date 29.04.2004,</t>
  </si>
  <si>
    <t xml:space="preserve">Fitimi i pa    shperndare I vitit </t>
  </si>
  <si>
    <t>Fitime dhe humbje te mbartura</t>
  </si>
  <si>
    <t xml:space="preserve">4  Aktive afatgjata jomateriale </t>
  </si>
  <si>
    <t>Fitime ose humbje te mbartura</t>
  </si>
  <si>
    <t xml:space="preserve">"BENI"   SHPK   </t>
  </si>
  <si>
    <t>01.06.2000</t>
  </si>
  <si>
    <t xml:space="preserve">NDERTIM </t>
  </si>
  <si>
    <t>K07713214A</t>
  </si>
  <si>
    <t>Emri i shoqerise eshte "BENI"  SHPK , Kukes</t>
  </si>
  <si>
    <t>Shoqeria "BENI",Kukes eshte shoqeri me Pergjegjesi te Kufizuar</t>
  </si>
  <si>
    <t>Arka    ne leke</t>
  </si>
  <si>
    <t>Raiffeisen Bank Kukes ne Euro/leke</t>
  </si>
  <si>
    <t>union Bank Kukes  ne Euro/leke</t>
  </si>
  <si>
    <t>Kapitali aksionar  s;ka</t>
  </si>
  <si>
    <t>Rezervat ligjore s;ka</t>
  </si>
  <si>
    <t>Te ardhurat jane realizuar kryesisht nga shitja e sherbimeve  ,vlere kjo e barabarte me</t>
  </si>
  <si>
    <t>shoqerise ,si dhe levizjene likuiditeteve..</t>
  </si>
  <si>
    <t xml:space="preserve">Nazmi SINAJ </t>
  </si>
  <si>
    <t>ADMINISTRATOR</t>
  </si>
  <si>
    <t>Dashi HD</t>
  </si>
  <si>
    <t>BENI   SHPK</t>
  </si>
  <si>
    <t>Tenxile Mataj</t>
  </si>
  <si>
    <t>Besniku</t>
  </si>
  <si>
    <t>Detyrim T.V.SH</t>
  </si>
  <si>
    <t>FATURA E DEKLARUARA NE SISTEM   01.01.2015 DERI ME 31.12.2015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</si>
  <si>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</si>
  <si>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SHOQERIA NDERTIMORE "BENI" SHPK KUKES  2015 </t>
  </si>
  <si>
    <t>V I T I   2 015</t>
  </si>
  <si>
    <t>01.01.2015</t>
  </si>
  <si>
    <t>31.12.2015</t>
  </si>
  <si>
    <t>PASQYRA FINANCIARE TE VITIT 2015</t>
  </si>
  <si>
    <t>PASQYRA E FLUKSIT MONETAR - METODA DIREKTE E VITIT 2015</t>
  </si>
  <si>
    <t>PASQYRA E TE ARDHURAVE DHE SHPENZIMEVE TE VITIT 2015</t>
  </si>
  <si>
    <t>PASQYRAT E NDRYSHIMEVE NE KAPITAL TE VITIT 2015</t>
  </si>
  <si>
    <t>Pozicioni me 31 Dhjetor 2013</t>
  </si>
  <si>
    <t>Pozicioni me 31 Dhjetor 2014</t>
  </si>
  <si>
    <t>Pozicioni me 31 Dhjetor 2015</t>
  </si>
  <si>
    <t>IV</t>
  </si>
  <si>
    <t>V</t>
  </si>
  <si>
    <t>VI</t>
  </si>
  <si>
    <t>Bilanci eshte mbyllur me date 31.12.2015</t>
  </si>
  <si>
    <t>BKT-Kukes  Euro/ne leke</t>
  </si>
  <si>
    <t>Medfau</t>
  </si>
  <si>
    <t>Armiri</t>
  </si>
  <si>
    <t>Bogdani</t>
  </si>
  <si>
    <t>Overdrafti eshte  leke</t>
  </si>
  <si>
    <t>Detyrim</t>
  </si>
  <si>
    <t>Shansi   Invest   Tirane</t>
  </si>
  <si>
    <t>Huawei Teknologji  Tirane</t>
  </si>
  <si>
    <t xml:space="preserve">Autoriteti I Aviacionit Civil </t>
  </si>
  <si>
    <t>Autoriteti I Aviacionit Civil</t>
  </si>
  <si>
    <t>SGA  Tirane</t>
  </si>
  <si>
    <r>
      <t xml:space="preserve">Aktivet te tjera financiare afatshkurtra jane </t>
    </r>
    <r>
      <rPr>
        <sz val="10"/>
        <rFont val="Arial"/>
        <family val="2"/>
      </rPr>
      <t xml:space="preserve"> leke.</t>
    </r>
  </si>
  <si>
    <t>Vlera e amortizimit per vitin 2015 eshte   leke,dersa vlera</t>
  </si>
  <si>
    <t>e akumuluar e amortizimit eshte   leke. Norma e zbatuar 20%.</t>
  </si>
  <si>
    <t>me 31.12.2105</t>
  </si>
  <si>
    <t xml:space="preserve">Huate dhe parapagimet qe jane detyrim per shoqerine </t>
  </si>
  <si>
    <t>Kapitali eshte  leke.</t>
  </si>
  <si>
    <t xml:space="preserve">                                                                                                 Shoqeria,  "BENI" SHPK  Kukes</t>
  </si>
  <si>
    <t>Tenxile  SINAJ</t>
  </si>
  <si>
    <r>
      <t xml:space="preserve"> Shpenzime t total jane 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leke. </t>
    </r>
  </si>
  <si>
    <t>Tatim Fiitmi</t>
  </si>
  <si>
    <t>se pare Tirane nr.___285___ date __01.06.2000_</t>
  </si>
  <si>
    <t>Te pagueshme ndaj punonjesve</t>
  </si>
  <si>
    <r>
      <t xml:space="preserve">Te ardhura nga interesat jane vetem   </t>
    </r>
    <r>
      <rPr>
        <b/>
        <sz val="10"/>
        <color indexed="53"/>
        <rFont val="Arial"/>
        <family val="2"/>
      </rPr>
      <t>11  l</t>
    </r>
    <r>
      <rPr>
        <sz val="10"/>
        <rFont val="Arial"/>
        <family val="2"/>
      </rPr>
      <t>eke ,</t>
    </r>
  </si>
  <si>
    <r>
      <t xml:space="preserve">Te ardhura totale per vitin 2015 jane </t>
    </r>
    <r>
      <rPr>
        <b/>
        <sz val="10"/>
        <color indexed="12"/>
        <rFont val="Arial"/>
        <family val="2"/>
      </rPr>
      <t xml:space="preserve">20674772 </t>
    </r>
    <r>
      <rPr>
        <sz val="10"/>
        <rFont val="Arial"/>
        <family val="2"/>
      </rPr>
      <t xml:space="preserve"> leke</t>
    </r>
  </si>
  <si>
    <t xml:space="preserve"> Rruga Kukesi Vjeter</t>
  </si>
  <si>
    <t>Zona Kadastrale Nr 2315 Kukes</t>
  </si>
  <si>
    <t>29.03.2016</t>
  </si>
  <si>
    <r>
      <t>Fitimi (humbja) neto I shoqerise per vitin financiare 2015 eshte   2627601</t>
    </r>
    <r>
      <rPr>
        <b/>
        <sz val="10"/>
        <color indexed="20"/>
        <rFont val="Arial"/>
        <family val="2"/>
      </rPr>
      <t xml:space="preserve"> </t>
    </r>
    <r>
      <rPr>
        <sz val="10"/>
        <rFont val="Arial"/>
        <family val="2"/>
      </rPr>
      <t>leke.</t>
    </r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</si>
</sst>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  <numFmt numFmtId="167" formatCode="_-* #,##0_-;\-* #,##0_-;_-* &quot;-&quot;_-;_-@_-"/>
  </numFmts>
  <fonts count="51">
    <font>
      <sz val="10"/>
      <name val="Arial"/>
    </font>
    <font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4"/>
      <name val="Book Antiqua"/>
      <family val="1"/>
    </font>
    <font>
      <sz val="14"/>
      <name val="Book Antiqua"/>
      <family val="1"/>
    </font>
    <font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Monotype Corsiva"/>
      <family val="4"/>
    </font>
    <font>
      <b/>
      <sz val="13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0"/>
      <name val="Garamond"/>
      <family val="1"/>
    </font>
    <font>
      <sz val="8"/>
      <name val="Garamond"/>
      <family val="1"/>
    </font>
    <font>
      <sz val="10"/>
      <color indexed="8"/>
      <name val="Garamond"/>
      <family val="1"/>
    </font>
    <font>
      <b/>
      <sz val="10"/>
      <color indexed="10"/>
      <name val="Garamond"/>
      <family val="1"/>
    </font>
    <font>
      <sz val="14"/>
      <name val="Arial"/>
      <family val="2"/>
    </font>
    <font>
      <b/>
      <sz val="11"/>
      <name val="Arial"/>
      <family val="2"/>
    </font>
    <font>
      <sz val="10"/>
      <name val="Haettenschweiler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9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name val="Calibri"/>
      <family val="2"/>
    </font>
    <font>
      <sz val="10"/>
      <name val="Estrangelo Edessa"/>
      <family val="4"/>
      <charset val="1"/>
    </font>
    <font>
      <b/>
      <sz val="11"/>
      <name val="Book Antiqua"/>
      <family val="1"/>
    </font>
    <font>
      <sz val="24"/>
      <name val="Arial Black"/>
      <family val="2"/>
    </font>
    <font>
      <b/>
      <sz val="12"/>
      <name val="Franklin Gothic Medium"/>
      <family val="2"/>
    </font>
    <font>
      <sz val="8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12"/>
      <name val="Book Antiqua"/>
      <family val="1"/>
    </font>
    <font>
      <sz val="11"/>
      <color indexed="10"/>
      <name val="Book Antiqua"/>
      <family val="1"/>
    </font>
    <font>
      <b/>
      <sz val="11"/>
      <color indexed="12"/>
      <name val="Book Antiqua"/>
      <family val="1"/>
    </font>
    <font>
      <b/>
      <sz val="10"/>
      <color indexed="53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1"/>
      <color indexed="12"/>
      <name val="Franklin Gothic Medium"/>
      <family val="2"/>
    </font>
    <font>
      <sz val="10"/>
      <color indexed="12"/>
      <name val="Arial"/>
      <family val="2"/>
    </font>
    <font>
      <b/>
      <sz val="14"/>
      <color indexed="12"/>
      <name val="Book Antiqua"/>
      <family val="1"/>
    </font>
    <font>
      <b/>
      <sz val="20"/>
      <color indexed="12"/>
      <name val="Book Antiqua"/>
      <family val="1"/>
    </font>
    <font>
      <b/>
      <sz val="12"/>
      <color indexed="12"/>
      <name val="Book Antiqua"/>
      <family val="1"/>
    </font>
    <font>
      <sz val="10"/>
      <color indexed="8"/>
      <name val="Calibri"/>
      <family val="2"/>
    </font>
    <font>
      <b/>
      <sz val="9"/>
      <color rgb="FFFF0000"/>
      <name val="Arial"/>
      <family val="2"/>
    </font>
    <font>
      <b/>
      <sz val="9"/>
      <color indexed="12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/>
  </cellStyleXfs>
  <cellXfs count="2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justify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/>
    <xf numFmtId="0" fontId="5" fillId="0" borderId="0" xfId="0" applyFont="1" applyAlignment="1"/>
    <xf numFmtId="0" fontId="2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165" fontId="2" fillId="0" borderId="1" xfId="1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justify"/>
    </xf>
    <xf numFmtId="0" fontId="9" fillId="0" borderId="0" xfId="0" applyFont="1"/>
    <xf numFmtId="165" fontId="2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165" fontId="2" fillId="0" borderId="1" xfId="0" applyNumberFormat="1" applyFont="1" applyBorder="1"/>
    <xf numFmtId="165" fontId="9" fillId="0" borderId="0" xfId="1" applyNumberFormat="1" applyFont="1" applyAlignment="1"/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12" fillId="0" borderId="0" xfId="0" applyFont="1"/>
    <xf numFmtId="167" fontId="12" fillId="0" borderId="0" xfId="0" applyNumberFormat="1" applyFont="1"/>
    <xf numFmtId="167" fontId="13" fillId="0" borderId="0" xfId="0" applyNumberFormat="1" applyFont="1"/>
    <xf numFmtId="167" fontId="14" fillId="0" borderId="0" xfId="0" applyNumberFormat="1" applyFont="1"/>
    <xf numFmtId="167" fontId="15" fillId="0" borderId="0" xfId="0" applyNumberFormat="1" applyFont="1"/>
    <xf numFmtId="0" fontId="15" fillId="2" borderId="7" xfId="0" applyFont="1" applyFill="1" applyBorder="1"/>
    <xf numFmtId="0" fontId="15" fillId="2" borderId="8" xfId="0" applyFont="1" applyFill="1" applyBorder="1"/>
    <xf numFmtId="167" fontId="15" fillId="2" borderId="9" xfId="0" applyNumberFormat="1" applyFont="1" applyFill="1" applyBorder="1"/>
    <xf numFmtId="167" fontId="15" fillId="2" borderId="10" xfId="0" applyNumberFormat="1" applyFont="1" applyFill="1" applyBorder="1"/>
    <xf numFmtId="167" fontId="15" fillId="2" borderId="11" xfId="0" applyNumberFormat="1" applyFont="1" applyFill="1" applyBorder="1"/>
    <xf numFmtId="167" fontId="15" fillId="2" borderId="12" xfId="0" applyNumberFormat="1" applyFont="1" applyFill="1" applyBorder="1"/>
    <xf numFmtId="167" fontId="15" fillId="2" borderId="12" xfId="0" applyNumberFormat="1" applyFont="1" applyFill="1" applyBorder="1" applyAlignment="1">
      <alignment horizontal="center"/>
    </xf>
    <xf numFmtId="167" fontId="15" fillId="2" borderId="13" xfId="0" applyNumberFormat="1" applyFont="1" applyFill="1" applyBorder="1" applyAlignment="1">
      <alignment horizontal="center"/>
    </xf>
    <xf numFmtId="0" fontId="15" fillId="2" borderId="14" xfId="0" applyFont="1" applyFill="1" applyBorder="1"/>
    <xf numFmtId="0" fontId="15" fillId="2" borderId="15" xfId="0" applyFont="1" applyFill="1" applyBorder="1"/>
    <xf numFmtId="49" fontId="16" fillId="2" borderId="16" xfId="0" applyNumberFormat="1" applyFont="1" applyFill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0" fontId="12" fillId="2" borderId="18" xfId="0" applyFont="1" applyFill="1" applyBorder="1"/>
    <xf numFmtId="167" fontId="17" fillId="3" borderId="18" xfId="0" applyNumberFormat="1" applyFont="1" applyFill="1" applyBorder="1"/>
    <xf numFmtId="167" fontId="12" fillId="0" borderId="19" xfId="0" applyNumberFormat="1" applyFont="1" applyBorder="1"/>
    <xf numFmtId="167" fontId="12" fillId="0" borderId="20" xfId="0" applyNumberFormat="1" applyFont="1" applyBorder="1"/>
    <xf numFmtId="167" fontId="12" fillId="0" borderId="21" xfId="0" applyNumberFormat="1" applyFont="1" applyBorder="1"/>
    <xf numFmtId="167" fontId="12" fillId="0" borderId="22" xfId="0" applyNumberFormat="1" applyFont="1" applyBorder="1"/>
    <xf numFmtId="0" fontId="15" fillId="2" borderId="23" xfId="0" applyFont="1" applyFill="1" applyBorder="1"/>
    <xf numFmtId="167" fontId="17" fillId="3" borderId="23" xfId="0" applyNumberFormat="1" applyFont="1" applyFill="1" applyBorder="1"/>
    <xf numFmtId="167" fontId="12" fillId="0" borderId="24" xfId="0" applyNumberFormat="1" applyFont="1" applyBorder="1"/>
    <xf numFmtId="167" fontId="12" fillId="0" borderId="25" xfId="0" applyNumberFormat="1" applyFont="1" applyBorder="1"/>
    <xf numFmtId="0" fontId="12" fillId="2" borderId="23" xfId="0" applyFont="1" applyFill="1" applyBorder="1"/>
    <xf numFmtId="167" fontId="12" fillId="0" borderId="21" xfId="0" applyNumberFormat="1" applyFont="1" applyFill="1" applyBorder="1"/>
    <xf numFmtId="167" fontId="12" fillId="0" borderId="24" xfId="0" applyNumberFormat="1" applyFont="1" applyFill="1" applyBorder="1"/>
    <xf numFmtId="0" fontId="18" fillId="2" borderId="26" xfId="0" applyFont="1" applyFill="1" applyBorder="1"/>
    <xf numFmtId="0" fontId="15" fillId="0" borderId="26" xfId="0" applyFont="1" applyBorder="1"/>
    <xf numFmtId="167" fontId="15" fillId="0" borderId="27" xfId="0" applyNumberFormat="1" applyFont="1" applyBorder="1"/>
    <xf numFmtId="167" fontId="15" fillId="0" borderId="28" xfId="0" applyNumberFormat="1" applyFont="1" applyBorder="1"/>
    <xf numFmtId="167" fontId="15" fillId="0" borderId="29" xfId="0" applyNumberFormat="1" applyFont="1" applyBorder="1"/>
    <xf numFmtId="0" fontId="21" fillId="0" borderId="0" xfId="0" applyFont="1"/>
    <xf numFmtId="0" fontId="22" fillId="0" borderId="0" xfId="2" applyFont="1"/>
    <xf numFmtId="0" fontId="24" fillId="0" borderId="0" xfId="2" applyFont="1" applyFill="1" applyAlignment="1">
      <alignment horizontal="center"/>
    </xf>
    <xf numFmtId="0" fontId="25" fillId="0" borderId="0" xfId="2" applyFont="1" applyAlignment="1">
      <alignment horizontal="left" vertical="top" wrapText="1"/>
    </xf>
    <xf numFmtId="0" fontId="26" fillId="0" borderId="0" xfId="2" applyFont="1" applyAlignment="1">
      <alignment horizontal="center" wrapText="1"/>
    </xf>
    <xf numFmtId="0" fontId="22" fillId="0" borderId="0" xfId="2" applyFont="1" applyFill="1"/>
    <xf numFmtId="0" fontId="27" fillId="0" borderId="0" xfId="2" applyFont="1" applyAlignment="1">
      <alignment horizontal="right" vertical="top" wrapText="1"/>
    </xf>
    <xf numFmtId="0" fontId="22" fillId="0" borderId="0" xfId="2" applyFont="1" applyAlignment="1">
      <alignment horizontal="justify" vertical="top" wrapText="1"/>
    </xf>
    <xf numFmtId="0" fontId="25" fillId="0" borderId="0" xfId="2" applyFont="1" applyAlignment="1">
      <alignment horizontal="left" vertical="top" wrapText="1" indent="2"/>
    </xf>
    <xf numFmtId="3" fontId="25" fillId="0" borderId="31" xfId="2" applyNumberFormat="1" applyFont="1" applyBorder="1" applyAlignment="1">
      <alignment horizontal="right" vertical="top" wrapText="1"/>
    </xf>
    <xf numFmtId="0" fontId="25" fillId="0" borderId="0" xfId="2" applyFont="1" applyAlignment="1">
      <alignment horizontal="right" vertical="top" wrapText="1"/>
    </xf>
    <xf numFmtId="0" fontId="27" fillId="0" borderId="0" xfId="2" applyFont="1" applyAlignment="1">
      <alignment horizontal="left" vertical="top" wrapText="1"/>
    </xf>
    <xf numFmtId="0" fontId="0" fillId="0" borderId="0" xfId="0" applyAlignment="1">
      <alignment horizontal="center"/>
    </xf>
    <xf numFmtId="0" fontId="29" fillId="4" borderId="0" xfId="2" applyFont="1" applyFill="1" applyAlignment="1">
      <alignment horizontal="center"/>
    </xf>
    <xf numFmtId="0" fontId="30" fillId="0" borderId="0" xfId="2" applyFont="1"/>
    <xf numFmtId="43" fontId="27" fillId="0" borderId="0" xfId="1" applyFont="1" applyAlignment="1">
      <alignment horizontal="right" vertical="top" wrapText="1"/>
    </xf>
    <xf numFmtId="0" fontId="1" fillId="0" borderId="0" xfId="0" applyFont="1"/>
    <xf numFmtId="3" fontId="22" fillId="0" borderId="30" xfId="2" applyNumberFormat="1" applyFont="1" applyBorder="1" applyAlignment="1">
      <alignment horizontal="right" vertical="top" wrapText="1"/>
    </xf>
    <xf numFmtId="3" fontId="28" fillId="0" borderId="31" xfId="2" applyNumberFormat="1" applyFont="1" applyBorder="1" applyAlignment="1">
      <alignment horizontal="right" wrapText="1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justify"/>
    </xf>
    <xf numFmtId="0" fontId="31" fillId="0" borderId="1" xfId="0" applyFont="1" applyBorder="1" applyAlignment="1">
      <alignment horizontal="center" vertical="justify"/>
    </xf>
    <xf numFmtId="0" fontId="31" fillId="0" borderId="1" xfId="0" applyFont="1" applyBorder="1" applyAlignment="1">
      <alignment horizontal="center" vertical="center"/>
    </xf>
    <xf numFmtId="3" fontId="25" fillId="0" borderId="0" xfId="2" applyNumberFormat="1" applyFont="1" applyBorder="1" applyAlignment="1">
      <alignment horizontal="right" vertical="top" wrapText="1"/>
    </xf>
    <xf numFmtId="3" fontId="27" fillId="0" borderId="30" xfId="2" applyNumberFormat="1" applyFont="1" applyBorder="1" applyAlignment="1">
      <alignment horizontal="right" vertical="top" wrapText="1"/>
    </xf>
    <xf numFmtId="166" fontId="3" fillId="0" borderId="0" xfId="0" applyNumberFormat="1" applyFont="1"/>
    <xf numFmtId="0" fontId="32" fillId="0" borderId="0" xfId="0" applyFont="1"/>
    <xf numFmtId="0" fontId="2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165" fontId="35" fillId="0" borderId="1" xfId="1" applyNumberFormat="1" applyFont="1" applyBorder="1" applyAlignment="1">
      <alignment horizontal="center"/>
    </xf>
    <xf numFmtId="165" fontId="35" fillId="0" borderId="1" xfId="1" applyNumberFormat="1" applyFont="1" applyBorder="1"/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165" fontId="27" fillId="0" borderId="0" xfId="1" applyNumberFormat="1" applyFont="1" applyAlignment="1">
      <alignment horizontal="right" vertical="top"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 vertical="justify"/>
    </xf>
    <xf numFmtId="164" fontId="7" fillId="0" borderId="1" xfId="1" applyNumberFormat="1" applyFont="1" applyBorder="1"/>
    <xf numFmtId="0" fontId="31" fillId="0" borderId="1" xfId="0" applyFont="1" applyBorder="1" applyAlignment="1">
      <alignment horizontal="center"/>
    </xf>
    <xf numFmtId="0" fontId="7" fillId="0" borderId="0" xfId="0" applyFont="1" applyBorder="1"/>
    <xf numFmtId="166" fontId="7" fillId="0" borderId="0" xfId="0" applyNumberFormat="1" applyFont="1" applyBorder="1"/>
    <xf numFmtId="166" fontId="31" fillId="0" borderId="0" xfId="0" applyNumberFormat="1" applyFont="1" applyBorder="1"/>
    <xf numFmtId="0" fontId="31" fillId="0" borderId="35" xfId="0" applyFont="1" applyBorder="1" applyAlignment="1">
      <alignment horizontal="left"/>
    </xf>
    <xf numFmtId="0" fontId="7" fillId="0" borderId="35" xfId="0" applyFont="1" applyBorder="1"/>
    <xf numFmtId="0" fontId="7" fillId="0" borderId="35" xfId="0" applyFont="1" applyBorder="1" applyAlignment="1">
      <alignment horizontal="left"/>
    </xf>
    <xf numFmtId="0" fontId="31" fillId="0" borderId="35" xfId="0" applyFont="1" applyBorder="1"/>
    <xf numFmtId="164" fontId="37" fillId="0" borderId="1" xfId="1" applyNumberFormat="1" applyFont="1" applyBorder="1" applyAlignment="1">
      <alignment horizontal="center" vertical="justify"/>
    </xf>
    <xf numFmtId="164" fontId="37" fillId="0" borderId="1" xfId="1" applyNumberFormat="1" applyFont="1" applyBorder="1"/>
    <xf numFmtId="164" fontId="38" fillId="0" borderId="1" xfId="1" applyNumberFormat="1" applyFont="1" applyBorder="1"/>
    <xf numFmtId="164" fontId="39" fillId="0" borderId="1" xfId="1" applyNumberFormat="1" applyFont="1" applyBorder="1"/>
    <xf numFmtId="166" fontId="7" fillId="0" borderId="0" xfId="0" applyNumberFormat="1" applyFont="1"/>
    <xf numFmtId="166" fontId="2" fillId="0" borderId="0" xfId="0" applyNumberFormat="1" applyFont="1"/>
    <xf numFmtId="0" fontId="40" fillId="0" borderId="0" xfId="0" applyFont="1"/>
    <xf numFmtId="0" fontId="21" fillId="2" borderId="0" xfId="0" applyFont="1" applyFill="1"/>
    <xf numFmtId="0" fontId="33" fillId="2" borderId="0" xfId="0" applyFont="1" applyFill="1"/>
    <xf numFmtId="0" fontId="0" fillId="5" borderId="0" xfId="0" applyFill="1"/>
    <xf numFmtId="43" fontId="25" fillId="6" borderId="31" xfId="1" applyFont="1" applyFill="1" applyBorder="1" applyAlignment="1">
      <alignment horizontal="right" vertical="top" wrapText="1"/>
    </xf>
    <xf numFmtId="0" fontId="0" fillId="6" borderId="0" xfId="0" applyFill="1" applyAlignment="1"/>
    <xf numFmtId="3" fontId="28" fillId="6" borderId="31" xfId="2" applyNumberFormat="1" applyFont="1" applyFill="1" applyBorder="1" applyAlignment="1">
      <alignment horizontal="right" wrapText="1"/>
    </xf>
    <xf numFmtId="0" fontId="0" fillId="6" borderId="0" xfId="0" applyFill="1"/>
    <xf numFmtId="3" fontId="25" fillId="5" borderId="31" xfId="2" applyNumberFormat="1" applyFont="1" applyFill="1" applyBorder="1" applyAlignment="1">
      <alignment horizontal="right" vertical="top" wrapText="1"/>
    </xf>
    <xf numFmtId="3" fontId="25" fillId="6" borderId="0" xfId="2" applyNumberFormat="1" applyFont="1" applyFill="1" applyBorder="1" applyAlignment="1">
      <alignment horizontal="right" vertical="top" wrapText="1"/>
    </xf>
    <xf numFmtId="0" fontId="0" fillId="2" borderId="0" xfId="0" applyFill="1"/>
    <xf numFmtId="0" fontId="43" fillId="0" borderId="0" xfId="0" applyFont="1"/>
    <xf numFmtId="0" fontId="44" fillId="0" borderId="0" xfId="0" applyFont="1"/>
    <xf numFmtId="165" fontId="3" fillId="6" borderId="1" xfId="1" applyNumberFormat="1" applyFont="1" applyFill="1" applyBorder="1"/>
    <xf numFmtId="165" fontId="3" fillId="5" borderId="1" xfId="1" applyNumberFormat="1" applyFont="1" applyFill="1" applyBorder="1"/>
    <xf numFmtId="165" fontId="36" fillId="6" borderId="1" xfId="1" applyNumberFormat="1" applyFont="1" applyFill="1" applyBorder="1"/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justify"/>
    </xf>
    <xf numFmtId="165" fontId="36" fillId="5" borderId="1" xfId="1" applyNumberFormat="1" applyFont="1" applyFill="1" applyBorder="1"/>
    <xf numFmtId="165" fontId="36" fillId="6" borderId="1" xfId="1" applyNumberFormat="1" applyFont="1" applyFill="1" applyBorder="1" applyAlignment="1">
      <alignment horizontal="center" vertical="justify"/>
    </xf>
    <xf numFmtId="165" fontId="3" fillId="5" borderId="1" xfId="1" applyNumberFormat="1" applyFont="1" applyFill="1" applyBorder="1" applyAlignment="1">
      <alignment horizontal="center"/>
    </xf>
    <xf numFmtId="0" fontId="47" fillId="0" borderId="4" xfId="0" applyFont="1" applyBorder="1"/>
    <xf numFmtId="0" fontId="47" fillId="0" borderId="0" xfId="0" applyFont="1" applyBorder="1"/>
    <xf numFmtId="0" fontId="47" fillId="0" borderId="33" xfId="0" applyFont="1" applyBorder="1"/>
    <xf numFmtId="0" fontId="47" fillId="0" borderId="0" xfId="0" applyFont="1"/>
    <xf numFmtId="0" fontId="47" fillId="0" borderId="0" xfId="0" applyFont="1" applyBorder="1" applyAlignment="1"/>
    <xf numFmtId="0" fontId="47" fillId="6" borderId="0" xfId="0" applyFont="1" applyFill="1" applyBorder="1"/>
    <xf numFmtId="0" fontId="47" fillId="6" borderId="33" xfId="0" applyFont="1" applyFill="1" applyBorder="1"/>
    <xf numFmtId="43" fontId="22" fillId="0" borderId="0" xfId="1" applyFont="1" applyAlignment="1">
      <alignment horizontal="right" vertical="top" wrapText="1"/>
    </xf>
    <xf numFmtId="3" fontId="48" fillId="0" borderId="0" xfId="2" applyNumberFormat="1" applyFont="1" applyBorder="1" applyAlignment="1">
      <alignment horizontal="right" vertical="top" wrapText="1"/>
    </xf>
    <xf numFmtId="3" fontId="25" fillId="5" borderId="0" xfId="2" applyNumberFormat="1" applyFont="1" applyFill="1" applyBorder="1" applyAlignment="1">
      <alignment horizontal="right" vertical="top" wrapText="1"/>
    </xf>
    <xf numFmtId="0" fontId="0" fillId="3" borderId="0" xfId="0" applyFill="1"/>
    <xf numFmtId="0" fontId="2" fillId="3" borderId="0" xfId="0" applyFont="1" applyFill="1"/>
    <xf numFmtId="43" fontId="25" fillId="0" borderId="0" xfId="1" applyFont="1" applyAlignment="1">
      <alignment horizontal="right" vertical="top" wrapText="1"/>
    </xf>
    <xf numFmtId="0" fontId="23" fillId="0" borderId="0" xfId="0" applyFont="1"/>
    <xf numFmtId="0" fontId="15" fillId="7" borderId="36" xfId="0" applyFont="1" applyFill="1" applyBorder="1"/>
    <xf numFmtId="0" fontId="15" fillId="7" borderId="37" xfId="0" applyFont="1" applyFill="1" applyBorder="1"/>
    <xf numFmtId="167" fontId="15" fillId="7" borderId="38" xfId="0" applyNumberFormat="1" applyFont="1" applyFill="1" applyBorder="1" applyAlignment="1">
      <alignment horizontal="center"/>
    </xf>
    <xf numFmtId="167" fontId="15" fillId="7" borderId="39" xfId="0" applyNumberFormat="1" applyFont="1" applyFill="1" applyBorder="1" applyAlignment="1">
      <alignment horizontal="center"/>
    </xf>
    <xf numFmtId="0" fontId="15" fillId="7" borderId="40" xfId="0" applyFont="1" applyFill="1" applyBorder="1"/>
    <xf numFmtId="0" fontId="15" fillId="7" borderId="41" xfId="0" applyFont="1" applyFill="1" applyBorder="1"/>
    <xf numFmtId="167" fontId="15" fillId="7" borderId="1" xfId="0" applyNumberFormat="1" applyFont="1" applyFill="1" applyBorder="1" applyAlignment="1">
      <alignment horizontal="center" wrapText="1"/>
    </xf>
    <xf numFmtId="167" fontId="15" fillId="7" borderId="1" xfId="0" applyNumberFormat="1" applyFont="1" applyFill="1" applyBorder="1"/>
    <xf numFmtId="167" fontId="15" fillId="7" borderId="1" xfId="0" applyNumberFormat="1" applyFont="1" applyFill="1" applyBorder="1" applyAlignment="1">
      <alignment textRotation="90" wrapText="1"/>
    </xf>
    <xf numFmtId="167" fontId="15" fillId="7" borderId="1" xfId="0" applyNumberFormat="1" applyFont="1" applyFill="1" applyBorder="1" applyAlignment="1">
      <alignment horizontal="center" textRotation="90" wrapText="1"/>
    </xf>
    <xf numFmtId="167" fontId="15" fillId="7" borderId="41" xfId="0" applyNumberFormat="1" applyFont="1" applyFill="1" applyBorder="1" applyAlignment="1">
      <alignment horizontal="center"/>
    </xf>
    <xf numFmtId="167" fontId="15" fillId="7" borderId="42" xfId="0" applyNumberFormat="1" applyFont="1" applyFill="1" applyBorder="1" applyAlignment="1">
      <alignment horizontal="center"/>
    </xf>
    <xf numFmtId="167" fontId="12" fillId="8" borderId="0" xfId="0" applyNumberFormat="1" applyFont="1" applyFill="1"/>
    <xf numFmtId="167" fontId="15" fillId="8" borderId="0" xfId="0" applyNumberFormat="1" applyFont="1" applyFill="1"/>
    <xf numFmtId="0" fontId="47" fillId="9" borderId="0" xfId="0" applyFont="1" applyFill="1" applyBorder="1"/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justify"/>
    </xf>
    <xf numFmtId="165" fontId="3" fillId="9" borderId="1" xfId="1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165" fontId="3" fillId="9" borderId="1" xfId="1" applyNumberFormat="1" applyFont="1" applyFill="1" applyBorder="1"/>
    <xf numFmtId="165" fontId="36" fillId="10" borderId="1" xfId="1" applyNumberFormat="1" applyFont="1" applyFill="1" applyBorder="1"/>
    <xf numFmtId="165" fontId="35" fillId="8" borderId="1" xfId="1" applyNumberFormat="1" applyFont="1" applyFill="1" applyBorder="1"/>
    <xf numFmtId="0" fontId="35" fillId="11" borderId="1" xfId="0" applyFont="1" applyFill="1" applyBorder="1"/>
    <xf numFmtId="165" fontId="36" fillId="12" borderId="1" xfId="1" applyNumberFormat="1" applyFont="1" applyFill="1" applyBorder="1"/>
    <xf numFmtId="0" fontId="31" fillId="9" borderId="1" xfId="0" applyFont="1" applyFill="1" applyBorder="1" applyAlignment="1">
      <alignment horizontal="center" vertical="center"/>
    </xf>
    <xf numFmtId="0" fontId="31" fillId="9" borderId="35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justify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164" fontId="31" fillId="7" borderId="1" xfId="1" applyNumberFormat="1" applyFont="1" applyFill="1" applyBorder="1"/>
    <xf numFmtId="164" fontId="31" fillId="8" borderId="1" xfId="1" applyNumberFormat="1" applyFont="1" applyFill="1" applyBorder="1"/>
    <xf numFmtId="0" fontId="20" fillId="0" borderId="0" xfId="0" applyFont="1" applyAlignment="1">
      <alignment horizontal="center"/>
    </xf>
    <xf numFmtId="0" fontId="19" fillId="6" borderId="0" xfId="0" applyFont="1" applyFill="1" applyAlignment="1">
      <alignment horizontal="center"/>
    </xf>
    <xf numFmtId="165" fontId="49" fillId="10" borderId="1" xfId="0" applyNumberFormat="1" applyFont="1" applyFill="1" applyBorder="1" applyAlignment="1" applyProtection="1"/>
    <xf numFmtId="0" fontId="1" fillId="0" borderId="0" xfId="0" applyFont="1" applyAlignment="1"/>
    <xf numFmtId="43" fontId="0" fillId="0" borderId="0" xfId="1" applyFont="1"/>
    <xf numFmtId="3" fontId="26" fillId="0" borderId="0" xfId="2" applyNumberFormat="1" applyFont="1" applyAlignment="1">
      <alignment wrapText="1"/>
    </xf>
    <xf numFmtId="0" fontId="1" fillId="6" borderId="0" xfId="0" applyFont="1" applyFill="1" applyAlignment="1"/>
    <xf numFmtId="0" fontId="0" fillId="13" borderId="0" xfId="0" applyFill="1" applyAlignment="1"/>
    <xf numFmtId="43" fontId="26" fillId="13" borderId="30" xfId="2" applyNumberFormat="1" applyFont="1" applyFill="1" applyBorder="1" applyAlignment="1">
      <alignment horizontal="center" wrapText="1"/>
    </xf>
    <xf numFmtId="0" fontId="0" fillId="14" borderId="0" xfId="0" applyFill="1"/>
    <xf numFmtId="3" fontId="28" fillId="0" borderId="0" xfId="2" applyNumberFormat="1" applyFont="1" applyBorder="1" applyAlignment="1">
      <alignment horizontal="right" wrapText="1"/>
    </xf>
    <xf numFmtId="0" fontId="1" fillId="6" borderId="0" xfId="0" applyFont="1" applyFill="1"/>
    <xf numFmtId="0" fontId="23" fillId="11" borderId="0" xfId="0" applyFont="1" applyFill="1"/>
    <xf numFmtId="0" fontId="1" fillId="2" borderId="0" xfId="0" applyFont="1" applyFill="1"/>
    <xf numFmtId="43" fontId="0" fillId="6" borderId="0" xfId="0" applyNumberFormat="1" applyFill="1"/>
    <xf numFmtId="3" fontId="0" fillId="0" borderId="0" xfId="0" applyNumberFormat="1"/>
    <xf numFmtId="0" fontId="50" fillId="0" borderId="0" xfId="0" applyFont="1" applyBorder="1"/>
    <xf numFmtId="0" fontId="50" fillId="0" borderId="0" xfId="0" applyFont="1" applyBorder="1" applyAlignment="1"/>
    <xf numFmtId="0" fontId="45" fillId="7" borderId="4" xfId="0" applyFont="1" applyFill="1" applyBorder="1" applyAlignment="1">
      <alignment horizontal="center"/>
    </xf>
    <xf numFmtId="0" fontId="45" fillId="7" borderId="0" xfId="0" applyFont="1" applyFill="1" applyBorder="1" applyAlignment="1">
      <alignment horizontal="center"/>
    </xf>
    <xf numFmtId="0" fontId="45" fillId="7" borderId="33" xfId="0" applyFont="1" applyFill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33" xfId="0" applyFont="1" applyBorder="1" applyAlignment="1">
      <alignment horizontal="center"/>
    </xf>
    <xf numFmtId="0" fontId="46" fillId="9" borderId="4" xfId="0" applyFont="1" applyFill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0" fontId="46" fillId="9" borderId="33" xfId="0" applyFont="1" applyFill="1" applyBorder="1" applyAlignment="1">
      <alignment horizontal="center"/>
    </xf>
    <xf numFmtId="0" fontId="31" fillId="7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8" fillId="5" borderId="0" xfId="0" applyFont="1" applyFill="1" applyAlignment="1">
      <alignment horizontal="left" wrapText="1"/>
    </xf>
    <xf numFmtId="0" fontId="33" fillId="2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67" fontId="15" fillId="7" borderId="35" xfId="0" applyNumberFormat="1" applyFont="1" applyFill="1" applyBorder="1" applyAlignment="1">
      <alignment horizontal="center" wrapText="1"/>
    </xf>
    <xf numFmtId="0" fontId="0" fillId="7" borderId="43" xfId="0" applyFill="1" applyBorder="1" applyAlignment="1">
      <alignment horizontal="center" wrapText="1"/>
    </xf>
    <xf numFmtId="167" fontId="15" fillId="7" borderId="43" xfId="0" applyNumberFormat="1" applyFont="1" applyFill="1" applyBorder="1" applyAlignment="1">
      <alignment horizontal="center" wrapText="1"/>
    </xf>
    <xf numFmtId="167" fontId="15" fillId="7" borderId="37" xfId="0" applyNumberFormat="1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i\Downloads\centro%20beni%202013%20(Autosaved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KLARATA TVSH"/>
      <sheetName val="Sheet1"/>
      <sheetName val="MAGAZINA"/>
      <sheetName val="hyrjet 2008"/>
      <sheetName val="daljet 2008"/>
      <sheetName val="cento"/>
      <sheetName val="banka LEKE"/>
      <sheetName val="BANKA NE EURO"/>
      <sheetName val="dit_ i arkes"/>
      <sheetName val="Sheet2"/>
      <sheetName val="PAGA BANK"/>
      <sheetName val="listepagesa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M5">
            <v>13871977</v>
          </cell>
        </row>
        <row r="11">
          <cell r="M11">
            <v>3958833</v>
          </cell>
        </row>
        <row r="12">
          <cell r="K12">
            <v>4212722</v>
          </cell>
        </row>
        <row r="19">
          <cell r="K19">
            <v>6154658</v>
          </cell>
        </row>
        <row r="20">
          <cell r="M20">
            <v>314828</v>
          </cell>
        </row>
        <row r="23">
          <cell r="M23">
            <v>650</v>
          </cell>
        </row>
        <row r="25">
          <cell r="M25">
            <v>506655</v>
          </cell>
        </row>
        <row r="27">
          <cell r="M27">
            <v>50000</v>
          </cell>
        </row>
        <row r="28">
          <cell r="K28">
            <v>-3863443.4799999967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opLeftCell="A22" workbookViewId="0">
      <selection activeCell="G29" sqref="G29"/>
    </sheetView>
  </sheetViews>
  <sheetFormatPr defaultRowHeight="15.75"/>
  <cols>
    <col min="1" max="1" width="6.5703125" style="2" customWidth="1"/>
    <col min="2" max="3" width="9.140625" style="2"/>
    <col min="4" max="4" width="11.5703125" style="2" customWidth="1"/>
    <col min="5" max="9" width="9.140625" style="2"/>
    <col min="10" max="10" width="11.42578125" style="2" customWidth="1"/>
    <col min="11" max="11" width="7" style="2" customWidth="1"/>
    <col min="12" max="16384" width="9.140625" style="2"/>
  </cols>
  <sheetData>
    <row r="1" spans="1:13">
      <c r="A1" s="11"/>
      <c r="B1" s="12"/>
      <c r="C1" s="12"/>
      <c r="D1" s="12"/>
      <c r="E1" s="12"/>
      <c r="F1" s="12"/>
      <c r="G1" s="12"/>
      <c r="H1" s="12"/>
      <c r="I1" s="12"/>
      <c r="J1" s="83"/>
    </row>
    <row r="2" spans="1:13">
      <c r="A2" s="13"/>
      <c r="B2" s="14"/>
      <c r="C2" s="14"/>
      <c r="D2" s="14"/>
      <c r="E2" s="14"/>
      <c r="F2" s="14"/>
      <c r="G2" s="14"/>
      <c r="H2" s="14"/>
      <c r="I2" s="14"/>
      <c r="J2" s="84"/>
    </row>
    <row r="3" spans="1:13" ht="16.5">
      <c r="A3" s="144"/>
      <c r="B3" s="145" t="s">
        <v>167</v>
      </c>
      <c r="C3" s="145"/>
      <c r="D3" s="145"/>
      <c r="E3" s="145" t="s">
        <v>242</v>
      </c>
      <c r="F3" s="145"/>
      <c r="G3" s="145"/>
      <c r="H3" s="145"/>
      <c r="I3" s="145"/>
      <c r="J3" s="146"/>
    </row>
    <row r="4" spans="1:13" ht="16.5">
      <c r="A4" s="144"/>
      <c r="B4" s="145" t="s">
        <v>144</v>
      </c>
      <c r="C4" s="145"/>
      <c r="D4" s="147"/>
      <c r="E4" s="145" t="s">
        <v>245</v>
      </c>
      <c r="F4" s="145"/>
      <c r="G4" s="145"/>
      <c r="H4" s="145"/>
      <c r="I4" s="145"/>
      <c r="J4" s="146"/>
    </row>
    <row r="5" spans="1:13" ht="16.5">
      <c r="A5" s="144"/>
      <c r="B5" s="145" t="s">
        <v>145</v>
      </c>
      <c r="C5" s="145"/>
      <c r="D5" s="145"/>
      <c r="E5" s="206" t="s">
        <v>304</v>
      </c>
      <c r="F5" s="206"/>
      <c r="G5" s="206"/>
      <c r="H5" s="148"/>
      <c r="I5" s="145"/>
      <c r="J5" s="146"/>
    </row>
    <row r="6" spans="1:13" ht="16.5">
      <c r="A6" s="144"/>
      <c r="B6" s="145"/>
      <c r="C6" s="145"/>
      <c r="D6" s="145"/>
      <c r="E6" s="205" t="s">
        <v>305</v>
      </c>
      <c r="F6" s="205"/>
      <c r="G6" s="205"/>
      <c r="H6" s="205"/>
      <c r="I6" s="145"/>
      <c r="J6" s="146"/>
    </row>
    <row r="7" spans="1:13" ht="16.5">
      <c r="A7" s="144"/>
      <c r="B7" s="145" t="s">
        <v>158</v>
      </c>
      <c r="C7" s="145"/>
      <c r="D7" s="145"/>
      <c r="E7" s="145" t="s">
        <v>243</v>
      </c>
      <c r="F7" s="145"/>
      <c r="G7" s="145"/>
      <c r="H7" s="145"/>
      <c r="I7" s="145"/>
      <c r="J7" s="146"/>
    </row>
    <row r="8" spans="1:13" ht="16.5">
      <c r="A8" s="144"/>
      <c r="B8" s="145" t="s">
        <v>146</v>
      </c>
      <c r="C8" s="145"/>
      <c r="D8" s="145"/>
      <c r="E8" s="145">
        <v>285</v>
      </c>
      <c r="F8" s="145"/>
      <c r="G8" s="145"/>
      <c r="H8" s="145"/>
      <c r="I8" s="145"/>
      <c r="J8" s="146"/>
    </row>
    <row r="9" spans="1:13" ht="16.5">
      <c r="A9" s="144"/>
      <c r="B9" s="145"/>
      <c r="C9" s="145"/>
      <c r="D9" s="145"/>
      <c r="E9" s="145"/>
      <c r="F9" s="145"/>
      <c r="G9" s="145"/>
      <c r="H9" s="145"/>
      <c r="I9" s="145"/>
      <c r="J9" s="146"/>
    </row>
    <row r="10" spans="1:13" ht="16.5">
      <c r="A10" s="144"/>
      <c r="B10" s="145"/>
      <c r="C10" s="145"/>
      <c r="D10" s="145"/>
      <c r="E10" s="145"/>
      <c r="F10" s="145"/>
      <c r="G10" s="145"/>
      <c r="H10" s="145"/>
      <c r="I10" s="145"/>
      <c r="J10" s="146"/>
    </row>
    <row r="11" spans="1:13" ht="16.5">
      <c r="A11" s="144"/>
      <c r="B11" s="145" t="s">
        <v>147</v>
      </c>
      <c r="C11" s="145"/>
      <c r="D11" s="145"/>
      <c r="E11" s="145" t="s">
        <v>244</v>
      </c>
      <c r="F11" s="145"/>
      <c r="G11" s="145"/>
      <c r="H11" s="145"/>
      <c r="I11" s="145"/>
      <c r="J11" s="146"/>
    </row>
    <row r="12" spans="1:13" ht="16.5">
      <c r="A12" s="144"/>
      <c r="B12" s="145"/>
      <c r="C12" s="145"/>
      <c r="D12" s="145"/>
      <c r="E12" s="145"/>
      <c r="F12" s="145"/>
      <c r="G12" s="145"/>
      <c r="H12" s="145"/>
      <c r="I12" s="145"/>
      <c r="J12" s="146"/>
    </row>
    <row r="13" spans="1:13" ht="16.5">
      <c r="A13" s="144"/>
      <c r="B13" s="145"/>
      <c r="C13" s="145"/>
      <c r="D13" s="145"/>
      <c r="E13" s="145"/>
      <c r="F13" s="145"/>
      <c r="G13" s="145"/>
      <c r="H13" s="145"/>
      <c r="I13" s="145"/>
      <c r="J13" s="146"/>
      <c r="M13" s="14"/>
    </row>
    <row r="14" spans="1:13" ht="16.5">
      <c r="A14" s="144"/>
      <c r="B14" s="145"/>
      <c r="C14" s="145"/>
      <c r="D14" s="145"/>
      <c r="E14" s="145"/>
      <c r="F14" s="145"/>
      <c r="G14" s="145"/>
      <c r="H14" s="145"/>
      <c r="I14" s="145"/>
      <c r="J14" s="146"/>
    </row>
    <row r="15" spans="1:13" ht="16.5">
      <c r="A15" s="144"/>
      <c r="B15" s="145"/>
      <c r="C15" s="145"/>
      <c r="D15" s="145"/>
      <c r="E15" s="145"/>
      <c r="F15" s="145"/>
      <c r="G15" s="145"/>
      <c r="H15" s="145"/>
      <c r="I15" s="145"/>
      <c r="J15" s="146"/>
    </row>
    <row r="16" spans="1:13" ht="16.5">
      <c r="A16" s="144"/>
      <c r="B16" s="145"/>
      <c r="C16" s="145"/>
      <c r="D16" s="145"/>
      <c r="E16" s="145"/>
      <c r="F16" s="145"/>
      <c r="G16" s="145"/>
      <c r="H16" s="145"/>
      <c r="I16" s="145"/>
      <c r="J16" s="146"/>
    </row>
    <row r="17" spans="1:11" ht="16.5">
      <c r="A17" s="144"/>
      <c r="B17" s="145"/>
      <c r="C17" s="145"/>
      <c r="D17" s="145"/>
      <c r="E17" s="145"/>
      <c r="F17" s="145"/>
      <c r="G17" s="145"/>
      <c r="H17" s="145"/>
      <c r="I17" s="145"/>
      <c r="J17" s="146"/>
    </row>
    <row r="18" spans="1:11" ht="16.5">
      <c r="A18" s="144"/>
      <c r="B18" s="145"/>
      <c r="C18" s="145"/>
      <c r="D18" s="145"/>
      <c r="E18" s="145"/>
      <c r="F18" s="145"/>
      <c r="G18" s="145"/>
      <c r="H18" s="145"/>
      <c r="I18" s="145"/>
      <c r="J18" s="146"/>
    </row>
    <row r="19" spans="1:11" ht="16.5">
      <c r="A19" s="144"/>
      <c r="B19" s="145"/>
      <c r="C19" s="145"/>
      <c r="D19" s="145"/>
      <c r="E19" s="145"/>
      <c r="F19" s="145"/>
      <c r="G19" s="145"/>
      <c r="H19" s="145"/>
      <c r="I19" s="145"/>
      <c r="J19" s="146"/>
    </row>
    <row r="20" spans="1:11" ht="16.5">
      <c r="A20" s="144"/>
      <c r="B20" s="145"/>
      <c r="C20" s="145"/>
      <c r="D20" s="145"/>
      <c r="E20" s="145"/>
      <c r="F20" s="145"/>
      <c r="G20" s="145"/>
      <c r="H20" s="145"/>
      <c r="I20" s="145"/>
      <c r="J20" s="146"/>
    </row>
    <row r="21" spans="1:11" ht="16.5">
      <c r="A21" s="144"/>
      <c r="B21" s="145"/>
      <c r="C21" s="145"/>
      <c r="D21" s="145"/>
      <c r="E21" s="145"/>
      <c r="F21" s="145"/>
      <c r="G21" s="145"/>
      <c r="H21" s="145"/>
      <c r="I21" s="145"/>
      <c r="J21" s="146"/>
    </row>
    <row r="22" spans="1:11" s="8" customFormat="1" ht="18.75">
      <c r="A22" s="207" t="s">
        <v>155</v>
      </c>
      <c r="B22" s="208"/>
      <c r="C22" s="208"/>
      <c r="D22" s="208"/>
      <c r="E22" s="208"/>
      <c r="F22" s="208"/>
      <c r="G22" s="208"/>
      <c r="H22" s="208"/>
      <c r="I22" s="208"/>
      <c r="J22" s="209"/>
      <c r="K22" s="9"/>
    </row>
    <row r="23" spans="1:11" ht="16.5">
      <c r="A23" s="144"/>
      <c r="B23" s="145"/>
      <c r="C23" s="145"/>
      <c r="D23" s="145"/>
      <c r="E23" s="145"/>
      <c r="F23" s="145"/>
      <c r="G23" s="145"/>
      <c r="H23" s="145"/>
      <c r="I23" s="145"/>
      <c r="J23" s="146"/>
    </row>
    <row r="24" spans="1:11" ht="16.5">
      <c r="A24" s="210" t="s">
        <v>157</v>
      </c>
      <c r="B24" s="211"/>
      <c r="C24" s="211"/>
      <c r="D24" s="211"/>
      <c r="E24" s="211"/>
      <c r="F24" s="211"/>
      <c r="G24" s="211"/>
      <c r="H24" s="211"/>
      <c r="I24" s="211"/>
      <c r="J24" s="212"/>
      <c r="K24" s="10"/>
    </row>
    <row r="25" spans="1:11" ht="16.5">
      <c r="A25" s="210" t="s">
        <v>156</v>
      </c>
      <c r="B25" s="211"/>
      <c r="C25" s="211"/>
      <c r="D25" s="211"/>
      <c r="E25" s="211"/>
      <c r="F25" s="211"/>
      <c r="G25" s="211"/>
      <c r="H25" s="211"/>
      <c r="I25" s="211"/>
      <c r="J25" s="212"/>
      <c r="K25" s="10"/>
    </row>
    <row r="26" spans="1:11" ht="16.5">
      <c r="A26" s="144"/>
      <c r="B26" s="145"/>
      <c r="C26" s="145"/>
      <c r="D26" s="145"/>
      <c r="E26" s="145"/>
      <c r="F26" s="145"/>
      <c r="G26" s="145"/>
      <c r="H26" s="145"/>
      <c r="I26" s="145"/>
      <c r="J26" s="146"/>
    </row>
    <row r="27" spans="1:11" ht="16.5">
      <c r="A27" s="144"/>
      <c r="B27" s="145"/>
      <c r="C27" s="145"/>
      <c r="D27" s="145"/>
      <c r="E27" s="145"/>
      <c r="F27" s="145"/>
      <c r="G27" s="145"/>
      <c r="H27" s="145"/>
      <c r="I27" s="145"/>
      <c r="J27" s="146"/>
    </row>
    <row r="28" spans="1:11" ht="26.25">
      <c r="A28" s="213" t="s">
        <v>265</v>
      </c>
      <c r="B28" s="214"/>
      <c r="C28" s="214"/>
      <c r="D28" s="214"/>
      <c r="E28" s="214"/>
      <c r="F28" s="214"/>
      <c r="G28" s="214"/>
      <c r="H28" s="214"/>
      <c r="I28" s="214"/>
      <c r="J28" s="215"/>
      <c r="K28" s="9"/>
    </row>
    <row r="29" spans="1:11" ht="16.5">
      <c r="A29" s="144"/>
      <c r="B29" s="145"/>
      <c r="C29" s="145"/>
      <c r="D29" s="145"/>
      <c r="E29" s="145"/>
      <c r="F29" s="145"/>
      <c r="G29" s="145"/>
      <c r="H29" s="145"/>
      <c r="I29" s="145"/>
      <c r="J29" s="146"/>
    </row>
    <row r="30" spans="1:11" ht="16.5">
      <c r="A30" s="144"/>
      <c r="B30" s="145"/>
      <c r="C30" s="145"/>
      <c r="D30" s="145"/>
      <c r="E30" s="145"/>
      <c r="F30" s="145"/>
      <c r="G30" s="145"/>
      <c r="H30" s="145"/>
      <c r="I30" s="145"/>
      <c r="J30" s="146"/>
    </row>
    <row r="31" spans="1:11" ht="16.5">
      <c r="A31" s="144"/>
      <c r="B31" s="145"/>
      <c r="C31" s="145"/>
      <c r="D31" s="145"/>
      <c r="E31" s="145"/>
      <c r="F31" s="145"/>
      <c r="G31" s="145"/>
      <c r="H31" s="145"/>
      <c r="I31" s="145"/>
      <c r="J31" s="146"/>
    </row>
    <row r="32" spans="1:11" ht="16.5">
      <c r="A32" s="144"/>
      <c r="B32" s="145"/>
      <c r="C32" s="145"/>
      <c r="D32" s="145"/>
      <c r="E32" s="145"/>
      <c r="F32" s="145"/>
      <c r="G32" s="145"/>
      <c r="H32" s="145"/>
      <c r="I32" s="145"/>
      <c r="J32" s="146"/>
    </row>
    <row r="33" spans="1:10" ht="16.5">
      <c r="A33" s="144"/>
      <c r="B33" s="145"/>
      <c r="C33" s="145"/>
      <c r="D33" s="145"/>
      <c r="E33" s="145"/>
      <c r="F33" s="145"/>
      <c r="G33" s="145"/>
      <c r="H33" s="145"/>
      <c r="I33" s="145"/>
      <c r="J33" s="146"/>
    </row>
    <row r="34" spans="1:10" ht="16.5">
      <c r="A34" s="144"/>
      <c r="B34" s="145"/>
      <c r="C34" s="145"/>
      <c r="D34" s="145"/>
      <c r="E34" s="145"/>
      <c r="F34" s="145"/>
      <c r="G34" s="145"/>
      <c r="H34" s="145"/>
      <c r="I34" s="145"/>
      <c r="J34" s="146"/>
    </row>
    <row r="35" spans="1:10" ht="16.5">
      <c r="A35" s="144"/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0" ht="16.5">
      <c r="A36" s="144"/>
      <c r="B36" s="145"/>
      <c r="C36" s="145"/>
      <c r="D36" s="145"/>
      <c r="E36" s="145"/>
      <c r="F36" s="145"/>
      <c r="G36" s="145"/>
      <c r="H36" s="145"/>
      <c r="I36" s="145"/>
      <c r="J36" s="146"/>
    </row>
    <row r="37" spans="1:10" ht="16.5">
      <c r="A37" s="144"/>
      <c r="B37" s="145" t="s">
        <v>148</v>
      </c>
      <c r="C37" s="145"/>
      <c r="D37" s="145"/>
      <c r="E37" s="145"/>
      <c r="F37" s="145"/>
      <c r="G37" s="145"/>
      <c r="H37" s="145"/>
      <c r="I37" s="145"/>
      <c r="J37" s="146"/>
    </row>
    <row r="38" spans="1:10" ht="16.5">
      <c r="A38" s="144"/>
      <c r="B38" s="145" t="s">
        <v>149</v>
      </c>
      <c r="C38" s="145"/>
      <c r="D38" s="145"/>
      <c r="E38" s="145"/>
      <c r="F38" s="145"/>
      <c r="G38" s="145" t="s">
        <v>169</v>
      </c>
      <c r="H38" s="145"/>
      <c r="I38" s="145"/>
      <c r="J38" s="146"/>
    </row>
    <row r="39" spans="1:10" ht="16.5">
      <c r="A39" s="144"/>
      <c r="B39" s="145" t="s">
        <v>150</v>
      </c>
      <c r="C39" s="145"/>
      <c r="D39" s="145"/>
      <c r="E39" s="145"/>
      <c r="F39" s="145"/>
      <c r="G39" s="145" t="s">
        <v>168</v>
      </c>
      <c r="H39" s="145"/>
      <c r="I39" s="145"/>
      <c r="J39" s="146"/>
    </row>
    <row r="40" spans="1:10" ht="16.5">
      <c r="A40" s="144"/>
      <c r="B40" s="145"/>
      <c r="C40" s="145"/>
      <c r="D40" s="145"/>
      <c r="E40" s="145"/>
      <c r="F40" s="145"/>
      <c r="G40" s="145"/>
      <c r="H40" s="145"/>
      <c r="I40" s="145"/>
      <c r="J40" s="146"/>
    </row>
    <row r="41" spans="1:10" ht="16.5">
      <c r="A41" s="144"/>
      <c r="B41" s="145"/>
      <c r="C41" s="145"/>
      <c r="D41" s="145"/>
      <c r="E41" s="145"/>
      <c r="F41" s="145"/>
      <c r="G41" s="145"/>
      <c r="H41" s="145"/>
      <c r="I41" s="145"/>
      <c r="J41" s="146"/>
    </row>
    <row r="42" spans="1:10" ht="16.5">
      <c r="A42" s="144"/>
      <c r="B42" s="145" t="s">
        <v>151</v>
      </c>
      <c r="C42" s="145"/>
      <c r="D42" s="145"/>
      <c r="E42" s="145"/>
      <c r="F42" s="145"/>
      <c r="G42" s="145"/>
      <c r="H42" s="145" t="s">
        <v>153</v>
      </c>
      <c r="I42" s="149" t="s">
        <v>266</v>
      </c>
      <c r="J42" s="150"/>
    </row>
    <row r="43" spans="1:10" ht="16.5">
      <c r="A43" s="144"/>
      <c r="B43" s="145"/>
      <c r="C43" s="145"/>
      <c r="D43" s="145"/>
      <c r="E43" s="145"/>
      <c r="F43" s="145"/>
      <c r="G43" s="145"/>
      <c r="H43" s="145" t="s">
        <v>154</v>
      </c>
      <c r="I43" s="149" t="s">
        <v>267</v>
      </c>
      <c r="J43" s="150"/>
    </row>
    <row r="44" spans="1:10" ht="16.5">
      <c r="A44" s="144"/>
      <c r="B44" s="145"/>
      <c r="C44" s="145"/>
      <c r="D44" s="145"/>
      <c r="E44" s="145"/>
      <c r="F44" s="145"/>
      <c r="G44" s="145"/>
      <c r="H44" s="145"/>
      <c r="I44" s="145"/>
      <c r="J44" s="146"/>
    </row>
    <row r="45" spans="1:10" ht="16.5">
      <c r="A45" s="144"/>
      <c r="B45" s="145" t="s">
        <v>152</v>
      </c>
      <c r="C45" s="145"/>
      <c r="D45" s="145"/>
      <c r="E45" s="145"/>
      <c r="F45" s="145"/>
      <c r="G45" s="145"/>
      <c r="H45" s="172" t="s">
        <v>306</v>
      </c>
      <c r="I45" s="172"/>
      <c r="J45" s="146"/>
    </row>
    <row r="46" spans="1:10" ht="16.5">
      <c r="A46" s="144"/>
      <c r="B46" s="145"/>
      <c r="C46" s="145"/>
      <c r="D46" s="145"/>
      <c r="E46" s="145"/>
      <c r="F46" s="145"/>
      <c r="G46" s="145"/>
      <c r="H46" s="145"/>
      <c r="I46" s="145"/>
      <c r="J46" s="146"/>
    </row>
    <row r="47" spans="1:10" ht="16.5">
      <c r="A47" s="144"/>
      <c r="B47" s="145"/>
      <c r="C47" s="145"/>
      <c r="D47" s="145"/>
      <c r="E47" s="145"/>
      <c r="F47" s="145"/>
      <c r="G47" s="145"/>
      <c r="H47" s="145"/>
      <c r="I47" s="145"/>
      <c r="J47" s="146"/>
    </row>
    <row r="48" spans="1:10" ht="16.5" thickBot="1">
      <c r="A48" s="15"/>
      <c r="B48" s="16"/>
      <c r="C48" s="16"/>
      <c r="D48" s="16"/>
      <c r="E48" s="16"/>
      <c r="F48" s="16"/>
      <c r="G48" s="16"/>
      <c r="H48" s="16"/>
      <c r="I48" s="16"/>
      <c r="J48" s="85"/>
    </row>
  </sheetData>
  <mergeCells count="4">
    <mergeCell ref="A22:J22"/>
    <mergeCell ref="A24:J24"/>
    <mergeCell ref="A25:J25"/>
    <mergeCell ref="A28:J28"/>
  </mergeCells>
  <phoneticPr fontId="4" type="noConversion"/>
  <printOptions horizontalCentered="1" verticalCentered="1"/>
  <pageMargins left="0" right="0.42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E24" sqref="E24"/>
    </sheetView>
  </sheetViews>
  <sheetFormatPr defaultRowHeight="15.75"/>
  <cols>
    <col min="1" max="1" width="4.140625" style="1" customWidth="1"/>
    <col min="2" max="2" width="52.140625" style="2" customWidth="1"/>
    <col min="3" max="3" width="16.7109375" style="2" customWidth="1"/>
    <col min="4" max="4" width="16" style="2" customWidth="1"/>
    <col min="5" max="5" width="15.28515625" style="2" customWidth="1"/>
    <col min="6" max="6" width="15.28515625" style="2" bestFit="1" customWidth="1"/>
    <col min="7" max="16384" width="9.140625" style="2"/>
  </cols>
  <sheetData>
    <row r="1" spans="1:7" ht="16.5">
      <c r="A1" s="216" t="s">
        <v>269</v>
      </c>
      <c r="B1" s="216"/>
      <c r="C1" s="216"/>
      <c r="D1" s="216"/>
      <c r="E1" s="96"/>
    </row>
    <row r="2" spans="1:7" ht="16.5">
      <c r="A2" s="185"/>
      <c r="B2" s="186"/>
      <c r="C2" s="186"/>
      <c r="D2" s="186"/>
      <c r="E2" s="96"/>
    </row>
    <row r="3" spans="1:7" ht="35.25" customHeight="1">
      <c r="A3" s="182" t="s">
        <v>2</v>
      </c>
      <c r="B3" s="183" t="s">
        <v>100</v>
      </c>
      <c r="C3" s="184" t="s">
        <v>8</v>
      </c>
      <c r="D3" s="184" t="s">
        <v>9</v>
      </c>
      <c r="E3" s="110"/>
    </row>
    <row r="4" spans="1:7" ht="16.5">
      <c r="A4" s="106" t="s">
        <v>3</v>
      </c>
      <c r="B4" s="113" t="s">
        <v>101</v>
      </c>
      <c r="C4" s="107">
        <f>C5+C6+C7+C8+C10+C11+C12+C13</f>
        <v>-7863095</v>
      </c>
      <c r="D4" s="107"/>
      <c r="E4" s="111"/>
    </row>
    <row r="5" spans="1:7" ht="16.5">
      <c r="A5" s="106"/>
      <c r="B5" s="114" t="s">
        <v>103</v>
      </c>
      <c r="C5" s="117">
        <v>20176192</v>
      </c>
      <c r="D5" s="117">
        <v>14290849</v>
      </c>
      <c r="E5" s="111"/>
    </row>
    <row r="6" spans="1:7" ht="16.5">
      <c r="A6" s="106"/>
      <c r="B6" s="114" t="s">
        <v>104</v>
      </c>
      <c r="C6" s="119">
        <v>-16816543</v>
      </c>
      <c r="D6" s="119">
        <v>-15183654</v>
      </c>
      <c r="E6" s="111"/>
    </row>
    <row r="7" spans="1:7" ht="16.5">
      <c r="A7" s="106"/>
      <c r="B7" s="114" t="s">
        <v>105</v>
      </c>
      <c r="C7" s="119">
        <v>0</v>
      </c>
      <c r="D7" s="119">
        <v>0</v>
      </c>
      <c r="E7" s="111"/>
    </row>
    <row r="8" spans="1:7" ht="16.5">
      <c r="A8" s="106"/>
      <c r="B8" s="114" t="s">
        <v>227</v>
      </c>
      <c r="C8" s="119">
        <v>-147116</v>
      </c>
      <c r="D8" s="119">
        <v>-392285</v>
      </c>
      <c r="E8" s="111"/>
    </row>
    <row r="9" spans="1:7" ht="16.5">
      <c r="A9" s="106"/>
      <c r="B9" s="114" t="s">
        <v>226</v>
      </c>
      <c r="C9" s="119">
        <v>0</v>
      </c>
      <c r="D9" s="119">
        <v>0</v>
      </c>
      <c r="E9" s="111"/>
    </row>
    <row r="10" spans="1:7" ht="16.5">
      <c r="A10" s="106"/>
      <c r="B10" s="114" t="s">
        <v>106</v>
      </c>
      <c r="C10" s="119">
        <v>-349583</v>
      </c>
      <c r="D10" s="119">
        <v>-413074</v>
      </c>
      <c r="E10" s="111"/>
    </row>
    <row r="11" spans="1:7" ht="16.5">
      <c r="A11" s="106"/>
      <c r="B11" s="114" t="s">
        <v>225</v>
      </c>
      <c r="C11" s="119">
        <v>0</v>
      </c>
      <c r="D11" s="119">
        <v>-67166</v>
      </c>
      <c r="E11" s="111"/>
    </row>
    <row r="12" spans="1:7" ht="16.5">
      <c r="A12" s="106"/>
      <c r="B12" s="114" t="s">
        <v>107</v>
      </c>
      <c r="C12" s="119">
        <v>0</v>
      </c>
      <c r="D12" s="119">
        <v>-69724</v>
      </c>
      <c r="E12" s="111"/>
      <c r="G12" s="155"/>
    </row>
    <row r="13" spans="1:7" ht="16.5">
      <c r="A13" s="106"/>
      <c r="B13" s="114" t="s">
        <v>108</v>
      </c>
      <c r="C13" s="108">
        <v>-10726045</v>
      </c>
      <c r="D13" s="108">
        <v>-1835054</v>
      </c>
      <c r="E13" s="111"/>
    </row>
    <row r="14" spans="1:7" ht="16.5">
      <c r="A14" s="106" t="s">
        <v>4</v>
      </c>
      <c r="B14" s="113" t="s">
        <v>102</v>
      </c>
      <c r="C14" s="108">
        <f>C18</f>
        <v>11</v>
      </c>
      <c r="D14" s="108"/>
      <c r="E14" s="111"/>
    </row>
    <row r="15" spans="1:7" ht="16.5">
      <c r="A15" s="106"/>
      <c r="B15" s="114" t="s">
        <v>110</v>
      </c>
      <c r="C15" s="108"/>
      <c r="D15" s="108"/>
      <c r="E15" s="111"/>
    </row>
    <row r="16" spans="1:7" ht="16.5">
      <c r="A16" s="106"/>
      <c r="B16" s="115" t="s">
        <v>109</v>
      </c>
      <c r="C16" s="108"/>
      <c r="D16" s="108">
        <v>198132</v>
      </c>
      <c r="E16" s="111"/>
    </row>
    <row r="17" spans="1:6" ht="16.5">
      <c r="A17" s="106"/>
      <c r="B17" s="114" t="s">
        <v>111</v>
      </c>
      <c r="C17" s="108"/>
      <c r="D17" s="108"/>
      <c r="E17" s="111"/>
    </row>
    <row r="18" spans="1:6" ht="16.5">
      <c r="A18" s="106"/>
      <c r="B18" s="114" t="s">
        <v>113</v>
      </c>
      <c r="C18" s="108">
        <v>11</v>
      </c>
      <c r="D18" s="108">
        <v>6</v>
      </c>
      <c r="E18" s="111"/>
    </row>
    <row r="19" spans="1:6" ht="16.5">
      <c r="A19" s="106"/>
      <c r="B19" s="114" t="s">
        <v>112</v>
      </c>
      <c r="C19" s="108"/>
      <c r="D19" s="108"/>
      <c r="E19" s="111"/>
    </row>
    <row r="20" spans="1:6" ht="16.5">
      <c r="A20" s="106"/>
      <c r="B20" s="114" t="s">
        <v>114</v>
      </c>
      <c r="C20" s="118">
        <f>C15+C16+C17+C18+C19</f>
        <v>11</v>
      </c>
      <c r="D20" s="118">
        <v>198138</v>
      </c>
      <c r="E20" s="111"/>
    </row>
    <row r="21" spans="1:6" ht="16.5">
      <c r="A21" s="106" t="s">
        <v>57</v>
      </c>
      <c r="B21" s="113" t="s">
        <v>115</v>
      </c>
      <c r="C21" s="108">
        <f>C22+C23+C24</f>
        <v>10029322</v>
      </c>
      <c r="D21" s="108"/>
      <c r="E21" s="111"/>
    </row>
    <row r="22" spans="1:6" ht="16.5">
      <c r="A22" s="106"/>
      <c r="B22" s="114" t="s">
        <v>116</v>
      </c>
      <c r="C22" s="108"/>
      <c r="D22" s="108">
        <v>955559</v>
      </c>
      <c r="E22" s="111"/>
    </row>
    <row r="23" spans="1:6" ht="16.5">
      <c r="A23" s="106"/>
      <c r="B23" s="114" t="s">
        <v>117</v>
      </c>
      <c r="C23" s="108">
        <v>10029322</v>
      </c>
      <c r="D23" s="108">
        <v>0</v>
      </c>
      <c r="E23" s="111"/>
    </row>
    <row r="24" spans="1:6" ht="16.5">
      <c r="A24" s="106"/>
      <c r="B24" s="114" t="s">
        <v>229</v>
      </c>
      <c r="C24" s="108">
        <v>0</v>
      </c>
      <c r="D24" s="108"/>
      <c r="E24" s="111"/>
      <c r="F24" s="122"/>
    </row>
    <row r="25" spans="1:6" ht="16.5">
      <c r="A25" s="106"/>
      <c r="B25" s="114" t="s">
        <v>118</v>
      </c>
      <c r="C25" s="108"/>
      <c r="D25" s="108"/>
      <c r="E25" s="111"/>
    </row>
    <row r="26" spans="1:6" ht="16.5">
      <c r="A26" s="106"/>
      <c r="B26" s="114" t="s">
        <v>119</v>
      </c>
      <c r="C26" s="118">
        <f>C22+C23+C24+C25</f>
        <v>10029322</v>
      </c>
      <c r="D26" s="118">
        <f>D22+D23+D24+D25</f>
        <v>955559</v>
      </c>
      <c r="E26" s="111"/>
    </row>
    <row r="27" spans="1:6" s="3" customFormat="1" ht="16.5">
      <c r="A27" s="109" t="s">
        <v>275</v>
      </c>
      <c r="B27" s="116" t="s">
        <v>120</v>
      </c>
      <c r="C27" s="187">
        <f>C4+C14+C21</f>
        <v>2166238</v>
      </c>
      <c r="D27" s="187">
        <f>D13+D20+D26</f>
        <v>-681357</v>
      </c>
      <c r="E27" s="111">
        <f>E4+E14+E21</f>
        <v>0</v>
      </c>
      <c r="F27" s="92"/>
    </row>
    <row r="28" spans="1:6" s="3" customFormat="1" ht="16.5">
      <c r="A28" s="109" t="s">
        <v>276</v>
      </c>
      <c r="B28" s="116" t="s">
        <v>121</v>
      </c>
      <c r="C28" s="120">
        <v>-3784642</v>
      </c>
      <c r="D28" s="120">
        <v>-3103285</v>
      </c>
      <c r="E28" s="111"/>
    </row>
    <row r="29" spans="1:6" s="3" customFormat="1" ht="16.5">
      <c r="A29" s="109" t="s">
        <v>277</v>
      </c>
      <c r="B29" s="116" t="s">
        <v>122</v>
      </c>
      <c r="C29" s="188">
        <f>C27+C28</f>
        <v>-1618404</v>
      </c>
      <c r="D29" s="188">
        <v>-3784642</v>
      </c>
      <c r="E29" s="112"/>
      <c r="F29" s="92"/>
    </row>
    <row r="30" spans="1:6" ht="16.5">
      <c r="A30" s="95"/>
      <c r="B30" s="96"/>
      <c r="C30" s="96"/>
      <c r="D30" s="96"/>
      <c r="E30" s="121"/>
    </row>
    <row r="31" spans="1:6" ht="16.5">
      <c r="A31" s="95"/>
      <c r="B31" s="96"/>
      <c r="C31" s="96"/>
      <c r="D31" s="96"/>
      <c r="E31" s="96"/>
    </row>
  </sheetData>
  <mergeCells count="1">
    <mergeCell ref="A1:D1"/>
  </mergeCells>
  <phoneticPr fontId="4" type="noConversion"/>
  <printOptions horizontalCentered="1" verticalCentered="1"/>
  <pageMargins left="0.15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opLeftCell="A16" workbookViewId="0">
      <selection activeCell="D19" sqref="D19"/>
    </sheetView>
  </sheetViews>
  <sheetFormatPr defaultRowHeight="15.75"/>
  <cols>
    <col min="1" max="1" width="4.140625" style="1" customWidth="1"/>
    <col min="2" max="2" width="54" style="2" customWidth="1"/>
    <col min="3" max="3" width="10.7109375" style="2" customWidth="1"/>
    <col min="4" max="5" width="16.85546875" style="2" customWidth="1"/>
    <col min="6" max="7" width="9.140625" style="2"/>
    <col min="8" max="8" width="10.140625" style="2" bestFit="1" customWidth="1"/>
    <col min="9" max="16384" width="9.140625" style="2"/>
  </cols>
  <sheetData>
    <row r="1" spans="1:5" ht="16.5">
      <c r="A1" s="217" t="s">
        <v>268</v>
      </c>
      <c r="B1" s="217"/>
      <c r="C1" s="217"/>
      <c r="D1" s="217"/>
      <c r="E1" s="217"/>
    </row>
    <row r="3" spans="1:5" ht="35.25" customHeight="1">
      <c r="A3" s="173" t="s">
        <v>2</v>
      </c>
      <c r="B3" s="173" t="s">
        <v>0</v>
      </c>
      <c r="C3" s="173" t="s">
        <v>7</v>
      </c>
      <c r="D3" s="174" t="s">
        <v>8</v>
      </c>
      <c r="E3" s="174" t="s">
        <v>9</v>
      </c>
    </row>
    <row r="4" spans="1:5" ht="16.5">
      <c r="A4" s="6" t="s">
        <v>3</v>
      </c>
      <c r="B4" s="7" t="s">
        <v>1</v>
      </c>
      <c r="C4" s="7"/>
      <c r="D4" s="143">
        <f>D5+D8+D9+D17+D25+D26+D27</f>
        <v>5873021.5200000033</v>
      </c>
      <c r="E4" s="143">
        <f>E5+E8+E9+E17+E25+E26+E27</f>
        <v>-29036</v>
      </c>
    </row>
    <row r="5" spans="1:5">
      <c r="A5" s="86"/>
      <c r="B5" s="5" t="s">
        <v>30</v>
      </c>
      <c r="C5" s="5">
        <v>3</v>
      </c>
      <c r="D5" s="87">
        <f>D6+D7</f>
        <v>-1622454.4799999967</v>
      </c>
      <c r="E5" s="87">
        <f>E6+E7</f>
        <v>-3784642</v>
      </c>
    </row>
    <row r="6" spans="1:5">
      <c r="A6" s="86"/>
      <c r="B6" s="5" t="s">
        <v>10</v>
      </c>
      <c r="C6" s="5">
        <v>3.1</v>
      </c>
      <c r="D6" s="22">
        <f>[1]cento!$K$28</f>
        <v>-3863443.4799999967</v>
      </c>
      <c r="E6" s="22">
        <v>-3788650</v>
      </c>
    </row>
    <row r="7" spans="1:5">
      <c r="A7" s="86"/>
      <c r="B7" s="5" t="s">
        <v>11</v>
      </c>
      <c r="C7" s="5">
        <v>3.2</v>
      </c>
      <c r="D7" s="22">
        <v>2240989</v>
      </c>
      <c r="E7" s="22">
        <v>4008</v>
      </c>
    </row>
    <row r="8" spans="1:5">
      <c r="A8" s="86"/>
      <c r="B8" s="5" t="s">
        <v>31</v>
      </c>
      <c r="C8" s="5"/>
      <c r="D8" s="22"/>
      <c r="E8" s="22"/>
    </row>
    <row r="9" spans="1:5">
      <c r="A9" s="86"/>
      <c r="B9" s="5" t="s">
        <v>32</v>
      </c>
      <c r="C9" s="5">
        <v>4</v>
      </c>
      <c r="D9" s="22">
        <f>D10+D11+D12+D13+D14+D15+D16</f>
        <v>6154658</v>
      </c>
      <c r="E9" s="22">
        <f>E10+E11+E12+E13+E14+E15+E16</f>
        <v>825813</v>
      </c>
    </row>
    <row r="10" spans="1:5">
      <c r="A10" s="86"/>
      <c r="B10" s="5" t="s">
        <v>12</v>
      </c>
      <c r="C10" s="5">
        <v>4.0999999999999996</v>
      </c>
      <c r="D10" s="22">
        <f>[1]cento!$K$19</f>
        <v>6154658</v>
      </c>
      <c r="E10" s="22">
        <v>713834</v>
      </c>
    </row>
    <row r="11" spans="1:5">
      <c r="A11" s="86"/>
      <c r="B11" s="5" t="s">
        <v>13</v>
      </c>
      <c r="C11" s="5">
        <v>4.2</v>
      </c>
      <c r="D11" s="22">
        <v>0</v>
      </c>
      <c r="E11" s="22">
        <v>0</v>
      </c>
    </row>
    <row r="12" spans="1:5">
      <c r="A12" s="86"/>
      <c r="B12" s="5" t="s">
        <v>14</v>
      </c>
      <c r="C12" s="5"/>
      <c r="D12" s="22">
        <v>0</v>
      </c>
      <c r="E12" s="22">
        <v>111979</v>
      </c>
    </row>
    <row r="13" spans="1:5">
      <c r="A13" s="86"/>
      <c r="B13" s="5" t="s">
        <v>15</v>
      </c>
      <c r="C13" s="5"/>
      <c r="D13" s="22">
        <v>0</v>
      </c>
      <c r="E13" s="22">
        <v>0</v>
      </c>
    </row>
    <row r="14" spans="1:5">
      <c r="A14" s="86"/>
      <c r="B14" s="5" t="s">
        <v>16</v>
      </c>
      <c r="C14" s="5"/>
      <c r="D14" s="22">
        <v>0</v>
      </c>
      <c r="E14" s="22">
        <v>0</v>
      </c>
    </row>
    <row r="15" spans="1:5">
      <c r="A15" s="86"/>
      <c r="B15" s="5" t="s">
        <v>170</v>
      </c>
      <c r="C15" s="5"/>
      <c r="D15" s="22"/>
      <c r="E15" s="22"/>
    </row>
    <row r="16" spans="1:5">
      <c r="A16" s="86"/>
      <c r="B16" s="5" t="s">
        <v>175</v>
      </c>
      <c r="C16" s="5"/>
      <c r="D16" s="22">
        <v>0</v>
      </c>
      <c r="E16" s="22">
        <v>0</v>
      </c>
    </row>
    <row r="17" spans="1:5">
      <c r="A17" s="86"/>
      <c r="B17" s="5" t="s">
        <v>33</v>
      </c>
      <c r="C17" s="5">
        <v>4.3</v>
      </c>
      <c r="D17" s="22">
        <f>D18+D19+D20</f>
        <v>1340818</v>
      </c>
      <c r="E17" s="22">
        <f>E18+E19+E20+E21+E22+E23</f>
        <v>2929793</v>
      </c>
    </row>
    <row r="18" spans="1:5">
      <c r="A18" s="86"/>
      <c r="B18" s="5" t="s">
        <v>17</v>
      </c>
      <c r="C18" s="5">
        <v>4.4000000000000004</v>
      </c>
      <c r="D18" s="22">
        <v>1340818</v>
      </c>
      <c r="E18" s="22">
        <v>2918623</v>
      </c>
    </row>
    <row r="19" spans="1:5">
      <c r="A19" s="86"/>
      <c r="B19" s="5" t="s">
        <v>37</v>
      </c>
      <c r="C19" s="5">
        <v>4.5</v>
      </c>
      <c r="D19" s="22">
        <v>0</v>
      </c>
      <c r="E19" s="22">
        <v>11170</v>
      </c>
    </row>
    <row r="20" spans="1:5">
      <c r="A20" s="86"/>
      <c r="B20" s="5" t="s">
        <v>230</v>
      </c>
      <c r="C20" s="5">
        <v>4.5999999999999996</v>
      </c>
      <c r="D20" s="22">
        <v>0</v>
      </c>
      <c r="E20" s="22">
        <v>0</v>
      </c>
    </row>
    <row r="21" spans="1:5">
      <c r="A21" s="86"/>
      <c r="B21" s="5" t="s">
        <v>18</v>
      </c>
      <c r="C21" s="5"/>
      <c r="D21" s="22"/>
      <c r="E21" s="22"/>
    </row>
    <row r="22" spans="1:5">
      <c r="A22" s="86"/>
      <c r="B22" s="5" t="s">
        <v>19</v>
      </c>
      <c r="C22" s="5"/>
      <c r="D22" s="22"/>
      <c r="E22" s="22"/>
    </row>
    <row r="23" spans="1:5">
      <c r="A23" s="86"/>
      <c r="B23" s="5" t="s">
        <v>20</v>
      </c>
      <c r="C23" s="5"/>
      <c r="D23" s="22"/>
      <c r="E23" s="22"/>
    </row>
    <row r="24" spans="1:5">
      <c r="A24" s="86"/>
      <c r="B24" s="5"/>
      <c r="C24" s="5"/>
      <c r="D24" s="22"/>
      <c r="E24" s="22"/>
    </row>
    <row r="25" spans="1:5">
      <c r="A25" s="86"/>
      <c r="B25" s="5" t="s">
        <v>34</v>
      </c>
      <c r="C25" s="5"/>
      <c r="D25" s="22"/>
      <c r="E25" s="22"/>
    </row>
    <row r="26" spans="1:5">
      <c r="A26" s="86"/>
      <c r="B26" s="5" t="s">
        <v>35</v>
      </c>
      <c r="C26" s="5"/>
      <c r="D26" s="22"/>
      <c r="E26" s="22"/>
    </row>
    <row r="27" spans="1:5">
      <c r="A27" s="86"/>
      <c r="B27" s="5" t="s">
        <v>36</v>
      </c>
      <c r="C27" s="5"/>
      <c r="D27" s="22">
        <f>D28</f>
        <v>0</v>
      </c>
      <c r="E27" s="22">
        <f>E28</f>
        <v>0</v>
      </c>
    </row>
    <row r="28" spans="1:5">
      <c r="A28" s="86"/>
      <c r="B28" s="5" t="s">
        <v>21</v>
      </c>
      <c r="C28" s="5"/>
      <c r="D28" s="22"/>
      <c r="E28" s="22"/>
    </row>
    <row r="29" spans="1:5">
      <c r="A29" s="86"/>
      <c r="B29" s="5"/>
      <c r="C29" s="5"/>
      <c r="D29" s="22"/>
      <c r="E29" s="22"/>
    </row>
    <row r="30" spans="1:5" ht="16.5">
      <c r="A30" s="6" t="s">
        <v>4</v>
      </c>
      <c r="B30" s="7" t="s">
        <v>5</v>
      </c>
      <c r="C30" s="7">
        <v>5</v>
      </c>
      <c r="D30" s="143">
        <f>D31+D32+D37+D38+D39+D40</f>
        <v>17503051</v>
      </c>
      <c r="E30" s="143">
        <f>E31+E32+E37+E38+E39+E40</f>
        <v>16025520</v>
      </c>
    </row>
    <row r="31" spans="1:5">
      <c r="A31" s="86"/>
      <c r="B31" s="5" t="s">
        <v>28</v>
      </c>
      <c r="C31" s="5"/>
      <c r="D31" s="22"/>
      <c r="E31" s="22"/>
    </row>
    <row r="32" spans="1:5">
      <c r="A32" s="86"/>
      <c r="B32" s="5" t="s">
        <v>29</v>
      </c>
      <c r="C32" s="5">
        <v>5.0999999999999996</v>
      </c>
      <c r="D32" s="22">
        <f>D33+D34+D35+D36</f>
        <v>17503051</v>
      </c>
      <c r="E32" s="22">
        <f>E33+E34+E35+E36</f>
        <v>16025520</v>
      </c>
    </row>
    <row r="33" spans="1:5">
      <c r="A33" s="86"/>
      <c r="B33" s="5" t="s">
        <v>22</v>
      </c>
      <c r="C33" s="5">
        <v>5.2</v>
      </c>
      <c r="D33" s="22">
        <f>[1]cento!$K$12</f>
        <v>4212722</v>
      </c>
      <c r="E33" s="22">
        <v>4212722</v>
      </c>
    </row>
    <row r="34" spans="1:5">
      <c r="A34" s="86"/>
      <c r="B34" s="5" t="s">
        <v>23</v>
      </c>
      <c r="C34" s="5">
        <v>5.3</v>
      </c>
      <c r="D34" s="22">
        <v>0</v>
      </c>
      <c r="E34" s="22">
        <v>0</v>
      </c>
    </row>
    <row r="35" spans="1:5">
      <c r="A35" s="86"/>
      <c r="B35" s="5" t="s">
        <v>24</v>
      </c>
      <c r="C35" s="5">
        <v>5.4</v>
      </c>
      <c r="D35" s="22">
        <v>13290329</v>
      </c>
      <c r="E35" s="22">
        <v>11812798</v>
      </c>
    </row>
    <row r="36" spans="1:5">
      <c r="A36" s="86"/>
      <c r="B36" s="5" t="s">
        <v>25</v>
      </c>
      <c r="C36" s="5">
        <v>5.6</v>
      </c>
      <c r="D36" s="22">
        <v>0</v>
      </c>
      <c r="E36" s="22">
        <v>0</v>
      </c>
    </row>
    <row r="37" spans="1:5">
      <c r="A37" s="86"/>
      <c r="B37" s="5" t="s">
        <v>26</v>
      </c>
      <c r="C37" s="5"/>
      <c r="D37" s="22"/>
      <c r="E37" s="22"/>
    </row>
    <row r="38" spans="1:5">
      <c r="A38" s="86"/>
      <c r="B38" s="5" t="s">
        <v>240</v>
      </c>
      <c r="C38" s="5"/>
      <c r="D38" s="22"/>
      <c r="E38" s="22"/>
    </row>
    <row r="39" spans="1:5">
      <c r="A39" s="86"/>
      <c r="B39" s="5" t="s">
        <v>171</v>
      </c>
      <c r="C39" s="5"/>
      <c r="D39" s="22"/>
      <c r="E39" s="22"/>
    </row>
    <row r="40" spans="1:5">
      <c r="A40" s="86"/>
      <c r="B40" s="5" t="s">
        <v>27</v>
      </c>
      <c r="C40" s="5"/>
      <c r="D40" s="22"/>
      <c r="E40" s="22"/>
    </row>
    <row r="41" spans="1:5" ht="16.5">
      <c r="A41" s="218" t="s">
        <v>6</v>
      </c>
      <c r="B41" s="218"/>
      <c r="C41" s="7"/>
      <c r="D41" s="175">
        <f>D4+D30</f>
        <v>23376072.520000003</v>
      </c>
      <c r="E41" s="175">
        <f>E4+E30</f>
        <v>15996484</v>
      </c>
    </row>
  </sheetData>
  <mergeCells count="2">
    <mergeCell ref="A1:E1"/>
    <mergeCell ref="A41:B41"/>
  </mergeCells>
  <phoneticPr fontId="0" type="noConversion"/>
  <printOptions horizontalCentered="1" verticalCentered="1"/>
  <pageMargins left="0" right="0" top="0" bottom="0" header="0.78" footer="0.26"/>
  <pageSetup paperSize="9" orientation="portrait" r:id="rId1"/>
  <headerFooter alignWithMargins="0">
    <oddHeader>Page &amp;P&amp;RPasqyrat Finaciare Beni 2015 (1) (2)</oddHeader>
    <oddFooter>Page &amp;P&amp;RPasqyrat Finaciare Beni 2015 (1) (2)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topLeftCell="A10" workbookViewId="0">
      <selection activeCell="D41" sqref="D41"/>
    </sheetView>
  </sheetViews>
  <sheetFormatPr defaultRowHeight="15.75"/>
  <cols>
    <col min="1" max="1" width="4.140625" style="1" customWidth="1"/>
    <col min="2" max="2" width="48.42578125" style="2" customWidth="1"/>
    <col min="3" max="3" width="10.85546875" style="2" customWidth="1"/>
    <col min="4" max="5" width="16.85546875" style="2" customWidth="1"/>
    <col min="6" max="9" width="9.140625" style="2"/>
    <col min="10" max="10" width="14.140625" style="2" customWidth="1"/>
    <col min="11" max="11" width="9.140625" style="2"/>
    <col min="12" max="12" width="15.28515625" style="2" customWidth="1"/>
    <col min="13" max="16384" width="9.140625" style="2"/>
  </cols>
  <sheetData>
    <row r="1" spans="1:5" ht="16.5">
      <c r="A1" s="217" t="s">
        <v>268</v>
      </c>
      <c r="B1" s="217"/>
      <c r="C1" s="217"/>
      <c r="D1" s="217"/>
      <c r="E1" s="217"/>
    </row>
    <row r="3" spans="1:5" ht="35.25" customHeight="1">
      <c r="A3" s="176" t="s">
        <v>2</v>
      </c>
      <c r="B3" s="173" t="s">
        <v>38</v>
      </c>
      <c r="C3" s="173" t="s">
        <v>7</v>
      </c>
      <c r="D3" s="174" t="s">
        <v>8</v>
      </c>
      <c r="E3" s="174" t="s">
        <v>9</v>
      </c>
    </row>
    <row r="4" spans="1:5" ht="16.5">
      <c r="A4" s="6" t="s">
        <v>3</v>
      </c>
      <c r="B4" s="7" t="s">
        <v>39</v>
      </c>
      <c r="C4" s="7">
        <v>6</v>
      </c>
      <c r="D4" s="136">
        <f>D5+D6+D9+D20+D21</f>
        <v>11757427</v>
      </c>
      <c r="E4" s="136">
        <f>E5+E6+E9+E20+E21</f>
        <v>7779155</v>
      </c>
    </row>
    <row r="5" spans="1:5" ht="16.5">
      <c r="A5" s="86"/>
      <c r="B5" s="18" t="s">
        <v>40</v>
      </c>
      <c r="C5" s="5"/>
      <c r="D5" s="87"/>
      <c r="E5" s="87"/>
    </row>
    <row r="6" spans="1:5" ht="16.5">
      <c r="A6" s="86"/>
      <c r="B6" s="18" t="s">
        <v>41</v>
      </c>
      <c r="C6" s="5"/>
      <c r="D6" s="87">
        <f>D7+D8</f>
        <v>3958833</v>
      </c>
      <c r="E6" s="87">
        <f>E7+E8</f>
        <v>3824055</v>
      </c>
    </row>
    <row r="7" spans="1:5" ht="16.5">
      <c r="A7" s="86"/>
      <c r="B7" s="18" t="s">
        <v>42</v>
      </c>
      <c r="C7" s="5"/>
      <c r="D7" s="17">
        <f>[1]cento!$M$11</f>
        <v>3958833</v>
      </c>
      <c r="E7" s="17">
        <v>3824055</v>
      </c>
    </row>
    <row r="8" spans="1:5" ht="16.5">
      <c r="A8" s="86"/>
      <c r="B8" s="18" t="s">
        <v>43</v>
      </c>
      <c r="C8" s="5"/>
      <c r="D8" s="17">
        <v>0</v>
      </c>
      <c r="E8" s="17"/>
    </row>
    <row r="9" spans="1:5" ht="16.5">
      <c r="A9" s="86"/>
      <c r="B9" s="18" t="s">
        <v>44</v>
      </c>
      <c r="C9" s="5"/>
      <c r="D9" s="17">
        <f>D10+D11+D12+D13+D14+D15+D16+D17+D19</f>
        <v>7798594</v>
      </c>
      <c r="E9" s="17">
        <f>E10+E11+E12+E13+E14+E15+E16+E17+E19</f>
        <v>3955100</v>
      </c>
    </row>
    <row r="10" spans="1:5" ht="16.5">
      <c r="A10" s="86"/>
      <c r="B10" s="18" t="s">
        <v>45</v>
      </c>
      <c r="C10" s="5">
        <v>6.1</v>
      </c>
      <c r="D10" s="17">
        <v>6788236</v>
      </c>
      <c r="E10" s="17">
        <v>1855800</v>
      </c>
    </row>
    <row r="11" spans="1:5" ht="16.5">
      <c r="A11" s="86"/>
      <c r="B11" s="18" t="s">
        <v>46</v>
      </c>
      <c r="C11" s="5">
        <v>6.2</v>
      </c>
      <c r="D11" s="17">
        <f>[1]cento!$M$20</f>
        <v>314828</v>
      </c>
      <c r="E11" s="17">
        <v>801424</v>
      </c>
    </row>
    <row r="12" spans="1:5" ht="16.5">
      <c r="A12" s="86"/>
      <c r="B12" s="18" t="s">
        <v>47</v>
      </c>
      <c r="C12" s="5">
        <v>6.3</v>
      </c>
      <c r="D12" s="17">
        <v>23125</v>
      </c>
      <c r="E12" s="17">
        <v>24473</v>
      </c>
    </row>
    <row r="13" spans="1:5" ht="16.5">
      <c r="A13" s="86"/>
      <c r="B13" s="18" t="s">
        <v>48</v>
      </c>
      <c r="C13" s="5">
        <v>6.4</v>
      </c>
      <c r="D13" s="17">
        <f>[1]cento!$M$23</f>
        <v>650</v>
      </c>
      <c r="E13" s="17">
        <v>650</v>
      </c>
    </row>
    <row r="14" spans="1:5" ht="16.5">
      <c r="A14" s="86"/>
      <c r="B14" s="18" t="s">
        <v>49</v>
      </c>
      <c r="C14" s="5"/>
      <c r="D14" s="17">
        <v>115100</v>
      </c>
      <c r="E14" s="17">
        <v>0</v>
      </c>
    </row>
    <row r="15" spans="1:5" ht="16.5">
      <c r="A15" s="86"/>
      <c r="B15" s="18" t="s">
        <v>50</v>
      </c>
      <c r="C15" s="5">
        <v>6.5</v>
      </c>
      <c r="D15" s="17">
        <f>[1]cento!$M$25</f>
        <v>506655</v>
      </c>
      <c r="E15" s="17">
        <v>13809</v>
      </c>
    </row>
    <row r="16" spans="1:5" ht="16.5">
      <c r="A16" s="86"/>
      <c r="B16" s="18" t="s">
        <v>51</v>
      </c>
      <c r="C16" s="5"/>
      <c r="D16" s="17"/>
      <c r="E16" s="17"/>
    </row>
    <row r="17" spans="1:5" ht="16.5">
      <c r="A17" s="86"/>
      <c r="B17" s="18" t="s">
        <v>16</v>
      </c>
      <c r="C17" s="5">
        <v>6.6</v>
      </c>
      <c r="D17" s="17">
        <v>0</v>
      </c>
      <c r="E17" s="17">
        <v>0</v>
      </c>
    </row>
    <row r="18" spans="1:5" ht="16.5">
      <c r="A18" s="86"/>
      <c r="B18" s="18" t="s">
        <v>52</v>
      </c>
      <c r="C18" s="5"/>
      <c r="D18" s="17"/>
      <c r="E18" s="17"/>
    </row>
    <row r="19" spans="1:5" ht="16.5">
      <c r="A19" s="86"/>
      <c r="B19" s="18" t="s">
        <v>53</v>
      </c>
      <c r="C19" s="5"/>
      <c r="D19" s="17">
        <f>[1]cento!$M$27</f>
        <v>50000</v>
      </c>
      <c r="E19" s="17">
        <v>1258944</v>
      </c>
    </row>
    <row r="20" spans="1:5" ht="16.5">
      <c r="A20" s="86"/>
      <c r="B20" s="18" t="s">
        <v>54</v>
      </c>
      <c r="C20" s="5"/>
      <c r="D20" s="17"/>
      <c r="E20" s="17"/>
    </row>
    <row r="21" spans="1:5" ht="16.5">
      <c r="A21" s="86"/>
      <c r="B21" s="18" t="s">
        <v>55</v>
      </c>
      <c r="C21" s="5"/>
      <c r="D21" s="17"/>
      <c r="E21" s="17"/>
    </row>
    <row r="22" spans="1:5" ht="16.5">
      <c r="A22" s="6" t="s">
        <v>4</v>
      </c>
      <c r="B22" s="7" t="s">
        <v>56</v>
      </c>
      <c r="C22" s="7"/>
      <c r="D22" s="23">
        <f>D23+D26+D27+D28</f>
        <v>0</v>
      </c>
      <c r="E22" s="23">
        <f>E23+E26+E27+E28</f>
        <v>0</v>
      </c>
    </row>
    <row r="23" spans="1:5" ht="16.5">
      <c r="A23" s="86"/>
      <c r="B23" s="18" t="s">
        <v>59</v>
      </c>
      <c r="C23" s="5"/>
      <c r="D23" s="17">
        <f>D24+D25</f>
        <v>0</v>
      </c>
      <c r="E23" s="17">
        <f>E24+E25</f>
        <v>0</v>
      </c>
    </row>
    <row r="24" spans="1:5" ht="16.5">
      <c r="A24" s="86"/>
      <c r="B24" s="18" t="s">
        <v>60</v>
      </c>
      <c r="C24" s="5"/>
      <c r="D24" s="17"/>
      <c r="E24" s="17"/>
    </row>
    <row r="25" spans="1:5" ht="16.5">
      <c r="A25" s="86"/>
      <c r="B25" s="18" t="s">
        <v>61</v>
      </c>
      <c r="C25" s="5"/>
      <c r="D25" s="17"/>
      <c r="E25" s="17"/>
    </row>
    <row r="26" spans="1:5" ht="16.5">
      <c r="A26" s="86"/>
      <c r="B26" s="18" t="s">
        <v>62</v>
      </c>
      <c r="C26" s="5"/>
      <c r="D26" s="17"/>
      <c r="E26" s="17"/>
    </row>
    <row r="27" spans="1:5" ht="16.5">
      <c r="A27" s="86"/>
      <c r="B27" s="18" t="s">
        <v>63</v>
      </c>
      <c r="C27" s="5"/>
      <c r="D27" s="17"/>
      <c r="E27" s="17"/>
    </row>
    <row r="28" spans="1:5" ht="16.5">
      <c r="A28" s="86"/>
      <c r="B28" s="18" t="s">
        <v>64</v>
      </c>
      <c r="C28" s="5"/>
      <c r="D28" s="17"/>
      <c r="E28" s="17"/>
    </row>
    <row r="29" spans="1:5" ht="16.5">
      <c r="A29" s="6"/>
      <c r="B29" s="7" t="s">
        <v>65</v>
      </c>
      <c r="C29" s="7"/>
      <c r="D29" s="137">
        <f>D4+D22</f>
        <v>11757427</v>
      </c>
      <c r="E29" s="137">
        <f>E4+E22</f>
        <v>7779155</v>
      </c>
    </row>
    <row r="30" spans="1:5" ht="16.5">
      <c r="A30" s="6" t="s">
        <v>57</v>
      </c>
      <c r="B30" s="7" t="s">
        <v>58</v>
      </c>
      <c r="C30" s="7">
        <v>7</v>
      </c>
      <c r="D30" s="136">
        <f>D31+D32+D33+D34+D35+D36+D37+D38+D39+D40</f>
        <v>11618646</v>
      </c>
      <c r="E30" s="136">
        <f>E31+E32+E33+E34+E35+E36+E37+E38+E39+E40</f>
        <v>8217329</v>
      </c>
    </row>
    <row r="31" spans="1:5" ht="16.5">
      <c r="A31" s="86"/>
      <c r="B31" s="18" t="s">
        <v>66</v>
      </c>
      <c r="C31" s="5"/>
      <c r="D31" s="17"/>
      <c r="E31" s="17"/>
    </row>
    <row r="32" spans="1:5" ht="16.5">
      <c r="A32" s="86"/>
      <c r="B32" s="18" t="s">
        <v>67</v>
      </c>
      <c r="C32" s="5"/>
      <c r="D32" s="17"/>
      <c r="E32" s="17"/>
    </row>
    <row r="33" spans="1:5" ht="16.5">
      <c r="A33" s="86"/>
      <c r="B33" s="18" t="s">
        <v>68</v>
      </c>
      <c r="C33" s="5">
        <v>7.1</v>
      </c>
      <c r="D33" s="17">
        <f>[1]cento!$M$5</f>
        <v>13871977</v>
      </c>
      <c r="E33" s="17">
        <v>13098263</v>
      </c>
    </row>
    <row r="34" spans="1:5" ht="16.5">
      <c r="A34" s="86"/>
      <c r="B34" s="18" t="s">
        <v>69</v>
      </c>
      <c r="C34" s="5">
        <v>7.2</v>
      </c>
      <c r="D34" s="17">
        <v>0</v>
      </c>
      <c r="E34" s="17">
        <v>0</v>
      </c>
    </row>
    <row r="35" spans="1:5" ht="16.5">
      <c r="A35" s="86"/>
      <c r="B35" s="18" t="s">
        <v>70</v>
      </c>
      <c r="C35" s="5"/>
      <c r="D35" s="17"/>
      <c r="E35" s="17"/>
    </row>
    <row r="36" spans="1:5" ht="16.5">
      <c r="A36" s="86"/>
      <c r="B36" s="18" t="s">
        <v>71</v>
      </c>
      <c r="C36" s="5">
        <v>7.3</v>
      </c>
      <c r="D36" s="17">
        <v>0</v>
      </c>
      <c r="E36" s="17">
        <v>0</v>
      </c>
    </row>
    <row r="37" spans="1:5" ht="16.5">
      <c r="A37" s="86"/>
      <c r="B37" s="18" t="s">
        <v>72</v>
      </c>
      <c r="C37" s="5">
        <v>7.4</v>
      </c>
      <c r="D37" s="17">
        <v>0</v>
      </c>
      <c r="E37" s="17">
        <v>0</v>
      </c>
    </row>
    <row r="38" spans="1:5" ht="16.5">
      <c r="A38" s="86"/>
      <c r="B38" s="18" t="s">
        <v>73</v>
      </c>
      <c r="C38" s="5">
        <v>7.5</v>
      </c>
      <c r="D38" s="17">
        <v>0</v>
      </c>
      <c r="E38" s="17">
        <v>0</v>
      </c>
    </row>
    <row r="39" spans="1:5" ht="16.5">
      <c r="A39" s="86"/>
      <c r="B39" s="18" t="s">
        <v>74</v>
      </c>
      <c r="C39" s="5">
        <v>7.6</v>
      </c>
      <c r="D39" s="17">
        <v>-4880932</v>
      </c>
      <c r="E39" s="17">
        <v>0</v>
      </c>
    </row>
    <row r="40" spans="1:5" ht="16.5">
      <c r="A40" s="86"/>
      <c r="B40" s="18" t="s">
        <v>75</v>
      </c>
      <c r="C40" s="5">
        <v>7.7</v>
      </c>
      <c r="D40" s="17">
        <v>2627601</v>
      </c>
      <c r="E40" s="17">
        <v>-4880934</v>
      </c>
    </row>
    <row r="41" spans="1:5" ht="16.5">
      <c r="A41" s="218" t="s">
        <v>172</v>
      </c>
      <c r="B41" s="218"/>
      <c r="C41" s="7"/>
      <c r="D41" s="177">
        <f>D4+D30</f>
        <v>23376073</v>
      </c>
      <c r="E41" s="177">
        <f>E4+E30</f>
        <v>15996484</v>
      </c>
    </row>
  </sheetData>
  <mergeCells count="2">
    <mergeCell ref="A1:E1"/>
    <mergeCell ref="A41:B41"/>
  </mergeCells>
  <phoneticPr fontId="0" type="noConversion"/>
  <printOptions horizontalCentered="1" verticalCentered="1"/>
  <pageMargins left="0" right="0" top="0.36" bottom="0" header="0.37" footer="0"/>
  <pageSetup paperSize="9" orientation="portrait" r:id="rId1"/>
  <headerFooter alignWithMargins="0">
    <oddHeader>Page &amp;P&amp;R&amp;Z&amp;F</oddHeader>
    <oddFooter>Page &amp;P&amp;R&amp;Z&amp;F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29"/>
  <sheetViews>
    <sheetView topLeftCell="A4" workbookViewId="0">
      <selection activeCell="D8" sqref="D8"/>
    </sheetView>
  </sheetViews>
  <sheetFormatPr defaultRowHeight="15.75"/>
  <cols>
    <col min="1" max="1" width="4.140625" style="1" customWidth="1"/>
    <col min="2" max="2" width="58.7109375" style="2" customWidth="1"/>
    <col min="3" max="3" width="10.28515625" style="2" customWidth="1"/>
    <col min="4" max="4" width="12.85546875" style="2" customWidth="1"/>
    <col min="5" max="5" width="16.85546875" style="2" customWidth="1"/>
    <col min="6" max="16384" width="9.140625" style="2"/>
  </cols>
  <sheetData>
    <row r="1" spans="1:5">
      <c r="A1" s="216" t="s">
        <v>270</v>
      </c>
      <c r="B1" s="216"/>
      <c r="C1" s="216"/>
      <c r="D1" s="216"/>
      <c r="E1" s="216"/>
    </row>
    <row r="2" spans="1:5">
      <c r="A2" s="219" t="s">
        <v>77</v>
      </c>
      <c r="B2" s="219"/>
      <c r="C2" s="219"/>
      <c r="D2" s="219"/>
      <c r="E2" s="219"/>
    </row>
    <row r="3" spans="1:5" ht="16.5">
      <c r="A3" s="95"/>
      <c r="B3" s="96"/>
      <c r="C3" s="96"/>
      <c r="D3" s="96"/>
      <c r="E3" s="96"/>
    </row>
    <row r="4" spans="1:5" ht="35.25" customHeight="1">
      <c r="A4" s="139" t="s">
        <v>2</v>
      </c>
      <c r="B4" s="139" t="s">
        <v>76</v>
      </c>
      <c r="C4" s="139" t="s">
        <v>7</v>
      </c>
      <c r="D4" s="140" t="s">
        <v>8</v>
      </c>
      <c r="E4" s="140" t="s">
        <v>9</v>
      </c>
    </row>
    <row r="5" spans="1:5">
      <c r="A5" s="99">
        <v>1</v>
      </c>
      <c r="B5" s="100" t="s">
        <v>78</v>
      </c>
      <c r="C5" s="100"/>
      <c r="D5" s="142">
        <v>20608640</v>
      </c>
      <c r="E5" s="142">
        <v>1425252</v>
      </c>
    </row>
    <row r="6" spans="1:5">
      <c r="A6" s="99">
        <v>2</v>
      </c>
      <c r="B6" s="100" t="s">
        <v>231</v>
      </c>
      <c r="C6" s="100"/>
      <c r="D6" s="101">
        <v>66132</v>
      </c>
      <c r="E6" s="101">
        <v>0</v>
      </c>
    </row>
    <row r="7" spans="1:5">
      <c r="A7" s="99">
        <v>3</v>
      </c>
      <c r="B7" s="100" t="s">
        <v>79</v>
      </c>
      <c r="C7" s="100"/>
      <c r="D7" s="102">
        <v>0</v>
      </c>
      <c r="E7" s="102"/>
    </row>
    <row r="8" spans="1:5">
      <c r="A8" s="99">
        <v>4</v>
      </c>
      <c r="B8" s="100" t="s">
        <v>80</v>
      </c>
      <c r="C8" s="100"/>
      <c r="D8" s="102">
        <v>11451173</v>
      </c>
      <c r="E8" s="102">
        <v>358720</v>
      </c>
    </row>
    <row r="9" spans="1:5">
      <c r="A9" s="99">
        <v>5</v>
      </c>
      <c r="B9" s="100" t="s">
        <v>81</v>
      </c>
      <c r="C9" s="100"/>
      <c r="D9" s="102">
        <f>D10+D11</f>
        <v>2575569</v>
      </c>
      <c r="E9" s="102">
        <f>E10+E11</f>
        <v>2290821</v>
      </c>
    </row>
    <row r="10" spans="1:5">
      <c r="A10" s="99"/>
      <c r="B10" s="100" t="s">
        <v>82</v>
      </c>
      <c r="C10" s="100"/>
      <c r="D10" s="102">
        <v>2207000</v>
      </c>
      <c r="E10" s="102">
        <v>1963000</v>
      </c>
    </row>
    <row r="11" spans="1:5">
      <c r="A11" s="99"/>
      <c r="B11" s="100" t="s">
        <v>83</v>
      </c>
      <c r="C11" s="100"/>
      <c r="D11" s="102">
        <v>368569</v>
      </c>
      <c r="E11" s="102">
        <v>327821</v>
      </c>
    </row>
    <row r="12" spans="1:5">
      <c r="A12" s="99"/>
      <c r="B12" s="100" t="s">
        <v>173</v>
      </c>
      <c r="C12" s="100"/>
      <c r="D12" s="102">
        <v>0</v>
      </c>
      <c r="E12" s="102">
        <v>0</v>
      </c>
    </row>
    <row r="13" spans="1:5">
      <c r="A13" s="99">
        <v>6</v>
      </c>
      <c r="B13" s="100" t="s">
        <v>84</v>
      </c>
      <c r="C13" s="100"/>
      <c r="D13" s="102">
        <v>2809330</v>
      </c>
      <c r="E13" s="102">
        <v>2929195</v>
      </c>
    </row>
    <row r="14" spans="1:5">
      <c r="A14" s="99">
        <v>7</v>
      </c>
      <c r="B14" s="100" t="s">
        <v>85</v>
      </c>
      <c r="C14" s="100"/>
      <c r="D14" s="102">
        <v>747258</v>
      </c>
      <c r="E14" s="102">
        <v>727455</v>
      </c>
    </row>
    <row r="15" spans="1:5" ht="16.5">
      <c r="A15" s="99">
        <v>8</v>
      </c>
      <c r="B15" s="103" t="s">
        <v>86</v>
      </c>
      <c r="C15" s="103"/>
      <c r="D15" s="141">
        <f>D8+D9+D13+D14</f>
        <v>17583330</v>
      </c>
      <c r="E15" s="141">
        <f>E8+E9+E13+E14</f>
        <v>6306191</v>
      </c>
    </row>
    <row r="16" spans="1:5" ht="16.5">
      <c r="A16" s="99">
        <v>9</v>
      </c>
      <c r="B16" s="103" t="s">
        <v>87</v>
      </c>
      <c r="C16" s="103"/>
      <c r="D16" s="138">
        <f>D5+D6+D7-D15</f>
        <v>3091442</v>
      </c>
      <c r="E16" s="138">
        <f>E5+E6+E7-E15</f>
        <v>-4880939</v>
      </c>
    </row>
    <row r="17" spans="1:5">
      <c r="A17" s="99">
        <v>10</v>
      </c>
      <c r="B17" s="100" t="s">
        <v>88</v>
      </c>
      <c r="C17" s="100"/>
      <c r="D17" s="102"/>
      <c r="E17" s="102"/>
    </row>
    <row r="18" spans="1:5">
      <c r="A18" s="99">
        <v>11</v>
      </c>
      <c r="B18" s="100" t="s">
        <v>89</v>
      </c>
      <c r="C18" s="100"/>
      <c r="D18" s="102"/>
      <c r="E18" s="102"/>
    </row>
    <row r="19" spans="1:5">
      <c r="A19" s="99">
        <v>12</v>
      </c>
      <c r="B19" s="100" t="s">
        <v>90</v>
      </c>
      <c r="C19" s="100"/>
      <c r="D19" s="102">
        <f>D20+D21</f>
        <v>11</v>
      </c>
      <c r="E19" s="102"/>
    </row>
    <row r="20" spans="1:5">
      <c r="A20" s="99"/>
      <c r="B20" s="100" t="s">
        <v>91</v>
      </c>
      <c r="C20" s="100"/>
      <c r="D20" s="102">
        <v>0</v>
      </c>
      <c r="E20" s="102"/>
    </row>
    <row r="21" spans="1:5">
      <c r="A21" s="99"/>
      <c r="B21" s="100" t="s">
        <v>92</v>
      </c>
      <c r="C21" s="100"/>
      <c r="D21" s="102">
        <v>11</v>
      </c>
      <c r="E21" s="102">
        <v>6</v>
      </c>
    </row>
    <row r="22" spans="1:5">
      <c r="A22" s="99"/>
      <c r="B22" s="100" t="s">
        <v>93</v>
      </c>
      <c r="C22" s="100"/>
      <c r="D22" s="102">
        <f>157.2</f>
        <v>157.19999999999999</v>
      </c>
      <c r="E22" s="102"/>
    </row>
    <row r="23" spans="1:5">
      <c r="A23" s="99"/>
      <c r="B23" s="100" t="s">
        <v>94</v>
      </c>
      <c r="C23" s="100"/>
      <c r="D23" s="102">
        <v>0</v>
      </c>
      <c r="E23" s="102"/>
    </row>
    <row r="24" spans="1:5" ht="16.5">
      <c r="A24" s="99">
        <v>13</v>
      </c>
      <c r="B24" s="104" t="s">
        <v>96</v>
      </c>
      <c r="C24" s="104"/>
      <c r="D24" s="102">
        <f>D17+D18+D20-D21+D22+D23</f>
        <v>146.19999999999999</v>
      </c>
      <c r="E24" s="102">
        <f>E17+E18+E20-E21+E22+E23</f>
        <v>-6</v>
      </c>
    </row>
    <row r="25" spans="1:5" ht="16.5">
      <c r="A25" s="99">
        <v>14</v>
      </c>
      <c r="B25" s="104" t="s">
        <v>95</v>
      </c>
      <c r="C25" s="104"/>
      <c r="D25" s="178">
        <f>D16-D24</f>
        <v>3091295.8</v>
      </c>
      <c r="E25" s="178">
        <f>E16-E24</f>
        <v>-4880933</v>
      </c>
    </row>
    <row r="26" spans="1:5">
      <c r="A26" s="99">
        <v>15</v>
      </c>
      <c r="B26" s="100" t="s">
        <v>97</v>
      </c>
      <c r="C26" s="180"/>
      <c r="D26" s="179">
        <f>D25*15%</f>
        <v>463694.36999999994</v>
      </c>
      <c r="E26" s="179">
        <v>0</v>
      </c>
    </row>
    <row r="27" spans="1:5" ht="16.5">
      <c r="A27" s="99">
        <v>16</v>
      </c>
      <c r="B27" s="104" t="s">
        <v>98</v>
      </c>
      <c r="C27" s="104"/>
      <c r="D27" s="181">
        <f>D25-D26</f>
        <v>2627601.4299999997</v>
      </c>
      <c r="E27" s="181">
        <f>E25-E26</f>
        <v>-4880933</v>
      </c>
    </row>
    <row r="28" spans="1:5">
      <c r="A28" s="99">
        <v>17</v>
      </c>
      <c r="B28" s="100" t="s">
        <v>99</v>
      </c>
      <c r="C28" s="100"/>
      <c r="D28" s="102"/>
      <c r="E28" s="102"/>
    </row>
    <row r="29" spans="1:5">
      <c r="A29" s="97"/>
      <c r="B29" s="98"/>
      <c r="C29" s="98"/>
      <c r="D29" s="98"/>
      <c r="E29" s="98"/>
    </row>
    <row r="30" spans="1:5">
      <c r="A30" s="97"/>
      <c r="B30" s="98"/>
      <c r="C30" s="98"/>
      <c r="D30" s="98"/>
      <c r="E30" s="98"/>
    </row>
    <row r="31" spans="1:5">
      <c r="A31" s="97"/>
      <c r="B31" s="98"/>
      <c r="C31" s="98"/>
      <c r="D31" s="98"/>
      <c r="E31" s="98"/>
    </row>
    <row r="32" spans="1:5">
      <c r="A32" s="97"/>
      <c r="B32" s="98"/>
      <c r="C32" s="98"/>
      <c r="D32" s="98"/>
      <c r="E32" s="98"/>
    </row>
    <row r="33" spans="1:5">
      <c r="A33" s="97"/>
      <c r="B33" s="98"/>
      <c r="C33" s="98"/>
      <c r="D33" s="98"/>
      <c r="E33" s="98"/>
    </row>
    <row r="34" spans="1:5">
      <c r="A34" s="97"/>
      <c r="B34" s="98"/>
      <c r="C34" s="98"/>
      <c r="D34" s="98"/>
      <c r="E34" s="98"/>
    </row>
    <row r="35" spans="1:5" ht="16.5">
      <c r="A35" s="95"/>
      <c r="B35" s="96"/>
      <c r="C35" s="96"/>
      <c r="D35" s="96"/>
      <c r="E35" s="96"/>
    </row>
    <row r="36" spans="1:5" ht="16.5">
      <c r="A36" s="95"/>
      <c r="B36" s="96"/>
      <c r="C36" s="96"/>
      <c r="D36" s="96"/>
      <c r="E36" s="96"/>
    </row>
    <row r="37" spans="1:5" ht="16.5">
      <c r="A37" s="95"/>
      <c r="B37" s="96"/>
      <c r="C37" s="96"/>
      <c r="D37" s="96"/>
      <c r="E37" s="96"/>
    </row>
    <row r="38" spans="1:5" ht="16.5">
      <c r="A38" s="95"/>
      <c r="B38" s="96"/>
      <c r="C38" s="96"/>
      <c r="D38" s="96"/>
      <c r="E38" s="96"/>
    </row>
    <row r="39" spans="1:5" ht="16.5">
      <c r="A39" s="95"/>
      <c r="B39" s="96"/>
      <c r="C39" s="96"/>
      <c r="D39" s="96"/>
      <c r="E39" s="96"/>
    </row>
    <row r="40" spans="1:5" ht="16.5">
      <c r="A40" s="95"/>
      <c r="B40" s="96"/>
      <c r="C40" s="96"/>
      <c r="D40" s="96"/>
      <c r="E40" s="96"/>
    </row>
    <row r="41" spans="1:5" ht="16.5">
      <c r="A41" s="95"/>
      <c r="B41" s="96"/>
      <c r="C41" s="96"/>
      <c r="D41" s="96"/>
      <c r="E41" s="96"/>
    </row>
    <row r="42" spans="1:5" ht="16.5">
      <c r="A42" s="95"/>
      <c r="B42" s="96"/>
      <c r="C42" s="96"/>
      <c r="D42" s="96"/>
      <c r="E42" s="96"/>
    </row>
    <row r="43" spans="1:5" ht="16.5">
      <c r="A43" s="95"/>
      <c r="B43" s="96"/>
      <c r="C43" s="96"/>
      <c r="D43" s="96"/>
      <c r="E43" s="96"/>
    </row>
    <row r="44" spans="1:5" ht="16.5">
      <c r="A44" s="95"/>
      <c r="B44" s="96"/>
      <c r="C44" s="96"/>
      <c r="D44" s="96"/>
      <c r="E44" s="96"/>
    </row>
    <row r="45" spans="1:5" ht="16.5">
      <c r="A45" s="95"/>
      <c r="B45" s="96"/>
      <c r="C45" s="96"/>
      <c r="D45" s="96"/>
      <c r="E45" s="96"/>
    </row>
    <row r="46" spans="1:5" ht="16.5">
      <c r="A46" s="95"/>
      <c r="B46" s="96"/>
      <c r="C46" s="96"/>
      <c r="D46" s="96"/>
      <c r="E46" s="96"/>
    </row>
    <row r="47" spans="1:5" ht="16.5">
      <c r="A47" s="95"/>
      <c r="B47" s="96"/>
      <c r="C47" s="96"/>
      <c r="D47" s="96"/>
      <c r="E47" s="96"/>
    </row>
    <row r="48" spans="1:5" ht="16.5">
      <c r="A48" s="95"/>
      <c r="B48" s="96"/>
      <c r="C48" s="96"/>
      <c r="D48" s="96"/>
      <c r="E48" s="96"/>
    </row>
    <row r="49" spans="1:5" ht="16.5">
      <c r="A49" s="95"/>
      <c r="B49" s="96"/>
      <c r="C49" s="96"/>
      <c r="D49" s="96"/>
      <c r="E49" s="96"/>
    </row>
    <row r="50" spans="1:5" ht="16.5">
      <c r="A50" s="95"/>
      <c r="B50" s="96"/>
      <c r="C50" s="96"/>
      <c r="D50" s="96"/>
      <c r="E50" s="96"/>
    </row>
    <row r="51" spans="1:5" ht="16.5">
      <c r="A51" s="95"/>
      <c r="B51" s="96"/>
      <c r="C51" s="96"/>
      <c r="D51" s="96"/>
      <c r="E51" s="96"/>
    </row>
    <row r="52" spans="1:5" ht="16.5">
      <c r="A52" s="95"/>
      <c r="B52" s="96"/>
      <c r="C52" s="96"/>
      <c r="D52" s="96"/>
      <c r="E52" s="96"/>
    </row>
    <row r="53" spans="1:5" ht="16.5">
      <c r="A53" s="95"/>
      <c r="B53" s="96"/>
      <c r="C53" s="96"/>
      <c r="D53" s="96"/>
      <c r="E53" s="96"/>
    </row>
    <row r="54" spans="1:5" ht="16.5">
      <c r="A54" s="95"/>
      <c r="B54" s="96"/>
      <c r="C54" s="96"/>
      <c r="D54" s="96"/>
      <c r="E54" s="96"/>
    </row>
    <row r="55" spans="1:5" ht="16.5">
      <c r="A55" s="95"/>
      <c r="B55" s="96"/>
      <c r="C55" s="96"/>
      <c r="D55" s="96"/>
      <c r="E55" s="96"/>
    </row>
    <row r="56" spans="1:5" ht="16.5">
      <c r="A56" s="95"/>
      <c r="B56" s="96"/>
      <c r="C56" s="96"/>
      <c r="D56" s="96"/>
      <c r="E56" s="96"/>
    </row>
    <row r="57" spans="1:5" ht="16.5">
      <c r="A57" s="95"/>
      <c r="B57" s="96"/>
      <c r="C57" s="96"/>
      <c r="D57" s="96"/>
      <c r="E57" s="96"/>
    </row>
    <row r="58" spans="1:5" ht="16.5">
      <c r="A58" s="95"/>
      <c r="B58" s="96"/>
      <c r="C58" s="96"/>
      <c r="D58" s="96"/>
      <c r="E58" s="96"/>
    </row>
    <row r="59" spans="1:5" ht="16.5">
      <c r="A59" s="95"/>
      <c r="B59" s="96"/>
      <c r="C59" s="96"/>
      <c r="D59" s="96"/>
      <c r="E59" s="96"/>
    </row>
    <row r="60" spans="1:5" ht="16.5">
      <c r="A60" s="95"/>
      <c r="B60" s="96"/>
      <c r="C60" s="96"/>
      <c r="D60" s="96"/>
      <c r="E60" s="96"/>
    </row>
    <row r="61" spans="1:5" ht="16.5">
      <c r="A61" s="95"/>
      <c r="B61" s="96"/>
      <c r="C61" s="96"/>
      <c r="D61" s="96"/>
      <c r="E61" s="96"/>
    </row>
    <row r="62" spans="1:5" ht="16.5">
      <c r="A62" s="95"/>
      <c r="B62" s="96"/>
      <c r="C62" s="96"/>
      <c r="D62" s="96"/>
      <c r="E62" s="96"/>
    </row>
    <row r="63" spans="1:5" ht="16.5">
      <c r="A63" s="95"/>
      <c r="B63" s="96"/>
      <c r="C63" s="96"/>
      <c r="D63" s="96"/>
      <c r="E63" s="96"/>
    </row>
    <row r="64" spans="1:5" ht="16.5">
      <c r="A64" s="95"/>
      <c r="B64" s="96"/>
      <c r="C64" s="96"/>
      <c r="D64" s="96"/>
      <c r="E64" s="96"/>
    </row>
    <row r="65" spans="1:5" ht="16.5">
      <c r="A65" s="95"/>
      <c r="B65" s="96"/>
      <c r="C65" s="96"/>
      <c r="D65" s="96"/>
      <c r="E65" s="96"/>
    </row>
    <row r="66" spans="1:5" ht="16.5">
      <c r="A66" s="95"/>
      <c r="B66" s="96"/>
      <c r="C66" s="96"/>
      <c r="D66" s="96"/>
      <c r="E66" s="96"/>
    </row>
    <row r="67" spans="1:5" ht="16.5">
      <c r="A67" s="95"/>
      <c r="B67" s="96"/>
      <c r="C67" s="96"/>
      <c r="D67" s="96"/>
      <c r="E67" s="96"/>
    </row>
    <row r="68" spans="1:5" ht="16.5">
      <c r="A68" s="95"/>
      <c r="B68" s="96"/>
      <c r="C68" s="96"/>
      <c r="D68" s="96"/>
      <c r="E68" s="96"/>
    </row>
    <row r="69" spans="1:5" ht="16.5">
      <c r="A69" s="95"/>
      <c r="B69" s="96"/>
      <c r="C69" s="96"/>
      <c r="D69" s="96"/>
      <c r="E69" s="96"/>
    </row>
    <row r="70" spans="1:5" ht="16.5">
      <c r="A70" s="95"/>
      <c r="B70" s="96"/>
      <c r="C70" s="96"/>
      <c r="D70" s="96"/>
      <c r="E70" s="96"/>
    </row>
    <row r="71" spans="1:5" ht="16.5">
      <c r="A71" s="95"/>
      <c r="B71" s="96"/>
      <c r="C71" s="96"/>
      <c r="D71" s="96"/>
      <c r="E71" s="96"/>
    </row>
    <row r="72" spans="1:5" ht="16.5">
      <c r="A72" s="95"/>
      <c r="B72" s="96"/>
      <c r="C72" s="96"/>
      <c r="D72" s="96"/>
      <c r="E72" s="96"/>
    </row>
    <row r="73" spans="1:5" ht="16.5">
      <c r="A73" s="95"/>
      <c r="B73" s="96"/>
      <c r="C73" s="96"/>
      <c r="D73" s="96"/>
      <c r="E73" s="96"/>
    </row>
    <row r="74" spans="1:5" ht="16.5">
      <c r="A74" s="95"/>
      <c r="B74" s="96"/>
      <c r="C74" s="96"/>
      <c r="D74" s="96"/>
      <c r="E74" s="96"/>
    </row>
    <row r="75" spans="1:5" ht="16.5">
      <c r="A75" s="95"/>
      <c r="B75" s="96"/>
      <c r="C75" s="96"/>
      <c r="D75" s="96"/>
      <c r="E75" s="96"/>
    </row>
    <row r="76" spans="1:5" ht="16.5">
      <c r="A76" s="95"/>
      <c r="B76" s="96"/>
      <c r="C76" s="96"/>
      <c r="D76" s="96"/>
      <c r="E76" s="96"/>
    </row>
    <row r="77" spans="1:5" ht="16.5">
      <c r="A77" s="95"/>
      <c r="B77" s="96"/>
      <c r="C77" s="96"/>
      <c r="D77" s="96"/>
      <c r="E77" s="96"/>
    </row>
    <row r="78" spans="1:5" ht="16.5">
      <c r="A78" s="95"/>
      <c r="B78" s="96"/>
      <c r="C78" s="96"/>
      <c r="D78" s="96"/>
      <c r="E78" s="96"/>
    </row>
    <row r="79" spans="1:5" ht="16.5">
      <c r="A79" s="95"/>
      <c r="B79" s="96"/>
      <c r="C79" s="96"/>
      <c r="D79" s="96"/>
      <c r="E79" s="96"/>
    </row>
    <row r="80" spans="1:5" ht="16.5">
      <c r="A80" s="95"/>
      <c r="B80" s="96"/>
      <c r="C80" s="96"/>
      <c r="D80" s="96"/>
      <c r="E80" s="96"/>
    </row>
    <row r="81" spans="1:5" ht="16.5">
      <c r="A81" s="95"/>
      <c r="B81" s="96"/>
      <c r="C81" s="96"/>
      <c r="D81" s="96"/>
      <c r="E81" s="96"/>
    </row>
    <row r="82" spans="1:5" ht="16.5">
      <c r="A82" s="95"/>
      <c r="B82" s="96"/>
      <c r="C82" s="96"/>
      <c r="D82" s="96"/>
      <c r="E82" s="96"/>
    </row>
    <row r="83" spans="1:5" ht="16.5">
      <c r="A83" s="95"/>
      <c r="B83" s="96"/>
      <c r="C83" s="96"/>
      <c r="D83" s="96"/>
      <c r="E83" s="96"/>
    </row>
    <row r="84" spans="1:5" ht="16.5">
      <c r="A84" s="95"/>
      <c r="B84" s="96"/>
      <c r="C84" s="96"/>
      <c r="D84" s="96"/>
      <c r="E84" s="96"/>
    </row>
    <row r="85" spans="1:5" ht="16.5">
      <c r="A85" s="95"/>
      <c r="B85" s="96"/>
      <c r="C85" s="96"/>
      <c r="D85" s="96"/>
      <c r="E85" s="96"/>
    </row>
    <row r="86" spans="1:5" ht="16.5">
      <c r="A86" s="95"/>
      <c r="B86" s="96"/>
      <c r="C86" s="96"/>
      <c r="D86" s="96"/>
      <c r="E86" s="96"/>
    </row>
    <row r="87" spans="1:5" ht="16.5">
      <c r="A87" s="95"/>
      <c r="B87" s="96"/>
      <c r="C87" s="96"/>
      <c r="D87" s="96"/>
      <c r="E87" s="96"/>
    </row>
    <row r="88" spans="1:5" ht="16.5">
      <c r="A88" s="95"/>
      <c r="B88" s="96"/>
      <c r="C88" s="96"/>
      <c r="D88" s="96"/>
      <c r="E88" s="96"/>
    </row>
    <row r="89" spans="1:5" ht="16.5">
      <c r="A89" s="95"/>
      <c r="B89" s="96"/>
      <c r="C89" s="96"/>
      <c r="D89" s="96"/>
      <c r="E89" s="96"/>
    </row>
    <row r="90" spans="1:5" ht="16.5">
      <c r="A90" s="95"/>
      <c r="B90" s="96"/>
      <c r="C90" s="96"/>
      <c r="D90" s="96"/>
      <c r="E90" s="96"/>
    </row>
    <row r="91" spans="1:5" ht="16.5">
      <c r="A91" s="95"/>
      <c r="B91" s="96"/>
      <c r="C91" s="96"/>
      <c r="D91" s="96"/>
      <c r="E91" s="96"/>
    </row>
    <row r="92" spans="1:5" ht="16.5">
      <c r="A92" s="95"/>
      <c r="B92" s="96"/>
      <c r="C92" s="96"/>
      <c r="D92" s="96"/>
      <c r="E92" s="96"/>
    </row>
    <row r="93" spans="1:5" ht="16.5">
      <c r="A93" s="95"/>
      <c r="B93" s="96"/>
      <c r="C93" s="96"/>
      <c r="D93" s="96"/>
      <c r="E93" s="96"/>
    </row>
    <row r="94" spans="1:5" ht="16.5">
      <c r="A94" s="95"/>
      <c r="B94" s="96"/>
      <c r="C94" s="96"/>
      <c r="D94" s="96"/>
      <c r="E94" s="96"/>
    </row>
    <row r="95" spans="1:5" ht="16.5">
      <c r="A95" s="95"/>
      <c r="B95" s="96"/>
      <c r="C95" s="96"/>
      <c r="D95" s="96"/>
      <c r="E95" s="96"/>
    </row>
    <row r="96" spans="1:5" ht="16.5">
      <c r="A96" s="95"/>
      <c r="B96" s="96"/>
      <c r="C96" s="96"/>
      <c r="D96" s="96"/>
      <c r="E96" s="96"/>
    </row>
    <row r="97" spans="1:5" ht="16.5">
      <c r="A97" s="95"/>
      <c r="B97" s="96"/>
      <c r="C97" s="96"/>
      <c r="D97" s="96"/>
      <c r="E97" s="96"/>
    </row>
    <row r="98" spans="1:5" ht="16.5">
      <c r="A98" s="95"/>
      <c r="B98" s="96"/>
      <c r="C98" s="96"/>
      <c r="D98" s="96"/>
      <c r="E98" s="96"/>
    </row>
    <row r="99" spans="1:5" ht="16.5">
      <c r="A99" s="95"/>
      <c r="B99" s="96"/>
      <c r="C99" s="96"/>
      <c r="D99" s="96"/>
      <c r="E99" s="96"/>
    </row>
    <row r="100" spans="1:5" ht="16.5">
      <c r="A100" s="95"/>
      <c r="B100" s="96"/>
      <c r="C100" s="96"/>
      <c r="D100" s="96"/>
      <c r="E100" s="96"/>
    </row>
    <row r="101" spans="1:5" ht="16.5">
      <c r="A101" s="95"/>
      <c r="B101" s="96"/>
      <c r="C101" s="96"/>
      <c r="D101" s="96"/>
      <c r="E101" s="96"/>
    </row>
    <row r="102" spans="1:5" ht="16.5">
      <c r="A102" s="95"/>
      <c r="B102" s="96"/>
      <c r="C102" s="96"/>
      <c r="D102" s="96"/>
      <c r="E102" s="96"/>
    </row>
    <row r="103" spans="1:5" ht="16.5">
      <c r="A103" s="95"/>
      <c r="B103" s="96"/>
      <c r="C103" s="96"/>
      <c r="D103" s="96"/>
      <c r="E103" s="96"/>
    </row>
    <row r="104" spans="1:5" ht="16.5">
      <c r="A104" s="95"/>
      <c r="B104" s="96"/>
      <c r="C104" s="96"/>
      <c r="D104" s="96"/>
      <c r="E104" s="96"/>
    </row>
    <row r="105" spans="1:5" ht="16.5">
      <c r="A105" s="95"/>
      <c r="B105" s="96"/>
      <c r="C105" s="96"/>
      <c r="D105" s="96"/>
      <c r="E105" s="96"/>
    </row>
    <row r="106" spans="1:5" ht="16.5">
      <c r="A106" s="95"/>
      <c r="B106" s="96"/>
      <c r="C106" s="96"/>
      <c r="D106" s="96"/>
      <c r="E106" s="96"/>
    </row>
    <row r="107" spans="1:5" ht="16.5">
      <c r="A107" s="95"/>
      <c r="B107" s="96"/>
      <c r="C107" s="96"/>
      <c r="D107" s="96"/>
      <c r="E107" s="96"/>
    </row>
    <row r="108" spans="1:5" ht="16.5">
      <c r="A108" s="95"/>
      <c r="B108" s="96"/>
      <c r="C108" s="96"/>
      <c r="D108" s="96"/>
      <c r="E108" s="96"/>
    </row>
    <row r="109" spans="1:5" ht="16.5">
      <c r="A109" s="95"/>
      <c r="B109" s="96"/>
      <c r="C109" s="96"/>
      <c r="D109" s="96"/>
      <c r="E109" s="96"/>
    </row>
    <row r="110" spans="1:5" ht="16.5">
      <c r="A110" s="95"/>
      <c r="B110" s="96"/>
      <c r="C110" s="96"/>
      <c r="D110" s="96"/>
      <c r="E110" s="96"/>
    </row>
    <row r="111" spans="1:5" ht="16.5">
      <c r="A111" s="95"/>
      <c r="B111" s="96"/>
      <c r="C111" s="96"/>
      <c r="D111" s="96"/>
      <c r="E111" s="96"/>
    </row>
    <row r="112" spans="1:5" ht="16.5">
      <c r="A112" s="95"/>
      <c r="B112" s="96"/>
      <c r="C112" s="96"/>
      <c r="D112" s="96"/>
      <c r="E112" s="96"/>
    </row>
    <row r="113" spans="1:5" ht="16.5">
      <c r="A113" s="95"/>
      <c r="B113" s="96"/>
      <c r="C113" s="96"/>
      <c r="D113" s="96"/>
      <c r="E113" s="96"/>
    </row>
    <row r="114" spans="1:5" ht="16.5">
      <c r="A114" s="95"/>
      <c r="B114" s="96"/>
      <c r="C114" s="96"/>
      <c r="D114" s="96"/>
      <c r="E114" s="96"/>
    </row>
    <row r="115" spans="1:5" ht="16.5">
      <c r="A115" s="95"/>
      <c r="B115" s="96"/>
      <c r="C115" s="96"/>
      <c r="D115" s="96"/>
      <c r="E115" s="96"/>
    </row>
    <row r="116" spans="1:5" ht="16.5">
      <c r="A116" s="95"/>
      <c r="B116" s="96"/>
      <c r="C116" s="96"/>
      <c r="D116" s="96"/>
      <c r="E116" s="96"/>
    </row>
    <row r="117" spans="1:5" ht="16.5">
      <c r="A117" s="95"/>
      <c r="B117" s="96"/>
      <c r="C117" s="96"/>
      <c r="D117" s="96"/>
      <c r="E117" s="96"/>
    </row>
    <row r="118" spans="1:5" ht="16.5">
      <c r="A118" s="95"/>
      <c r="B118" s="96"/>
      <c r="C118" s="96"/>
      <c r="D118" s="96"/>
      <c r="E118" s="96"/>
    </row>
    <row r="119" spans="1:5" ht="16.5">
      <c r="A119" s="95"/>
      <c r="B119" s="96"/>
      <c r="C119" s="96"/>
      <c r="D119" s="96"/>
      <c r="E119" s="96"/>
    </row>
    <row r="120" spans="1:5" ht="16.5">
      <c r="A120" s="95"/>
      <c r="B120" s="96"/>
      <c r="C120" s="96"/>
      <c r="D120" s="96"/>
      <c r="E120" s="96"/>
    </row>
    <row r="121" spans="1:5" ht="16.5">
      <c r="A121" s="95"/>
      <c r="B121" s="96"/>
      <c r="C121" s="96"/>
      <c r="D121" s="96"/>
      <c r="E121" s="96"/>
    </row>
    <row r="122" spans="1:5" ht="16.5">
      <c r="A122" s="95"/>
      <c r="B122" s="96"/>
      <c r="C122" s="96"/>
      <c r="D122" s="96"/>
      <c r="E122" s="96"/>
    </row>
    <row r="123" spans="1:5" ht="16.5">
      <c r="A123" s="95"/>
      <c r="B123" s="96"/>
      <c r="C123" s="96"/>
      <c r="D123" s="96"/>
      <c r="E123" s="96"/>
    </row>
    <row r="124" spans="1:5" ht="16.5">
      <c r="A124" s="95"/>
      <c r="B124" s="96"/>
      <c r="C124" s="96"/>
      <c r="D124" s="96"/>
      <c r="E124" s="96"/>
    </row>
    <row r="125" spans="1:5" ht="16.5">
      <c r="A125" s="95"/>
      <c r="B125" s="96"/>
      <c r="C125" s="96"/>
      <c r="D125" s="96"/>
      <c r="E125" s="96"/>
    </row>
    <row r="126" spans="1:5" ht="16.5">
      <c r="A126" s="95"/>
      <c r="B126" s="96"/>
      <c r="C126" s="96"/>
      <c r="D126" s="96"/>
      <c r="E126" s="96"/>
    </row>
    <row r="127" spans="1:5" ht="16.5">
      <c r="A127" s="95"/>
      <c r="B127" s="96"/>
      <c r="C127" s="96"/>
      <c r="D127" s="96"/>
      <c r="E127" s="96"/>
    </row>
    <row r="128" spans="1:5" ht="16.5">
      <c r="A128" s="95"/>
      <c r="B128" s="96"/>
      <c r="C128" s="96"/>
      <c r="D128" s="96"/>
      <c r="E128" s="96"/>
    </row>
    <row r="129" spans="1:5" ht="16.5">
      <c r="A129" s="95"/>
      <c r="B129" s="96"/>
      <c r="C129" s="96"/>
      <c r="D129" s="96"/>
      <c r="E129" s="96"/>
    </row>
  </sheetData>
  <mergeCells count="2">
    <mergeCell ref="A1:E1"/>
    <mergeCell ref="A2:E2"/>
  </mergeCells>
  <phoneticPr fontId="0" type="noConversion"/>
  <printOptions horizontalCentered="1" verticalCentered="1"/>
  <pageMargins left="0.12" right="0" top="0.12" bottom="0" header="0.68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topLeftCell="A7" zoomScale="75" workbookViewId="0">
      <selection activeCell="G19" sqref="G19"/>
    </sheetView>
  </sheetViews>
  <sheetFormatPr defaultRowHeight="15.75"/>
  <cols>
    <col min="1" max="1" width="4.140625" style="1" customWidth="1"/>
    <col min="2" max="2" width="35.28515625" style="2" customWidth="1"/>
    <col min="3" max="3" width="14.28515625" style="2" customWidth="1"/>
    <col min="4" max="4" width="12.42578125" style="2" customWidth="1"/>
    <col min="5" max="5" width="9.140625" style="2"/>
    <col min="6" max="6" width="13" style="2" customWidth="1"/>
    <col min="7" max="7" width="12.7109375" style="2" customWidth="1"/>
    <col min="8" max="8" width="12.85546875" style="2" customWidth="1"/>
    <col min="9" max="9" width="14" style="2" customWidth="1"/>
    <col min="10" max="10" width="11" style="2" customWidth="1"/>
    <col min="11" max="11" width="13.85546875" style="2" customWidth="1"/>
    <col min="12" max="16384" width="9.140625" style="2"/>
  </cols>
  <sheetData>
    <row r="1" spans="1:11" ht="16.5">
      <c r="A1" s="217" t="s">
        <v>271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3" spans="1:11" ht="19.5" customHeight="1">
      <c r="A3" s="222" t="s">
        <v>2</v>
      </c>
      <c r="B3" s="222" t="s">
        <v>123</v>
      </c>
      <c r="C3" s="223" t="s">
        <v>129</v>
      </c>
      <c r="D3" s="223"/>
      <c r="E3" s="223"/>
      <c r="F3" s="223"/>
      <c r="G3" s="223"/>
      <c r="H3" s="223"/>
      <c r="I3" s="223"/>
      <c r="J3" s="221" t="s">
        <v>130</v>
      </c>
      <c r="K3" s="220" t="s">
        <v>126</v>
      </c>
    </row>
    <row r="4" spans="1:11" ht="69.75" customHeight="1">
      <c r="A4" s="222"/>
      <c r="B4" s="222"/>
      <c r="C4" s="88" t="s">
        <v>127</v>
      </c>
      <c r="D4" s="88" t="s">
        <v>124</v>
      </c>
      <c r="E4" s="88" t="s">
        <v>125</v>
      </c>
      <c r="F4" s="88" t="s">
        <v>128</v>
      </c>
      <c r="G4" s="88" t="s">
        <v>239</v>
      </c>
      <c r="H4" s="88" t="s">
        <v>238</v>
      </c>
      <c r="I4" s="89" t="s">
        <v>126</v>
      </c>
      <c r="J4" s="221"/>
      <c r="K4" s="220"/>
    </row>
    <row r="5" spans="1:11" ht="23.25" customHeight="1">
      <c r="A5" s="6" t="s">
        <v>3</v>
      </c>
      <c r="B5" s="7" t="s">
        <v>272</v>
      </c>
      <c r="C5" s="137">
        <v>13465527</v>
      </c>
      <c r="D5" s="137">
        <v>0</v>
      </c>
      <c r="E5" s="137"/>
      <c r="F5" s="137">
        <v>0</v>
      </c>
      <c r="G5" s="137">
        <v>6676</v>
      </c>
      <c r="H5" s="137">
        <v>955559</v>
      </c>
      <c r="I5" s="137">
        <f>C5+D5+E5+F5+G5+H5</f>
        <v>14427762</v>
      </c>
      <c r="J5" s="137"/>
      <c r="K5" s="137">
        <f>I5+J5</f>
        <v>14427762</v>
      </c>
    </row>
    <row r="6" spans="1:11" ht="33">
      <c r="A6" s="86" t="s">
        <v>131</v>
      </c>
      <c r="B6" s="20" t="s">
        <v>133</v>
      </c>
      <c r="C6" s="4"/>
      <c r="D6" s="5"/>
      <c r="E6" s="5"/>
      <c r="F6" s="5"/>
      <c r="G6" s="5"/>
      <c r="H6" s="5"/>
      <c r="I6" s="24">
        <f t="shared" ref="I6:I23" si="0">C6+D6+E6+F6+G6+H6</f>
        <v>0</v>
      </c>
      <c r="J6" s="5"/>
      <c r="K6" s="24">
        <f t="shared" ref="K6:K23" si="1">I6+J6</f>
        <v>0</v>
      </c>
    </row>
    <row r="7" spans="1:11" ht="16.5">
      <c r="A7" s="6" t="s">
        <v>132</v>
      </c>
      <c r="B7" s="7" t="s">
        <v>134</v>
      </c>
      <c r="C7" s="5"/>
      <c r="D7" s="5"/>
      <c r="E7" s="5"/>
      <c r="F7" s="5"/>
      <c r="G7" s="5"/>
      <c r="H7" s="5"/>
      <c r="I7" s="24">
        <f t="shared" si="0"/>
        <v>0</v>
      </c>
      <c r="J7" s="5"/>
      <c r="K7" s="24">
        <f t="shared" si="1"/>
        <v>0</v>
      </c>
    </row>
    <row r="8" spans="1:11" ht="33">
      <c r="A8" s="86">
        <v>1</v>
      </c>
      <c r="B8" s="20" t="s">
        <v>135</v>
      </c>
      <c r="C8" s="5"/>
      <c r="D8" s="5"/>
      <c r="E8" s="5"/>
      <c r="F8" s="5"/>
      <c r="G8" s="5"/>
      <c r="H8" s="5"/>
      <c r="I8" s="24">
        <f t="shared" si="0"/>
        <v>0</v>
      </c>
      <c r="J8" s="5"/>
      <c r="K8" s="24">
        <f t="shared" si="1"/>
        <v>0</v>
      </c>
    </row>
    <row r="9" spans="1:11" ht="39.75" customHeight="1">
      <c r="A9" s="86">
        <v>2</v>
      </c>
      <c r="B9" s="20" t="s">
        <v>136</v>
      </c>
      <c r="C9" s="5"/>
      <c r="D9" s="5"/>
      <c r="E9" s="5"/>
      <c r="F9" s="5"/>
      <c r="G9" s="5"/>
      <c r="H9" s="5"/>
      <c r="I9" s="24">
        <f t="shared" si="0"/>
        <v>0</v>
      </c>
      <c r="J9" s="5"/>
      <c r="K9" s="24">
        <f t="shared" si="1"/>
        <v>0</v>
      </c>
    </row>
    <row r="10" spans="1:11" ht="39.75" customHeight="1">
      <c r="A10" s="86">
        <v>3</v>
      </c>
      <c r="B10" s="20" t="s">
        <v>241</v>
      </c>
      <c r="C10" s="5"/>
      <c r="D10" s="5"/>
      <c r="E10" s="5"/>
      <c r="F10" s="5"/>
      <c r="G10" s="5"/>
      <c r="H10" s="5">
        <v>0</v>
      </c>
      <c r="I10" s="24">
        <f t="shared" si="0"/>
        <v>0</v>
      </c>
      <c r="J10" s="5"/>
      <c r="K10" s="24">
        <f t="shared" si="1"/>
        <v>0</v>
      </c>
    </row>
    <row r="11" spans="1:11" ht="16.5">
      <c r="A11" s="86">
        <v>4</v>
      </c>
      <c r="B11" s="18" t="s">
        <v>137</v>
      </c>
      <c r="C11" s="5"/>
      <c r="D11" s="5"/>
      <c r="E11" s="5"/>
      <c r="F11" s="5"/>
      <c r="G11" s="5"/>
      <c r="H11" s="17">
        <v>0</v>
      </c>
      <c r="I11" s="24">
        <f t="shared" si="0"/>
        <v>0</v>
      </c>
      <c r="J11" s="5"/>
      <c r="K11" s="24">
        <f t="shared" si="1"/>
        <v>0</v>
      </c>
    </row>
    <row r="12" spans="1:11" ht="16.5">
      <c r="A12" s="86">
        <v>5</v>
      </c>
      <c r="B12" s="18" t="s">
        <v>138</v>
      </c>
      <c r="C12" s="5"/>
      <c r="D12" s="5"/>
      <c r="E12" s="5"/>
      <c r="F12" s="5"/>
      <c r="G12" s="5"/>
      <c r="H12" s="5">
        <v>0</v>
      </c>
      <c r="I12" s="24">
        <f t="shared" si="0"/>
        <v>0</v>
      </c>
      <c r="J12" s="5"/>
      <c r="K12" s="24">
        <f t="shared" si="1"/>
        <v>0</v>
      </c>
    </row>
    <row r="13" spans="1:11" ht="33">
      <c r="A13" s="86">
        <v>6</v>
      </c>
      <c r="B13" s="20" t="s">
        <v>139</v>
      </c>
      <c r="C13" s="5"/>
      <c r="D13" s="5"/>
      <c r="E13" s="5"/>
      <c r="F13" s="5"/>
      <c r="G13" s="5"/>
      <c r="H13" s="5"/>
      <c r="I13" s="24">
        <f t="shared" si="0"/>
        <v>0</v>
      </c>
      <c r="J13" s="5"/>
      <c r="K13" s="24">
        <f t="shared" si="1"/>
        <v>0</v>
      </c>
    </row>
    <row r="14" spans="1:11" ht="16.5">
      <c r="A14" s="86">
        <v>7</v>
      </c>
      <c r="B14" s="18" t="s">
        <v>140</v>
      </c>
      <c r="C14" s="5"/>
      <c r="D14" s="5"/>
      <c r="E14" s="5"/>
      <c r="F14" s="5"/>
      <c r="G14" s="5"/>
      <c r="H14" s="5"/>
      <c r="I14" s="24">
        <f t="shared" si="0"/>
        <v>0</v>
      </c>
      <c r="J14" s="5"/>
      <c r="K14" s="24">
        <f t="shared" si="1"/>
        <v>0</v>
      </c>
    </row>
    <row r="15" spans="1:11" ht="16.5">
      <c r="A15" s="6" t="s">
        <v>4</v>
      </c>
      <c r="B15" s="7" t="s">
        <v>273</v>
      </c>
      <c r="C15" s="136">
        <v>13098263</v>
      </c>
      <c r="D15" s="136">
        <v>0</v>
      </c>
      <c r="E15" s="136"/>
      <c r="F15" s="136">
        <v>0</v>
      </c>
      <c r="G15" s="136">
        <v>-4880932</v>
      </c>
      <c r="H15" s="136">
        <v>0</v>
      </c>
      <c r="I15" s="136">
        <f>C15+D15+E15+F15+G15+H15</f>
        <v>8217331</v>
      </c>
      <c r="J15" s="136"/>
      <c r="K15" s="136">
        <f>I15+J15</f>
        <v>8217331</v>
      </c>
    </row>
    <row r="16" spans="1:11" ht="30.75" customHeight="1">
      <c r="A16" s="86">
        <v>1</v>
      </c>
      <c r="B16" s="20" t="s">
        <v>135</v>
      </c>
      <c r="C16" s="5"/>
      <c r="D16" s="5"/>
      <c r="E16" s="5"/>
      <c r="F16" s="5"/>
      <c r="G16" s="5"/>
      <c r="H16" s="17"/>
      <c r="I16" s="23">
        <f t="shared" si="0"/>
        <v>0</v>
      </c>
      <c r="J16" s="5"/>
      <c r="K16" s="24">
        <f t="shared" si="1"/>
        <v>0</v>
      </c>
    </row>
    <row r="17" spans="1:11" ht="33.75" customHeight="1">
      <c r="A17" s="86">
        <v>2</v>
      </c>
      <c r="B17" s="20" t="s">
        <v>136</v>
      </c>
      <c r="C17" s="5"/>
      <c r="D17" s="5"/>
      <c r="E17" s="5"/>
      <c r="F17" s="5"/>
      <c r="G17" s="5"/>
      <c r="H17" s="17"/>
      <c r="I17" s="23">
        <f t="shared" si="0"/>
        <v>0</v>
      </c>
      <c r="J17" s="5"/>
      <c r="K17" s="24">
        <f t="shared" si="1"/>
        <v>0</v>
      </c>
    </row>
    <row r="18" spans="1:11" ht="33.75" customHeight="1">
      <c r="A18" s="86">
        <v>3</v>
      </c>
      <c r="B18" s="20" t="s">
        <v>241</v>
      </c>
      <c r="C18" s="5"/>
      <c r="D18" s="5"/>
      <c r="E18" s="5"/>
      <c r="F18" s="5"/>
      <c r="G18" s="5">
        <v>-4880932</v>
      </c>
      <c r="H18" s="17">
        <v>0</v>
      </c>
      <c r="I18" s="23">
        <f t="shared" si="0"/>
        <v>-4880932</v>
      </c>
      <c r="J18" s="5"/>
      <c r="K18" s="24">
        <v>-4880930</v>
      </c>
    </row>
    <row r="19" spans="1:11" ht="16.5">
      <c r="A19" s="86">
        <v>4</v>
      </c>
      <c r="B19" s="18" t="s">
        <v>141</v>
      </c>
      <c r="C19" s="5"/>
      <c r="D19" s="5"/>
      <c r="E19" s="5"/>
      <c r="F19" s="5"/>
      <c r="G19" s="17">
        <v>2627601</v>
      </c>
      <c r="H19" s="17">
        <v>0</v>
      </c>
      <c r="I19" s="23">
        <f t="shared" si="0"/>
        <v>2627601</v>
      </c>
      <c r="J19" s="5"/>
      <c r="K19" s="24">
        <f t="shared" si="1"/>
        <v>2627601</v>
      </c>
    </row>
    <row r="20" spans="1:11" ht="16.5">
      <c r="A20" s="86">
        <v>5</v>
      </c>
      <c r="B20" s="18" t="s">
        <v>138</v>
      </c>
      <c r="C20" s="5"/>
      <c r="D20" s="5"/>
      <c r="E20" s="5"/>
      <c r="F20" s="5"/>
      <c r="G20" s="5"/>
      <c r="H20" s="17"/>
      <c r="I20" s="24">
        <f t="shared" si="0"/>
        <v>0</v>
      </c>
      <c r="J20" s="5"/>
      <c r="K20" s="24">
        <f t="shared" si="1"/>
        <v>0</v>
      </c>
    </row>
    <row r="21" spans="1:11" ht="16.5">
      <c r="A21" s="86">
        <v>6</v>
      </c>
      <c r="B21" s="18" t="s">
        <v>142</v>
      </c>
      <c r="C21" s="5"/>
      <c r="D21" s="5"/>
      <c r="E21" s="5"/>
      <c r="F21" s="5"/>
      <c r="G21" s="5"/>
      <c r="H21" s="17"/>
      <c r="I21" s="24">
        <f t="shared" si="0"/>
        <v>0</v>
      </c>
      <c r="J21" s="5"/>
      <c r="K21" s="24">
        <f t="shared" si="1"/>
        <v>0</v>
      </c>
    </row>
    <row r="22" spans="1:11" ht="16.5">
      <c r="A22" s="86">
        <v>7</v>
      </c>
      <c r="B22" s="19" t="s">
        <v>143</v>
      </c>
      <c r="C22" s="5"/>
      <c r="D22" s="5"/>
      <c r="E22" s="5"/>
      <c r="F22" s="5"/>
      <c r="G22" s="5"/>
      <c r="H22" s="17"/>
      <c r="I22" s="24">
        <f t="shared" si="0"/>
        <v>0</v>
      </c>
      <c r="J22" s="5"/>
      <c r="K22" s="24">
        <f t="shared" si="1"/>
        <v>0</v>
      </c>
    </row>
    <row r="23" spans="1:11" ht="16.5">
      <c r="A23" s="6" t="s">
        <v>57</v>
      </c>
      <c r="B23" s="7" t="s">
        <v>274</v>
      </c>
      <c r="C23" s="136">
        <v>13871977</v>
      </c>
      <c r="D23" s="136">
        <v>0</v>
      </c>
      <c r="E23" s="136"/>
      <c r="F23" s="136">
        <v>0</v>
      </c>
      <c r="G23" s="136">
        <f>G15+G19</f>
        <v>-2253331</v>
      </c>
      <c r="H23" s="136">
        <v>0</v>
      </c>
      <c r="I23" s="136">
        <f t="shared" si="0"/>
        <v>11618646</v>
      </c>
      <c r="J23" s="136"/>
      <c r="K23" s="136">
        <f t="shared" si="1"/>
        <v>11618646</v>
      </c>
    </row>
  </sheetData>
  <mergeCells count="6">
    <mergeCell ref="A1:K1"/>
    <mergeCell ref="K3:K4"/>
    <mergeCell ref="J3:J4"/>
    <mergeCell ref="A3:A4"/>
    <mergeCell ref="B3:B4"/>
    <mergeCell ref="C3:I3"/>
  </mergeCells>
  <phoneticPr fontId="4" type="noConversion"/>
  <printOptions horizontalCentered="1" verticalCentered="1"/>
  <pageMargins left="0" right="0" top="0.12" bottom="0" header="0.12" footer="0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9"/>
  <sheetViews>
    <sheetView tabSelected="1" workbookViewId="0">
      <selection activeCell="G69" sqref="G69"/>
    </sheetView>
  </sheetViews>
  <sheetFormatPr defaultRowHeight="12.75"/>
  <cols>
    <col min="1" max="1" width="4.42578125" customWidth="1"/>
    <col min="2" max="2" width="4.7109375" customWidth="1"/>
    <col min="4" max="4" width="33.28515625" customWidth="1"/>
    <col min="5" max="5" width="9" customWidth="1"/>
    <col min="6" max="6" width="26.7109375" customWidth="1"/>
    <col min="7" max="7" width="13.85546875" customWidth="1"/>
    <col min="8" max="8" width="2.5703125" hidden="1" customWidth="1"/>
    <col min="9" max="9" width="5.42578125" hidden="1" customWidth="1"/>
    <col min="10" max="10" width="13" hidden="1" customWidth="1"/>
    <col min="11" max="11" width="9.140625" hidden="1" customWidth="1"/>
  </cols>
  <sheetData>
    <row r="1" spans="1:13" ht="15.75" customHeight="1">
      <c r="B1" s="224" t="s">
        <v>159</v>
      </c>
      <c r="C1" s="224"/>
      <c r="D1" s="224"/>
      <c r="E1" s="224"/>
      <c r="F1" s="224"/>
      <c r="G1" s="224"/>
      <c r="H1" s="224"/>
      <c r="I1" s="224"/>
    </row>
    <row r="2" spans="1:13" ht="24.75" customHeight="1">
      <c r="B2" s="224"/>
      <c r="C2" s="224"/>
      <c r="D2" s="224"/>
      <c r="E2" s="224"/>
      <c r="F2" s="224"/>
      <c r="G2" s="224"/>
      <c r="H2" s="224"/>
      <c r="I2" s="224"/>
    </row>
    <row r="3" spans="1:13">
      <c r="B3" s="126"/>
      <c r="C3" s="126"/>
      <c r="D3" s="126"/>
      <c r="E3" s="126"/>
      <c r="F3" s="126"/>
      <c r="G3" s="126"/>
      <c r="H3" s="126"/>
      <c r="I3" s="126"/>
    </row>
    <row r="4" spans="1:13" ht="15.75">
      <c r="A4" s="21">
        <v>1</v>
      </c>
      <c r="B4" s="25"/>
      <c r="C4" s="26" t="s">
        <v>160</v>
      </c>
      <c r="D4" s="27"/>
      <c r="E4" s="27"/>
      <c r="F4" s="27"/>
      <c r="G4" s="27"/>
      <c r="H4" s="27"/>
      <c r="I4" s="27"/>
      <c r="J4" s="27"/>
      <c r="K4" s="27"/>
      <c r="L4" s="27"/>
    </row>
    <row r="5" spans="1:13">
      <c r="B5" s="27"/>
      <c r="C5" s="27" t="s">
        <v>237</v>
      </c>
      <c r="D5" s="27"/>
      <c r="E5" s="27"/>
      <c r="F5" s="27"/>
      <c r="G5" s="27"/>
      <c r="H5" s="27"/>
      <c r="I5" s="27"/>
      <c r="J5" s="27"/>
      <c r="K5" s="27"/>
      <c r="L5" s="27"/>
    </row>
    <row r="6" spans="1:13">
      <c r="B6" s="27"/>
      <c r="C6" s="27" t="s">
        <v>161</v>
      </c>
      <c r="D6" s="27"/>
      <c r="E6" s="27"/>
      <c r="F6" s="27"/>
      <c r="G6" s="27"/>
      <c r="H6" s="27"/>
      <c r="I6" s="27"/>
      <c r="J6" s="27"/>
      <c r="K6" s="27"/>
      <c r="L6" s="27"/>
    </row>
    <row r="7" spans="1:13">
      <c r="B7" s="27"/>
      <c r="C7" s="27" t="s">
        <v>162</v>
      </c>
      <c r="D7" s="27"/>
      <c r="E7" s="27"/>
      <c r="F7" s="27"/>
      <c r="G7" s="27"/>
      <c r="H7" s="27"/>
      <c r="I7" s="27"/>
      <c r="J7" s="27"/>
      <c r="K7" s="27"/>
      <c r="L7" s="27"/>
    </row>
    <row r="8" spans="1:13">
      <c r="B8" s="27"/>
      <c r="C8" s="27" t="s">
        <v>163</v>
      </c>
      <c r="D8" s="27"/>
      <c r="E8" s="27"/>
      <c r="F8" s="27"/>
      <c r="G8" s="27"/>
      <c r="H8" s="27"/>
      <c r="I8" s="27"/>
      <c r="J8" s="27"/>
      <c r="K8" s="27"/>
      <c r="L8" s="27"/>
      <c r="M8" s="154"/>
    </row>
    <row r="9" spans="1:13">
      <c r="B9" s="27"/>
      <c r="C9" s="27" t="s">
        <v>164</v>
      </c>
      <c r="D9" s="27"/>
      <c r="E9" s="27"/>
      <c r="F9" s="27"/>
      <c r="G9" s="27"/>
      <c r="H9" s="27"/>
      <c r="I9" s="27"/>
      <c r="J9" s="27"/>
      <c r="K9" s="27"/>
      <c r="L9" s="27"/>
    </row>
    <row r="10" spans="1:13" ht="15.75">
      <c r="A10" s="21">
        <v>2</v>
      </c>
      <c r="B10" s="28"/>
      <c r="C10" s="26" t="s">
        <v>165</v>
      </c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B11" s="27">
        <v>2.1</v>
      </c>
      <c r="C11" s="27" t="s">
        <v>246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B12" s="27">
        <v>2.2000000000000002</v>
      </c>
      <c r="C12" s="27" t="s">
        <v>166</v>
      </c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B13" s="27"/>
      <c r="C13" s="27" t="s">
        <v>300</v>
      </c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B14" s="27">
        <v>2.2999999999999998</v>
      </c>
      <c r="C14" s="27" t="s">
        <v>247</v>
      </c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B15" s="27">
        <v>2.4</v>
      </c>
      <c r="C15" s="192" t="s">
        <v>278</v>
      </c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2:13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2:13" ht="12.75" customHeight="1">
      <c r="B18" s="77">
        <v>3</v>
      </c>
      <c r="C18" s="66"/>
      <c r="D18" s="67" t="s">
        <v>208</v>
      </c>
      <c r="E18" s="67"/>
      <c r="F18" s="197">
        <f>F20+F21+F22+F23+F24+F25+F26</f>
        <v>-1622454.7999999998</v>
      </c>
      <c r="G18" s="68"/>
      <c r="H18" s="27"/>
      <c r="I18" s="27"/>
      <c r="J18" s="27"/>
      <c r="K18" s="27"/>
      <c r="L18" s="27"/>
    </row>
    <row r="19" spans="2:13" ht="12.75" customHeight="1">
      <c r="B19" s="78">
        <v>3.1</v>
      </c>
      <c r="C19" s="69" t="s">
        <v>209</v>
      </c>
      <c r="D19" s="70"/>
      <c r="E19" s="70"/>
      <c r="F19" s="70"/>
      <c r="G19" s="70"/>
      <c r="H19" s="27"/>
      <c r="I19" s="27"/>
      <c r="J19" s="27"/>
      <c r="K19" s="27"/>
      <c r="L19" s="27"/>
    </row>
    <row r="20" spans="2:13" ht="12.75" customHeight="1">
      <c r="B20" s="65"/>
      <c r="C20" s="69" t="s">
        <v>210</v>
      </c>
      <c r="D20" s="71" t="s">
        <v>232</v>
      </c>
      <c r="E20" s="71"/>
      <c r="F20" s="79">
        <v>9750.14</v>
      </c>
      <c r="G20" s="70"/>
      <c r="H20" s="27"/>
      <c r="I20" s="27"/>
      <c r="J20" s="27"/>
      <c r="K20" s="27"/>
      <c r="L20" s="27"/>
    </row>
    <row r="21" spans="2:13" ht="12.75" customHeight="1">
      <c r="B21" s="65"/>
      <c r="C21" s="69"/>
      <c r="D21" s="71" t="s">
        <v>279</v>
      </c>
      <c r="E21" s="71"/>
      <c r="F21" s="79">
        <v>546.84</v>
      </c>
      <c r="G21" s="70"/>
      <c r="H21" s="27"/>
      <c r="I21" s="27"/>
      <c r="J21" s="27"/>
      <c r="K21" s="27"/>
      <c r="L21" s="27"/>
    </row>
    <row r="22" spans="2:13" ht="12.75" customHeight="1">
      <c r="B22" s="65"/>
      <c r="C22" s="69" t="s">
        <v>211</v>
      </c>
      <c r="D22" s="71" t="s">
        <v>235</v>
      </c>
      <c r="E22" s="71"/>
      <c r="F22" s="79">
        <v>70400.990000000005</v>
      </c>
      <c r="G22" s="70"/>
      <c r="H22" s="27"/>
      <c r="I22" s="27"/>
      <c r="J22" s="27"/>
      <c r="K22" s="27"/>
      <c r="L22" s="27"/>
    </row>
    <row r="23" spans="2:13" ht="12.75" customHeight="1">
      <c r="B23" s="65"/>
      <c r="C23" s="69"/>
      <c r="D23" s="71" t="s">
        <v>249</v>
      </c>
      <c r="E23" s="71"/>
      <c r="F23" s="79">
        <v>6404.55</v>
      </c>
      <c r="G23" s="70"/>
      <c r="H23" s="27"/>
      <c r="I23" s="27"/>
      <c r="J23" s="27"/>
      <c r="K23" s="27"/>
      <c r="L23" s="27"/>
    </row>
    <row r="24" spans="2:13" ht="12.75" customHeight="1">
      <c r="B24" s="65"/>
      <c r="C24" s="69" t="s">
        <v>212</v>
      </c>
      <c r="D24" s="71" t="s">
        <v>233</v>
      </c>
      <c r="E24" s="71"/>
      <c r="F24" s="151">
        <v>-3958833.04</v>
      </c>
      <c r="G24" s="70"/>
      <c r="H24" s="27"/>
      <c r="I24" s="27"/>
      <c r="J24" s="27"/>
      <c r="K24" s="27"/>
      <c r="L24" s="27"/>
    </row>
    <row r="25" spans="2:13" ht="12.75" customHeight="1">
      <c r="B25" s="65"/>
      <c r="C25" s="69"/>
      <c r="D25" s="71" t="s">
        <v>250</v>
      </c>
      <c r="E25" s="71"/>
      <c r="F25" s="79">
        <v>8286.7199999999993</v>
      </c>
      <c r="G25" s="70"/>
      <c r="H25" s="27"/>
      <c r="I25" s="27"/>
      <c r="J25" s="27"/>
      <c r="K25" s="27"/>
      <c r="L25" s="27"/>
    </row>
    <row r="26" spans="2:13" ht="12.75" customHeight="1">
      <c r="B26" s="65">
        <v>3.2</v>
      </c>
      <c r="C26" s="69" t="s">
        <v>213</v>
      </c>
      <c r="D26" s="71"/>
      <c r="E26" s="71"/>
      <c r="F26" s="156">
        <f>F27</f>
        <v>2240989</v>
      </c>
      <c r="G26" s="70"/>
      <c r="H26" s="27"/>
      <c r="I26" s="27"/>
      <c r="J26" s="27"/>
      <c r="K26" s="27"/>
      <c r="L26" s="27"/>
    </row>
    <row r="27" spans="2:13" ht="12.75" customHeight="1">
      <c r="B27" s="65"/>
      <c r="C27" s="69" t="s">
        <v>214</v>
      </c>
      <c r="D27" s="71" t="s">
        <v>248</v>
      </c>
      <c r="E27" s="71"/>
      <c r="F27" s="79">
        <v>2240989</v>
      </c>
      <c r="G27" s="70"/>
      <c r="H27" s="27"/>
      <c r="I27" s="27"/>
      <c r="J27" s="27"/>
      <c r="K27" s="27"/>
      <c r="L27" s="27"/>
    </row>
    <row r="28" spans="2:13" ht="12.75" customHeight="1" thickBot="1">
      <c r="B28" s="65"/>
      <c r="C28" s="69"/>
      <c r="D28" s="72"/>
      <c r="E28" s="72"/>
      <c r="F28" s="127"/>
      <c r="G28" s="74"/>
      <c r="H28" s="27"/>
      <c r="I28" s="27"/>
      <c r="J28" s="27"/>
      <c r="K28" s="27"/>
      <c r="L28" s="27"/>
    </row>
    <row r="29" spans="2:13" ht="13.5" thickTop="1">
      <c r="B29" s="77">
        <v>4</v>
      </c>
      <c r="C29" s="66"/>
      <c r="D29" s="67" t="s">
        <v>215</v>
      </c>
      <c r="E29" s="27"/>
      <c r="F29" s="196">
        <f>F31+F32+F33+F34</f>
        <v>6154658</v>
      </c>
      <c r="G29" s="27"/>
      <c r="H29" s="27"/>
      <c r="I29" s="27"/>
      <c r="J29" s="27"/>
      <c r="K29" s="27"/>
      <c r="L29" s="27"/>
    </row>
    <row r="30" spans="2:13">
      <c r="B30" s="27"/>
      <c r="C30" s="195" t="s">
        <v>290</v>
      </c>
      <c r="D30" s="128"/>
      <c r="E30" s="128"/>
      <c r="F30" s="27"/>
      <c r="G30" s="27"/>
      <c r="H30" s="27"/>
      <c r="I30" s="27"/>
      <c r="J30" s="27"/>
      <c r="K30" s="27"/>
      <c r="L30" s="27"/>
    </row>
    <row r="31" spans="2:13">
      <c r="B31" s="27">
        <v>4.0999999999999996</v>
      </c>
      <c r="C31" s="192" t="s">
        <v>285</v>
      </c>
      <c r="D31" s="27"/>
      <c r="E31" s="27"/>
      <c r="F31" s="27">
        <v>3697475</v>
      </c>
      <c r="G31" s="27"/>
      <c r="H31" s="27"/>
      <c r="I31" s="27"/>
      <c r="J31" s="27"/>
      <c r="K31" s="27"/>
      <c r="L31" s="27"/>
      <c r="M31" s="80"/>
    </row>
    <row r="32" spans="2:13">
      <c r="B32" s="27"/>
      <c r="C32" s="192" t="s">
        <v>286</v>
      </c>
      <c r="D32" s="27"/>
      <c r="E32" s="27"/>
      <c r="F32" s="27">
        <v>1263599</v>
      </c>
      <c r="G32" s="27"/>
      <c r="H32" s="27"/>
      <c r="I32" s="27"/>
      <c r="J32" s="27"/>
      <c r="K32" s="27"/>
      <c r="L32" s="27"/>
    </row>
    <row r="33" spans="1:12">
      <c r="B33" s="27"/>
      <c r="C33" s="192" t="s">
        <v>288</v>
      </c>
      <c r="D33" s="192" t="s">
        <v>287</v>
      </c>
      <c r="E33" s="27"/>
      <c r="F33" s="27">
        <v>680400</v>
      </c>
      <c r="G33" s="27"/>
      <c r="H33" s="27"/>
      <c r="I33" s="27"/>
      <c r="J33" s="27"/>
      <c r="K33" s="27"/>
      <c r="L33" s="27"/>
    </row>
    <row r="34" spans="1:12">
      <c r="B34" s="27"/>
      <c r="C34" s="192" t="s">
        <v>289</v>
      </c>
      <c r="D34" s="27"/>
      <c r="E34" s="27"/>
      <c r="F34" s="27">
        <v>513184</v>
      </c>
      <c r="G34" s="27"/>
      <c r="H34" s="27"/>
      <c r="I34" s="27"/>
      <c r="J34" s="27"/>
      <c r="K34" s="27"/>
      <c r="L34" s="27"/>
    </row>
    <row r="35" spans="1:12">
      <c r="C35" s="157"/>
    </row>
    <row r="36" spans="1:12">
      <c r="B36" s="77">
        <v>5</v>
      </c>
      <c r="C36" s="66"/>
      <c r="D36" s="67" t="s">
        <v>216</v>
      </c>
      <c r="E36" s="67"/>
      <c r="F36" s="68"/>
    </row>
    <row r="37" spans="1:12">
      <c r="B37" s="65">
        <v>5.0999999999999996</v>
      </c>
      <c r="C37" s="69"/>
      <c r="D37" s="75" t="s">
        <v>217</v>
      </c>
      <c r="E37" s="70"/>
      <c r="F37" s="81">
        <v>17503051</v>
      </c>
    </row>
    <row r="38" spans="1:12" ht="13.5" thickBot="1">
      <c r="B38" s="65"/>
      <c r="C38" s="69"/>
      <c r="D38" s="71"/>
      <c r="E38" s="71"/>
      <c r="F38" s="129">
        <f>F37</f>
        <v>17503051</v>
      </c>
    </row>
    <row r="39" spans="1:12" ht="13.5" thickTop="1">
      <c r="B39" s="65">
        <v>5.2</v>
      </c>
      <c r="C39" s="69"/>
      <c r="D39" s="75" t="s">
        <v>218</v>
      </c>
      <c r="E39" s="72"/>
      <c r="F39" s="81">
        <v>0</v>
      </c>
    </row>
    <row r="40" spans="1:12" ht="13.5" thickBot="1">
      <c r="D40" s="71"/>
      <c r="F40" s="82">
        <v>0</v>
      </c>
    </row>
    <row r="41" spans="1:12" ht="13.5" thickTop="1">
      <c r="B41" s="69">
        <v>5.3</v>
      </c>
      <c r="C41" s="80" t="s">
        <v>291</v>
      </c>
      <c r="F41" s="199"/>
    </row>
    <row r="42" spans="1:12">
      <c r="C42" s="80" t="s">
        <v>292</v>
      </c>
      <c r="F42" s="199"/>
    </row>
    <row r="43" spans="1:12">
      <c r="D43" s="71"/>
      <c r="F43" s="199"/>
    </row>
    <row r="44" spans="1:12">
      <c r="D44" s="71"/>
      <c r="F44" s="199"/>
    </row>
    <row r="45" spans="1:12">
      <c r="D45" s="71"/>
      <c r="F45" s="199"/>
    </row>
    <row r="46" spans="1:12">
      <c r="A46" s="21"/>
      <c r="B46" s="198">
        <v>6</v>
      </c>
      <c r="C46" s="200" t="s">
        <v>294</v>
      </c>
      <c r="D46" s="130"/>
      <c r="E46" s="130"/>
      <c r="F46" s="203">
        <f>F50+F51</f>
        <v>11757427</v>
      </c>
      <c r="G46" s="130"/>
    </row>
    <row r="47" spans="1:12">
      <c r="A47" s="21"/>
      <c r="C47" s="80" t="s">
        <v>293</v>
      </c>
    </row>
    <row r="48" spans="1:12">
      <c r="A48" s="21"/>
    </row>
    <row r="49" spans="2:6">
      <c r="C49" s="157"/>
    </row>
    <row r="50" spans="2:6">
      <c r="B50">
        <v>6.1</v>
      </c>
      <c r="D50" s="80" t="s">
        <v>283</v>
      </c>
      <c r="F50" s="193">
        <v>3958833</v>
      </c>
    </row>
    <row r="51" spans="2:6">
      <c r="B51" s="201">
        <v>6.2</v>
      </c>
      <c r="D51" s="21" t="s">
        <v>219</v>
      </c>
      <c r="F51" s="204">
        <f>F52+F54+F55+F56+F57+F58+F59+F62+F64+F65+F66</f>
        <v>7798594</v>
      </c>
    </row>
    <row r="52" spans="2:6">
      <c r="B52" s="80"/>
      <c r="D52" t="s">
        <v>301</v>
      </c>
      <c r="F52" s="194">
        <v>314828</v>
      </c>
    </row>
    <row r="53" spans="2:6" hidden="1">
      <c r="C53" s="76">
        <v>40112</v>
      </c>
      <c r="F53" s="105">
        <v>480733</v>
      </c>
    </row>
    <row r="54" spans="2:6" ht="13.5" thickBot="1">
      <c r="D54" s="157" t="s">
        <v>260</v>
      </c>
      <c r="F54" s="131">
        <v>370656</v>
      </c>
    </row>
    <row r="55" spans="2:6" ht="13.5" thickTop="1">
      <c r="D55" s="157" t="s">
        <v>257</v>
      </c>
      <c r="F55" s="153">
        <v>969600</v>
      </c>
    </row>
    <row r="56" spans="2:6">
      <c r="D56" s="80" t="s">
        <v>280</v>
      </c>
      <c r="F56" s="91">
        <v>1813982</v>
      </c>
    </row>
    <row r="57" spans="2:6" ht="13.5" thickBot="1">
      <c r="D57" s="80" t="s">
        <v>281</v>
      </c>
      <c r="F57" s="73">
        <v>1000000</v>
      </c>
    </row>
    <row r="58" spans="2:6" ht="13.5" thickTop="1">
      <c r="D58" s="80" t="s">
        <v>282</v>
      </c>
      <c r="F58" s="90">
        <v>2633998</v>
      </c>
    </row>
    <row r="59" spans="2:6">
      <c r="B59">
        <v>6.3</v>
      </c>
      <c r="D59" t="s">
        <v>234</v>
      </c>
      <c r="F59" s="91">
        <v>23125</v>
      </c>
    </row>
    <row r="60" spans="2:6" ht="13.5" thickBot="1">
      <c r="F60" s="131">
        <f>F59</f>
        <v>23125</v>
      </c>
    </row>
    <row r="61" spans="2:6" ht="13.5" thickTop="1">
      <c r="B61">
        <v>6.4</v>
      </c>
      <c r="D61" t="s">
        <v>220</v>
      </c>
      <c r="F61" s="91">
        <v>650</v>
      </c>
    </row>
    <row r="62" spans="2:6" ht="13.5" thickBot="1">
      <c r="F62" s="131">
        <f>F61</f>
        <v>650</v>
      </c>
    </row>
    <row r="63" spans="2:6" ht="13.5" thickTop="1">
      <c r="B63">
        <v>6.5</v>
      </c>
      <c r="D63" s="157" t="s">
        <v>261</v>
      </c>
      <c r="F63" s="152">
        <v>506655</v>
      </c>
    </row>
    <row r="64" spans="2:6">
      <c r="D64" s="157"/>
      <c r="F64" s="152">
        <f>F63</f>
        <v>506655</v>
      </c>
    </row>
    <row r="65" spans="1:6">
      <c r="A65" s="21"/>
      <c r="B65">
        <v>6.6</v>
      </c>
      <c r="D65" s="80" t="s">
        <v>284</v>
      </c>
      <c r="F65" s="153">
        <v>50000</v>
      </c>
    </row>
    <row r="66" spans="1:6">
      <c r="A66" s="21"/>
      <c r="D66" s="80" t="s">
        <v>299</v>
      </c>
      <c r="F66" s="153">
        <v>115100</v>
      </c>
    </row>
    <row r="67" spans="1:6">
      <c r="A67" s="21"/>
      <c r="D67" s="80"/>
      <c r="F67" s="153"/>
    </row>
    <row r="68" spans="1:6">
      <c r="B68" s="198">
        <v>7</v>
      </c>
      <c r="D68" s="200" t="s">
        <v>295</v>
      </c>
      <c r="E68" s="130"/>
    </row>
    <row r="69" spans="1:6">
      <c r="B69">
        <v>7.1</v>
      </c>
      <c r="C69" t="s">
        <v>251</v>
      </c>
      <c r="F69">
        <v>11618646</v>
      </c>
    </row>
    <row r="71" spans="1:6">
      <c r="B71">
        <v>7.2</v>
      </c>
      <c r="C71" t="s">
        <v>252</v>
      </c>
    </row>
    <row r="73" spans="1:6">
      <c r="B73">
        <v>7.3</v>
      </c>
      <c r="C73" s="200" t="s">
        <v>307</v>
      </c>
      <c r="D73" s="130"/>
      <c r="E73" s="130"/>
      <c r="F73" s="132"/>
    </row>
    <row r="74" spans="1:6">
      <c r="F74" s="90"/>
    </row>
    <row r="75" spans="1:6" ht="36.75">
      <c r="B75" s="93" t="s">
        <v>228</v>
      </c>
      <c r="C75" t="s">
        <v>221</v>
      </c>
    </row>
    <row r="76" spans="1:6">
      <c r="C76" t="s">
        <v>207</v>
      </c>
    </row>
    <row r="77" spans="1:6">
      <c r="C77" t="s">
        <v>222</v>
      </c>
    </row>
    <row r="78" spans="1:6">
      <c r="C78" t="s">
        <v>253</v>
      </c>
    </row>
    <row r="79" spans="1:6">
      <c r="C79" s="123"/>
      <c r="F79" s="198">
        <f>F81+F82+F83</f>
        <v>20674783</v>
      </c>
    </row>
    <row r="80" spans="1:6">
      <c r="C80" s="80" t="s">
        <v>302</v>
      </c>
    </row>
    <row r="81" spans="1:11">
      <c r="C81" s="202" t="s">
        <v>303</v>
      </c>
      <c r="D81" s="133"/>
      <c r="E81" s="133"/>
      <c r="F81">
        <v>20608640</v>
      </c>
    </row>
    <row r="82" spans="1:11">
      <c r="F82">
        <v>66132</v>
      </c>
    </row>
    <row r="83" spans="1:11">
      <c r="F83">
        <v>11</v>
      </c>
    </row>
    <row r="84" spans="1:11" ht="27" customHeight="1">
      <c r="B84" s="93" t="s">
        <v>228</v>
      </c>
      <c r="C84" s="202" t="s">
        <v>298</v>
      </c>
      <c r="D84" s="133"/>
      <c r="F84" s="198">
        <v>17583487</v>
      </c>
    </row>
    <row r="85" spans="1:11" ht="27" customHeight="1">
      <c r="B85" s="93" t="s">
        <v>228</v>
      </c>
      <c r="C85" t="s">
        <v>223</v>
      </c>
    </row>
    <row r="87" spans="1:11" ht="28.5" customHeight="1">
      <c r="B87" s="93" t="s">
        <v>228</v>
      </c>
      <c r="C87" t="s">
        <v>224</v>
      </c>
    </row>
    <row r="88" spans="1:11">
      <c r="C88" t="s">
        <v>254</v>
      </c>
    </row>
    <row r="90" spans="1:11" ht="18">
      <c r="A90" s="190" t="s">
        <v>296</v>
      </c>
      <c r="C90" s="27"/>
      <c r="D90" s="27"/>
      <c r="E90" s="27"/>
      <c r="F90" s="27"/>
      <c r="G90" s="27"/>
    </row>
    <row r="91" spans="1:11" ht="18">
      <c r="B91" s="190"/>
      <c r="C91" s="190"/>
      <c r="D91" s="190"/>
      <c r="E91" s="190"/>
      <c r="F91" s="190"/>
      <c r="G91" s="190"/>
      <c r="H91" s="190"/>
      <c r="I91" s="190"/>
      <c r="J91" s="190"/>
    </row>
    <row r="92" spans="1:11" ht="15">
      <c r="A92" s="189"/>
    </row>
    <row r="93" spans="1:11" ht="15">
      <c r="B93" s="189"/>
      <c r="C93" s="189"/>
      <c r="D93" s="189"/>
      <c r="E93" s="189"/>
      <c r="F93" s="189"/>
      <c r="G93" s="189"/>
      <c r="H93" s="189"/>
      <c r="I93" s="189"/>
      <c r="J93" s="189"/>
      <c r="K93" s="189"/>
    </row>
    <row r="94" spans="1:11" ht="18.75" customHeight="1">
      <c r="B94" s="64"/>
      <c r="C94" s="225" t="s">
        <v>236</v>
      </c>
      <c r="D94" s="225"/>
      <c r="E94" s="124"/>
      <c r="F94" s="125" t="s">
        <v>256</v>
      </c>
      <c r="G94" s="124"/>
      <c r="H94" s="64"/>
      <c r="I94" s="64"/>
      <c r="J94" s="64"/>
      <c r="K94" s="64"/>
    </row>
    <row r="96" spans="1:11" ht="15.75">
      <c r="D96" s="134" t="s">
        <v>297</v>
      </c>
      <c r="E96" s="135"/>
      <c r="F96" s="134" t="s">
        <v>255</v>
      </c>
    </row>
    <row r="97" spans="4:6" ht="15">
      <c r="D97" s="94"/>
    </row>
    <row r="99" spans="4:6">
      <c r="F99" t="s">
        <v>174</v>
      </c>
    </row>
  </sheetData>
  <mergeCells count="2">
    <mergeCell ref="B1:I2"/>
    <mergeCell ref="C94:D94"/>
  </mergeCells>
  <phoneticPr fontId="4" type="noConversion"/>
  <printOptions horizontalCentered="1"/>
  <pageMargins left="0.17" right="0.22" top="0.35" bottom="0.5" header="0.35" footer="0.25"/>
  <pageSetup paperSize="9" orientation="portrait" r:id="rId1"/>
  <headerFooter alignWithMargins="0">
    <oddHeader>&amp;CSHENIME  SHPJEGUESE  TE PASQYRAVE  FINANCIARE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K36" sqref="K36"/>
    </sheetView>
  </sheetViews>
  <sheetFormatPr defaultRowHeight="12.75"/>
  <cols>
    <col min="1" max="1" width="4" style="29" customWidth="1"/>
    <col min="2" max="2" width="10.7109375" style="29" customWidth="1"/>
    <col min="3" max="3" width="11.7109375" style="30" customWidth="1"/>
    <col min="4" max="4" width="11" style="30" customWidth="1"/>
    <col min="5" max="6" width="5.5703125" style="30" customWidth="1"/>
    <col min="7" max="7" width="11.5703125" style="30" customWidth="1"/>
    <col min="8" max="8" width="10.7109375" style="30" customWidth="1"/>
    <col min="9" max="9" width="12.140625" style="30" customWidth="1"/>
    <col min="10" max="10" width="10.7109375" style="30" customWidth="1"/>
    <col min="11" max="11" width="13.42578125" style="30" customWidth="1"/>
    <col min="12" max="12" width="12.28515625" style="30" customWidth="1"/>
    <col min="13" max="13" width="14.28515625" style="29" customWidth="1"/>
    <col min="14" max="16" width="9.140625" style="29"/>
    <col min="17" max="17" width="11.140625" style="29" customWidth="1"/>
    <col min="18" max="16384" width="9.140625" style="29"/>
  </cols>
  <sheetData>
    <row r="1" spans="1:13" ht="16.5">
      <c r="A1" s="226" t="s">
        <v>264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>
      <c r="D2" s="29"/>
      <c r="E2" s="29"/>
      <c r="F2" s="29"/>
      <c r="G2" s="29"/>
      <c r="H2" s="29"/>
      <c r="I2" s="29"/>
      <c r="J2" s="29"/>
      <c r="K2" s="29"/>
      <c r="L2" s="29"/>
    </row>
    <row r="3" spans="1:13" ht="15.75" customHeight="1">
      <c r="A3" s="31"/>
      <c r="B3" s="32"/>
      <c r="G3" s="29"/>
      <c r="H3" s="31"/>
      <c r="I3" s="31"/>
      <c r="J3" s="31"/>
      <c r="K3" s="31"/>
      <c r="L3" s="32"/>
    </row>
    <row r="4" spans="1:13" ht="16.5">
      <c r="A4" s="228" t="s">
        <v>258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</row>
    <row r="5" spans="1:13" ht="15.75">
      <c r="A5" s="230" t="s">
        <v>206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</row>
    <row r="6" spans="1:13">
      <c r="E6" s="170"/>
      <c r="F6" s="170" t="s">
        <v>262</v>
      </c>
      <c r="G6" s="171"/>
      <c r="H6" s="170"/>
      <c r="I6" s="170"/>
      <c r="J6" s="170"/>
      <c r="K6" s="170"/>
    </row>
    <row r="7" spans="1:13" ht="13.5" thickBot="1">
      <c r="G7" s="33"/>
    </row>
    <row r="8" spans="1:13" ht="13.5" thickTop="1">
      <c r="A8" s="34" t="s">
        <v>176</v>
      </c>
      <c r="B8" s="35" t="s">
        <v>177</v>
      </c>
      <c r="C8" s="36" t="s">
        <v>178</v>
      </c>
      <c r="D8" s="36"/>
      <c r="E8" s="36"/>
      <c r="F8" s="36"/>
      <c r="G8" s="37" t="s">
        <v>179</v>
      </c>
      <c r="H8" s="36"/>
      <c r="I8" s="36"/>
      <c r="J8" s="38"/>
      <c r="K8" s="39"/>
      <c r="L8" s="40" t="s">
        <v>180</v>
      </c>
      <c r="M8" s="41" t="s">
        <v>180</v>
      </c>
    </row>
    <row r="9" spans="1:13">
      <c r="A9" s="158"/>
      <c r="B9" s="159"/>
      <c r="C9" s="231" t="s">
        <v>181</v>
      </c>
      <c r="D9" s="232"/>
      <c r="E9" s="231"/>
      <c r="F9" s="233"/>
      <c r="G9" s="231" t="s">
        <v>182</v>
      </c>
      <c r="H9" s="232"/>
      <c r="I9" s="231" t="s">
        <v>183</v>
      </c>
      <c r="J9" s="233"/>
      <c r="K9" s="234" t="s">
        <v>184</v>
      </c>
      <c r="L9" s="160" t="s">
        <v>185</v>
      </c>
      <c r="M9" s="161" t="s">
        <v>186</v>
      </c>
    </row>
    <row r="10" spans="1:13" ht="56.25">
      <c r="A10" s="162"/>
      <c r="B10" s="163"/>
      <c r="C10" s="164" t="s">
        <v>187</v>
      </c>
      <c r="D10" s="165" t="s">
        <v>180</v>
      </c>
      <c r="E10" s="166" t="s">
        <v>188</v>
      </c>
      <c r="F10" s="167" t="s">
        <v>189</v>
      </c>
      <c r="G10" s="164" t="s">
        <v>190</v>
      </c>
      <c r="H10" s="165" t="s">
        <v>180</v>
      </c>
      <c r="I10" s="164" t="s">
        <v>190</v>
      </c>
      <c r="J10" s="165" t="s">
        <v>191</v>
      </c>
      <c r="K10" s="235"/>
      <c r="L10" s="168" t="s">
        <v>192</v>
      </c>
      <c r="M10" s="169" t="s">
        <v>193</v>
      </c>
    </row>
    <row r="11" spans="1:13" ht="13.5" thickBot="1">
      <c r="A11" s="42"/>
      <c r="B11" s="43"/>
      <c r="C11" s="44">
        <v>1</v>
      </c>
      <c r="D11" s="44">
        <v>2</v>
      </c>
      <c r="E11" s="44">
        <v>3</v>
      </c>
      <c r="F11" s="44">
        <v>4</v>
      </c>
      <c r="G11" s="44">
        <v>5</v>
      </c>
      <c r="H11" s="44">
        <v>6</v>
      </c>
      <c r="I11" s="44">
        <v>7</v>
      </c>
      <c r="J11" s="44">
        <v>8</v>
      </c>
      <c r="K11" s="44">
        <v>9</v>
      </c>
      <c r="L11" s="44">
        <v>10</v>
      </c>
      <c r="M11" s="45">
        <v>11</v>
      </c>
    </row>
    <row r="12" spans="1:13" ht="14.25" thickTop="1" thickBot="1">
      <c r="A12" s="46">
        <v>1</v>
      </c>
      <c r="B12" s="47" t="s">
        <v>194</v>
      </c>
      <c r="C12" s="48">
        <v>307494</v>
      </c>
      <c r="D12" s="49">
        <f t="shared" ref="D12:D23" si="0">C12*0.2</f>
        <v>61498.8</v>
      </c>
      <c r="E12" s="49"/>
      <c r="F12" s="49">
        <v>0</v>
      </c>
      <c r="G12" s="49">
        <v>508345</v>
      </c>
      <c r="H12" s="50">
        <f t="shared" ref="H12:H23" si="1">G12*0.2</f>
        <v>101669</v>
      </c>
      <c r="I12" s="49">
        <v>0</v>
      </c>
      <c r="J12" s="50">
        <f t="shared" ref="J12:J22" si="2">I12*0.2</f>
        <v>0</v>
      </c>
      <c r="K12" s="49">
        <v>0</v>
      </c>
      <c r="L12" s="49">
        <f t="shared" ref="L12:L23" si="3">D12-H12-J12</f>
        <v>-40170.199999999997</v>
      </c>
      <c r="M12" s="51">
        <v>0</v>
      </c>
    </row>
    <row r="13" spans="1:13" ht="14.25" thickTop="1" thickBot="1">
      <c r="A13" s="52">
        <v>2</v>
      </c>
      <c r="B13" s="53" t="s">
        <v>195</v>
      </c>
      <c r="C13" s="54">
        <v>423262</v>
      </c>
      <c r="D13" s="50">
        <f t="shared" si="0"/>
        <v>84652.400000000009</v>
      </c>
      <c r="E13" s="50"/>
      <c r="F13" s="49">
        <v>0</v>
      </c>
      <c r="G13" s="50">
        <v>124940</v>
      </c>
      <c r="H13" s="50">
        <f t="shared" si="1"/>
        <v>24988</v>
      </c>
      <c r="I13" s="50">
        <v>0</v>
      </c>
      <c r="J13" s="50">
        <f t="shared" si="2"/>
        <v>0</v>
      </c>
      <c r="K13" s="50">
        <v>0</v>
      </c>
      <c r="L13" s="49">
        <f t="shared" si="3"/>
        <v>59664.400000000009</v>
      </c>
      <c r="M13" s="55">
        <v>19494</v>
      </c>
    </row>
    <row r="14" spans="1:13" ht="14.25" thickTop="1" thickBot="1">
      <c r="A14" s="56">
        <v>3</v>
      </c>
      <c r="B14" s="53" t="s">
        <v>196</v>
      </c>
      <c r="C14" s="54">
        <v>2500000</v>
      </c>
      <c r="D14" s="50">
        <f t="shared" si="0"/>
        <v>500000</v>
      </c>
      <c r="E14" s="50"/>
      <c r="F14" s="49">
        <v>0</v>
      </c>
      <c r="G14" s="50">
        <v>3296901</v>
      </c>
      <c r="H14" s="50">
        <f t="shared" si="1"/>
        <v>659380.20000000007</v>
      </c>
      <c r="I14" s="50"/>
      <c r="J14" s="50">
        <f t="shared" si="2"/>
        <v>0</v>
      </c>
      <c r="K14" s="50">
        <v>0</v>
      </c>
      <c r="L14" s="49">
        <f t="shared" si="3"/>
        <v>-159380.20000000007</v>
      </c>
      <c r="M14" s="55">
        <v>0</v>
      </c>
    </row>
    <row r="15" spans="1:13" ht="14.25" thickTop="1" thickBot="1">
      <c r="A15" s="52">
        <v>4</v>
      </c>
      <c r="B15" s="53" t="s">
        <v>197</v>
      </c>
      <c r="C15" s="54">
        <v>1140000</v>
      </c>
      <c r="D15" s="50">
        <f t="shared" si="0"/>
        <v>228000</v>
      </c>
      <c r="E15" s="50"/>
      <c r="F15" s="49">
        <v>0</v>
      </c>
      <c r="G15" s="50">
        <v>2375513</v>
      </c>
      <c r="H15" s="50">
        <f t="shared" si="1"/>
        <v>475102.60000000003</v>
      </c>
      <c r="I15" s="50"/>
      <c r="J15" s="50">
        <f t="shared" si="2"/>
        <v>0</v>
      </c>
      <c r="K15" s="50">
        <v>0</v>
      </c>
      <c r="L15" s="49">
        <f t="shared" si="3"/>
        <v>-247102.60000000003</v>
      </c>
      <c r="M15" s="55">
        <v>0</v>
      </c>
    </row>
    <row r="16" spans="1:13" ht="14.25" thickTop="1" thickBot="1">
      <c r="A16" s="56">
        <v>5</v>
      </c>
      <c r="B16" s="53" t="s">
        <v>198</v>
      </c>
      <c r="C16" s="54">
        <v>500000</v>
      </c>
      <c r="D16" s="50">
        <f t="shared" si="0"/>
        <v>100000</v>
      </c>
      <c r="E16" s="50">
        <v>0</v>
      </c>
      <c r="F16" s="49">
        <v>0</v>
      </c>
      <c r="G16" s="50">
        <v>66667</v>
      </c>
      <c r="H16" s="50">
        <f t="shared" si="1"/>
        <v>13333.400000000001</v>
      </c>
      <c r="I16" s="50"/>
      <c r="J16" s="50">
        <f t="shared" si="2"/>
        <v>0</v>
      </c>
      <c r="K16" s="57">
        <v>0</v>
      </c>
      <c r="L16" s="49">
        <f t="shared" si="3"/>
        <v>86666.6</v>
      </c>
      <c r="M16" s="55">
        <v>0</v>
      </c>
    </row>
    <row r="17" spans="1:13" ht="14.25" thickTop="1" thickBot="1">
      <c r="A17" s="52">
        <v>6</v>
      </c>
      <c r="B17" s="53" t="s">
        <v>199</v>
      </c>
      <c r="C17" s="58">
        <v>0</v>
      </c>
      <c r="D17" s="50">
        <f t="shared" si="0"/>
        <v>0</v>
      </c>
      <c r="E17" s="50">
        <v>0</v>
      </c>
      <c r="F17" s="49">
        <v>0</v>
      </c>
      <c r="G17" s="50">
        <v>1382659</v>
      </c>
      <c r="H17" s="50">
        <f t="shared" si="1"/>
        <v>276531.8</v>
      </c>
      <c r="I17" s="50"/>
      <c r="J17" s="50">
        <f t="shared" si="2"/>
        <v>0</v>
      </c>
      <c r="K17" s="50">
        <v>0</v>
      </c>
      <c r="L17" s="50">
        <f t="shared" si="3"/>
        <v>-276531.8</v>
      </c>
      <c r="M17" s="55">
        <v>0</v>
      </c>
    </row>
    <row r="18" spans="1:13" ht="14.25" thickTop="1" thickBot="1">
      <c r="A18" s="56">
        <v>7</v>
      </c>
      <c r="B18" s="53" t="s">
        <v>200</v>
      </c>
      <c r="C18" s="54">
        <v>1857925</v>
      </c>
      <c r="D18" s="50">
        <f t="shared" si="0"/>
        <v>371585</v>
      </c>
      <c r="E18" s="50">
        <v>0</v>
      </c>
      <c r="F18" s="49">
        <v>0</v>
      </c>
      <c r="G18" s="50">
        <v>53912</v>
      </c>
      <c r="H18" s="50">
        <f t="shared" si="1"/>
        <v>10782.400000000001</v>
      </c>
      <c r="I18" s="50"/>
      <c r="J18" s="50">
        <f t="shared" si="2"/>
        <v>0</v>
      </c>
      <c r="K18" s="50">
        <v>0</v>
      </c>
      <c r="L18" s="50">
        <f t="shared" si="3"/>
        <v>360802.6</v>
      </c>
      <c r="M18" s="55">
        <v>0</v>
      </c>
    </row>
    <row r="19" spans="1:13" ht="14.25" thickTop="1" thickBot="1">
      <c r="A19" s="52">
        <v>8</v>
      </c>
      <c r="B19" s="53" t="s">
        <v>201</v>
      </c>
      <c r="C19" s="58">
        <v>1264080</v>
      </c>
      <c r="D19" s="50">
        <f t="shared" si="0"/>
        <v>252816</v>
      </c>
      <c r="E19" s="50">
        <v>0</v>
      </c>
      <c r="F19" s="49">
        <v>0</v>
      </c>
      <c r="G19" s="50">
        <v>597184</v>
      </c>
      <c r="H19" s="50">
        <f t="shared" si="1"/>
        <v>119436.8</v>
      </c>
      <c r="I19" s="50">
        <v>0</v>
      </c>
      <c r="J19" s="50">
        <f t="shared" si="2"/>
        <v>0</v>
      </c>
      <c r="K19" s="50">
        <v>0</v>
      </c>
      <c r="L19" s="50">
        <f t="shared" si="3"/>
        <v>133379.20000000001</v>
      </c>
      <c r="M19" s="55">
        <v>0</v>
      </c>
    </row>
    <row r="20" spans="1:13" ht="14.25" thickTop="1" thickBot="1">
      <c r="A20" s="56">
        <v>9</v>
      </c>
      <c r="B20" s="53" t="s">
        <v>202</v>
      </c>
      <c r="C20" s="54">
        <v>3460809</v>
      </c>
      <c r="D20" s="50">
        <f t="shared" si="0"/>
        <v>692161.8</v>
      </c>
      <c r="E20" s="50">
        <v>0</v>
      </c>
      <c r="F20" s="49">
        <v>0</v>
      </c>
      <c r="G20" s="50">
        <v>1367234</v>
      </c>
      <c r="H20" s="50">
        <f t="shared" si="1"/>
        <v>273446.8</v>
      </c>
      <c r="I20" s="50"/>
      <c r="J20" s="50">
        <f t="shared" si="2"/>
        <v>0</v>
      </c>
      <c r="K20" s="50">
        <v>0</v>
      </c>
      <c r="L20" s="50">
        <f t="shared" si="3"/>
        <v>418715.00000000006</v>
      </c>
      <c r="M20" s="55">
        <v>0</v>
      </c>
    </row>
    <row r="21" spans="1:13" ht="14.25" thickTop="1" thickBot="1">
      <c r="A21" s="52">
        <v>10</v>
      </c>
      <c r="B21" s="53" t="s">
        <v>203</v>
      </c>
      <c r="C21" s="58">
        <v>241000</v>
      </c>
      <c r="D21" s="50">
        <f t="shared" si="0"/>
        <v>48200</v>
      </c>
      <c r="E21" s="50">
        <v>0</v>
      </c>
      <c r="F21" s="49">
        <v>0</v>
      </c>
      <c r="G21" s="50">
        <v>61628</v>
      </c>
      <c r="H21" s="50">
        <f t="shared" si="1"/>
        <v>12325.6</v>
      </c>
      <c r="I21" s="50"/>
      <c r="J21" s="50">
        <f t="shared" si="2"/>
        <v>0</v>
      </c>
      <c r="K21" s="50">
        <v>0</v>
      </c>
      <c r="L21" s="50">
        <f t="shared" si="3"/>
        <v>35874.400000000001</v>
      </c>
      <c r="M21" s="55"/>
    </row>
    <row r="22" spans="1:13" ht="14.25" thickTop="1" thickBot="1">
      <c r="A22" s="56">
        <v>11</v>
      </c>
      <c r="B22" s="53" t="s">
        <v>204</v>
      </c>
      <c r="C22" s="58">
        <v>3534085</v>
      </c>
      <c r="D22" s="50">
        <f t="shared" si="0"/>
        <v>706817</v>
      </c>
      <c r="E22" s="50">
        <v>0</v>
      </c>
      <c r="F22" s="49">
        <v>0</v>
      </c>
      <c r="G22" s="50">
        <v>877406</v>
      </c>
      <c r="H22" s="50">
        <f t="shared" si="1"/>
        <v>175481.2</v>
      </c>
      <c r="I22" s="50"/>
      <c r="J22" s="50">
        <f t="shared" si="2"/>
        <v>0</v>
      </c>
      <c r="K22" s="50">
        <v>0</v>
      </c>
      <c r="L22" s="50">
        <f t="shared" si="3"/>
        <v>531335.80000000005</v>
      </c>
      <c r="M22" s="55">
        <v>109845</v>
      </c>
    </row>
    <row r="23" spans="1:13" ht="13.5" thickTop="1">
      <c r="A23" s="52">
        <v>12</v>
      </c>
      <c r="B23" s="53" t="s">
        <v>205</v>
      </c>
      <c r="C23" s="54">
        <v>5379985</v>
      </c>
      <c r="D23" s="50">
        <f t="shared" si="0"/>
        <v>1075997</v>
      </c>
      <c r="E23" s="50">
        <v>0</v>
      </c>
      <c r="F23" s="49">
        <v>0</v>
      </c>
      <c r="G23" s="50">
        <v>2846712</v>
      </c>
      <c r="H23" s="50">
        <f t="shared" si="1"/>
        <v>569342.4</v>
      </c>
      <c r="I23" s="50"/>
      <c r="J23" s="50">
        <v>0</v>
      </c>
      <c r="K23" s="50">
        <v>0</v>
      </c>
      <c r="L23" s="50">
        <f t="shared" si="3"/>
        <v>506654.6</v>
      </c>
      <c r="M23" s="55">
        <v>506655</v>
      </c>
    </row>
    <row r="24" spans="1:13" ht="13.5" thickBot="1">
      <c r="A24" s="59"/>
      <c r="B24" s="60" t="s">
        <v>126</v>
      </c>
      <c r="C24" s="61">
        <f t="shared" ref="C24:M24" si="4">SUM(C12:C23)</f>
        <v>20608640</v>
      </c>
      <c r="D24" s="62">
        <f t="shared" si="4"/>
        <v>4121728</v>
      </c>
      <c r="E24" s="62">
        <f t="shared" si="4"/>
        <v>0</v>
      </c>
      <c r="F24" s="62">
        <f t="shared" si="4"/>
        <v>0</v>
      </c>
      <c r="G24" s="62">
        <f t="shared" si="4"/>
        <v>13559101</v>
      </c>
      <c r="H24" s="62">
        <f t="shared" si="4"/>
        <v>2711820.2</v>
      </c>
      <c r="I24" s="62">
        <f t="shared" si="4"/>
        <v>0</v>
      </c>
      <c r="J24" s="62">
        <f t="shared" si="4"/>
        <v>0</v>
      </c>
      <c r="K24" s="62">
        <f t="shared" si="4"/>
        <v>0</v>
      </c>
      <c r="L24" s="62">
        <f t="shared" si="4"/>
        <v>1409907.8</v>
      </c>
      <c r="M24" s="63">
        <f t="shared" si="4"/>
        <v>635994</v>
      </c>
    </row>
    <row r="25" spans="1:13" ht="13.5" thickTop="1">
      <c r="C25" s="30">
        <f>C24+D24</f>
        <v>24730368</v>
      </c>
      <c r="G25" s="30">
        <f>G24+H24</f>
        <v>16270921.199999999</v>
      </c>
      <c r="H25" s="30">
        <v>0</v>
      </c>
    </row>
    <row r="26" spans="1:13">
      <c r="H26" s="30">
        <v>0</v>
      </c>
    </row>
    <row r="27" spans="1:13">
      <c r="C27" s="191"/>
      <c r="D27" s="29"/>
      <c r="E27" s="29"/>
      <c r="F27" s="29"/>
      <c r="H27" s="30">
        <f>L24-M24</f>
        <v>773913.8</v>
      </c>
      <c r="I27" s="29"/>
      <c r="J27" s="29"/>
      <c r="K27" s="29"/>
      <c r="L27" s="33"/>
    </row>
    <row r="28" spans="1:13">
      <c r="L28" s="33" t="s">
        <v>259</v>
      </c>
    </row>
    <row r="29" spans="1:13">
      <c r="C29" s="191"/>
    </row>
    <row r="30" spans="1:13">
      <c r="A30" s="29" t="s">
        <v>263</v>
      </c>
    </row>
  </sheetData>
  <mergeCells count="8">
    <mergeCell ref="A1:M1"/>
    <mergeCell ref="A4:M4"/>
    <mergeCell ref="A5:M5"/>
    <mergeCell ref="C9:D9"/>
    <mergeCell ref="E9:F9"/>
    <mergeCell ref="G9:H9"/>
    <mergeCell ref="I9:J9"/>
    <mergeCell ref="K9:K10"/>
  </mergeCells>
  <phoneticPr fontId="4" type="noConversion"/>
  <pageMargins left="0.16" right="0.14000000000000001" top="1" bottom="0.53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</vt:lpstr>
      <vt:lpstr>fluksi</vt:lpstr>
      <vt:lpstr>aktive</vt:lpstr>
      <vt:lpstr>pasive</vt:lpstr>
      <vt:lpstr>ardh&amp;shpenz</vt:lpstr>
      <vt:lpstr>ndrysh.kap</vt:lpstr>
      <vt:lpstr>Shen.Shpjeguese</vt:lpstr>
      <vt:lpstr>Pasq.FDP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</dc:creator>
  <cp:lastModifiedBy>besi</cp:lastModifiedBy>
  <cp:lastPrinted>2016-03-29T11:43:14Z</cp:lastPrinted>
  <dcterms:created xsi:type="dcterms:W3CDTF">1996-10-14T23:33:28Z</dcterms:created>
  <dcterms:modified xsi:type="dcterms:W3CDTF">2016-03-29T11:48:36Z</dcterms:modified>
</cp:coreProperties>
</file>