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5195" windowHeight="6915" tabRatio="599" activeTab="2"/>
  </bookViews>
  <sheets>
    <sheet name="Kopertina" sheetId="10" r:id="rId1"/>
    <sheet name="Aktivet" sheetId="1" r:id="rId2"/>
    <sheet name="Pasivet" sheetId="2" r:id="rId3"/>
    <sheet name="Të ardhura dhe shpenzimet" sheetId="4" r:id="rId4"/>
    <sheet name="Fluksi monetar direkt" sheetId="6" r:id="rId5"/>
    <sheet name="Kapitali" sheetId="8" r:id="rId6"/>
    <sheet name="Shënime spjeguese 1" sheetId="11" r:id="rId7"/>
    <sheet name="Shënime spjeguese 2" sheetId="12" r:id="rId8"/>
    <sheet name="Deklarata e tatim-fitimit" sheetId="13" r:id="rId9"/>
    <sheet name="Amortizimi 1" sheetId="14" r:id="rId10"/>
    <sheet name="Pasqyra 3" sheetId="18" r:id="rId11"/>
    <sheet name="Inventari" sheetId="17" r:id="rId12"/>
  </sheets>
  <externalReferences>
    <externalReference r:id="rId13"/>
    <externalReference r:id="rId14"/>
    <externalReference r:id="rId15"/>
    <externalReference r:id="rId16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A2b2">'[2]Ditari i blerjes'!#REF!</definedName>
  </definedNames>
  <calcPr calcId="124519"/>
</workbook>
</file>

<file path=xl/calcChain.xml><?xml version="1.0" encoding="utf-8"?>
<calcChain xmlns="http://schemas.openxmlformats.org/spreadsheetml/2006/main">
  <c r="E10" i="14"/>
  <c r="E19" s="1"/>
  <c r="G99" i="12"/>
  <c r="L52"/>
  <c r="L51"/>
  <c r="L50"/>
  <c r="L49"/>
  <c r="L45"/>
  <c r="L44"/>
  <c r="M17"/>
  <c r="M22"/>
  <c r="M21"/>
  <c r="F8" i="1"/>
  <c r="F9"/>
  <c r="M19" i="12"/>
  <c r="M14"/>
  <c r="J18" i="8"/>
  <c r="H18"/>
  <c r="F18"/>
  <c r="H12"/>
  <c r="L185" i="12" l="1"/>
  <c r="D13" i="6"/>
  <c r="D12"/>
  <c r="D11"/>
  <c r="D14" l="1"/>
  <c r="D8"/>
  <c r="D7"/>
  <c r="D26" l="1"/>
  <c r="D24" s="1"/>
  <c r="D15"/>
  <c r="F32" i="2"/>
  <c r="L156" i="12" s="1"/>
  <c r="G16" i="4"/>
  <c r="G15"/>
  <c r="G13"/>
  <c r="G8"/>
  <c r="F48" i="2"/>
  <c r="F47"/>
  <c r="F17"/>
  <c r="F16"/>
  <c r="F15"/>
  <c r="F14"/>
  <c r="L124" i="12" s="1"/>
  <c r="F50" i="1"/>
  <c r="F27"/>
  <c r="L64" i="12" s="1"/>
  <c r="F19" i="1"/>
  <c r="F16"/>
  <c r="D31" i="6"/>
  <c r="F51" i="1"/>
  <c r="F52" s="1"/>
  <c r="D19" i="14"/>
  <c r="G19" s="1"/>
  <c r="I99" i="12"/>
  <c r="J16" i="8"/>
  <c r="I18"/>
  <c r="I24" s="1"/>
  <c r="J13"/>
  <c r="J14"/>
  <c r="F24"/>
  <c r="C18"/>
  <c r="C24" s="1"/>
  <c r="G18"/>
  <c r="D23" i="6"/>
  <c r="I10" i="13"/>
  <c r="K10" s="1"/>
  <c r="L178" i="12"/>
  <c r="L176"/>
  <c r="D58" i="18"/>
  <c r="D47"/>
  <c r="D35"/>
  <c r="D21"/>
  <c r="D17"/>
  <c r="G42" i="14"/>
  <c r="G43"/>
  <c r="G26"/>
  <c r="G11"/>
  <c r="G8"/>
  <c r="G9"/>
  <c r="G12"/>
  <c r="G13"/>
  <c r="G14"/>
  <c r="G15"/>
  <c r="G16"/>
  <c r="G17"/>
  <c r="G18"/>
  <c r="F19"/>
  <c r="G28"/>
  <c r="G29"/>
  <c r="G30"/>
  <c r="G31"/>
  <c r="G32"/>
  <c r="G33"/>
  <c r="G34"/>
  <c r="G35"/>
  <c r="F36"/>
  <c r="G45"/>
  <c r="G46"/>
  <c r="G47"/>
  <c r="G48"/>
  <c r="G49"/>
  <c r="G50"/>
  <c r="G51"/>
  <c r="G52"/>
  <c r="F53"/>
  <c r="I54" i="13"/>
  <c r="K54"/>
  <c r="L182" i="12"/>
  <c r="J11" i="8"/>
  <c r="J17"/>
  <c r="D18"/>
  <c r="E18"/>
  <c r="E24" s="1"/>
  <c r="J22"/>
  <c r="J23"/>
  <c r="D24"/>
  <c r="F12" i="2"/>
  <c r="F14" i="1"/>
  <c r="F46"/>
  <c r="F58"/>
  <c r="D36" i="14"/>
  <c r="G36" s="1"/>
  <c r="E36"/>
  <c r="G27"/>
  <c r="K12" i="13"/>
  <c r="H24" i="8"/>
  <c r="D24" i="18"/>
  <c r="D30" s="1"/>
  <c r="D48" s="1"/>
  <c r="F24" i="2"/>
  <c r="L142" i="12" s="1"/>
  <c r="E10" i="17"/>
  <c r="F10" s="1"/>
  <c r="F11" s="1"/>
  <c r="L53" i="12"/>
  <c r="L130"/>
  <c r="L128"/>
  <c r="L126"/>
  <c r="L39"/>
  <c r="E44" i="14" l="1"/>
  <c r="E53" s="1"/>
  <c r="G14" i="4"/>
  <c r="F33" i="1"/>
  <c r="M23" i="12"/>
  <c r="G10" i="14"/>
  <c r="F61" i="1"/>
  <c r="F26" i="2"/>
  <c r="F29" s="1"/>
  <c r="D44" i="14"/>
  <c r="F34" i="2"/>
  <c r="F38" s="1"/>
  <c r="F39" l="1"/>
  <c r="G44" i="14"/>
  <c r="D53"/>
  <c r="G53" s="1"/>
  <c r="F37" i="1" l="1"/>
  <c r="F43" i="2"/>
  <c r="F38" i="1" l="1"/>
  <c r="L84" i="12"/>
  <c r="L168"/>
  <c r="D16" i="6"/>
  <c r="D30" s="1"/>
  <c r="D32" s="1"/>
  <c r="M27" i="12" l="1"/>
  <c r="M31" s="1"/>
  <c r="F10" i="1" l="1"/>
  <c r="G26" i="4"/>
  <c r="G24" s="1"/>
  <c r="G19" l="1"/>
  <c r="G20" l="1"/>
  <c r="G21" l="1"/>
  <c r="G30" s="1"/>
  <c r="I11" i="13"/>
  <c r="K11" s="1"/>
  <c r="K39" s="1"/>
  <c r="L184" i="12"/>
  <c r="L186" s="1"/>
  <c r="L187" s="1"/>
  <c r="L188" s="1"/>
  <c r="I39" i="13"/>
  <c r="K45"/>
  <c r="K46" s="1"/>
  <c r="K48" l="1"/>
  <c r="G31" i="4" l="1"/>
  <c r="L46" i="12" l="1"/>
  <c r="L47" s="1"/>
  <c r="G32" i="4"/>
  <c r="F18" i="1"/>
  <c r="F25" s="1"/>
  <c r="F39" s="1"/>
  <c r="F62" s="1"/>
  <c r="G19" i="8" l="1"/>
  <c r="F50" i="2"/>
  <c r="G24" i="8" l="1"/>
  <c r="J19"/>
  <c r="J24" s="1"/>
  <c r="F51" i="2"/>
  <c r="F52" s="1"/>
</calcChain>
</file>

<file path=xl/comments1.xml><?xml version="1.0" encoding="utf-8"?>
<comments xmlns="http://schemas.openxmlformats.org/spreadsheetml/2006/main">
  <authors>
    <author>FUSION</author>
  </authors>
  <commentList>
    <comment ref="L84" authorId="0">
      <text>
        <r>
          <rPr>
            <b/>
            <sz val="8"/>
            <color indexed="81"/>
            <rFont val="Tahoma"/>
            <family val="2"/>
            <charset val="238"/>
          </rPr>
          <t>FUSION:</t>
        </r>
        <r>
          <rPr>
            <sz val="8"/>
            <color indexed="81"/>
            <rFont val="Tahoma"/>
            <family val="2"/>
            <charset val="238"/>
          </rPr>
          <t xml:space="preserve">
PAGAT JANAR-QERSHOR</t>
        </r>
      </text>
    </comment>
  </commentList>
</comments>
</file>

<file path=xl/sharedStrings.xml><?xml version="1.0" encoding="utf-8"?>
<sst xmlns="http://schemas.openxmlformats.org/spreadsheetml/2006/main" count="915" uniqueCount="592">
  <si>
    <t>A   K   T   I   V   E   T</t>
  </si>
  <si>
    <t>Shënime</t>
  </si>
  <si>
    <t>Periudha</t>
  </si>
  <si>
    <t>Raportuese</t>
  </si>
  <si>
    <t>Paraardhëse</t>
  </si>
  <si>
    <t>I</t>
  </si>
  <si>
    <t>A K T I V E T    A F A T S H K U R T R A</t>
  </si>
  <si>
    <t>Aktivet  monetare</t>
  </si>
  <si>
    <t>A.B.I.1</t>
  </si>
  <si>
    <t>&gt;</t>
  </si>
  <si>
    <t>Banka</t>
  </si>
  <si>
    <t>Arka</t>
  </si>
  <si>
    <t>Totali 1</t>
  </si>
  <si>
    <t>Derivative dhe aktive të mbajtura për tregtim</t>
  </si>
  <si>
    <t>A.B.I.2</t>
  </si>
  <si>
    <t>Derivativet</t>
  </si>
  <si>
    <t>Aktivet e mbajtura për tregtim</t>
  </si>
  <si>
    <t>Totali 2</t>
  </si>
  <si>
    <t>Aktive të tjera financiare afatshkurtra</t>
  </si>
  <si>
    <t>A.B.I.3</t>
  </si>
  <si>
    <t xml:space="preserve">Klientë për mallra,produkte e shërbime   </t>
  </si>
  <si>
    <t>Debitorë,Kreditorë të tjerë</t>
  </si>
  <si>
    <t xml:space="preserve">Tatim mbi fitimin   </t>
  </si>
  <si>
    <t xml:space="preserve">Tvsh  </t>
  </si>
  <si>
    <t>Të drejta e detyrime ndaj ortakëve</t>
  </si>
  <si>
    <t>Llogari/kërkesa afatshkurtra</t>
  </si>
  <si>
    <t>Llogari/kërkesa të tjera afatshkurtra</t>
  </si>
  <si>
    <t>Instrumenta të tjera borxhi</t>
  </si>
  <si>
    <t>Investime të tjera financiare</t>
  </si>
  <si>
    <t>Totali 3</t>
  </si>
  <si>
    <t>Inventari</t>
  </si>
  <si>
    <t>A.B.I.4</t>
  </si>
  <si>
    <t>Inventari Imët</t>
  </si>
  <si>
    <t>Produkte të gatshme</t>
  </si>
  <si>
    <t>Mallra për rishitje</t>
  </si>
  <si>
    <t>Parapagesa për furnizime</t>
  </si>
  <si>
    <t>Totali 4</t>
  </si>
  <si>
    <t>Aktive biologjike afatshkurtra</t>
  </si>
  <si>
    <t>A.B.I.5</t>
  </si>
  <si>
    <t>Aktive afatshkurtra të mbajtura për rishitje</t>
  </si>
  <si>
    <t>A.B.I.6</t>
  </si>
  <si>
    <t>Parapagime dhe shpenzime të shtyra</t>
  </si>
  <si>
    <t>A.B.I.7</t>
  </si>
  <si>
    <t>Shpenzime të periudhave të ardhshme</t>
  </si>
  <si>
    <t>Totali 7</t>
  </si>
  <si>
    <t>TOTALI  AKTIVEVE AFATSHKURTRA  I</t>
  </si>
  <si>
    <t>II</t>
  </si>
  <si>
    <t>A K T I V E T    A F A T G J A T A</t>
  </si>
  <si>
    <t>Investimet  financiare afatgjata</t>
  </si>
  <si>
    <t>A.B.II.1</t>
  </si>
  <si>
    <t>Pjesëmarrje të tjera në njësi të kontrolluara</t>
  </si>
  <si>
    <t>Aksione dhe investime të tjera në pjesëmarrje</t>
  </si>
  <si>
    <t>Aksione dhe !etra të tjera me vlerë</t>
  </si>
  <si>
    <t>Llogari/Kërkesa të arkëtueshme afatgjata</t>
  </si>
  <si>
    <t>Aktive afatgjata materiale</t>
  </si>
  <si>
    <t>A.B.II.2</t>
  </si>
  <si>
    <t>Toka</t>
  </si>
  <si>
    <t>Ndërtesa</t>
  </si>
  <si>
    <t>Makineri dhe pajisje</t>
  </si>
  <si>
    <t xml:space="preserve">Aktive të tjera afatgjata materiale(vlera kontabël) </t>
  </si>
  <si>
    <t>Ativet biologjike afatgjata</t>
  </si>
  <si>
    <t>A.B.II.3</t>
  </si>
  <si>
    <t>Aktive afatgjata jo materiale</t>
  </si>
  <si>
    <t>A.B.II.4</t>
  </si>
  <si>
    <t>Emri i mirë</t>
  </si>
  <si>
    <t>Shpenzimet e zhvillimit</t>
  </si>
  <si>
    <t>Aktive të tjera afatgjata jomateriale</t>
  </si>
  <si>
    <t>Kapitali aksioner i pa paguar</t>
  </si>
  <si>
    <t>A.B.II.5</t>
  </si>
  <si>
    <t>Aktive të tjera afatgjata</t>
  </si>
  <si>
    <t>A.B.II.6</t>
  </si>
  <si>
    <t>TOTALI  AKTIVEVE AFATGJATA  II</t>
  </si>
  <si>
    <t>T O T A L I     A K T I V E V E   ( I + II )</t>
  </si>
  <si>
    <t>Nr</t>
  </si>
  <si>
    <t>PASIVET  DHE  KAPITALI</t>
  </si>
  <si>
    <t>P A S I V E T      A F A T S H K U R T R A</t>
  </si>
  <si>
    <t>P.B.I.1</t>
  </si>
  <si>
    <t>Huamarjet</t>
  </si>
  <si>
    <t>P.B.I.2</t>
  </si>
  <si>
    <t>Huatë dhe obligacionet afatshkurtra</t>
  </si>
  <si>
    <t>Kthimet ripagesat e huave afatgjata</t>
  </si>
  <si>
    <t>Bono të konvertueshme</t>
  </si>
  <si>
    <t>Huatë  dhe  parapagimet</t>
  </si>
  <si>
    <t>P.B.I.3</t>
  </si>
  <si>
    <t>Të pagueshme ndaj furnitorëve</t>
  </si>
  <si>
    <t>Të pagueshme ndaj punonjësve</t>
  </si>
  <si>
    <t>Detyrime për Sigurime Shoq.Shënd.</t>
  </si>
  <si>
    <t>Detyrime tatimore për TAP-in</t>
  </si>
  <si>
    <t>Detyrime tatimore për Tatim Fitimin</t>
  </si>
  <si>
    <t>Detyrime tatimore për Tvsh-në</t>
  </si>
  <si>
    <t>Detyrime tatimore për Tatimin në Burim</t>
  </si>
  <si>
    <t>Dividentë për tu paguar</t>
  </si>
  <si>
    <t>Debitorë dhe Kreditorë të tjerë</t>
  </si>
  <si>
    <t>Hua dhe detyrime të tjera</t>
  </si>
  <si>
    <t>Parapagimet e arkëtuara</t>
  </si>
  <si>
    <t>Grantet dhe te ardhurat e shtyra</t>
  </si>
  <si>
    <t>P.B.I.4</t>
  </si>
  <si>
    <t>Provizionet afatshkurtra</t>
  </si>
  <si>
    <t>P.B.I.5</t>
  </si>
  <si>
    <t xml:space="preserve">TOTALI I DETYRIMEVE AFATSHKURTRA </t>
  </si>
  <si>
    <t>DETYRIMET AFATGJATA</t>
  </si>
  <si>
    <t>Huatë  afatgjata</t>
  </si>
  <si>
    <t>P.B.II.1</t>
  </si>
  <si>
    <t>Hua,bono dhe detyrime nga qeraja financiare</t>
  </si>
  <si>
    <t>Huamarje të tjera afatgjata</t>
  </si>
  <si>
    <t>P.B.II.2</t>
  </si>
  <si>
    <t>Grantet dhe të ardhurat e shtyra</t>
  </si>
  <si>
    <t>P.B.II.3</t>
  </si>
  <si>
    <t>Provizionet afatgjata</t>
  </si>
  <si>
    <t>P.B.II.4</t>
  </si>
  <si>
    <t>TOTALI I DETYRIMEVE AFATGJATA</t>
  </si>
  <si>
    <t>T O T A L I      P A S I V E V E      ( I+II )</t>
  </si>
  <si>
    <t>III</t>
  </si>
  <si>
    <t xml:space="preserve">K A P I T A L I </t>
  </si>
  <si>
    <t>Aksionet e pakicës (PF të konsoliduara)</t>
  </si>
  <si>
    <t>P.B.III.1</t>
  </si>
  <si>
    <t>Kapitali aksionerëve të shoq.mëmë (PF te kons.)</t>
  </si>
  <si>
    <t>P.B.III.2</t>
  </si>
  <si>
    <t>Kapitali aksionar</t>
  </si>
  <si>
    <t>P.B.III.3</t>
  </si>
  <si>
    <t>Primi aksionit</t>
  </si>
  <si>
    <t>P.B.III.4</t>
  </si>
  <si>
    <t>Njësitë ose aksionet e thesarit (Negative)</t>
  </si>
  <si>
    <t>P.B.III.5</t>
  </si>
  <si>
    <t>Rezervat statutore</t>
  </si>
  <si>
    <t>P.B.III.6</t>
  </si>
  <si>
    <t>Rezervat ligjore</t>
  </si>
  <si>
    <t>P.B.III.7</t>
  </si>
  <si>
    <t>Rezervat e tjera</t>
  </si>
  <si>
    <t>P.B.III.8</t>
  </si>
  <si>
    <t>P.B.III.9</t>
  </si>
  <si>
    <t>P.B.III.10</t>
  </si>
  <si>
    <t>TOTALI I KAPITALIT</t>
  </si>
  <si>
    <t>TOTALI   PASIVEVE   DHE   KAPITALIT  (I+II+III)</t>
  </si>
  <si>
    <t>(  Bazuar në klasifikimin e Shpenzimeve sipas Natyrës  )</t>
  </si>
  <si>
    <t>Përshkrimi  i  Elementeve</t>
  </si>
  <si>
    <t>Shitjet neto</t>
  </si>
  <si>
    <t>P.A.SH.1</t>
  </si>
  <si>
    <t>Të ardhura të tjera nga veprimtaria e shfrytëzimit</t>
  </si>
  <si>
    <t>P.A.SH.2</t>
  </si>
  <si>
    <t>Ndryshimet në inventarin e produkteve të gatshme</t>
  </si>
  <si>
    <t>P.A.SH.3</t>
  </si>
  <si>
    <t>dhe të punës në proces(pakësimet njihen si shpenzime</t>
  </si>
  <si>
    <t>dhe rritjet si pakësim i shpenzimeve,shpenzime negative)</t>
  </si>
  <si>
    <t>Mallrat,lëndët e para dhe shërbimet e konsumuara</t>
  </si>
  <si>
    <t>P.A.SH.4</t>
  </si>
  <si>
    <t>Shpenzimet e personelit</t>
  </si>
  <si>
    <t>P.A.SH.5</t>
  </si>
  <si>
    <t>Pagat e personelit</t>
  </si>
  <si>
    <t>Shpenzimet për sigurime shoqërore e shëndetësore</t>
  </si>
  <si>
    <t>Shpenzimet për pensionet</t>
  </si>
  <si>
    <t>Rënia në vlerë(zhvlerësimi) dhe amortizimi</t>
  </si>
  <si>
    <t>P.A.SH.6</t>
  </si>
  <si>
    <t>Shpenzime të tjera nga veprimtaria e shfrytëzimit</t>
  </si>
  <si>
    <t>P.A.SH.7</t>
  </si>
  <si>
    <t>Totali shpenzimeve  (  shumat  4 - 7 )</t>
  </si>
  <si>
    <t>P.A.SH.8</t>
  </si>
  <si>
    <t>Fitimi (humbja) nga veprimtaritë e kryesore (1+2+/-3-8)</t>
  </si>
  <si>
    <t>P.A.SH.9</t>
  </si>
  <si>
    <t>Të ardhurat dhe shpenzimet financiare nga njësite e kontrolluara</t>
  </si>
  <si>
    <t>P.A.SH.10</t>
  </si>
  <si>
    <t>Të ardhurat dhe shpenzimet financiare nga pjesëmarrjet</t>
  </si>
  <si>
    <t>P.A.SH.11</t>
  </si>
  <si>
    <t xml:space="preserve">Të ardhurat dhe shpenzimet financiare </t>
  </si>
  <si>
    <t>P.A.SH.12</t>
  </si>
  <si>
    <t xml:space="preserve">Të ardh.e shpenz. financ.nga inves.te tjera financ.afatgjata </t>
  </si>
  <si>
    <t>Të ardhurat dhe shpenzimet nga interesat</t>
  </si>
  <si>
    <t>Fitimet (Humbjet) nga kursi këmbimit</t>
  </si>
  <si>
    <t>Të ardhura dhe shpenzime të tjera financiare</t>
  </si>
  <si>
    <t>Totali i te Ardhurave dhe Shpenzimeve financiare</t>
  </si>
  <si>
    <t>P.A.SH.13</t>
  </si>
  <si>
    <t>Fitimi (humbja) para tatimit  ( 9 +/- 13 )</t>
  </si>
  <si>
    <t>P.A.SH.14</t>
  </si>
  <si>
    <t>Shpenzimet e tatimit mbi fitimin</t>
  </si>
  <si>
    <t>P.A.SH.15</t>
  </si>
  <si>
    <t>Fitimi (humbja) neto e vitit financiar  ( 14 - 15 )</t>
  </si>
  <si>
    <t>P.A.SH.16</t>
  </si>
  <si>
    <t>Elementet e pasqyrave të konsoliduara</t>
  </si>
  <si>
    <t>P.A.SH.17</t>
  </si>
  <si>
    <t>Fitimi para tatimit</t>
  </si>
  <si>
    <t>Blerja e aktiveve afatgjata materiale</t>
  </si>
  <si>
    <t>Fluksi monetar nga aktivitetet financiare</t>
  </si>
  <si>
    <t>Pasqyra e fluksit monetar - metoda direkte</t>
  </si>
  <si>
    <t>MM te paguara ndaj furnitoreve dhe punonjesve</t>
  </si>
  <si>
    <t>MM neto e perdorura ne veprimtarite Financiare</t>
  </si>
  <si>
    <t>A</t>
  </si>
  <si>
    <t>Mjetet monetare (MM) të arkëtuara nga klientët</t>
  </si>
  <si>
    <t>Fluksi monetar nga veprimtaritë e shfrytëzimit</t>
  </si>
  <si>
    <t>Mjete monetare të arkëtuara nga sigurimet shoqërore</t>
  </si>
  <si>
    <t>MM të ardhura nga veprimtaritë,interesa</t>
  </si>
  <si>
    <t>Interes i paguar dhe komisione</t>
  </si>
  <si>
    <t>Tatim mbi fitimin i paguar,tvsh,tap</t>
  </si>
  <si>
    <t>Gjoba</t>
  </si>
  <si>
    <t>Mjete monetare nga veprimtaritë e shfrytëzimit</t>
  </si>
  <si>
    <t>B</t>
  </si>
  <si>
    <t>Fluksi monetar nga veprimtaritë investuese</t>
  </si>
  <si>
    <t>Blerja e njësisë së kontrolluar X minus paratë e Arkëtuara</t>
  </si>
  <si>
    <t>Të ardhura nga shitja e pajisjeve</t>
  </si>
  <si>
    <t>Interesi i arkëtuar</t>
  </si>
  <si>
    <t>Dividentët e arkëtuar</t>
  </si>
  <si>
    <t>MM neto të përdoruara në veprimtaritë investuese</t>
  </si>
  <si>
    <t>C</t>
  </si>
  <si>
    <t>Të ardhura nga emetimi i kapitalit aksioner</t>
  </si>
  <si>
    <t>Të ardhura nga huamarrje afatgjata</t>
  </si>
  <si>
    <t>Pagesat e detyrimeve te qerasë financiare</t>
  </si>
  <si>
    <t>Dividentë të paguar</t>
  </si>
  <si>
    <t>Rritja/Rënia neto e mjeteve monetare</t>
  </si>
  <si>
    <t>Mjetet monetare ne fillim të periudhës kontabël</t>
  </si>
  <si>
    <t>Mjetet monetare në fund të periudhës kontabël</t>
  </si>
  <si>
    <t>Pagesa taksa dhe të tjera</t>
  </si>
  <si>
    <t>Totali</t>
  </si>
  <si>
    <t>Rezerva të tjera</t>
  </si>
  <si>
    <t>Transferim në detyrimet</t>
  </si>
  <si>
    <t>Aksione thesari</t>
  </si>
  <si>
    <t>Rezerva stat.ligjore</t>
  </si>
  <si>
    <t>TOTALI</t>
  </si>
  <si>
    <t>Efekti ndryshimeve ne politikat kontabel</t>
  </si>
  <si>
    <t>Pozicioni i rregulluar</t>
  </si>
  <si>
    <t>Fitimi neto per periudhen kontabel</t>
  </si>
  <si>
    <t>Dividentet e paguar</t>
  </si>
  <si>
    <t>Rritja rezerves kapitalit</t>
  </si>
  <si>
    <t>Emetimi aksioneve</t>
  </si>
  <si>
    <t>Emetimi kapitali aksionar</t>
  </si>
  <si>
    <t>Aksione te thesari te riblera</t>
  </si>
  <si>
    <t xml:space="preserve">Fitimi pashpërndarë </t>
  </si>
  <si>
    <t>Shuma e parashikuar</t>
  </si>
  <si>
    <t>Kalim në kapital</t>
  </si>
  <si>
    <t>Emërtimi</t>
  </si>
  <si>
    <t xml:space="preserve">        DREJTUESI LIGJOR</t>
  </si>
  <si>
    <t>Nga</t>
  </si>
  <si>
    <t>Deri</t>
  </si>
  <si>
    <t>NIPT -i</t>
  </si>
  <si>
    <t>Adresa e Selisë</t>
  </si>
  <si>
    <t>Data e krijimit</t>
  </si>
  <si>
    <t>Nr. i  Regjistrit  Tregetar</t>
  </si>
  <si>
    <t>Veprimtaria  Kryesore</t>
  </si>
  <si>
    <t>Pasqyra Financiare janë të shprehura në</t>
  </si>
  <si>
    <t>Lekë</t>
  </si>
  <si>
    <t>Periudha  Kontabël e Pasqyrave Financiare</t>
  </si>
  <si>
    <t>Data  e  mbylljes së Pasqyrave Financiare</t>
  </si>
  <si>
    <t>Emërtimi dhe forma ligjore</t>
  </si>
  <si>
    <t>K96902001H</t>
  </si>
  <si>
    <t>Gur i Zi,Kuç,Shkodër</t>
  </si>
  <si>
    <t>01.07.2009</t>
  </si>
  <si>
    <t xml:space="preserve">Tregtim,montim dhe prodhim pjesësh të </t>
  </si>
  <si>
    <t>ndryshme për prodhimin e dyerve,dritareve</t>
  </si>
  <si>
    <t>me materiale duralumini etj.</t>
  </si>
  <si>
    <t>Pasqyra Financiare janë individuale</t>
  </si>
  <si>
    <t>Individuale</t>
  </si>
  <si>
    <t>Pasqyra Financiare janë të konsoliduara</t>
  </si>
  <si>
    <t>Po</t>
  </si>
  <si>
    <t>(Në zbatim të standartit kombëtar të kontabilitetit nr.2 dhe</t>
  </si>
  <si>
    <t>Ligjit Nr.9228 datë 29.04.2004 për Kontabilitetin dhe Pasqyrat Financiare)</t>
  </si>
  <si>
    <t>PASQYRAT  FINANCIARE</t>
  </si>
  <si>
    <t>Pasqyra Financiare jane të rrumbullakosura në</t>
  </si>
  <si>
    <t>EXALCO sh.p.k</t>
  </si>
  <si>
    <t xml:space="preserve">          'EXALCO' sh.p.k</t>
  </si>
  <si>
    <t xml:space="preserve">            Frang PODJA</t>
  </si>
  <si>
    <t xml:space="preserve">Punime në proces  </t>
  </si>
  <si>
    <t>Lëndët e para,produkte të gatshme</t>
  </si>
  <si>
    <t>Humbja e vitit financiar 2009</t>
  </si>
  <si>
    <t>Mjetet monetare të arkëtuara nga hua (të tjera)</t>
  </si>
  <si>
    <t>S H E N I M E T          S P J E G U E S 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</si>
  <si>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</si>
  <si>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</si>
  <si>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</si>
  <si>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</si>
  <si>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</si>
  <si>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</si>
  <si>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</si>
  <si>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</si>
  <si>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</si>
  <si>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</si>
  <si>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</si>
  <si>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</si>
  <si>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</si>
  <si>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</si>
  <si>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</si>
  <si>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</si>
  <si>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</si>
  <si>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</si>
  <si>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</si>
  <si>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</si>
  <si>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</si>
  <si>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</si>
  <si>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</si>
  <si>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</si>
  <si>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</si>
  <si>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</si>
  <si>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</si>
  <si>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</si>
  <si>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</si>
  <si>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</si>
  <si>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</si>
  <si>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</si>
  <si>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</si>
  <si>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</si>
  <si>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</si>
  <si>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</si>
  <si>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</si>
  <si>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</si>
  <si>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</si>
  <si>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</si>
  <si>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</si>
  <si>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</si>
  <si>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</si>
  <si>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</si>
  <si>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</si>
  <si>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</si>
  <si>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</si>
  <si>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</si>
  <si>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</si>
  <si>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</si>
  <si>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</si>
  <si>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</si>
  <si>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</si>
  <si>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t>Ref.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</si>
  <si>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</si>
  <si>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</si>
  <si>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</si>
  <si>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</si>
  <si>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</si>
  <si>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</si>
  <si>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</si>
  <si>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</si>
  <si>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</si>
  <si>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</si>
  <si>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E M E R T I M I</t>
  </si>
  <si>
    <t>Arka ne Leke</t>
  </si>
  <si>
    <t>Arka ne Euro</t>
  </si>
  <si>
    <t>Arka ne Dollare</t>
  </si>
  <si>
    <t>Derivative dhe aktive te mbajtura per tregtim</t>
  </si>
  <si>
    <t>Shoqeria nuk ka derivative dhe aktive te mbajtura per tregtim</t>
  </si>
  <si>
    <t>Aktive te tjera financiare afatshkurtra</t>
  </si>
  <si>
    <t>Kliente per mallra,produkte e sherbime</t>
  </si>
  <si>
    <t>Leke</t>
  </si>
  <si>
    <t>Debitore,Kreditore te tjere</t>
  </si>
  <si>
    <t>Tatim mbi fitimin</t>
  </si>
  <si>
    <t>Tatimi i derdhur paradhenie</t>
  </si>
  <si>
    <t>Tatimi i vitit ushtrimor</t>
  </si>
  <si>
    <t>Tatimi i derdhur teper</t>
  </si>
  <si>
    <t>Tvsh</t>
  </si>
  <si>
    <t>Tvsh e zbriteshme ne celje te vitit</t>
  </si>
  <si>
    <t>Tvsh e zbriteshme ne Blerje gjate vitit</t>
  </si>
  <si>
    <t>Tvsh e pagueshme ne shitje gjate vitit</t>
  </si>
  <si>
    <t>Tvsh e zbriteshme ne mbyllje te vitit</t>
  </si>
  <si>
    <t>Te drejta e detyrime ndaj ortakeve</t>
  </si>
  <si>
    <t xml:space="preserve">Nuk ka </t>
  </si>
  <si>
    <t>Lendet e para</t>
  </si>
  <si>
    <t>Inventari Imet</t>
  </si>
  <si>
    <t>Prodhim ne proces</t>
  </si>
  <si>
    <t>Produkte te gatshme</t>
  </si>
  <si>
    <t>Mallra per rishitje</t>
  </si>
  <si>
    <t>Parapagesa per furnizime</t>
  </si>
  <si>
    <t>Aktive afatshkurtra te mbajtura per rishitje</t>
  </si>
  <si>
    <t>Parapagime dhe shpenzime te shtyra</t>
  </si>
  <si>
    <t>Shpenzime te periudhave te ardhshme</t>
  </si>
  <si>
    <t>AKTIVET AFATGJATA</t>
  </si>
  <si>
    <t>Analiza e posteve te amortizushme</t>
  </si>
  <si>
    <t>Emertimi</t>
  </si>
  <si>
    <t>Viti raportues</t>
  </si>
  <si>
    <t>Viti paraardhes</t>
  </si>
  <si>
    <t>Vlera</t>
  </si>
  <si>
    <t>Amortizimi</t>
  </si>
  <si>
    <t>Vl.mbetur</t>
  </si>
  <si>
    <t>Ndertesa</t>
  </si>
  <si>
    <t>Makineri,paisje</t>
  </si>
  <si>
    <t xml:space="preserve">AAM te tjera </t>
  </si>
  <si>
    <t>Aktive te tjera afatgjata</t>
  </si>
  <si>
    <t>PASIVET  AFATSHKURTRA</t>
  </si>
  <si>
    <t>Overdraftet bankare</t>
  </si>
  <si>
    <t>Huamarrje afat shkuatra</t>
  </si>
  <si>
    <t>Huat  dhe  parapagimet</t>
  </si>
  <si>
    <t>Te pagueshme ndaj furnitoreve</t>
  </si>
  <si>
    <t>Te pagueshme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</si>
  <si>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</si>
  <si>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</si>
  <si>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</si>
  <si>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</si>
  <si>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</si>
  <si>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Dividente per tu paguar</t>
  </si>
  <si>
    <t>PASIVET  AFATGJATA</t>
  </si>
  <si>
    <t>Huat  afatgjata</t>
  </si>
  <si>
    <t>Bono te konvertueshme</t>
  </si>
  <si>
    <t>Huamarje te tjera afatgjata</t>
  </si>
  <si>
    <t xml:space="preserve">KAPITALI </t>
  </si>
  <si>
    <t>Aksionet e pakices (PF te konsoliduara)</t>
  </si>
  <si>
    <t>Kapitali aksionereve te shoq.meme (PF te kons.)</t>
  </si>
  <si>
    <t>Njesite ose aksionet e thesarit (Negative)</t>
  </si>
  <si>
    <t>Fitimet e pa shperndara</t>
  </si>
  <si>
    <t>●</t>
  </si>
  <si>
    <t>Fitimi i ushtrimit</t>
  </si>
  <si>
    <t>Shpenzime te pa zbriteshme</t>
  </si>
  <si>
    <t>Tatimi mbi fitimin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</si>
  <si>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</si>
  <si>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</si>
  <si>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</si>
  <si>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</si>
  <si>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BKT</t>
  </si>
  <si>
    <t>LEK</t>
  </si>
  <si>
    <t>EURO</t>
  </si>
  <si>
    <t>Fitimi neto</t>
  </si>
  <si>
    <t xml:space="preserve">DEKLARATA ANALITIKE PER </t>
  </si>
  <si>
    <t>Numri i Vendosjes se Dokumentit (NVD)</t>
  </si>
  <si>
    <t>TATIMIN MBI TE ARDHURAT</t>
  </si>
  <si>
    <t xml:space="preserve"> </t>
  </si>
  <si>
    <t>NIPT</t>
  </si>
  <si>
    <t>Periudha tatimore</t>
  </si>
  <si>
    <t>Emri tregtar</t>
  </si>
  <si>
    <t>Adresa</t>
  </si>
  <si>
    <t xml:space="preserve">   Sipas Bilancit</t>
  </si>
  <si>
    <t xml:space="preserve">       Fiskale</t>
  </si>
  <si>
    <t>Totali i te ardhurave</t>
  </si>
  <si>
    <t>Totali i shpenzimeve</t>
  </si>
  <si>
    <t>Total shpenzimet e pazbritshme sipas ligjit ( neni 21 ) :</t>
  </si>
  <si>
    <t>a) kosto e blerjes dhe e permirsimit te tokes dhe te truallit</t>
  </si>
  <si>
    <t xml:space="preserve">b) kosto e blerjes dhe e permirsimit per aktive objekt amortizimi </t>
  </si>
  <si>
    <t xml:space="preserve">c) zmadhim I kapitalit themeltar te shoqerise ose kontributit te secilit person </t>
  </si>
  <si>
    <t>ne ortakeri</t>
  </si>
  <si>
    <t>ç) vlera e sherbimeve ne natyre</t>
  </si>
  <si>
    <t>d) kontributet vullnetare te pensioneve</t>
  </si>
  <si>
    <t>dh) dividentet e deklaruar dhe ndarja e fitimit</t>
  </si>
  <si>
    <t xml:space="preserve">e) interesat e paguara mbi interesin maksimal te kredise se caktuar nga  </t>
  </si>
  <si>
    <t>Banka e Shqiperise</t>
  </si>
  <si>
    <t>ë) gjobat,  kamat-vonesat dhe kushtet e tjera penale</t>
  </si>
  <si>
    <t>f) krijimi ose rritja e rezervave e fondeve te tjera</t>
  </si>
  <si>
    <t xml:space="preserve">g) tatimi mbi te ardhurat personale, akciza, tatimi mbi fitimin dhe tatimi mbi </t>
  </si>
  <si>
    <t>vleren e shtuar te zbritshme</t>
  </si>
  <si>
    <t>gj) shpenzimet e perfaqsimit, pritje percjellje</t>
  </si>
  <si>
    <t>h) shpenzimet e konsumit personal</t>
  </si>
  <si>
    <t>i) shpenzime te cilat tejkalojne kufijte e percaktuar me ligj</t>
  </si>
  <si>
    <t>j) shpenzime per dhurata</t>
  </si>
  <si>
    <t>k) cdo lloj shpenzimi, masa e te cilit nuk vertetohet me dokumenta</t>
  </si>
  <si>
    <t>l) interesi I paguar kur huaja dhe parapagimet tejkoalojne kater here kapitalin</t>
  </si>
  <si>
    <t>themelor</t>
  </si>
  <si>
    <t>ll) nese baza e amortizimit eshte nje shume negative</t>
  </si>
  <si>
    <t xml:space="preserve">m) shpenzime per sherbime teknike, konsulence, menaxhim te palikujduar </t>
  </si>
  <si>
    <t>brenda periudhes tatimore</t>
  </si>
  <si>
    <t xml:space="preserve">Rezultati i Vitit Ushtrimor : </t>
  </si>
  <si>
    <t xml:space="preserve"> - Humbja</t>
  </si>
  <si>
    <t xml:space="preserve"> - Fitimi</t>
  </si>
  <si>
    <t>Humbja per tu mbartur nga 1 vit me pare</t>
  </si>
  <si>
    <t>Humbja per tu mbartur nga 2 vite me pare</t>
  </si>
  <si>
    <t>Humbja per tu mbartur nga 3 vite me pare</t>
  </si>
  <si>
    <t>Shuma e humbjes per tu mbartur ne vitin ushtrimor</t>
  </si>
  <si>
    <t>Shuma e humbjeve qe nuk barten per efekt fiskal</t>
  </si>
  <si>
    <t>Ftimi i tatueshem</t>
  </si>
  <si>
    <t>Tatim fitimi i llogaritur</t>
  </si>
  <si>
    <t>Zbritje nga fitimi ( rezervat ligjore )</t>
  </si>
  <si>
    <t>Fitimi neto per tu shperndare nga periudha ushtrimore</t>
  </si>
  <si>
    <t>Fitimi neto per tu shperndare nga vitet e kaluar</t>
  </si>
  <si>
    <t>Shtese kapitali nga fitimi</t>
  </si>
  <si>
    <t>Dividente per tu shperndare</t>
  </si>
  <si>
    <t>Tatimi mbi dividentin e llogaritur</t>
  </si>
  <si>
    <t xml:space="preserve">        Llogaritja e Amortizimit</t>
  </si>
  <si>
    <t>Ne total llogaritja e amortizimit vjetor = ( a+b+c+d )</t>
  </si>
  <si>
    <t>a) Ndertesa e makineri afat gjate</t>
  </si>
  <si>
    <t>b) Aktive te patrupezuara</t>
  </si>
  <si>
    <t>c) Kompjuterat dhe sisteme informacioni</t>
  </si>
  <si>
    <t>d) Te gjitha aktivet e tjera te aktivitetit</t>
  </si>
  <si>
    <t>Tatimi i mbajtur ne burim ne zbatim te nenit 33</t>
  </si>
  <si>
    <r>
      <t xml:space="preserve">       </t>
    </r>
    <r>
      <rPr>
        <sz val="8"/>
        <rFont val="Calibri"/>
        <family val="2"/>
      </rPr>
      <t>( Vetem per perdorim zyrtar )</t>
    </r>
  </si>
  <si>
    <t xml:space="preserve">n) amortizim nga rivlersimi I akteve te qendrueshme </t>
  </si>
  <si>
    <r>
      <t>Data dhe Nenshkrimi i personit te tatueshem</t>
    </r>
    <r>
      <rPr>
        <b/>
        <sz val="8"/>
        <rFont val="Calibri"/>
        <family val="2"/>
      </rPr>
      <t>-</t>
    </r>
    <r>
      <rPr>
        <sz val="8"/>
        <rFont val="Calibri"/>
        <family val="2"/>
      </rPr>
      <t>Deklaroj nen pergjegjesine time qe informacioni I mesiperm eshte I plote dhe I sakte</t>
    </r>
  </si>
  <si>
    <t>EXALCO SH.P.K</t>
  </si>
  <si>
    <t>GUR I ZI,KUÇ,SHKODËR</t>
  </si>
  <si>
    <t>Gjendje</t>
  </si>
  <si>
    <t>Shtesa</t>
  </si>
  <si>
    <t>Pakesime</t>
  </si>
  <si>
    <t>Sasia</t>
  </si>
  <si>
    <t>Ndertime</t>
  </si>
  <si>
    <t>Mjete transporti</t>
  </si>
  <si>
    <t>Zyre</t>
  </si>
  <si>
    <t>Kompjuterike</t>
  </si>
  <si>
    <t xml:space="preserve">I N V E N T A R I   </t>
  </si>
  <si>
    <t>NR</t>
  </si>
  <si>
    <t>ARTIKULLI</t>
  </si>
  <si>
    <t>NJËSIA</t>
  </si>
  <si>
    <t>SASIA</t>
  </si>
  <si>
    <t>ÇMIMI</t>
  </si>
  <si>
    <t>VLERA</t>
  </si>
  <si>
    <t xml:space="preserve">               Drejtuesi Ligjor</t>
  </si>
  <si>
    <t xml:space="preserve">              (   Frang PODJA    )</t>
  </si>
  <si>
    <t xml:space="preserve">                      (emer mbiemer, firme e vule)</t>
  </si>
  <si>
    <t>Pasqyrë Nr.3</t>
  </si>
  <si>
    <t xml:space="preserve">Nr </t>
  </si>
  <si>
    <t>Aktiviteti</t>
  </si>
  <si>
    <t>Aktiviteti i specifikuar</t>
  </si>
  <si>
    <t>Të ardhurat nga aktiviteti</t>
  </si>
  <si>
    <t xml:space="preserve">Tregti 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</si>
  <si>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</si>
  <si>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</si>
  <si>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</si>
  <si>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</si>
  <si>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</si>
  <si>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</si>
  <si>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</si>
  <si>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</si>
  <si>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 xml:space="preserve">I </t>
  </si>
  <si>
    <t>Totali i te ardhurave nga tregtia</t>
  </si>
  <si>
    <t>Ndertim</t>
  </si>
  <si>
    <t>Ndertim banese</t>
  </si>
  <si>
    <t>Ndertim pune publike</t>
  </si>
  <si>
    <t>Ndertime te tjera</t>
  </si>
  <si>
    <t>Totali i te ardhurave nga ndertimi</t>
  </si>
  <si>
    <t>Prodhim</t>
  </si>
  <si>
    <t xml:space="preserve"> Eksport, prodhime te ndryshme</t>
  </si>
  <si>
    <t>Fason te cdo lloji</t>
  </si>
  <si>
    <t>Prodhim materiale ndertimi</t>
  </si>
  <si>
    <t>Prodhim ushqimore</t>
  </si>
  <si>
    <t>Prodhim pije alkolike, etj</t>
  </si>
  <si>
    <t>Prodhime energji</t>
  </si>
  <si>
    <t>Prodhim hidrokarbure,</t>
  </si>
  <si>
    <t>Prodhime te tjera</t>
  </si>
  <si>
    <t xml:space="preserve">III </t>
  </si>
  <si>
    <t>Totali i te ardhurave nga prodhimi</t>
  </si>
  <si>
    <t xml:space="preserve">Transport </t>
  </si>
  <si>
    <t>Transport mallrash</t>
  </si>
  <si>
    <t>Transport malli nderkombetare</t>
  </si>
  <si>
    <t xml:space="preserve">Transport udhetaresh </t>
  </si>
  <si>
    <t>Transport udhetaresh nderkombetare</t>
  </si>
  <si>
    <t xml:space="preserve">IV </t>
  </si>
  <si>
    <t>Totali i te ardhurave nga transporti</t>
  </si>
  <si>
    <t>Sherbimi</t>
  </si>
  <si>
    <t>Sherbime financiare</t>
  </si>
  <si>
    <t>Siguracione</t>
  </si>
  <si>
    <t>Sherbime mjekesore</t>
  </si>
  <si>
    <t>Bar restorante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</si>
  <si>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</si>
  <si>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</si>
  <si>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</si>
  <si>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</si>
  <si>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</si>
  <si>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</si>
  <si>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</si>
  <si>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</si>
  <si>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 xml:space="preserve"> Totali i te ardhurave nga sherbimet</t>
  </si>
  <si>
    <t>TOALI (I+II+III+IV+V)</t>
  </si>
  <si>
    <t>Te punesuar mesatarisht per vitin 2011:</t>
  </si>
  <si>
    <t xml:space="preserve"> Nr. i te punesuarve</t>
  </si>
  <si>
    <t>Me page deri ne 19.000 leke</t>
  </si>
  <si>
    <t>Me page nga 19.001 deri ne 30.000 leke</t>
  </si>
  <si>
    <t>Me page nga 30.001 deri ne 66.500 leke</t>
  </si>
  <si>
    <t>Me page nga 66.501 deri ne 84.100 leke</t>
  </si>
  <si>
    <t>Me page me te larte se 84.100 leke</t>
  </si>
  <si>
    <t xml:space="preserve">              Drejtuesi Ligjor</t>
  </si>
  <si>
    <t>Subjekti:'EXALCO'</t>
  </si>
  <si>
    <t>NIPT-i:K96902001H</t>
  </si>
  <si>
    <t xml:space="preserve">                Frang PODJA</t>
  </si>
  <si>
    <t>Fitimet e pa shpërndara</t>
  </si>
  <si>
    <t>Fitimi (Humbja) e vitit financiar</t>
  </si>
  <si>
    <t>Fitimi neto per periudhen kontabel(mbartur)</t>
  </si>
  <si>
    <t xml:space="preserve">RAIFFEISEN </t>
  </si>
  <si>
    <t>Tatimi fitim i mbartur</t>
  </si>
  <si>
    <t>Tvsh e paguar</t>
  </si>
  <si>
    <t>Drejtuesi Ligjor</t>
  </si>
  <si>
    <t>( Frang PODJA)</t>
  </si>
  <si>
    <t>Shënime të tjera shpjeguese</t>
  </si>
  <si>
    <t xml:space="preserve">                                      </t>
  </si>
  <si>
    <t xml:space="preserve">                 DREJTUESI LIGJOR</t>
  </si>
  <si>
    <t xml:space="preserve">                   'EXALCO' sh.p.k</t>
  </si>
  <si>
    <t xml:space="preserve">                       Frang PODJA</t>
  </si>
  <si>
    <t xml:space="preserve">               'EXALCO' sh.p.k</t>
  </si>
  <si>
    <t xml:space="preserve">            DREJTUESI LIGJOR</t>
  </si>
  <si>
    <t xml:space="preserve">                 Frang PODJA</t>
  </si>
  <si>
    <t xml:space="preserve">            'EXALCO' sh.p.k</t>
  </si>
  <si>
    <t xml:space="preserve">          DREJTUESI LIGJOR</t>
  </si>
  <si>
    <t xml:space="preserve">                    DREJTUESI LIGJOR</t>
  </si>
  <si>
    <t xml:space="preserve">                           Frang PODJA</t>
  </si>
  <si>
    <t xml:space="preserve">                        'EXALCO' sh.p.k</t>
  </si>
  <si>
    <t>Pozicioni me 31 dhjetor 2012</t>
  </si>
  <si>
    <t>FIRST INVESTMENT BANK 2</t>
  </si>
  <si>
    <t xml:space="preserve">UNION </t>
  </si>
  <si>
    <t>CREDINS</t>
  </si>
  <si>
    <t xml:space="preserve"> LEK</t>
  </si>
  <si>
    <t>AKSESORË TË NDRYSHËM DHE ALUMIN</t>
  </si>
  <si>
    <t>Viti   2013</t>
  </si>
  <si>
    <t>01.01.2013</t>
  </si>
  <si>
    <t>31.12.2013</t>
  </si>
  <si>
    <t>15.03.2014</t>
  </si>
  <si>
    <t>Pasqyrat  Financiare të  Vitit   2013</t>
  </si>
  <si>
    <t>Pasqyra  e  të  Ardhurave dhe Shpenzimeve 2013</t>
  </si>
  <si>
    <t>Periudha 01.01.2013-31.12.2013</t>
  </si>
  <si>
    <t>Pasqyra e Fluksit  Monetar - Metoda Direkte   2013</t>
  </si>
  <si>
    <t>Pasqyra e Ndryshimeve në Kapital,Periudha 1 Janar-31 Dhjetor  2013</t>
  </si>
  <si>
    <t>Aktivet Afatgjata Materiale me vlere fillestare 2013</t>
  </si>
  <si>
    <t>Vlera Kontabel Neto e A.A.Materiale 2013</t>
  </si>
  <si>
    <t>Amortizimi A.A.Materiale 2013</t>
  </si>
  <si>
    <t>Datë 31.12.2013</t>
  </si>
  <si>
    <t>Pozicioni me 31  janar 2012</t>
  </si>
  <si>
    <t>Pozicioni me 31 dhjetor 2013</t>
  </si>
  <si>
    <t>SAN PAOLO</t>
  </si>
</sst>
</file>

<file path=xl/styles.xml><?xml version="1.0" encoding="utf-8"?>
<styleSheet xmlns="http://schemas.openxmlformats.org/spreadsheetml/2006/main">
  <numFmts count="9">
    <numFmt numFmtId="41" formatCode="_(* #,##0_);_(* \(#,##0\);_(* &quot;-&quot;_);_(@_)"/>
    <numFmt numFmtId="43" formatCode="_(* #,##0.00_);_(* \(#,##0.00\);_(* &quot;-&quot;??_);_(@_)"/>
    <numFmt numFmtId="164" formatCode="_-* #,##0_L_e_k_-;\-* #,##0_L_e_k_-;_-* &quot;-&quot;_L_e_k_-;_-@_-"/>
    <numFmt numFmtId="165" formatCode="_-* #,##0.00_L_e_k_-;\-* #,##0.00_L_e_k_-;_-* &quot;-&quot;??_L_e_k_-;_-@_-"/>
    <numFmt numFmtId="166" formatCode="_-* #,##0.00_-;\-* #,##0.00_-;_-* &quot;-&quot;??_-;_-@_-"/>
    <numFmt numFmtId="167" formatCode="#,##0.0"/>
    <numFmt numFmtId="168" formatCode="#,##0_ ;\-#,##0\ "/>
    <numFmt numFmtId="169" formatCode="_-* #,##0_L_e_k_-;\-* #,##0_L_e_k_-;_-* &quot;-&quot;??_L_e_k_-;_-@_-"/>
    <numFmt numFmtId="170" formatCode="_(* #,##0.0_);_(* \(#,##0.0\);_(* &quot;-&quot;?_);_(@_)"/>
  </numFmts>
  <fonts count="58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b/>
      <sz val="26"/>
      <name val="Calibri"/>
      <family val="2"/>
    </font>
    <font>
      <sz val="26"/>
      <name val="Calibri"/>
      <family val="2"/>
    </font>
    <font>
      <sz val="12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u/>
      <sz val="12"/>
      <name val="Calibri"/>
      <family val="2"/>
    </font>
    <font>
      <u/>
      <sz val="10"/>
      <name val="Calibri"/>
      <family val="2"/>
    </font>
    <font>
      <u/>
      <sz val="14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b/>
      <i/>
      <sz val="10"/>
      <name val="Calibri"/>
      <family val="2"/>
    </font>
    <font>
      <b/>
      <u/>
      <sz val="12"/>
      <name val="Calibri"/>
      <family val="2"/>
    </font>
    <font>
      <b/>
      <u/>
      <sz val="14"/>
      <name val="Calibri"/>
      <family val="2"/>
    </font>
    <font>
      <sz val="14"/>
      <name val="Calibri"/>
      <family val="2"/>
    </font>
    <font>
      <i/>
      <sz val="8"/>
      <name val="Calibri"/>
      <family val="2"/>
    </font>
    <font>
      <b/>
      <sz val="7"/>
      <name val="Calibri"/>
      <family val="2"/>
    </font>
    <font>
      <sz val="7"/>
      <name val="Calibri"/>
      <family val="2"/>
    </font>
    <font>
      <u/>
      <sz val="7"/>
      <name val="Calibri"/>
      <family val="2"/>
    </font>
    <font>
      <b/>
      <sz val="10"/>
      <color indexed="10"/>
      <name val="Calibri"/>
      <family val="2"/>
    </font>
    <font>
      <b/>
      <u/>
      <sz val="10"/>
      <name val="Calibri"/>
      <family val="2"/>
    </font>
    <font>
      <b/>
      <sz val="9"/>
      <name val="Calibri"/>
      <family val="2"/>
    </font>
    <font>
      <b/>
      <sz val="11"/>
      <name val="Calibri"/>
      <family val="2"/>
    </font>
    <font>
      <b/>
      <u/>
      <sz val="11"/>
      <color indexed="8"/>
      <name val="Calibri"/>
      <family val="2"/>
    </font>
    <font>
      <b/>
      <sz val="12"/>
      <color indexed="8"/>
      <name val="Calibri"/>
      <family val="2"/>
    </font>
    <font>
      <u/>
      <sz val="11"/>
      <name val="Calibri"/>
      <family val="2"/>
    </font>
    <font>
      <b/>
      <sz val="14"/>
      <name val="Calibri"/>
      <family val="2"/>
    </font>
    <font>
      <sz val="18"/>
      <name val="Calibri"/>
      <family val="2"/>
    </font>
    <font>
      <b/>
      <sz val="12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0"/>
      <name val="Calibri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/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slantDashDot">
        <color indexed="64"/>
      </bottom>
      <diagonal/>
    </border>
    <border>
      <left style="slantDashDot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slantDashDot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/>
      <right style="slantDashDot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slantDashDot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</borders>
  <cellStyleXfs count="4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1" fontId="52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53" fillId="0" borderId="0"/>
    <xf numFmtId="0" fontId="3" fillId="0" borderId="0"/>
    <xf numFmtId="0" fontId="3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36">
    <xf numFmtId="0" fontId="0" fillId="0" borderId="0" xfId="0"/>
    <xf numFmtId="0" fontId="20" fillId="0" borderId="0" xfId="0" applyFont="1" applyAlignment="1">
      <alignment vertical="center"/>
    </xf>
    <xf numFmtId="0" fontId="20" fillId="0" borderId="1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6" fillId="0" borderId="16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32" fillId="0" borderId="21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49" fontId="23" fillId="0" borderId="0" xfId="0" applyNumberFormat="1" applyFont="1" applyBorder="1" applyAlignment="1">
      <alignment horizontal="left" vertical="center"/>
    </xf>
    <xf numFmtId="0" fontId="22" fillId="0" borderId="0" xfId="0" applyNumberFormat="1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7" fillId="0" borderId="0" xfId="0" applyFont="1" applyBorder="1"/>
    <xf numFmtId="0" fontId="28" fillId="0" borderId="0" xfId="0" applyFont="1" applyBorder="1" applyAlignment="1">
      <alignment horizontal="center"/>
    </xf>
    <xf numFmtId="0" fontId="28" fillId="0" borderId="0" xfId="0" applyFont="1"/>
    <xf numFmtId="0" fontId="29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20" fillId="0" borderId="19" xfId="0" applyFont="1" applyBorder="1"/>
    <xf numFmtId="0" fontId="32" fillId="0" borderId="19" xfId="0" applyFont="1" applyBorder="1" applyAlignment="1">
      <alignment horizontal="center"/>
    </xf>
    <xf numFmtId="3" fontId="20" fillId="0" borderId="19" xfId="0" applyNumberFormat="1" applyFont="1" applyBorder="1"/>
    <xf numFmtId="0" fontId="20" fillId="0" borderId="0" xfId="0" applyFont="1"/>
    <xf numFmtId="3" fontId="32" fillId="0" borderId="11" xfId="0" applyNumberFormat="1" applyFont="1" applyBorder="1" applyAlignment="1">
      <alignment horizontal="center" vertical="center"/>
    </xf>
    <xf numFmtId="3" fontId="32" fillId="0" borderId="17" xfId="0" applyNumberFormat="1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3" fontId="32" fillId="0" borderId="12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3" fontId="32" fillId="0" borderId="24" xfId="0" applyNumberFormat="1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3" fontId="20" fillId="0" borderId="27" xfId="0" applyNumberFormat="1" applyFont="1" applyBorder="1" applyAlignment="1">
      <alignment vertical="center"/>
    </xf>
    <xf numFmtId="3" fontId="20" fillId="0" borderId="28" xfId="0" applyNumberFormat="1" applyFont="1" applyBorder="1" applyAlignment="1">
      <alignment vertical="center"/>
    </xf>
    <xf numFmtId="0" fontId="20" fillId="0" borderId="29" xfId="0" applyFont="1" applyBorder="1" applyAlignment="1">
      <alignment horizontal="center" vertical="center"/>
    </xf>
    <xf numFmtId="0" fontId="32" fillId="0" borderId="23" xfId="0" applyFont="1" applyBorder="1" applyAlignment="1">
      <alignment horizontal="left" vertical="center"/>
    </xf>
    <xf numFmtId="0" fontId="20" fillId="0" borderId="21" xfId="0" applyFont="1" applyBorder="1" applyAlignment="1">
      <alignment vertical="center"/>
    </xf>
    <xf numFmtId="0" fontId="32" fillId="0" borderId="27" xfId="0" applyFont="1" applyBorder="1" applyAlignment="1">
      <alignment horizontal="center" vertical="center"/>
    </xf>
    <xf numFmtId="41" fontId="20" fillId="0" borderId="27" xfId="0" applyNumberFormat="1" applyFont="1" applyBorder="1" applyAlignment="1">
      <alignment vertical="center"/>
    </xf>
    <xf numFmtId="41" fontId="20" fillId="0" borderId="28" xfId="0" applyNumberFormat="1" applyFont="1" applyBorder="1" applyAlignment="1">
      <alignment vertical="center"/>
    </xf>
    <xf numFmtId="0" fontId="33" fillId="0" borderId="29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1" xfId="0" applyFont="1" applyBorder="1" applyAlignment="1">
      <alignment vertical="center"/>
    </xf>
    <xf numFmtId="0" fontId="34" fillId="0" borderId="27" xfId="0" applyFont="1" applyBorder="1" applyAlignment="1">
      <alignment horizontal="center" vertical="center"/>
    </xf>
    <xf numFmtId="41" fontId="33" fillId="0" borderId="27" xfId="0" applyNumberFormat="1" applyFont="1" applyBorder="1" applyAlignment="1">
      <alignment vertical="center"/>
    </xf>
    <xf numFmtId="41" fontId="33" fillId="0" borderId="28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32" fillId="0" borderId="29" xfId="0" applyFont="1" applyBorder="1" applyAlignment="1">
      <alignment horizontal="center" vertical="center"/>
    </xf>
    <xf numFmtId="41" fontId="32" fillId="0" borderId="27" xfId="0" applyNumberFormat="1" applyFont="1" applyBorder="1" applyAlignment="1">
      <alignment vertical="center"/>
    </xf>
    <xf numFmtId="41" fontId="32" fillId="0" borderId="28" xfId="0" applyNumberFormat="1" applyFont="1" applyBorder="1" applyAlignment="1">
      <alignment vertical="center"/>
    </xf>
    <xf numFmtId="0" fontId="32" fillId="0" borderId="0" xfId="0" applyFont="1" applyAlignment="1">
      <alignment vertical="center"/>
    </xf>
    <xf numFmtId="0" fontId="33" fillId="0" borderId="26" xfId="0" applyFont="1" applyBorder="1" applyAlignment="1">
      <alignment horizontal="center" vertical="center"/>
    </xf>
    <xf numFmtId="0" fontId="32" fillId="0" borderId="21" xfId="0" applyFont="1" applyBorder="1" applyAlignment="1">
      <alignment vertical="center"/>
    </xf>
    <xf numFmtId="0" fontId="32" fillId="0" borderId="30" xfId="0" applyFont="1" applyBorder="1" applyAlignment="1">
      <alignment vertical="center"/>
    </xf>
    <xf numFmtId="0" fontId="32" fillId="0" borderId="31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41" fontId="32" fillId="0" borderId="32" xfId="0" applyNumberFormat="1" applyFont="1" applyBorder="1" applyAlignment="1">
      <alignment vertical="center"/>
    </xf>
    <xf numFmtId="41" fontId="32" fillId="0" borderId="33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3" fontId="20" fillId="0" borderId="0" xfId="0" applyNumberFormat="1" applyFont="1" applyBorder="1" applyAlignment="1">
      <alignment vertical="center"/>
    </xf>
    <xf numFmtId="0" fontId="20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3" fontId="20" fillId="0" borderId="0" xfId="0" applyNumberFormat="1" applyFont="1"/>
    <xf numFmtId="41" fontId="20" fillId="0" borderId="0" xfId="0" applyNumberFormat="1" applyFont="1" applyBorder="1" applyAlignment="1">
      <alignment horizontal="center" vertical="center"/>
    </xf>
    <xf numFmtId="41" fontId="20" fillId="0" borderId="19" xfId="0" applyNumberFormat="1" applyFont="1" applyBorder="1"/>
    <xf numFmtId="0" fontId="32" fillId="0" borderId="34" xfId="0" applyFont="1" applyBorder="1" applyAlignment="1">
      <alignment horizontal="center" vertical="center"/>
    </xf>
    <xf numFmtId="41" fontId="32" fillId="0" borderId="11" xfId="0" applyNumberFormat="1" applyFont="1" applyBorder="1" applyAlignment="1">
      <alignment horizontal="center" vertical="center"/>
    </xf>
    <xf numFmtId="41" fontId="32" fillId="0" borderId="17" xfId="0" applyNumberFormat="1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41" fontId="32" fillId="0" borderId="12" xfId="0" applyNumberFormat="1" applyFont="1" applyBorder="1" applyAlignment="1">
      <alignment horizontal="center" vertical="center"/>
    </xf>
    <xf numFmtId="41" fontId="32" fillId="0" borderId="24" xfId="0" applyNumberFormat="1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41" fontId="34" fillId="0" borderId="27" xfId="0" applyNumberFormat="1" applyFont="1" applyBorder="1" applyAlignment="1">
      <alignment vertical="center"/>
    </xf>
    <xf numFmtId="41" fontId="34" fillId="0" borderId="28" xfId="0" applyNumberFormat="1" applyFont="1" applyBorder="1" applyAlignment="1">
      <alignment vertical="center"/>
    </xf>
    <xf numFmtId="0" fontId="34" fillId="0" borderId="0" xfId="0" applyFont="1" applyAlignment="1">
      <alignment vertical="center"/>
    </xf>
    <xf numFmtId="0" fontId="20" fillId="0" borderId="26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41" fontId="20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/>
    <xf numFmtId="0" fontId="32" fillId="0" borderId="0" xfId="0" applyFont="1" applyBorder="1" applyAlignment="1">
      <alignment horizontal="center"/>
    </xf>
    <xf numFmtId="41" fontId="20" fillId="0" borderId="0" xfId="0" applyNumberFormat="1" applyFont="1" applyBorder="1"/>
    <xf numFmtId="41" fontId="20" fillId="0" borderId="0" xfId="0" applyNumberFormat="1" applyFont="1"/>
    <xf numFmtId="0" fontId="28" fillId="0" borderId="0" xfId="0" applyFont="1" applyAlignment="1">
      <alignment horizontal="center"/>
    </xf>
    <xf numFmtId="0" fontId="35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3" fontId="26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left" vertical="center"/>
    </xf>
    <xf numFmtId="3" fontId="22" fillId="0" borderId="0" xfId="0" applyNumberFormat="1" applyFont="1" applyBorder="1" applyAlignment="1">
      <alignment horizontal="center" vertical="center"/>
    </xf>
    <xf numFmtId="41" fontId="26" fillId="0" borderId="0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41" fontId="32" fillId="0" borderId="37" xfId="0" applyNumberFormat="1" applyFont="1" applyBorder="1" applyAlignment="1">
      <alignment horizontal="center" vertical="center"/>
    </xf>
    <xf numFmtId="41" fontId="32" fillId="0" borderId="38" xfId="0" applyNumberFormat="1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3" fillId="0" borderId="26" xfId="0" applyFont="1" applyBorder="1" applyAlignment="1">
      <alignment horizontal="left" vertical="center"/>
    </xf>
    <xf numFmtId="0" fontId="34" fillId="0" borderId="10" xfId="0" applyFont="1" applyBorder="1" applyAlignment="1">
      <alignment horizontal="center" vertical="center"/>
    </xf>
    <xf numFmtId="41" fontId="33" fillId="0" borderId="37" xfId="0" applyNumberFormat="1" applyFont="1" applyBorder="1" applyAlignment="1">
      <alignment horizontal="center" vertical="center"/>
    </xf>
    <xf numFmtId="41" fontId="33" fillId="0" borderId="38" xfId="0" applyNumberFormat="1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167" fontId="20" fillId="0" borderId="26" xfId="0" applyNumberFormat="1" applyFont="1" applyBorder="1" applyAlignment="1">
      <alignment horizontal="left" vertical="center"/>
    </xf>
    <xf numFmtId="0" fontId="34" fillId="0" borderId="21" xfId="0" applyFont="1" applyBorder="1" applyAlignment="1">
      <alignment horizontal="center" vertical="center"/>
    </xf>
    <xf numFmtId="0" fontId="20" fillId="0" borderId="26" xfId="0" applyFont="1" applyBorder="1" applyAlignment="1">
      <alignment horizontal="left" vertical="center"/>
    </xf>
    <xf numFmtId="0" fontId="28" fillId="0" borderId="0" xfId="0" applyFont="1" applyAlignment="1">
      <alignment vertical="center"/>
    </xf>
    <xf numFmtId="41" fontId="32" fillId="0" borderId="39" xfId="0" applyNumberFormat="1" applyFont="1" applyBorder="1" applyAlignment="1">
      <alignment horizontal="center" vertical="center"/>
    </xf>
    <xf numFmtId="41" fontId="32" fillId="0" borderId="22" xfId="0" applyNumberFormat="1" applyFont="1" applyBorder="1" applyAlignment="1">
      <alignment horizontal="center" vertical="center"/>
    </xf>
    <xf numFmtId="41" fontId="20" fillId="0" borderId="40" xfId="0" applyNumberFormat="1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34" fillId="0" borderId="23" xfId="0" applyFont="1" applyBorder="1" applyAlignment="1">
      <alignment horizontal="center" vertical="center"/>
    </xf>
    <xf numFmtId="0" fontId="34" fillId="0" borderId="23" xfId="0" applyFont="1" applyBorder="1" applyAlignment="1">
      <alignment vertical="center"/>
    </xf>
    <xf numFmtId="0" fontId="33" fillId="0" borderId="23" xfId="0" applyFont="1" applyBorder="1" applyAlignment="1">
      <alignment vertical="center"/>
    </xf>
    <xf numFmtId="41" fontId="33" fillId="0" borderId="40" xfId="0" applyNumberFormat="1" applyFont="1" applyBorder="1" applyAlignment="1">
      <alignment vertical="center"/>
    </xf>
    <xf numFmtId="41" fontId="32" fillId="0" borderId="40" xfId="0" applyNumberFormat="1" applyFont="1" applyBorder="1" applyAlignment="1">
      <alignment vertical="center"/>
    </xf>
    <xf numFmtId="41" fontId="32" fillId="0" borderId="41" xfId="0" applyNumberFormat="1" applyFont="1" applyBorder="1" applyAlignment="1">
      <alignment vertical="center"/>
    </xf>
    <xf numFmtId="0" fontId="32" fillId="0" borderId="26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32" fillId="0" borderId="27" xfId="0" applyFont="1" applyBorder="1" applyAlignment="1">
      <alignment vertical="center"/>
    </xf>
    <xf numFmtId="41" fontId="40" fillId="0" borderId="22" xfId="0" applyNumberFormat="1" applyFont="1" applyBorder="1" applyAlignment="1">
      <alignment horizontal="center" vertical="center"/>
    </xf>
    <xf numFmtId="41" fontId="40" fillId="0" borderId="22" xfId="0" applyNumberFormat="1" applyFont="1" applyBorder="1" applyAlignment="1">
      <alignment vertical="center"/>
    </xf>
    <xf numFmtId="41" fontId="40" fillId="0" borderId="35" xfId="0" applyNumberFormat="1" applyFont="1" applyBorder="1" applyAlignment="1">
      <alignment horizontal="center" vertical="center"/>
    </xf>
    <xf numFmtId="41" fontId="40" fillId="0" borderId="24" xfId="0" applyNumberFormat="1" applyFont="1" applyBorder="1" applyAlignment="1">
      <alignment horizontal="center" vertical="center"/>
    </xf>
    <xf numFmtId="0" fontId="39" fillId="0" borderId="29" xfId="0" applyFont="1" applyBorder="1" applyAlignment="1">
      <alignment horizontal="center" vertical="center"/>
    </xf>
    <xf numFmtId="0" fontId="39" fillId="0" borderId="26" xfId="0" applyFont="1" applyBorder="1" applyAlignment="1">
      <alignment vertical="center"/>
    </xf>
    <xf numFmtId="41" fontId="39" fillId="0" borderId="0" xfId="0" applyNumberFormat="1" applyFont="1" applyAlignment="1">
      <alignment vertical="center"/>
    </xf>
    <xf numFmtId="0" fontId="39" fillId="0" borderId="0" xfId="0" applyFont="1" applyAlignment="1">
      <alignment vertical="center"/>
    </xf>
    <xf numFmtId="0" fontId="40" fillId="0" borderId="29" xfId="0" applyFont="1" applyBorder="1" applyAlignment="1">
      <alignment horizontal="center" vertical="center"/>
    </xf>
    <xf numFmtId="0" fontId="40" fillId="0" borderId="26" xfId="0" applyFont="1" applyBorder="1" applyAlignment="1">
      <alignment vertical="center"/>
    </xf>
    <xf numFmtId="41" fontId="40" fillId="0" borderId="0" xfId="0" applyNumberFormat="1" applyFont="1" applyAlignment="1">
      <alignment vertical="center"/>
    </xf>
    <xf numFmtId="0" fontId="40" fillId="0" borderId="0" xfId="0" applyFont="1" applyAlignment="1">
      <alignment vertical="center"/>
    </xf>
    <xf numFmtId="0" fontId="40" fillId="0" borderId="36" xfId="0" applyFont="1" applyBorder="1" applyAlignment="1">
      <alignment horizontal="center" vertical="center"/>
    </xf>
    <xf numFmtId="0" fontId="40" fillId="0" borderId="42" xfId="0" applyFont="1" applyBorder="1" applyAlignment="1">
      <alignment vertical="center"/>
    </xf>
    <xf numFmtId="0" fontId="39" fillId="0" borderId="30" xfId="0" applyFont="1" applyBorder="1" applyAlignment="1">
      <alignment horizontal="center" vertical="center"/>
    </xf>
    <xf numFmtId="0" fontId="39" fillId="0" borderId="43" xfId="0" applyFont="1" applyBorder="1" applyAlignment="1">
      <alignment vertical="center"/>
    </xf>
    <xf numFmtId="41" fontId="39" fillId="0" borderId="27" xfId="0" applyNumberFormat="1" applyFont="1" applyBorder="1" applyAlignment="1">
      <alignment vertical="center"/>
    </xf>
    <xf numFmtId="41" fontId="39" fillId="0" borderId="26" xfId="0" applyNumberFormat="1" applyFont="1" applyBorder="1" applyAlignment="1">
      <alignment vertical="center"/>
    </xf>
    <xf numFmtId="41" fontId="39" fillId="0" borderId="28" xfId="0" applyNumberFormat="1" applyFont="1" applyBorder="1" applyAlignment="1">
      <alignment vertical="center"/>
    </xf>
    <xf numFmtId="41" fontId="40" fillId="0" borderId="27" xfId="0" applyNumberFormat="1" applyFont="1" applyBorder="1" applyAlignment="1">
      <alignment vertical="center"/>
    </xf>
    <xf numFmtId="41" fontId="40" fillId="0" borderId="26" xfId="0" applyNumberFormat="1" applyFont="1" applyBorder="1" applyAlignment="1">
      <alignment vertical="center"/>
    </xf>
    <xf numFmtId="41" fontId="40" fillId="0" borderId="28" xfId="0" applyNumberFormat="1" applyFont="1" applyBorder="1" applyAlignment="1">
      <alignment vertical="center"/>
    </xf>
    <xf numFmtId="41" fontId="40" fillId="0" borderId="37" xfId="0" applyNumberFormat="1" applyFont="1" applyBorder="1" applyAlignment="1">
      <alignment vertical="center"/>
    </xf>
    <xf numFmtId="41" fontId="40" fillId="0" borderId="42" xfId="0" applyNumberFormat="1" applyFont="1" applyBorder="1" applyAlignment="1">
      <alignment vertical="center"/>
    </xf>
    <xf numFmtId="41" fontId="39" fillId="0" borderId="37" xfId="0" applyNumberFormat="1" applyFont="1" applyBorder="1" applyAlignment="1">
      <alignment vertical="center"/>
    </xf>
    <xf numFmtId="41" fontId="39" fillId="0" borderId="32" xfId="0" applyNumberFormat="1" applyFont="1" applyBorder="1" applyAlignment="1">
      <alignment vertical="center"/>
    </xf>
    <xf numFmtId="41" fontId="39" fillId="0" borderId="43" xfId="0" applyNumberFormat="1" applyFont="1" applyBorder="1" applyAlignment="1">
      <alignment vertical="center"/>
    </xf>
    <xf numFmtId="41" fontId="39" fillId="0" borderId="33" xfId="0" applyNumberFormat="1" applyFont="1" applyBorder="1" applyAlignment="1">
      <alignment vertical="center"/>
    </xf>
    <xf numFmtId="41" fontId="33" fillId="0" borderId="0" xfId="0" applyNumberFormat="1" applyFont="1" applyAlignment="1">
      <alignment vertical="center"/>
    </xf>
    <xf numFmtId="41" fontId="27" fillId="0" borderId="0" xfId="0" applyNumberFormat="1" applyFont="1" applyAlignment="1">
      <alignment horizontal="center" vertical="center"/>
    </xf>
    <xf numFmtId="43" fontId="27" fillId="0" borderId="0" xfId="0" applyNumberFormat="1" applyFont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20" fillId="0" borderId="42" xfId="0" applyFont="1" applyBorder="1"/>
    <xf numFmtId="0" fontId="20" fillId="0" borderId="45" xfId="0" applyFont="1" applyBorder="1"/>
    <xf numFmtId="0" fontId="20" fillId="0" borderId="10" xfId="0" applyFont="1" applyBorder="1"/>
    <xf numFmtId="0" fontId="28" fillId="0" borderId="46" xfId="0" applyFont="1" applyBorder="1"/>
    <xf numFmtId="0" fontId="30" fillId="0" borderId="47" xfId="0" applyFont="1" applyBorder="1" applyAlignment="1">
      <alignment horizontal="center"/>
    </xf>
    <xf numFmtId="0" fontId="28" fillId="0" borderId="48" xfId="0" applyFont="1" applyBorder="1"/>
    <xf numFmtId="0" fontId="28" fillId="0" borderId="11" xfId="0" applyFont="1" applyBorder="1"/>
    <xf numFmtId="0" fontId="28" fillId="0" borderId="49" xfId="0" applyFont="1" applyBorder="1"/>
    <xf numFmtId="0" fontId="28" fillId="0" borderId="50" xfId="0" applyFont="1" applyBorder="1"/>
    <xf numFmtId="0" fontId="28" fillId="0" borderId="50" xfId="0" applyFont="1" applyBorder="1" applyAlignment="1"/>
    <xf numFmtId="0" fontId="28" fillId="0" borderId="49" xfId="0" applyFont="1" applyFill="1" applyBorder="1"/>
    <xf numFmtId="0" fontId="28" fillId="0" borderId="51" xfId="0" applyFont="1" applyBorder="1"/>
    <xf numFmtId="0" fontId="28" fillId="0" borderId="52" xfId="0" applyFont="1" applyBorder="1"/>
    <xf numFmtId="0" fontId="20" fillId="0" borderId="46" xfId="0" applyFont="1" applyBorder="1"/>
    <xf numFmtId="0" fontId="20" fillId="0" borderId="11" xfId="0" applyFont="1" applyBorder="1"/>
    <xf numFmtId="0" fontId="35" fillId="0" borderId="0" xfId="0" applyFont="1" applyBorder="1" applyAlignment="1">
      <alignment horizontal="right" vertical="center"/>
    </xf>
    <xf numFmtId="0" fontId="35" fillId="0" borderId="0" xfId="0" applyFont="1" applyBorder="1" applyAlignment="1">
      <alignment vertical="center"/>
    </xf>
    <xf numFmtId="0" fontId="28" fillId="0" borderId="0" xfId="0" applyFont="1" applyBorder="1" applyAlignment="1">
      <alignment horizontal="right" vertical="center"/>
    </xf>
    <xf numFmtId="0" fontId="20" fillId="0" borderId="0" xfId="0" applyFont="1" applyFill="1" applyBorder="1"/>
    <xf numFmtId="0" fontId="20" fillId="0" borderId="11" xfId="0" applyFont="1" applyBorder="1" applyAlignment="1">
      <alignment horizontal="center"/>
    </xf>
    <xf numFmtId="0" fontId="20" fillId="0" borderId="35" xfId="0" applyFont="1" applyBorder="1"/>
    <xf numFmtId="0" fontId="20" fillId="0" borderId="44" xfId="0" applyFont="1" applyBorder="1"/>
    <xf numFmtId="0" fontId="20" fillId="0" borderId="12" xfId="0" applyFont="1" applyBorder="1"/>
    <xf numFmtId="0" fontId="32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3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left" vertical="center"/>
    </xf>
    <xf numFmtId="0" fontId="20" fillId="0" borderId="46" xfId="0" applyFont="1" applyBorder="1" applyAlignment="1">
      <alignment vertical="center"/>
    </xf>
    <xf numFmtId="0" fontId="20" fillId="0" borderId="45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vertical="center"/>
    </xf>
    <xf numFmtId="0" fontId="32" fillId="0" borderId="0" xfId="0" applyFont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164" fontId="32" fillId="0" borderId="27" xfId="0" applyNumberFormat="1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21" fillId="0" borderId="26" xfId="0" applyFont="1" applyBorder="1" applyAlignment="1">
      <alignment horizontal="center" vertical="center"/>
    </xf>
    <xf numFmtId="3" fontId="21" fillId="0" borderId="23" xfId="0" applyNumberFormat="1" applyFont="1" applyBorder="1" applyAlignment="1">
      <alignment vertical="center"/>
    </xf>
    <xf numFmtId="3" fontId="21" fillId="0" borderId="26" xfId="0" applyNumberFormat="1" applyFont="1" applyBorder="1" applyAlignment="1">
      <alignment horizontal="center" vertical="center"/>
    </xf>
    <xf numFmtId="3" fontId="21" fillId="0" borderId="21" xfId="0" applyNumberFormat="1" applyFont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3" fontId="21" fillId="0" borderId="23" xfId="0" applyNumberFormat="1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20" fillId="0" borderId="45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44" xfId="0" applyFont="1" applyBorder="1" applyAlignment="1">
      <alignment vertical="center"/>
    </xf>
    <xf numFmtId="0" fontId="44" fillId="0" borderId="42" xfId="0" applyFont="1" applyBorder="1" applyAlignment="1">
      <alignment vertical="center"/>
    </xf>
    <xf numFmtId="0" fontId="20" fillId="0" borderId="42" xfId="0" applyFont="1" applyBorder="1" applyAlignment="1">
      <alignment vertical="center"/>
    </xf>
    <xf numFmtId="0" fontId="44" fillId="0" borderId="46" xfId="0" applyFont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35" xfId="0" applyFont="1" applyBorder="1" applyAlignment="1">
      <alignment vertical="center"/>
    </xf>
    <xf numFmtId="3" fontId="20" fillId="0" borderId="0" xfId="0" applyNumberFormat="1" applyFont="1" applyAlignment="1">
      <alignment vertical="center"/>
    </xf>
    <xf numFmtId="0" fontId="21" fillId="24" borderId="26" xfId="0" applyFont="1" applyFill="1" applyBorder="1" applyAlignment="1">
      <alignment horizontal="center" vertical="center"/>
    </xf>
    <xf numFmtId="3" fontId="21" fillId="24" borderId="23" xfId="0" applyNumberFormat="1" applyFont="1" applyFill="1" applyBorder="1" applyAlignment="1">
      <alignment vertical="center"/>
    </xf>
    <xf numFmtId="0" fontId="21" fillId="24" borderId="42" xfId="0" applyFont="1" applyFill="1" applyBorder="1" applyAlignment="1">
      <alignment horizontal="center" vertical="center"/>
    </xf>
    <xf numFmtId="3" fontId="21" fillId="24" borderId="45" xfId="0" applyNumberFormat="1" applyFont="1" applyFill="1" applyBorder="1" applyAlignment="1">
      <alignment vertical="center"/>
    </xf>
    <xf numFmtId="3" fontId="21" fillId="0" borderId="42" xfId="0" applyNumberFormat="1" applyFont="1" applyBorder="1" applyAlignment="1">
      <alignment horizontal="center" vertical="center"/>
    </xf>
    <xf numFmtId="3" fontId="21" fillId="0" borderId="10" xfId="0" applyNumberFormat="1" applyFont="1" applyBorder="1" applyAlignment="1">
      <alignment vertical="center"/>
    </xf>
    <xf numFmtId="0" fontId="21" fillId="24" borderId="35" xfId="0" applyFont="1" applyFill="1" applyBorder="1" applyAlignment="1">
      <alignment horizontal="center" vertical="center"/>
    </xf>
    <xf numFmtId="3" fontId="21" fillId="24" borderId="44" xfId="0" applyNumberFormat="1" applyFont="1" applyFill="1" applyBorder="1" applyAlignment="1">
      <alignment vertical="center"/>
    </xf>
    <xf numFmtId="3" fontId="21" fillId="0" borderId="35" xfId="0" applyNumberFormat="1" applyFont="1" applyBorder="1" applyAlignment="1">
      <alignment horizontal="center" vertical="center"/>
    </xf>
    <xf numFmtId="3" fontId="21" fillId="0" borderId="12" xfId="0" applyNumberFormat="1" applyFont="1" applyBorder="1" applyAlignment="1">
      <alignment vertical="center"/>
    </xf>
    <xf numFmtId="0" fontId="21" fillId="24" borderId="46" xfId="0" applyFont="1" applyFill="1" applyBorder="1" applyAlignment="1">
      <alignment horizontal="center" vertical="center"/>
    </xf>
    <xf numFmtId="3" fontId="21" fillId="24" borderId="0" xfId="0" applyNumberFormat="1" applyFont="1" applyFill="1" applyBorder="1" applyAlignment="1">
      <alignment vertical="center"/>
    </xf>
    <xf numFmtId="3" fontId="21" fillId="0" borderId="46" xfId="0" applyNumberFormat="1" applyFont="1" applyBorder="1" applyAlignment="1">
      <alignment horizontal="center" vertical="center"/>
    </xf>
    <xf numFmtId="3" fontId="21" fillId="0" borderId="11" xfId="0" applyNumberFormat="1" applyFont="1" applyBorder="1" applyAlignment="1">
      <alignment vertical="center"/>
    </xf>
    <xf numFmtId="0" fontId="21" fillId="24" borderId="0" xfId="0" applyFont="1" applyFill="1" applyAlignment="1">
      <alignment horizontal="center" vertical="center"/>
    </xf>
    <xf numFmtId="3" fontId="21" fillId="24" borderId="0" xfId="0" applyNumberFormat="1" applyFont="1" applyFill="1" applyAlignment="1">
      <alignment vertical="center"/>
    </xf>
    <xf numFmtId="0" fontId="21" fillId="0" borderId="0" xfId="0" applyFont="1" applyAlignment="1">
      <alignment horizontal="center" vertical="center"/>
    </xf>
    <xf numFmtId="3" fontId="21" fillId="0" borderId="0" xfId="0" applyNumberFormat="1" applyFont="1" applyAlignment="1">
      <alignment vertical="center"/>
    </xf>
    <xf numFmtId="0" fontId="21" fillId="0" borderId="35" xfId="0" applyFont="1" applyBorder="1" applyAlignment="1">
      <alignment horizontal="center" vertical="center"/>
    </xf>
    <xf numFmtId="3" fontId="21" fillId="0" borderId="44" xfId="0" applyNumberFormat="1" applyFont="1" applyBorder="1" applyAlignment="1">
      <alignment vertical="center"/>
    </xf>
    <xf numFmtId="0" fontId="3" fillId="0" borderId="0" xfId="42" applyFont="1" applyAlignment="1">
      <alignment vertical="center"/>
    </xf>
    <xf numFmtId="0" fontId="18" fillId="0" borderId="0" xfId="42" applyFont="1" applyAlignment="1">
      <alignment vertical="center"/>
    </xf>
    <xf numFmtId="0" fontId="46" fillId="0" borderId="0" xfId="42" applyFont="1" applyAlignment="1">
      <alignment vertical="center"/>
    </xf>
    <xf numFmtId="0" fontId="46" fillId="0" borderId="0" xfId="42" applyFont="1" applyAlignment="1">
      <alignment horizontal="center" vertical="center"/>
    </xf>
    <xf numFmtId="0" fontId="3" fillId="0" borderId="45" xfId="42" applyFont="1" applyBorder="1" applyAlignment="1">
      <alignment horizontal="center" vertical="center"/>
    </xf>
    <xf numFmtId="0" fontId="3" fillId="0" borderId="37" xfId="42" applyFont="1" applyBorder="1" applyAlignment="1">
      <alignment horizontal="center" vertical="center"/>
    </xf>
    <xf numFmtId="0" fontId="3" fillId="0" borderId="0" xfId="42" applyFont="1" applyAlignment="1">
      <alignment horizontal="center" vertical="center"/>
    </xf>
    <xf numFmtId="14" fontId="3" fillId="0" borderId="44" xfId="42" applyNumberFormat="1" applyFont="1" applyBorder="1" applyAlignment="1">
      <alignment horizontal="center" vertical="center"/>
    </xf>
    <xf numFmtId="14" fontId="3" fillId="0" borderId="22" xfId="42" applyNumberFormat="1" applyFont="1" applyBorder="1" applyAlignment="1">
      <alignment horizontal="center" vertical="center"/>
    </xf>
    <xf numFmtId="0" fontId="3" fillId="0" borderId="27" xfId="42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/>
    </xf>
    <xf numFmtId="3" fontId="26" fillId="0" borderId="0" xfId="0" applyNumberFormat="1" applyFont="1" applyAlignment="1">
      <alignment vertical="center"/>
    </xf>
    <xf numFmtId="41" fontId="37" fillId="0" borderId="27" xfId="31" applyNumberFormat="1" applyFont="1" applyFill="1" applyBorder="1" applyAlignment="1">
      <alignment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vertical="center"/>
    </xf>
    <xf numFmtId="0" fontId="49" fillId="0" borderId="27" xfId="0" applyFont="1" applyBorder="1" applyAlignment="1">
      <alignment horizontal="center" vertical="center"/>
    </xf>
    <xf numFmtId="0" fontId="47" fillId="0" borderId="0" xfId="42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27" xfId="0" applyFont="1" applyBorder="1" applyAlignment="1">
      <alignment horizontal="center" vertical="center"/>
    </xf>
    <xf numFmtId="0" fontId="45" fillId="0" borderId="27" xfId="0" applyFont="1" applyBorder="1" applyAlignment="1">
      <alignment horizontal="center" vertical="center"/>
    </xf>
    <xf numFmtId="0" fontId="20" fillId="0" borderId="27" xfId="0" applyFont="1" applyBorder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41" fontId="45" fillId="0" borderId="27" xfId="0" applyNumberFormat="1" applyFont="1" applyBorder="1" applyAlignment="1">
      <alignment vertical="center"/>
    </xf>
    <xf numFmtId="0" fontId="45" fillId="0" borderId="27" xfId="0" applyFont="1" applyBorder="1" applyAlignment="1">
      <alignment vertical="center"/>
    </xf>
    <xf numFmtId="165" fontId="36" fillId="0" borderId="0" xfId="0" applyNumberFormat="1" applyFont="1" applyBorder="1" applyAlignment="1">
      <alignment horizontal="center" vertical="center"/>
    </xf>
    <xf numFmtId="3" fontId="20" fillId="0" borderId="0" xfId="0" applyNumberFormat="1" applyFont="1" applyFill="1" applyBorder="1" applyAlignment="1">
      <alignment vertical="center"/>
    </xf>
    <xf numFmtId="0" fontId="51" fillId="0" borderId="0" xfId="0" applyFont="1" applyBorder="1" applyAlignment="1"/>
    <xf numFmtId="164" fontId="3" fillId="0" borderId="27" xfId="42" applyNumberFormat="1" applyFont="1" applyBorder="1" applyAlignment="1">
      <alignment vertical="center"/>
    </xf>
    <xf numFmtId="3" fontId="20" fillId="0" borderId="0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36" fillId="0" borderId="46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0" fillId="0" borderId="27" xfId="0" applyFont="1" applyFill="1" applyBorder="1" applyAlignment="1">
      <alignment vertical="center"/>
    </xf>
    <xf numFmtId="0" fontId="20" fillId="0" borderId="27" xfId="0" applyFont="1" applyFill="1" applyBorder="1" applyAlignment="1">
      <alignment horizontal="center" vertical="center"/>
    </xf>
    <xf numFmtId="165" fontId="20" fillId="0" borderId="45" xfId="0" applyNumberFormat="1" applyFont="1" applyBorder="1" applyAlignment="1">
      <alignment vertical="center"/>
    </xf>
    <xf numFmtId="165" fontId="20" fillId="0" borderId="0" xfId="0" applyNumberFormat="1" applyFont="1" applyBorder="1" applyAlignment="1">
      <alignment vertical="center"/>
    </xf>
    <xf numFmtId="0" fontId="35" fillId="0" borderId="50" xfId="0" applyFont="1" applyBorder="1" applyAlignment="1">
      <alignment vertical="center"/>
    </xf>
    <xf numFmtId="0" fontId="20" fillId="0" borderId="37" xfId="0" applyFont="1" applyBorder="1" applyAlignment="1">
      <alignment horizontal="center" vertical="center"/>
    </xf>
    <xf numFmtId="165" fontId="20" fillId="0" borderId="37" xfId="0" applyNumberFormat="1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165" fontId="20" fillId="0" borderId="22" xfId="0" applyNumberFormat="1" applyFont="1" applyBorder="1" applyAlignment="1">
      <alignment horizontal="center" vertical="center"/>
    </xf>
    <xf numFmtId="1" fontId="20" fillId="0" borderId="27" xfId="0" applyNumberFormat="1" applyFont="1" applyBorder="1" applyAlignment="1">
      <alignment vertical="center"/>
    </xf>
    <xf numFmtId="165" fontId="20" fillId="0" borderId="27" xfId="0" applyNumberFormat="1" applyFont="1" applyBorder="1" applyAlignment="1">
      <alignment vertical="center"/>
    </xf>
    <xf numFmtId="164" fontId="20" fillId="0" borderId="27" xfId="0" applyNumberFormat="1" applyFont="1" applyBorder="1" applyAlignment="1">
      <alignment vertical="center"/>
    </xf>
    <xf numFmtId="0" fontId="28" fillId="0" borderId="27" xfId="0" applyFont="1" applyBorder="1" applyAlignment="1">
      <alignment vertical="center"/>
    </xf>
    <xf numFmtId="165" fontId="28" fillId="0" borderId="27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165" fontId="28" fillId="0" borderId="0" xfId="0" applyNumberFormat="1" applyFont="1" applyBorder="1" applyAlignment="1">
      <alignment vertical="center"/>
    </xf>
    <xf numFmtId="3" fontId="32" fillId="0" borderId="0" xfId="0" applyNumberFormat="1" applyFont="1" applyBorder="1" applyAlignment="1">
      <alignment vertical="center"/>
    </xf>
    <xf numFmtId="3" fontId="32" fillId="0" borderId="0" xfId="0" applyNumberFormat="1" applyFont="1" applyBorder="1" applyAlignment="1">
      <alignment horizontal="center" vertical="center"/>
    </xf>
    <xf numFmtId="3" fontId="26" fillId="0" borderId="0" xfId="0" applyNumberFormat="1" applyFont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3" fontId="28" fillId="0" borderId="0" xfId="0" applyNumberFormat="1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3" fontId="28" fillId="0" borderId="27" xfId="0" applyNumberFormat="1" applyFont="1" applyBorder="1" applyAlignment="1">
      <alignment horizontal="center" vertical="center"/>
    </xf>
    <xf numFmtId="3" fontId="27" fillId="0" borderId="27" xfId="0" applyNumberFormat="1" applyFont="1" applyBorder="1" applyAlignment="1">
      <alignment horizontal="center" vertical="center"/>
    </xf>
    <xf numFmtId="0" fontId="27" fillId="0" borderId="27" xfId="0" applyFont="1" applyBorder="1" applyAlignment="1">
      <alignment vertical="center"/>
    </xf>
    <xf numFmtId="3" fontId="28" fillId="0" borderId="27" xfId="0" applyNumberFormat="1" applyFont="1" applyBorder="1" applyAlignment="1">
      <alignment vertical="center"/>
    </xf>
    <xf numFmtId="3" fontId="27" fillId="0" borderId="27" xfId="0" applyNumberFormat="1" applyFont="1" applyBorder="1" applyAlignment="1">
      <alignment vertical="center"/>
    </xf>
    <xf numFmtId="168" fontId="28" fillId="0" borderId="27" xfId="0" applyNumberFormat="1" applyFont="1" applyBorder="1" applyAlignment="1">
      <alignment vertical="center"/>
    </xf>
    <xf numFmtId="168" fontId="27" fillId="0" borderId="27" xfId="0" applyNumberFormat="1" applyFont="1" applyBorder="1" applyAlignment="1">
      <alignment vertical="center"/>
    </xf>
    <xf numFmtId="3" fontId="32" fillId="0" borderId="27" xfId="0" applyNumberFormat="1" applyFont="1" applyBorder="1" applyAlignment="1">
      <alignment vertical="center"/>
    </xf>
    <xf numFmtId="165" fontId="20" fillId="0" borderId="44" xfId="0" applyNumberFormat="1" applyFont="1" applyBorder="1" applyAlignment="1">
      <alignment vertical="center"/>
    </xf>
    <xf numFmtId="165" fontId="20" fillId="0" borderId="0" xfId="0" applyNumberFormat="1" applyFont="1" applyAlignment="1">
      <alignment vertical="center"/>
    </xf>
    <xf numFmtId="3" fontId="57" fillId="0" borderId="0" xfId="0" applyNumberFormat="1" applyFont="1" applyBorder="1" applyAlignment="1">
      <alignment vertical="center"/>
    </xf>
    <xf numFmtId="169" fontId="26" fillId="0" borderId="27" xfId="0" applyNumberFormat="1" applyFont="1" applyFill="1" applyBorder="1" applyAlignment="1">
      <alignment horizontal="center" vertical="center"/>
    </xf>
    <xf numFmtId="169" fontId="26" fillId="0" borderId="27" xfId="0" applyNumberFormat="1" applyFont="1" applyFill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3" fillId="0" borderId="37" xfId="42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41" fontId="28" fillId="0" borderId="0" xfId="0" applyNumberFormat="1" applyFont="1" applyBorder="1" applyAlignment="1">
      <alignment vertical="center"/>
    </xf>
    <xf numFmtId="41" fontId="28" fillId="0" borderId="0" xfId="0" applyNumberFormat="1" applyFont="1" applyAlignment="1">
      <alignment vertical="center"/>
    </xf>
    <xf numFmtId="41" fontId="27" fillId="0" borderId="0" xfId="0" applyNumberFormat="1" applyFont="1" applyBorder="1" applyAlignment="1">
      <alignment vertical="center"/>
    </xf>
    <xf numFmtId="41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40" fillId="0" borderId="0" xfId="0" applyFont="1" applyBorder="1" applyAlignment="1">
      <alignment vertical="center"/>
    </xf>
    <xf numFmtId="41" fontId="40" fillId="0" borderId="0" xfId="0" applyNumberFormat="1" applyFont="1" applyBorder="1" applyAlignment="1">
      <alignment vertical="center"/>
    </xf>
    <xf numFmtId="41" fontId="20" fillId="0" borderId="0" xfId="0" applyNumberFormat="1" applyFont="1" applyAlignment="1">
      <alignment vertical="center"/>
    </xf>
    <xf numFmtId="0" fontId="41" fillId="0" borderId="0" xfId="0" applyFont="1" applyBorder="1" applyAlignment="1">
      <alignment vertical="center"/>
    </xf>
    <xf numFmtId="41" fontId="40" fillId="0" borderId="0" xfId="0" applyNumberFormat="1" applyFont="1" applyBorder="1" applyAlignment="1">
      <alignment horizontal="center" vertical="center"/>
    </xf>
    <xf numFmtId="0" fontId="28" fillId="0" borderId="19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41" fontId="40" fillId="0" borderId="19" xfId="0" applyNumberFormat="1" applyFont="1" applyBorder="1" applyAlignment="1">
      <alignment vertical="center"/>
    </xf>
    <xf numFmtId="41" fontId="40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170" fontId="38" fillId="0" borderId="0" xfId="0" applyNumberFormat="1" applyFont="1" applyAlignment="1">
      <alignment horizontal="center" vertical="center"/>
    </xf>
    <xf numFmtId="41" fontId="38" fillId="0" borderId="0" xfId="0" applyNumberFormat="1" applyFont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41" fontId="3" fillId="0" borderId="27" xfId="42" applyNumberFormat="1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3" fontId="20" fillId="0" borderId="0" xfId="0" applyNumberFormat="1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0" borderId="43" xfId="0" applyFont="1" applyBorder="1" applyAlignment="1">
      <alignment horizontal="left" vertical="center"/>
    </xf>
    <xf numFmtId="0" fontId="32" fillId="0" borderId="54" xfId="0" applyFont="1" applyBorder="1" applyAlignment="1">
      <alignment horizontal="left" vertical="center"/>
    </xf>
    <xf numFmtId="0" fontId="32" fillId="0" borderId="31" xfId="0" applyFont="1" applyBorder="1" applyAlignment="1">
      <alignment horizontal="left" vertical="center"/>
    </xf>
    <xf numFmtId="0" fontId="32" fillId="0" borderId="26" xfId="0" applyFont="1" applyBorder="1" applyAlignment="1">
      <alignment horizontal="left" vertical="center"/>
    </xf>
    <xf numFmtId="0" fontId="32" fillId="0" borderId="23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33" fillId="0" borderId="23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2" fillId="0" borderId="35" xfId="0" applyFont="1" applyBorder="1" applyAlignment="1">
      <alignment horizontal="left" vertical="center"/>
    </xf>
    <xf numFmtId="0" fontId="32" fillId="0" borderId="44" xfId="0" applyFont="1" applyBorder="1" applyAlignment="1">
      <alignment horizontal="left" vertical="center"/>
    </xf>
    <xf numFmtId="0" fontId="32" fillId="0" borderId="12" xfId="0" applyFont="1" applyBorder="1" applyAlignment="1">
      <alignment horizontal="left" vertical="center"/>
    </xf>
    <xf numFmtId="0" fontId="32" fillId="0" borderId="42" xfId="0" applyFont="1" applyBorder="1" applyAlignment="1">
      <alignment horizontal="left" vertical="center"/>
    </xf>
    <xf numFmtId="0" fontId="32" fillId="0" borderId="45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46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11" xfId="0" applyFont="1" applyBorder="1" applyAlignment="1">
      <alignment horizontal="left" vertical="center"/>
    </xf>
    <xf numFmtId="0" fontId="37" fillId="0" borderId="0" xfId="0" applyFont="1" applyBorder="1" applyAlignment="1">
      <alignment horizontal="center" vertical="center"/>
    </xf>
    <xf numFmtId="3" fontId="26" fillId="0" borderId="0" xfId="0" applyNumberFormat="1" applyFont="1" applyBorder="1" applyAlignment="1">
      <alignment horizontal="center" vertical="center"/>
    </xf>
    <xf numFmtId="0" fontId="40" fillId="0" borderId="25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36" fillId="0" borderId="46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6" xfId="0" applyFont="1" applyFill="1" applyBorder="1" applyAlignment="1">
      <alignment horizontal="left" vertical="center"/>
    </xf>
    <xf numFmtId="0" fontId="20" fillId="0" borderId="21" xfId="0" applyFont="1" applyFill="1" applyBorder="1" applyAlignment="1">
      <alignment horizontal="left" vertical="center"/>
    </xf>
    <xf numFmtId="0" fontId="20" fillId="0" borderId="23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3" fontId="28" fillId="0" borderId="26" xfId="0" applyNumberFormat="1" applyFont="1" applyBorder="1" applyAlignment="1">
      <alignment horizontal="center" vertical="center"/>
    </xf>
    <xf numFmtId="3" fontId="28" fillId="0" borderId="23" xfId="0" applyNumberFormat="1" applyFont="1" applyBorder="1" applyAlignment="1">
      <alignment horizontal="center" vertical="center"/>
    </xf>
    <xf numFmtId="3" fontId="28" fillId="0" borderId="21" xfId="0" applyNumberFormat="1" applyFont="1" applyBorder="1" applyAlignment="1">
      <alignment horizontal="center" vertical="center"/>
    </xf>
    <xf numFmtId="0" fontId="32" fillId="0" borderId="26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0" fillId="0" borderId="23" xfId="0" applyFont="1" applyFill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0" fontId="20" fillId="0" borderId="42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/>
    </xf>
    <xf numFmtId="0" fontId="3" fillId="0" borderId="37" xfId="42" applyFont="1" applyBorder="1" applyAlignment="1">
      <alignment horizontal="center" vertical="center"/>
    </xf>
    <xf numFmtId="0" fontId="3" fillId="0" borderId="22" xfId="42" applyFont="1" applyBorder="1" applyAlignment="1">
      <alignment horizontal="center" vertical="center"/>
    </xf>
    <xf numFmtId="0" fontId="18" fillId="0" borderId="0" xfId="42" applyFont="1" applyAlignment="1">
      <alignment horizontal="center" vertical="center"/>
    </xf>
    <xf numFmtId="0" fontId="45" fillId="0" borderId="27" xfId="0" applyFont="1" applyBorder="1" applyAlignment="1">
      <alignment horizontal="left" vertical="center"/>
    </xf>
    <xf numFmtId="0" fontId="45" fillId="0" borderId="27" xfId="0" applyFont="1" applyBorder="1" applyAlignment="1">
      <alignment horizontal="center" vertical="center"/>
    </xf>
    <xf numFmtId="0" fontId="20" fillId="0" borderId="27" xfId="0" applyFont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9" fillId="0" borderId="26" xfId="0" applyFont="1" applyFill="1" applyBorder="1" applyAlignment="1">
      <alignment horizontal="center" vertical="center"/>
    </xf>
    <xf numFmtId="0" fontId="49" fillId="0" borderId="23" xfId="0" applyFont="1" applyFill="1" applyBorder="1" applyAlignment="1">
      <alignment horizontal="center" vertical="center"/>
    </xf>
    <xf numFmtId="0" fontId="49" fillId="0" borderId="2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[0] 2" xfId="28"/>
    <cellStyle name="Comma [0] 2 2" xfId="29"/>
    <cellStyle name="Comma [0] 3" xfId="30"/>
    <cellStyle name="Comma_Pasqyrat e bilancit 2010" xfId="31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2" xfId="41"/>
    <cellStyle name="Normal_AAGJ Materiale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9525</xdr:rowOff>
    </xdr:to>
    <xdr:sp macro="" textlink="">
      <xdr:nvSpPr>
        <xdr:cNvPr id="3081" name="Line 104"/>
        <xdr:cNvSpPr>
          <a:spLocks noChangeShapeType="1"/>
        </xdr:cNvSpPr>
      </xdr:nvSpPr>
      <xdr:spPr bwMode="auto">
        <a:xfrm flipV="1">
          <a:off x="6400800" y="3095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AT/&#160;/GILBERTI/BERTI%20FLASH/BERTI%20DOK/EXALCO/2012/BILANCI%202012/BILANCI%202012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%202013-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AT/&#160;/GILBERTI/BERTI%20FLASH/BERTI%20DOK/EXALCO/2012/BILANCI%202012/BILANCI%202012-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agat"/>
      <sheetName val="Ditari i shitjes "/>
      <sheetName val="Veprime të ndryshme"/>
      <sheetName val="Ditari i blerjes"/>
      <sheetName val="BKT-lek"/>
      <sheetName val="BKT euro "/>
      <sheetName val="Raiffeisen euro"/>
      <sheetName val="Raiffeisen lek"/>
      <sheetName val="First Investment lek "/>
      <sheetName val="Libri i Madh"/>
      <sheetName val="Deklarata humbje-fitim"/>
      <sheetName val="Arka Pagesa"/>
      <sheetName val="Arka Arketime"/>
      <sheetName val="Amortizim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4">
          <cell r="D64">
            <v>0</v>
          </cell>
        </row>
      </sheetData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lan Kontabël SKK"/>
      <sheetName val="Pagat"/>
      <sheetName val="Ditari i shitjes "/>
      <sheetName val="Ditari i blerjes"/>
      <sheetName val="Veprime të ndryshme"/>
      <sheetName val="BKT-lek"/>
      <sheetName val="BKT euro "/>
      <sheetName val="Raiffeisen euro"/>
      <sheetName val="Raiffeisen lek"/>
      <sheetName val="First Investment lek "/>
      <sheetName val="First Investment lek 2"/>
      <sheetName val="Union Bank lek"/>
      <sheetName val="Union Bank euro "/>
      <sheetName val="San Paolo lek"/>
      <sheetName val="San Paolo euro"/>
      <sheetName val="Credins"/>
      <sheetName val="Arka Pagesa"/>
      <sheetName val="Arka Arketime"/>
      <sheetName val="Libri i Madh"/>
      <sheetName val="Deklarata humbje-fitim"/>
      <sheetName val="Amortizim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4">
          <cell r="E4">
            <v>282949.87000000011</v>
          </cell>
        </row>
        <row r="5">
          <cell r="E5">
            <v>4611440.5500000007</v>
          </cell>
          <cell r="F5">
            <v>3233120</v>
          </cell>
          <cell r="R5">
            <v>1500000</v>
          </cell>
        </row>
        <row r="6">
          <cell r="E6">
            <v>30000</v>
          </cell>
        </row>
        <row r="7">
          <cell r="E7">
            <v>1000</v>
          </cell>
          <cell r="O7">
            <v>821614</v>
          </cell>
        </row>
        <row r="9">
          <cell r="O9">
            <v>898920</v>
          </cell>
        </row>
        <row r="17">
          <cell r="L17">
            <v>711077</v>
          </cell>
          <cell r="R17">
            <v>6036087.7999999998</v>
          </cell>
        </row>
        <row r="22">
          <cell r="E22">
            <v>21421</v>
          </cell>
        </row>
        <row r="24">
          <cell r="E24">
            <v>80000</v>
          </cell>
        </row>
        <row r="32">
          <cell r="B32">
            <v>99360</v>
          </cell>
          <cell r="M32">
            <v>19818650</v>
          </cell>
          <cell r="O32">
            <v>30267674.100000001</v>
          </cell>
        </row>
        <row r="48">
          <cell r="E48">
            <v>83442.717519999671</v>
          </cell>
        </row>
        <row r="68">
          <cell r="U68">
            <v>969186.59999999986</v>
          </cell>
        </row>
        <row r="74">
          <cell r="G74">
            <v>1000000</v>
          </cell>
        </row>
        <row r="75">
          <cell r="D75">
            <v>6036087.7999999998</v>
          </cell>
        </row>
        <row r="77">
          <cell r="D77">
            <v>7035311</v>
          </cell>
        </row>
        <row r="78">
          <cell r="D78">
            <v>12150000</v>
          </cell>
        </row>
        <row r="80">
          <cell r="D80">
            <v>2357028.3899999997</v>
          </cell>
        </row>
        <row r="81">
          <cell r="G81">
            <v>14500000</v>
          </cell>
        </row>
        <row r="82">
          <cell r="D82">
            <v>1692270.4200000009</v>
          </cell>
        </row>
        <row r="85">
          <cell r="D85">
            <v>17978.282480000329</v>
          </cell>
        </row>
        <row r="87">
          <cell r="G87">
            <v>4631562.7000000104</v>
          </cell>
        </row>
        <row r="88">
          <cell r="D88">
            <v>310017.28999999911</v>
          </cell>
          <cell r="G88">
            <v>43174</v>
          </cell>
        </row>
        <row r="89">
          <cell r="C89">
            <v>1719.0500000007451</v>
          </cell>
          <cell r="D89">
            <v>32874.796200000332</v>
          </cell>
          <cell r="G89">
            <v>820271</v>
          </cell>
        </row>
        <row r="90">
          <cell r="C90">
            <v>-4.7488000001758337</v>
          </cell>
        </row>
        <row r="92">
          <cell r="G92">
            <v>1633188.7600000002</v>
          </cell>
        </row>
        <row r="93">
          <cell r="C93">
            <v>99.335000000079162</v>
          </cell>
          <cell r="G93">
            <v>5000</v>
          </cell>
        </row>
        <row r="94">
          <cell r="G94">
            <v>67968.079999999958</v>
          </cell>
        </row>
        <row r="96">
          <cell r="C96">
            <v>4163.8100000000559</v>
          </cell>
        </row>
        <row r="97">
          <cell r="G97">
            <v>6030813.4000000004</v>
          </cell>
        </row>
        <row r="98">
          <cell r="C98">
            <v>19887.349999999627</v>
          </cell>
          <cell r="G98">
            <v>1559.109999999404</v>
          </cell>
        </row>
        <row r="99">
          <cell r="C99">
            <v>7010</v>
          </cell>
          <cell r="G99">
            <v>169198.61999999732</v>
          </cell>
        </row>
        <row r="100">
          <cell r="G100">
            <v>91.229999999981374</v>
          </cell>
        </row>
      </sheetData>
      <sheetData sheetId="19">
        <row r="30">
          <cell r="H30">
            <v>1147838.3047999998</v>
          </cell>
        </row>
        <row r="40">
          <cell r="B40">
            <v>22244</v>
          </cell>
        </row>
        <row r="57">
          <cell r="D57">
            <v>12321952.750000004</v>
          </cell>
          <cell r="J57">
            <v>16165600</v>
          </cell>
        </row>
        <row r="62">
          <cell r="C62">
            <v>0.30479999980889261</v>
          </cell>
        </row>
        <row r="66">
          <cell r="D66">
            <v>5000</v>
          </cell>
        </row>
        <row r="71">
          <cell r="D71">
            <v>22244</v>
          </cell>
        </row>
        <row r="74">
          <cell r="C74">
            <v>2574310</v>
          </cell>
        </row>
        <row r="75">
          <cell r="C75">
            <v>429909.77</v>
          </cell>
        </row>
      </sheetData>
      <sheetData sheetId="2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agat"/>
      <sheetName val="Ditari i shitjes "/>
      <sheetName val="Ditari i blerjes"/>
      <sheetName val="Veprime të ndryshme"/>
      <sheetName val="Libri i Madh"/>
      <sheetName val="Deklarata humbje-fitim"/>
      <sheetName val="BKT-lek"/>
      <sheetName val="BKT euro "/>
      <sheetName val="Raiffeisen euro"/>
      <sheetName val="Raiffeisen lek"/>
      <sheetName val="First Investment lek "/>
      <sheetName val="First Investment lek 2"/>
      <sheetName val="Union Bank"/>
      <sheetName val="Credins"/>
      <sheetName val="Arka Pagesa"/>
      <sheetName val="Arka Arketime"/>
      <sheetName val="Amortizimi"/>
    </sheetNames>
    <sheetDataSet>
      <sheetData sheetId="0"/>
      <sheetData sheetId="1"/>
      <sheetData sheetId="2"/>
      <sheetData sheetId="3"/>
      <sheetData sheetId="4">
        <row r="4">
          <cell r="E4">
            <v>1009925</v>
          </cell>
        </row>
        <row r="78">
          <cell r="G78">
            <v>0</v>
          </cell>
        </row>
      </sheetData>
      <sheetData sheetId="5">
        <row r="54">
          <cell r="D54">
            <v>22919068.016666662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/>
  </sheetPr>
  <dimension ref="B1:O51"/>
  <sheetViews>
    <sheetView topLeftCell="A16" workbookViewId="0">
      <selection sqref="A1:K53"/>
    </sheetView>
  </sheetViews>
  <sheetFormatPr defaultRowHeight="12.75"/>
  <cols>
    <col min="1" max="1" width="2.85546875" style="1" customWidth="1"/>
    <col min="2" max="3" width="9.140625" style="1"/>
    <col min="4" max="4" width="9.28515625" style="1" customWidth="1"/>
    <col min="5" max="5" width="11.42578125" style="1" customWidth="1"/>
    <col min="6" max="6" width="12.85546875" style="1" customWidth="1"/>
    <col min="7" max="7" width="5.42578125" style="1" customWidth="1"/>
    <col min="8" max="9" width="9.140625" style="1"/>
    <col min="10" max="10" width="3.140625" style="1" customWidth="1"/>
    <col min="11" max="11" width="9.140625" style="1"/>
    <col min="12" max="12" width="1.85546875" style="1" customWidth="1"/>
    <col min="13" max="16384" width="9.140625" style="1"/>
  </cols>
  <sheetData>
    <row r="1" spans="2:15" ht="6.75" customHeight="1" thickBot="1"/>
    <row r="2" spans="2:15">
      <c r="B2" s="15"/>
      <c r="C2" s="16"/>
      <c r="D2" s="16"/>
      <c r="E2" s="16"/>
      <c r="F2" s="16"/>
      <c r="G2" s="16"/>
      <c r="H2" s="16"/>
      <c r="I2" s="16"/>
      <c r="J2" s="16"/>
      <c r="K2" s="17"/>
    </row>
    <row r="3" spans="2:15" s="5" customFormat="1" ht="21" customHeight="1">
      <c r="B3" s="18"/>
      <c r="C3" s="3" t="s">
        <v>240</v>
      </c>
      <c r="D3" s="3"/>
      <c r="E3" s="3"/>
      <c r="F3" s="29" t="s">
        <v>255</v>
      </c>
      <c r="G3" s="28"/>
      <c r="H3" s="11"/>
      <c r="I3" s="4"/>
      <c r="J3" s="4"/>
      <c r="K3" s="19"/>
    </row>
    <row r="4" spans="2:15" s="5" customFormat="1" ht="14.1" customHeight="1">
      <c r="B4" s="18"/>
      <c r="C4" s="3" t="s">
        <v>231</v>
      </c>
      <c r="D4" s="3"/>
      <c r="E4" s="3"/>
      <c r="F4" s="30" t="s">
        <v>241</v>
      </c>
      <c r="G4" s="28"/>
      <c r="H4" s="11"/>
      <c r="I4" s="4"/>
      <c r="J4" s="4"/>
      <c r="K4" s="19"/>
    </row>
    <row r="5" spans="2:15" s="5" customFormat="1" ht="14.1" customHeight="1">
      <c r="B5" s="18"/>
      <c r="C5" s="3" t="s">
        <v>232</v>
      </c>
      <c r="D5" s="3"/>
      <c r="E5" s="3"/>
      <c r="F5" s="30" t="s">
        <v>242</v>
      </c>
      <c r="G5" s="3"/>
      <c r="H5" s="3"/>
      <c r="I5" s="3"/>
      <c r="J5" s="3"/>
      <c r="K5" s="19"/>
    </row>
    <row r="6" spans="2:15" s="5" customFormat="1" ht="14.1" customHeight="1">
      <c r="B6" s="18"/>
      <c r="C6" s="3"/>
      <c r="D6" s="3"/>
      <c r="E6" s="3"/>
      <c r="F6" s="3"/>
      <c r="G6" s="3"/>
      <c r="H6" s="7"/>
      <c r="I6" s="7"/>
      <c r="J6" s="3"/>
      <c r="K6" s="19"/>
    </row>
    <row r="7" spans="2:15" s="5" customFormat="1" ht="14.1" customHeight="1">
      <c r="B7" s="18"/>
      <c r="C7" s="3" t="s">
        <v>233</v>
      </c>
      <c r="D7" s="3"/>
      <c r="E7" s="3"/>
      <c r="F7" s="31" t="s">
        <v>243</v>
      </c>
      <c r="G7" s="6"/>
      <c r="H7" s="3"/>
      <c r="I7" s="3"/>
      <c r="J7" s="3"/>
      <c r="K7" s="19"/>
    </row>
    <row r="8" spans="2:15" s="5" customFormat="1" ht="14.1" customHeight="1">
      <c r="B8" s="18"/>
      <c r="C8" s="3" t="s">
        <v>234</v>
      </c>
      <c r="D8" s="3"/>
      <c r="E8" s="3"/>
      <c r="F8" s="3"/>
      <c r="G8" s="7"/>
      <c r="H8" s="3"/>
      <c r="I8" s="3"/>
      <c r="J8" s="3"/>
      <c r="K8" s="19"/>
    </row>
    <row r="9" spans="2:15" s="5" customFormat="1" ht="14.1" customHeight="1">
      <c r="B9" s="18"/>
      <c r="C9" s="3"/>
      <c r="D9" s="3"/>
      <c r="E9" s="3"/>
      <c r="F9" s="3"/>
      <c r="G9" s="3"/>
      <c r="H9" s="3"/>
      <c r="I9" s="3"/>
      <c r="J9" s="3"/>
      <c r="K9" s="19"/>
      <c r="M9" s="4"/>
      <c r="O9" s="4"/>
    </row>
    <row r="10" spans="2:15" s="5" customFormat="1" ht="14.1" customHeight="1">
      <c r="B10" s="18"/>
      <c r="C10" s="3" t="s">
        <v>235</v>
      </c>
      <c r="D10" s="3"/>
      <c r="E10" s="3"/>
      <c r="F10" s="3" t="s">
        <v>244</v>
      </c>
      <c r="G10" s="3"/>
      <c r="H10" s="3"/>
      <c r="I10" s="3"/>
      <c r="J10" s="3"/>
      <c r="K10" s="19"/>
    </row>
    <row r="11" spans="2:15" s="5" customFormat="1" ht="14.1" customHeight="1">
      <c r="B11" s="18"/>
      <c r="C11" s="3"/>
      <c r="D11" s="3"/>
      <c r="E11" s="3"/>
      <c r="F11" s="3" t="s">
        <v>245</v>
      </c>
      <c r="G11" s="3"/>
      <c r="H11" s="3"/>
      <c r="I11" s="3"/>
      <c r="J11" s="3"/>
      <c r="K11" s="19"/>
    </row>
    <row r="12" spans="2:15" s="5" customFormat="1" ht="14.1" customHeight="1">
      <c r="B12" s="18"/>
      <c r="C12" s="3"/>
      <c r="D12" s="3"/>
      <c r="E12" s="3"/>
      <c r="F12" s="3" t="s">
        <v>246</v>
      </c>
      <c r="G12" s="3"/>
      <c r="H12" s="3"/>
      <c r="I12" s="3"/>
      <c r="J12" s="3"/>
      <c r="K12" s="19"/>
    </row>
    <row r="13" spans="2:15">
      <c r="B13" s="20"/>
      <c r="C13" s="8"/>
      <c r="D13" s="8"/>
      <c r="E13" s="8"/>
      <c r="F13" s="8"/>
      <c r="G13" s="8"/>
      <c r="H13" s="8"/>
      <c r="I13" s="8"/>
      <c r="J13" s="8"/>
      <c r="K13" s="21"/>
    </row>
    <row r="14" spans="2:15">
      <c r="B14" s="20"/>
      <c r="C14" s="8"/>
      <c r="D14" s="8"/>
      <c r="E14" s="8"/>
      <c r="F14" s="8"/>
      <c r="G14" s="8"/>
      <c r="H14" s="8"/>
      <c r="I14" s="8"/>
      <c r="J14" s="8"/>
      <c r="K14" s="21"/>
    </row>
    <row r="15" spans="2:15">
      <c r="B15" s="20"/>
      <c r="C15" s="8"/>
      <c r="D15" s="8"/>
      <c r="E15" s="8"/>
      <c r="F15" s="8"/>
      <c r="G15" s="8"/>
      <c r="H15" s="8"/>
      <c r="I15" s="8"/>
      <c r="J15" s="8"/>
      <c r="K15" s="21"/>
    </row>
    <row r="16" spans="2:15">
      <c r="B16" s="20"/>
      <c r="C16" s="8"/>
      <c r="D16" s="8"/>
      <c r="E16" s="8"/>
      <c r="F16" s="8"/>
      <c r="G16" s="8"/>
      <c r="H16" s="8"/>
      <c r="I16" s="8"/>
      <c r="J16" s="8"/>
      <c r="K16" s="21"/>
    </row>
    <row r="17" spans="2:11">
      <c r="B17" s="20"/>
      <c r="C17" s="8"/>
      <c r="D17" s="8"/>
      <c r="E17" s="8"/>
      <c r="F17" s="8"/>
      <c r="G17" s="8"/>
      <c r="H17" s="8"/>
      <c r="I17" s="8"/>
      <c r="J17" s="8"/>
      <c r="K17" s="21"/>
    </row>
    <row r="18" spans="2:11">
      <c r="B18" s="20"/>
      <c r="C18" s="8"/>
      <c r="D18" s="8"/>
      <c r="E18" s="8"/>
      <c r="F18" s="8"/>
      <c r="G18" s="8"/>
      <c r="H18" s="8"/>
      <c r="I18" s="8"/>
      <c r="J18" s="8"/>
      <c r="K18" s="21"/>
    </row>
    <row r="19" spans="2:11">
      <c r="B19" s="20"/>
      <c r="C19" s="8"/>
      <c r="D19" s="8"/>
      <c r="E19" s="8"/>
      <c r="F19" s="8"/>
      <c r="G19" s="8"/>
      <c r="H19" s="8"/>
      <c r="I19" s="8"/>
      <c r="J19" s="8"/>
      <c r="K19" s="21"/>
    </row>
    <row r="20" spans="2:11" ht="33.75">
      <c r="B20" s="349" t="s">
        <v>253</v>
      </c>
      <c r="C20" s="350"/>
      <c r="D20" s="350"/>
      <c r="E20" s="350"/>
      <c r="F20" s="350"/>
      <c r="G20" s="350"/>
      <c r="H20" s="350"/>
      <c r="I20" s="350"/>
      <c r="J20" s="350"/>
      <c r="K20" s="351"/>
    </row>
    <row r="21" spans="2:11" ht="21" customHeight="1">
      <c r="B21" s="352" t="s">
        <v>251</v>
      </c>
      <c r="C21" s="353"/>
      <c r="D21" s="353"/>
      <c r="E21" s="353"/>
      <c r="F21" s="353"/>
      <c r="G21" s="353"/>
      <c r="H21" s="353"/>
      <c r="I21" s="353"/>
      <c r="J21" s="353"/>
      <c r="K21" s="354"/>
    </row>
    <row r="22" spans="2:11" ht="21" customHeight="1">
      <c r="B22" s="352" t="s">
        <v>252</v>
      </c>
      <c r="C22" s="353"/>
      <c r="D22" s="353"/>
      <c r="E22" s="353"/>
      <c r="F22" s="353"/>
      <c r="G22" s="353"/>
      <c r="H22" s="353"/>
      <c r="I22" s="353"/>
      <c r="J22" s="353"/>
      <c r="K22" s="354"/>
    </row>
    <row r="23" spans="2:11" ht="26.25" customHeight="1">
      <c r="B23" s="20"/>
      <c r="C23" s="10"/>
      <c r="D23" s="10"/>
      <c r="E23" s="10"/>
      <c r="F23" s="10"/>
      <c r="G23" s="10"/>
      <c r="H23" s="10"/>
      <c r="I23" s="10"/>
      <c r="J23" s="10"/>
      <c r="K23" s="21"/>
    </row>
    <row r="24" spans="2:11">
      <c r="B24" s="20"/>
      <c r="C24" s="348"/>
      <c r="D24" s="348"/>
      <c r="E24" s="348"/>
      <c r="F24" s="348"/>
      <c r="G24" s="348"/>
      <c r="H24" s="348"/>
      <c r="I24" s="348"/>
      <c r="J24" s="348"/>
      <c r="K24" s="21"/>
    </row>
    <row r="25" spans="2:11">
      <c r="B25" s="20"/>
      <c r="C25" s="8"/>
      <c r="D25" s="8"/>
      <c r="E25" s="8"/>
      <c r="F25" s="8"/>
      <c r="G25" s="8"/>
      <c r="H25" s="8"/>
      <c r="I25" s="8"/>
      <c r="J25" s="8"/>
      <c r="K25" s="21"/>
    </row>
    <row r="26" spans="2:11">
      <c r="B26" s="20"/>
      <c r="C26" s="8"/>
      <c r="D26" s="8"/>
      <c r="E26" s="8"/>
      <c r="F26" s="8"/>
      <c r="G26" s="8"/>
      <c r="H26" s="8"/>
      <c r="I26" s="8"/>
      <c r="J26" s="8"/>
      <c r="K26" s="21"/>
    </row>
    <row r="27" spans="2:11" ht="33.75">
      <c r="B27" s="20"/>
      <c r="C27" s="8"/>
      <c r="D27" s="8"/>
      <c r="E27" s="8"/>
      <c r="F27" s="325" t="s">
        <v>576</v>
      </c>
      <c r="G27" s="8"/>
      <c r="H27" s="8"/>
      <c r="I27" s="8"/>
      <c r="J27" s="8"/>
      <c r="K27" s="21"/>
    </row>
    <row r="28" spans="2:11">
      <c r="B28" s="20"/>
      <c r="C28" s="8"/>
      <c r="D28" s="8"/>
      <c r="E28" s="8"/>
      <c r="F28" s="8"/>
      <c r="G28" s="8"/>
      <c r="H28" s="8"/>
      <c r="I28" s="8"/>
      <c r="J28" s="8"/>
      <c r="K28" s="21"/>
    </row>
    <row r="29" spans="2:11">
      <c r="B29" s="20"/>
      <c r="C29" s="8"/>
      <c r="D29" s="8"/>
      <c r="E29" s="8"/>
      <c r="F29" s="8"/>
      <c r="G29" s="8"/>
      <c r="H29" s="8"/>
      <c r="I29" s="8"/>
      <c r="J29" s="8"/>
      <c r="K29" s="21"/>
    </row>
    <row r="30" spans="2:11">
      <c r="B30" s="20"/>
      <c r="C30" s="8"/>
      <c r="D30" s="8"/>
      <c r="E30" s="8"/>
      <c r="F30" s="8"/>
      <c r="G30" s="8"/>
      <c r="H30" s="8"/>
      <c r="I30" s="8"/>
      <c r="J30" s="8"/>
      <c r="K30" s="21"/>
    </row>
    <row r="31" spans="2:11">
      <c r="B31" s="20"/>
      <c r="C31" s="8"/>
      <c r="D31" s="8"/>
      <c r="E31" s="8"/>
      <c r="F31" s="8"/>
      <c r="G31" s="8"/>
      <c r="H31" s="8"/>
      <c r="I31" s="8"/>
      <c r="J31" s="8"/>
      <c r="K31" s="21"/>
    </row>
    <row r="32" spans="2:11">
      <c r="B32" s="20"/>
      <c r="C32" s="8"/>
      <c r="D32" s="8"/>
      <c r="E32" s="8"/>
      <c r="F32" s="8"/>
      <c r="G32" s="8"/>
      <c r="H32" s="8"/>
      <c r="I32" s="8"/>
      <c r="J32" s="8"/>
      <c r="K32" s="21"/>
    </row>
    <row r="33" spans="2:11">
      <c r="B33" s="20"/>
      <c r="C33" s="8"/>
      <c r="D33" s="8"/>
      <c r="E33" s="8"/>
      <c r="F33" s="8"/>
      <c r="G33" s="8"/>
      <c r="H33" s="8"/>
      <c r="I33" s="8"/>
      <c r="J33" s="8"/>
      <c r="K33" s="21"/>
    </row>
    <row r="34" spans="2:11">
      <c r="B34" s="20"/>
      <c r="C34" s="8"/>
      <c r="D34" s="8"/>
      <c r="E34" s="8"/>
      <c r="F34" s="8"/>
      <c r="G34" s="8"/>
      <c r="H34" s="8"/>
      <c r="I34" s="8"/>
      <c r="J34" s="8"/>
      <c r="K34" s="21"/>
    </row>
    <row r="35" spans="2:11">
      <c r="B35" s="20"/>
      <c r="C35" s="8"/>
      <c r="D35" s="8"/>
      <c r="E35" s="8"/>
      <c r="F35" s="8"/>
      <c r="G35" s="8"/>
      <c r="H35" s="8"/>
      <c r="I35" s="8"/>
      <c r="J35" s="8"/>
      <c r="K35" s="21"/>
    </row>
    <row r="36" spans="2:11">
      <c r="B36" s="20"/>
      <c r="C36" s="8"/>
      <c r="D36" s="8"/>
      <c r="E36" s="8"/>
      <c r="F36" s="8"/>
      <c r="G36" s="8"/>
      <c r="H36" s="8"/>
      <c r="I36" s="8"/>
      <c r="J36" s="8"/>
      <c r="K36" s="21"/>
    </row>
    <row r="37" spans="2:11">
      <c r="B37" s="20"/>
      <c r="C37" s="8"/>
      <c r="D37" s="8"/>
      <c r="E37" s="8"/>
      <c r="F37" s="8"/>
      <c r="G37" s="8"/>
      <c r="H37" s="8"/>
      <c r="I37" s="8"/>
      <c r="J37" s="8"/>
      <c r="K37" s="21"/>
    </row>
    <row r="38" spans="2:11" ht="9" customHeight="1">
      <c r="B38" s="20"/>
      <c r="C38" s="8"/>
      <c r="D38" s="8"/>
      <c r="E38" s="8"/>
      <c r="F38" s="8"/>
      <c r="G38" s="8"/>
      <c r="H38" s="8"/>
      <c r="I38" s="8"/>
      <c r="J38" s="8"/>
      <c r="K38" s="21"/>
    </row>
    <row r="39" spans="2:11">
      <c r="B39" s="20"/>
      <c r="C39" s="8"/>
      <c r="D39" s="8"/>
      <c r="E39" s="8"/>
      <c r="F39" s="8"/>
      <c r="G39" s="8"/>
      <c r="H39" s="8"/>
      <c r="I39" s="8"/>
      <c r="J39" s="8"/>
      <c r="K39" s="21"/>
    </row>
    <row r="40" spans="2:11">
      <c r="B40" s="20"/>
      <c r="C40" s="8"/>
      <c r="D40" s="8"/>
      <c r="E40" s="8"/>
      <c r="F40" s="8"/>
      <c r="G40" s="8"/>
      <c r="H40" s="8"/>
      <c r="I40" s="8"/>
      <c r="J40" s="8"/>
      <c r="K40" s="21"/>
    </row>
    <row r="41" spans="2:11" s="5" customFormat="1" ht="12.95" customHeight="1">
      <c r="B41" s="18"/>
      <c r="C41" s="4" t="s">
        <v>247</v>
      </c>
      <c r="D41" s="4"/>
      <c r="E41" s="4"/>
      <c r="F41" s="4"/>
      <c r="G41" s="4"/>
      <c r="H41" s="348" t="s">
        <v>248</v>
      </c>
      <c r="I41" s="348"/>
      <c r="J41" s="4"/>
      <c r="K41" s="19"/>
    </row>
    <row r="42" spans="2:11" s="5" customFormat="1" ht="12.95" customHeight="1">
      <c r="B42" s="18"/>
      <c r="C42" s="4" t="s">
        <v>249</v>
      </c>
      <c r="D42" s="4"/>
      <c r="E42" s="4"/>
      <c r="F42" s="4"/>
      <c r="G42" s="4"/>
      <c r="H42" s="348" t="s">
        <v>250</v>
      </c>
      <c r="I42" s="348"/>
      <c r="J42" s="4"/>
      <c r="K42" s="19"/>
    </row>
    <row r="43" spans="2:11" s="5" customFormat="1" ht="12.95" customHeight="1">
      <c r="B43" s="18"/>
      <c r="C43" s="4" t="s">
        <v>236</v>
      </c>
      <c r="D43" s="4"/>
      <c r="E43" s="4"/>
      <c r="F43" s="4"/>
      <c r="G43" s="4"/>
      <c r="H43" s="348" t="s">
        <v>237</v>
      </c>
      <c r="I43" s="348"/>
      <c r="J43" s="4"/>
      <c r="K43" s="19"/>
    </row>
    <row r="44" spans="2:11" s="5" customFormat="1" ht="12.95" customHeight="1">
      <c r="B44" s="18"/>
      <c r="C44" s="4" t="s">
        <v>254</v>
      </c>
      <c r="D44" s="4"/>
      <c r="E44" s="4"/>
      <c r="F44" s="4"/>
      <c r="G44" s="4"/>
      <c r="H44" s="348" t="s">
        <v>237</v>
      </c>
      <c r="I44" s="348"/>
      <c r="J44" s="4"/>
      <c r="K44" s="19"/>
    </row>
    <row r="45" spans="2:11">
      <c r="B45" s="20"/>
      <c r="C45" s="8"/>
      <c r="D45" s="8"/>
      <c r="E45" s="8"/>
      <c r="F45" s="8"/>
      <c r="G45" s="8"/>
      <c r="H45" s="8"/>
      <c r="I45" s="8"/>
      <c r="J45" s="8"/>
      <c r="K45" s="21"/>
    </row>
    <row r="46" spans="2:11" s="13" customFormat="1" ht="12.95" customHeight="1">
      <c r="B46" s="22"/>
      <c r="C46" s="4" t="s">
        <v>238</v>
      </c>
      <c r="D46" s="4"/>
      <c r="E46" s="4"/>
      <c r="F46" s="4"/>
      <c r="G46" s="11" t="s">
        <v>229</v>
      </c>
      <c r="H46" s="348" t="s">
        <v>577</v>
      </c>
      <c r="I46" s="348"/>
      <c r="J46" s="12"/>
      <c r="K46" s="23"/>
    </row>
    <row r="47" spans="2:11" s="13" customFormat="1" ht="12.95" customHeight="1">
      <c r="B47" s="22"/>
      <c r="C47" s="4"/>
      <c r="D47" s="4"/>
      <c r="E47" s="4"/>
      <c r="F47" s="4"/>
      <c r="G47" s="11" t="s">
        <v>230</v>
      </c>
      <c r="H47" s="348" t="s">
        <v>578</v>
      </c>
      <c r="I47" s="348"/>
      <c r="J47" s="12"/>
      <c r="K47" s="23"/>
    </row>
    <row r="48" spans="2:11" s="13" customFormat="1" ht="7.5" customHeight="1">
      <c r="B48" s="22"/>
      <c r="C48" s="4"/>
      <c r="D48" s="4"/>
      <c r="E48" s="4"/>
      <c r="F48" s="4"/>
      <c r="G48" s="11"/>
      <c r="H48" s="11"/>
      <c r="I48" s="11"/>
      <c r="J48" s="12"/>
      <c r="K48" s="23"/>
    </row>
    <row r="49" spans="2:11" s="13" customFormat="1" ht="12.95" customHeight="1">
      <c r="B49" s="22"/>
      <c r="C49" s="4" t="s">
        <v>239</v>
      </c>
      <c r="D49" s="4"/>
      <c r="E49" s="4"/>
      <c r="F49" s="11"/>
      <c r="G49" s="4"/>
      <c r="H49" s="348" t="s">
        <v>579</v>
      </c>
      <c r="I49" s="348"/>
      <c r="J49" s="12"/>
      <c r="K49" s="23"/>
    </row>
    <row r="50" spans="2:11" ht="22.5" customHeight="1" thickBot="1">
      <c r="B50" s="24"/>
      <c r="C50" s="25"/>
      <c r="D50" s="25"/>
      <c r="E50" s="25"/>
      <c r="F50" s="25"/>
      <c r="G50" s="25"/>
      <c r="H50" s="25"/>
      <c r="I50" s="25"/>
      <c r="J50" s="25"/>
      <c r="K50" s="26"/>
    </row>
    <row r="51" spans="2:11" ht="6.75" customHeight="1"/>
  </sheetData>
  <sheetProtection password="C8AD" sheet="1" formatCells="0" formatColumns="0" formatRows="0" insertColumns="0" insertRows="0" insertHyperlinks="0" deleteColumns="0" deleteRows="0" sort="0" autoFilter="0" pivotTables="0"/>
  <mergeCells count="11">
    <mergeCell ref="B20:K20"/>
    <mergeCell ref="C24:J24"/>
    <mergeCell ref="H41:I41"/>
    <mergeCell ref="B21:K21"/>
    <mergeCell ref="B22:K22"/>
    <mergeCell ref="H49:I49"/>
    <mergeCell ref="H47:I47"/>
    <mergeCell ref="H42:I42"/>
    <mergeCell ref="H43:I43"/>
    <mergeCell ref="H44:I44"/>
    <mergeCell ref="H46:I46"/>
  </mergeCells>
  <phoneticPr fontId="0" type="noConversion"/>
  <printOptions horizontalCentered="1" verticalCentered="1"/>
  <pageMargins left="0" right="0" top="0" bottom="0" header="0.42" footer="0.3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/>
  </sheetPr>
  <dimension ref="A1:G66"/>
  <sheetViews>
    <sheetView workbookViewId="0">
      <selection activeCell="D19" sqref="A19:G58"/>
    </sheetView>
  </sheetViews>
  <sheetFormatPr defaultRowHeight="15"/>
  <cols>
    <col min="1" max="1" width="4.28515625" style="251" customWidth="1"/>
    <col min="2" max="2" width="27.7109375" style="251" customWidth="1"/>
    <col min="3" max="3" width="9.140625" style="251"/>
    <col min="4" max="4" width="13.28515625" style="251" customWidth="1"/>
    <col min="5" max="5" width="12.28515625" style="251" customWidth="1"/>
    <col min="6" max="6" width="11" style="251" customWidth="1"/>
    <col min="7" max="7" width="14" style="251" bestFit="1" customWidth="1"/>
    <col min="8" max="16384" width="9.140625" style="251"/>
  </cols>
  <sheetData>
    <row r="1" spans="1:7" ht="14.25" customHeight="1">
      <c r="B1" s="252" t="s">
        <v>464</v>
      </c>
    </row>
    <row r="2" spans="1:7" ht="14.25" customHeight="1">
      <c r="B2" s="252" t="s">
        <v>241</v>
      </c>
    </row>
    <row r="3" spans="1:7" ht="14.25" customHeight="1"/>
    <row r="4" spans="1:7" ht="14.25" customHeight="1">
      <c r="A4" s="426" t="s">
        <v>585</v>
      </c>
      <c r="B4" s="426"/>
      <c r="C4" s="426"/>
      <c r="D4" s="426"/>
      <c r="E4" s="426"/>
      <c r="F4" s="426"/>
      <c r="G4" s="426"/>
    </row>
    <row r="5" spans="1:7" ht="14.25" customHeight="1">
      <c r="B5" s="253"/>
      <c r="C5" s="254"/>
      <c r="D5" s="253"/>
      <c r="E5" s="253"/>
      <c r="F5" s="253"/>
    </row>
    <row r="6" spans="1:7" s="257" customFormat="1" ht="14.25" customHeight="1">
      <c r="A6" s="424" t="s">
        <v>73</v>
      </c>
      <c r="B6" s="424" t="s">
        <v>359</v>
      </c>
      <c r="C6" s="424" t="s">
        <v>469</v>
      </c>
      <c r="D6" s="255" t="s">
        <v>466</v>
      </c>
      <c r="E6" s="424" t="s">
        <v>467</v>
      </c>
      <c r="F6" s="424" t="s">
        <v>468</v>
      </c>
      <c r="G6" s="256" t="s">
        <v>466</v>
      </c>
    </row>
    <row r="7" spans="1:7" s="257" customFormat="1" ht="14.25" customHeight="1">
      <c r="A7" s="425"/>
      <c r="B7" s="425"/>
      <c r="C7" s="425"/>
      <c r="D7" s="258">
        <v>41275</v>
      </c>
      <c r="E7" s="425"/>
      <c r="F7" s="425"/>
      <c r="G7" s="259">
        <v>41639</v>
      </c>
    </row>
    <row r="8" spans="1:7" ht="14.25" customHeight="1">
      <c r="A8" s="260">
        <v>1</v>
      </c>
      <c r="B8" s="260" t="s">
        <v>56</v>
      </c>
      <c r="C8" s="260"/>
      <c r="D8" s="282"/>
      <c r="E8" s="282"/>
      <c r="F8" s="282"/>
      <c r="G8" s="282">
        <f>D8+E8-F8</f>
        <v>0</v>
      </c>
    </row>
    <row r="9" spans="1:7" ht="14.25" customHeight="1">
      <c r="A9" s="260">
        <v>2</v>
      </c>
      <c r="B9" s="260" t="s">
        <v>470</v>
      </c>
      <c r="C9" s="260"/>
      <c r="D9" s="282"/>
      <c r="E9" s="282"/>
      <c r="F9" s="282"/>
      <c r="G9" s="282">
        <f>D9+E9-F9</f>
        <v>0</v>
      </c>
    </row>
    <row r="10" spans="1:7" ht="14.25" customHeight="1">
      <c r="A10" s="260">
        <v>3</v>
      </c>
      <c r="B10" s="260" t="s">
        <v>366</v>
      </c>
      <c r="C10" s="260"/>
      <c r="D10" s="282">
        <v>4536087.8</v>
      </c>
      <c r="E10" s="347">
        <f>'[3]Libri i Madh'!$R$5</f>
        <v>1500000</v>
      </c>
      <c r="F10" s="282">
        <v>0</v>
      </c>
      <c r="G10" s="282">
        <f>D10+E10</f>
        <v>6036087.7999999998</v>
      </c>
    </row>
    <row r="11" spans="1:7" ht="14.25" customHeight="1">
      <c r="A11" s="260">
        <v>4</v>
      </c>
      <c r="B11" s="260" t="s">
        <v>471</v>
      </c>
      <c r="C11" s="260"/>
      <c r="D11" s="282"/>
      <c r="E11" s="282"/>
      <c r="F11" s="282"/>
      <c r="G11" s="282">
        <f>D11</f>
        <v>0</v>
      </c>
    </row>
    <row r="12" spans="1:7" ht="14.25" customHeight="1">
      <c r="A12" s="260">
        <v>5</v>
      </c>
      <c r="B12" s="260" t="s">
        <v>473</v>
      </c>
      <c r="C12" s="260"/>
      <c r="D12" s="282"/>
      <c r="E12" s="282"/>
      <c r="F12" s="282"/>
      <c r="G12" s="282">
        <f t="shared" ref="G12:G18" si="0">D12</f>
        <v>0</v>
      </c>
    </row>
    <row r="13" spans="1:7" ht="14.25" customHeight="1">
      <c r="A13" s="260">
        <v>6</v>
      </c>
      <c r="B13" s="260" t="s">
        <v>472</v>
      </c>
      <c r="C13" s="260"/>
      <c r="D13" s="282"/>
      <c r="E13" s="282"/>
      <c r="F13" s="282"/>
      <c r="G13" s="282">
        <f t="shared" si="0"/>
        <v>0</v>
      </c>
    </row>
    <row r="14" spans="1:7" ht="14.25" customHeight="1">
      <c r="A14" s="260">
        <v>7</v>
      </c>
      <c r="B14" s="260"/>
      <c r="C14" s="260"/>
      <c r="D14" s="282"/>
      <c r="E14" s="282"/>
      <c r="F14" s="282"/>
      <c r="G14" s="282">
        <f t="shared" si="0"/>
        <v>0</v>
      </c>
    </row>
    <row r="15" spans="1:7" ht="14.25" customHeight="1">
      <c r="A15" s="260">
        <v>8</v>
      </c>
      <c r="B15" s="260"/>
      <c r="C15" s="260"/>
      <c r="D15" s="282"/>
      <c r="E15" s="282"/>
      <c r="F15" s="282"/>
      <c r="G15" s="282">
        <f t="shared" si="0"/>
        <v>0</v>
      </c>
    </row>
    <row r="16" spans="1:7" ht="14.25" customHeight="1">
      <c r="A16" s="260">
        <v>9</v>
      </c>
      <c r="B16" s="260"/>
      <c r="C16" s="260"/>
      <c r="D16" s="282"/>
      <c r="E16" s="282"/>
      <c r="F16" s="282"/>
      <c r="G16" s="282">
        <f t="shared" si="0"/>
        <v>0</v>
      </c>
    </row>
    <row r="17" spans="1:7" ht="14.25" customHeight="1">
      <c r="A17" s="260">
        <v>10</v>
      </c>
      <c r="B17" s="260"/>
      <c r="C17" s="260"/>
      <c r="D17" s="282"/>
      <c r="E17" s="282"/>
      <c r="F17" s="282"/>
      <c r="G17" s="282">
        <f t="shared" si="0"/>
        <v>0</v>
      </c>
    </row>
    <row r="18" spans="1:7" ht="14.25" customHeight="1">
      <c r="A18" s="260">
        <v>11</v>
      </c>
      <c r="B18" s="260"/>
      <c r="C18" s="260"/>
      <c r="D18" s="282"/>
      <c r="E18" s="282"/>
      <c r="F18" s="282"/>
      <c r="G18" s="282">
        <f t="shared" si="0"/>
        <v>0</v>
      </c>
    </row>
    <row r="19" spans="1:7" ht="14.25" customHeight="1">
      <c r="A19" s="260"/>
      <c r="B19" s="260" t="s">
        <v>210</v>
      </c>
      <c r="C19" s="260"/>
      <c r="D19" s="282">
        <f>SUM(D8:D18)</f>
        <v>4536087.8</v>
      </c>
      <c r="E19" s="347">
        <f>SUM(E8:E18)</f>
        <v>1500000</v>
      </c>
      <c r="F19" s="282">
        <f>SUM(F8:F18)</f>
        <v>0</v>
      </c>
      <c r="G19" s="282">
        <f>D19+E19</f>
        <v>6036087.7999999998</v>
      </c>
    </row>
    <row r="20" spans="1:7" ht="14.25" customHeight="1"/>
    <row r="21" spans="1:7" ht="14.25" customHeight="1">
      <c r="A21" s="426" t="s">
        <v>587</v>
      </c>
      <c r="B21" s="426"/>
      <c r="C21" s="426"/>
      <c r="D21" s="426"/>
      <c r="E21" s="426"/>
      <c r="F21" s="426"/>
      <c r="G21" s="426"/>
    </row>
    <row r="22" spans="1:7" ht="14.25" customHeight="1"/>
    <row r="23" spans="1:7" ht="14.25" customHeight="1">
      <c r="A23" s="424" t="s">
        <v>73</v>
      </c>
      <c r="B23" s="424" t="s">
        <v>359</v>
      </c>
      <c r="C23" s="424" t="s">
        <v>469</v>
      </c>
      <c r="D23" s="255" t="s">
        <v>466</v>
      </c>
      <c r="E23" s="424" t="s">
        <v>467</v>
      </c>
      <c r="F23" s="424" t="s">
        <v>468</v>
      </c>
      <c r="G23" s="326" t="s">
        <v>466</v>
      </c>
    </row>
    <row r="24" spans="1:7" ht="14.25" customHeight="1">
      <c r="A24" s="425"/>
      <c r="B24" s="425"/>
      <c r="C24" s="425"/>
      <c r="D24" s="258">
        <v>41275</v>
      </c>
      <c r="E24" s="425"/>
      <c r="F24" s="425"/>
      <c r="G24" s="259">
        <v>41639</v>
      </c>
    </row>
    <row r="25" spans="1:7" ht="14.25" customHeight="1">
      <c r="A25" s="260">
        <v>1</v>
      </c>
      <c r="B25" s="260" t="s">
        <v>56</v>
      </c>
      <c r="C25" s="282"/>
      <c r="D25" s="282"/>
      <c r="E25" s="282"/>
      <c r="F25" s="282"/>
      <c r="G25" s="282"/>
    </row>
    <row r="26" spans="1:7" ht="14.25" customHeight="1">
      <c r="A26" s="260">
        <v>2</v>
      </c>
      <c r="B26" s="260" t="s">
        <v>470</v>
      </c>
      <c r="C26" s="282"/>
      <c r="D26" s="282"/>
      <c r="E26" s="282"/>
      <c r="F26" s="282"/>
      <c r="G26" s="282">
        <f>D26+E26-F26</f>
        <v>0</v>
      </c>
    </row>
    <row r="27" spans="1:7" ht="14.25" customHeight="1">
      <c r="A27" s="260">
        <v>3</v>
      </c>
      <c r="B27" s="260" t="s">
        <v>366</v>
      </c>
      <c r="C27" s="282"/>
      <c r="D27" s="282"/>
      <c r="E27" s="282"/>
      <c r="F27" s="282">
        <v>0</v>
      </c>
      <c r="G27" s="282">
        <f>D27+E27-F27</f>
        <v>0</v>
      </c>
    </row>
    <row r="28" spans="1:7" ht="14.25" customHeight="1">
      <c r="A28" s="260">
        <v>4</v>
      </c>
      <c r="B28" s="260" t="s">
        <v>471</v>
      </c>
      <c r="C28" s="282"/>
      <c r="D28" s="282"/>
      <c r="E28" s="282"/>
      <c r="F28" s="282"/>
      <c r="G28" s="282">
        <f t="shared" ref="G28:G36" si="1">D28+E28-F28</f>
        <v>0</v>
      </c>
    </row>
    <row r="29" spans="1:7" ht="14.25" customHeight="1">
      <c r="A29" s="260">
        <v>5</v>
      </c>
      <c r="B29" s="260" t="s">
        <v>473</v>
      </c>
      <c r="C29" s="282"/>
      <c r="D29" s="282"/>
      <c r="E29" s="282"/>
      <c r="F29" s="282"/>
      <c r="G29" s="282">
        <f t="shared" si="1"/>
        <v>0</v>
      </c>
    </row>
    <row r="30" spans="1:7" ht="14.25" customHeight="1">
      <c r="A30" s="260">
        <v>6</v>
      </c>
      <c r="B30" s="260" t="s">
        <v>472</v>
      </c>
      <c r="C30" s="282"/>
      <c r="D30" s="282"/>
      <c r="E30" s="282"/>
      <c r="F30" s="282"/>
      <c r="G30" s="282">
        <f t="shared" si="1"/>
        <v>0</v>
      </c>
    </row>
    <row r="31" spans="1:7" ht="14.25" customHeight="1">
      <c r="A31" s="260">
        <v>7</v>
      </c>
      <c r="B31" s="260"/>
      <c r="C31" s="282"/>
      <c r="D31" s="282"/>
      <c r="E31" s="282"/>
      <c r="F31" s="282"/>
      <c r="G31" s="282">
        <f t="shared" si="1"/>
        <v>0</v>
      </c>
    </row>
    <row r="32" spans="1:7" ht="14.25" customHeight="1">
      <c r="A32" s="260">
        <v>8</v>
      </c>
      <c r="B32" s="260"/>
      <c r="C32" s="282"/>
      <c r="D32" s="282"/>
      <c r="E32" s="282"/>
      <c r="F32" s="282"/>
      <c r="G32" s="282">
        <f t="shared" si="1"/>
        <v>0</v>
      </c>
    </row>
    <row r="33" spans="1:7" ht="14.25" customHeight="1">
      <c r="A33" s="260">
        <v>9</v>
      </c>
      <c r="B33" s="260"/>
      <c r="C33" s="282"/>
      <c r="D33" s="282"/>
      <c r="E33" s="282"/>
      <c r="F33" s="282"/>
      <c r="G33" s="282">
        <f t="shared" si="1"/>
        <v>0</v>
      </c>
    </row>
    <row r="34" spans="1:7" ht="14.25" customHeight="1">
      <c r="A34" s="260">
        <v>10</v>
      </c>
      <c r="B34" s="260"/>
      <c r="C34" s="282"/>
      <c r="D34" s="282"/>
      <c r="E34" s="282"/>
      <c r="F34" s="282"/>
      <c r="G34" s="282">
        <f t="shared" si="1"/>
        <v>0</v>
      </c>
    </row>
    <row r="35" spans="1:7" ht="14.25" customHeight="1">
      <c r="A35" s="260">
        <v>11</v>
      </c>
      <c r="B35" s="260"/>
      <c r="C35" s="282"/>
      <c r="D35" s="282"/>
      <c r="E35" s="282"/>
      <c r="F35" s="282"/>
      <c r="G35" s="282">
        <f t="shared" si="1"/>
        <v>0</v>
      </c>
    </row>
    <row r="36" spans="1:7" ht="14.25" customHeight="1">
      <c r="A36" s="260"/>
      <c r="B36" s="260" t="s">
        <v>210</v>
      </c>
      <c r="C36" s="282"/>
      <c r="D36" s="282">
        <f>SUM(D27:D35)</f>
        <v>0</v>
      </c>
      <c r="E36" s="282">
        <f>SUM(E25:E35)</f>
        <v>0</v>
      </c>
      <c r="F36" s="282">
        <f>SUM(F25:F35)</f>
        <v>0</v>
      </c>
      <c r="G36" s="282">
        <f t="shared" si="1"/>
        <v>0</v>
      </c>
    </row>
    <row r="37" spans="1:7" ht="14.25" customHeight="1"/>
    <row r="38" spans="1:7" ht="14.25" customHeight="1">
      <c r="A38" s="426" t="s">
        <v>586</v>
      </c>
      <c r="B38" s="426"/>
      <c r="C38" s="426"/>
      <c r="D38" s="426"/>
      <c r="E38" s="426"/>
      <c r="F38" s="426"/>
      <c r="G38" s="426"/>
    </row>
    <row r="39" spans="1:7" ht="14.25" customHeight="1">
      <c r="C39" s="253"/>
    </row>
    <row r="40" spans="1:7" ht="14.25" customHeight="1">
      <c r="A40" s="424" t="s">
        <v>73</v>
      </c>
      <c r="B40" s="424" t="s">
        <v>359</v>
      </c>
      <c r="C40" s="424" t="s">
        <v>469</v>
      </c>
      <c r="D40" s="255" t="s">
        <v>466</v>
      </c>
      <c r="E40" s="424" t="s">
        <v>467</v>
      </c>
      <c r="F40" s="424" t="s">
        <v>468</v>
      </c>
      <c r="G40" s="326" t="s">
        <v>466</v>
      </c>
    </row>
    <row r="41" spans="1:7" ht="14.25" customHeight="1">
      <c r="A41" s="425"/>
      <c r="B41" s="425"/>
      <c r="C41" s="425"/>
      <c r="D41" s="258">
        <v>41275</v>
      </c>
      <c r="E41" s="425"/>
      <c r="F41" s="425"/>
      <c r="G41" s="259">
        <v>41639</v>
      </c>
    </row>
    <row r="42" spans="1:7" ht="14.25" customHeight="1">
      <c r="A42" s="260">
        <v>1</v>
      </c>
      <c r="B42" s="260" t="s">
        <v>56</v>
      </c>
      <c r="C42" s="282"/>
      <c r="D42" s="282"/>
      <c r="E42" s="282"/>
      <c r="F42" s="282"/>
      <c r="G42" s="282">
        <f t="shared" ref="G42:G52" si="2">D42+E42-F42</f>
        <v>0</v>
      </c>
    </row>
    <row r="43" spans="1:7" ht="14.25" customHeight="1">
      <c r="A43" s="260">
        <v>2</v>
      </c>
      <c r="B43" s="260" t="s">
        <v>470</v>
      </c>
      <c r="C43" s="282"/>
      <c r="D43" s="282"/>
      <c r="E43" s="282"/>
      <c r="F43" s="282"/>
      <c r="G43" s="282">
        <f t="shared" si="2"/>
        <v>0</v>
      </c>
    </row>
    <row r="44" spans="1:7" ht="14.25" customHeight="1">
      <c r="A44" s="260">
        <v>3</v>
      </c>
      <c r="B44" s="260" t="s">
        <v>366</v>
      </c>
      <c r="C44" s="282"/>
      <c r="D44" s="282">
        <f>D10-D27</f>
        <v>4536087.8</v>
      </c>
      <c r="E44" s="347">
        <f>E10-E27</f>
        <v>1500000</v>
      </c>
      <c r="F44" s="282">
        <v>0</v>
      </c>
      <c r="G44" s="282">
        <f t="shared" si="2"/>
        <v>6036087.7999999998</v>
      </c>
    </row>
    <row r="45" spans="1:7" ht="14.25" customHeight="1">
      <c r="A45" s="260">
        <v>4</v>
      </c>
      <c r="B45" s="260" t="s">
        <v>471</v>
      </c>
      <c r="C45" s="282"/>
      <c r="D45" s="282"/>
      <c r="E45" s="282"/>
      <c r="F45" s="282"/>
      <c r="G45" s="282">
        <f t="shared" si="2"/>
        <v>0</v>
      </c>
    </row>
    <row r="46" spans="1:7" ht="14.25" customHeight="1">
      <c r="A46" s="260">
        <v>5</v>
      </c>
      <c r="B46" s="260" t="s">
        <v>473</v>
      </c>
      <c r="C46" s="282"/>
      <c r="D46" s="282"/>
      <c r="E46" s="282"/>
      <c r="F46" s="282"/>
      <c r="G46" s="282">
        <f t="shared" si="2"/>
        <v>0</v>
      </c>
    </row>
    <row r="47" spans="1:7" ht="14.25" customHeight="1">
      <c r="A47" s="260">
        <v>6</v>
      </c>
      <c r="B47" s="260" t="s">
        <v>472</v>
      </c>
      <c r="C47" s="282"/>
      <c r="D47" s="282"/>
      <c r="E47" s="282"/>
      <c r="F47" s="282"/>
      <c r="G47" s="282">
        <f t="shared" si="2"/>
        <v>0</v>
      </c>
    </row>
    <row r="48" spans="1:7" ht="14.25" customHeight="1">
      <c r="A48" s="260">
        <v>7</v>
      </c>
      <c r="B48" s="260"/>
      <c r="C48" s="282"/>
      <c r="D48" s="282"/>
      <c r="E48" s="282"/>
      <c r="F48" s="282"/>
      <c r="G48" s="282">
        <f t="shared" si="2"/>
        <v>0</v>
      </c>
    </row>
    <row r="49" spans="1:7" ht="14.25" customHeight="1">
      <c r="A49" s="260">
        <v>8</v>
      </c>
      <c r="B49" s="260"/>
      <c r="C49" s="282"/>
      <c r="D49" s="282"/>
      <c r="E49" s="282"/>
      <c r="F49" s="282"/>
      <c r="G49" s="282">
        <f t="shared" si="2"/>
        <v>0</v>
      </c>
    </row>
    <row r="50" spans="1:7" ht="14.25" customHeight="1">
      <c r="A50" s="260">
        <v>9</v>
      </c>
      <c r="B50" s="260"/>
      <c r="C50" s="282"/>
      <c r="D50" s="282"/>
      <c r="E50" s="282"/>
      <c r="F50" s="282"/>
      <c r="G50" s="282">
        <f t="shared" si="2"/>
        <v>0</v>
      </c>
    </row>
    <row r="51" spans="1:7" ht="14.25" customHeight="1">
      <c r="A51" s="260">
        <v>10</v>
      </c>
      <c r="B51" s="260"/>
      <c r="C51" s="282"/>
      <c r="D51" s="282"/>
      <c r="E51" s="282"/>
      <c r="F51" s="282"/>
      <c r="G51" s="282">
        <f t="shared" si="2"/>
        <v>0</v>
      </c>
    </row>
    <row r="52" spans="1:7" ht="14.25" customHeight="1">
      <c r="A52" s="260">
        <v>11</v>
      </c>
      <c r="B52" s="260"/>
      <c r="C52" s="282"/>
      <c r="D52" s="282"/>
      <c r="E52" s="282"/>
      <c r="F52" s="282"/>
      <c r="G52" s="282">
        <f t="shared" si="2"/>
        <v>0</v>
      </c>
    </row>
    <row r="53" spans="1:7" ht="14.25" customHeight="1">
      <c r="A53" s="260"/>
      <c r="B53" s="260" t="s">
        <v>210</v>
      </c>
      <c r="C53" s="282"/>
      <c r="D53" s="282">
        <f>SUM(D42:D52)</f>
        <v>4536087.8</v>
      </c>
      <c r="E53" s="347">
        <f>SUM(E42:E52)</f>
        <v>1500000</v>
      </c>
      <c r="F53" s="282">
        <f>SUM(F42:F52)</f>
        <v>0</v>
      </c>
      <c r="G53" s="282">
        <f>D53+E53-F53</f>
        <v>6036087.7999999998</v>
      </c>
    </row>
    <row r="54" spans="1:7" ht="14.25" customHeight="1"/>
    <row r="55" spans="1:7" ht="14.25" customHeight="1"/>
    <row r="56" spans="1:7" ht="14.25" customHeight="1"/>
    <row r="57" spans="1:7" ht="14.25" customHeight="1"/>
    <row r="58" spans="1:7" ht="14.25" customHeight="1"/>
    <row r="59" spans="1:7" ht="14.25" customHeight="1"/>
    <row r="60" spans="1:7" ht="14.25" customHeight="1"/>
    <row r="61" spans="1:7" ht="14.25" customHeight="1"/>
    <row r="62" spans="1:7" ht="14.25" customHeight="1"/>
    <row r="63" spans="1:7" ht="14.25" customHeight="1"/>
    <row r="64" spans="1:7" ht="14.25" customHeight="1"/>
    <row r="65" ht="14.25" customHeight="1"/>
    <row r="66" ht="14.25" customHeight="1"/>
  </sheetData>
  <sheetProtection password="C8AD" sheet="1" formatCells="0" formatColumns="0" formatRows="0" insertColumns="0" insertRows="0" insertHyperlinks="0" deleteColumns="0" deleteRows="0" sort="0" autoFilter="0" pivotTables="0"/>
  <mergeCells count="18">
    <mergeCell ref="A40:A41"/>
    <mergeCell ref="B40:B41"/>
    <mergeCell ref="C40:C41"/>
    <mergeCell ref="E40:E41"/>
    <mergeCell ref="F40:F41"/>
    <mergeCell ref="C6:C7"/>
    <mergeCell ref="E6:E7"/>
    <mergeCell ref="A4:G4"/>
    <mergeCell ref="A21:G21"/>
    <mergeCell ref="A38:G38"/>
    <mergeCell ref="F6:F7"/>
    <mergeCell ref="A6:A7"/>
    <mergeCell ref="B6:B7"/>
    <mergeCell ref="B23:B24"/>
    <mergeCell ref="C23:C24"/>
    <mergeCell ref="E23:E24"/>
    <mergeCell ref="A23:A24"/>
    <mergeCell ref="F23:F24"/>
  </mergeCells>
  <phoneticPr fontId="3" type="noConversion"/>
  <printOptions horizontalCentered="1"/>
  <pageMargins left="0.4" right="0.44" top="0.22" bottom="0.18" header="0.15" footer="0.15"/>
  <pageSetup orientation="portrait" horizontalDpi="4294967293" verticalDpi="1200" r:id="rId1"/>
  <headerFooter alignWithMargins="0"/>
  <ignoredErrors>
    <ignoredError sqref="A19:G58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5"/>
  </sheetPr>
  <dimension ref="A1:D91"/>
  <sheetViews>
    <sheetView workbookViewId="0">
      <selection sqref="A1:D64"/>
    </sheetView>
  </sheetViews>
  <sheetFormatPr defaultRowHeight="12.75"/>
  <cols>
    <col min="1" max="1" width="8.140625" style="43" customWidth="1"/>
    <col min="2" max="2" width="9.42578125" style="43" customWidth="1"/>
    <col min="3" max="3" width="37.28515625" style="43" customWidth="1"/>
    <col min="4" max="4" width="27.7109375" style="43" customWidth="1"/>
    <col min="5" max="16384" width="9.140625" style="43"/>
  </cols>
  <sheetData>
    <row r="1" spans="1:4" s="1" customFormat="1" ht="12" customHeight="1"/>
    <row r="2" spans="1:4" s="1" customFormat="1" ht="12" customHeight="1">
      <c r="A2" s="221" t="s">
        <v>546</v>
      </c>
      <c r="B2" s="221"/>
      <c r="C2" s="221"/>
      <c r="D2" s="221"/>
    </row>
    <row r="3" spans="1:4" s="1" customFormat="1" ht="12" customHeight="1">
      <c r="A3" s="221" t="s">
        <v>547</v>
      </c>
      <c r="B3" s="221"/>
      <c r="C3" s="221"/>
      <c r="D3" s="221"/>
    </row>
    <row r="4" spans="1:4" s="1" customFormat="1" ht="12" customHeight="1">
      <c r="A4" s="221"/>
      <c r="B4" s="221"/>
      <c r="C4" s="221"/>
      <c r="D4" s="221" t="s">
        <v>484</v>
      </c>
    </row>
    <row r="5" spans="1:4" s="1" customFormat="1" ht="12" customHeight="1">
      <c r="A5" s="221"/>
      <c r="B5" s="221"/>
      <c r="C5" s="221"/>
      <c r="D5" s="221"/>
    </row>
    <row r="6" spans="1:4" s="1" customFormat="1" ht="12" customHeight="1"/>
    <row r="7" spans="1:4" s="1" customFormat="1" ht="12" customHeight="1"/>
    <row r="8" spans="1:4" s="262" customFormat="1" ht="12" customHeight="1">
      <c r="A8" s="274" t="s">
        <v>485</v>
      </c>
      <c r="B8" s="274" t="s">
        <v>486</v>
      </c>
      <c r="C8" s="274" t="s">
        <v>487</v>
      </c>
      <c r="D8" s="274" t="s">
        <v>488</v>
      </c>
    </row>
    <row r="9" spans="1:4" s="1" customFormat="1" ht="12" customHeight="1">
      <c r="A9" s="273">
        <v>1</v>
      </c>
      <c r="B9" s="275" t="s">
        <v>489</v>
      </c>
      <c r="C9" s="275" t="s">
        <v>490</v>
      </c>
      <c r="D9" s="58"/>
    </row>
    <row r="10" spans="1:4" s="1" customFormat="1" ht="12" customHeight="1">
      <c r="A10" s="273">
        <v>2</v>
      </c>
      <c r="B10" s="275" t="s">
        <v>489</v>
      </c>
      <c r="C10" s="275" t="s">
        <v>491</v>
      </c>
      <c r="D10" s="58"/>
    </row>
    <row r="11" spans="1:4" s="1" customFormat="1" ht="12" customHeight="1">
      <c r="A11" s="273">
        <v>3</v>
      </c>
      <c r="B11" s="275" t="s">
        <v>489</v>
      </c>
      <c r="C11" s="275" t="s">
        <v>492</v>
      </c>
      <c r="D11" s="58"/>
    </row>
    <row r="12" spans="1:4" s="1" customFormat="1" ht="12" customHeight="1">
      <c r="A12" s="273">
        <v>4</v>
      </c>
      <c r="B12" s="275" t="s">
        <v>489</v>
      </c>
      <c r="C12" s="275" t="s">
        <v>493</v>
      </c>
      <c r="D12" s="58"/>
    </row>
    <row r="13" spans="1:4" s="1" customFormat="1" ht="12" customHeight="1">
      <c r="A13" s="273">
        <v>5</v>
      </c>
      <c r="B13" s="275" t="s">
        <v>489</v>
      </c>
      <c r="C13" s="275" t="s">
        <v>494</v>
      </c>
      <c r="D13" s="58"/>
    </row>
    <row r="14" spans="1:4" s="1" customFormat="1" ht="12" customHeight="1">
      <c r="A14" s="273">
        <v>6</v>
      </c>
      <c r="B14" s="275" t="s">
        <v>489</v>
      </c>
      <c r="C14" s="275" t="s">
        <v>495</v>
      </c>
      <c r="D14" s="58"/>
    </row>
    <row r="15" spans="1:4" s="1" customFormat="1" ht="12" customHeight="1">
      <c r="A15" s="273">
        <v>7</v>
      </c>
      <c r="B15" s="275" t="s">
        <v>489</v>
      </c>
      <c r="C15" s="275" t="s">
        <v>496</v>
      </c>
      <c r="D15" s="58"/>
    </row>
    <row r="16" spans="1:4" s="1" customFormat="1" ht="12" customHeight="1">
      <c r="A16" s="273">
        <v>8</v>
      </c>
      <c r="B16" s="275" t="s">
        <v>489</v>
      </c>
      <c r="C16" s="275" t="s">
        <v>497</v>
      </c>
      <c r="D16" s="58"/>
    </row>
    <row r="17" spans="1:4" s="221" customFormat="1" ht="12" customHeight="1">
      <c r="A17" s="274" t="s">
        <v>498</v>
      </c>
      <c r="B17" s="276"/>
      <c r="C17" s="276" t="s">
        <v>499</v>
      </c>
      <c r="D17" s="277">
        <f>SUM(D10:D16)</f>
        <v>0</v>
      </c>
    </row>
    <row r="18" spans="1:4" s="1" customFormat="1" ht="12" customHeight="1">
      <c r="A18" s="273">
        <v>9</v>
      </c>
      <c r="B18" s="275" t="s">
        <v>500</v>
      </c>
      <c r="C18" s="275" t="s">
        <v>501</v>
      </c>
      <c r="D18" s="58"/>
    </row>
    <row r="19" spans="1:4" s="1" customFormat="1" ht="12" customHeight="1">
      <c r="A19" s="273">
        <v>10</v>
      </c>
      <c r="B19" s="275" t="s">
        <v>500</v>
      </c>
      <c r="C19" s="275" t="s">
        <v>502</v>
      </c>
      <c r="D19" s="58"/>
    </row>
    <row r="20" spans="1:4" s="1" customFormat="1" ht="12" customHeight="1">
      <c r="A20" s="273">
        <v>11</v>
      </c>
      <c r="B20" s="275" t="s">
        <v>500</v>
      </c>
      <c r="C20" s="275" t="s">
        <v>503</v>
      </c>
      <c r="D20" s="58"/>
    </row>
    <row r="21" spans="1:4" s="221" customFormat="1" ht="12" customHeight="1">
      <c r="A21" s="274" t="s">
        <v>46</v>
      </c>
      <c r="B21" s="276"/>
      <c r="C21" s="276" t="s">
        <v>504</v>
      </c>
      <c r="D21" s="277">
        <f>SUM(D18:D20)</f>
        <v>0</v>
      </c>
    </row>
    <row r="22" spans="1:4" s="1" customFormat="1" ht="12" customHeight="1">
      <c r="A22" s="273">
        <v>12</v>
      </c>
      <c r="B22" s="275" t="s">
        <v>505</v>
      </c>
      <c r="C22" s="275" t="s">
        <v>506</v>
      </c>
      <c r="D22" s="58"/>
    </row>
    <row r="23" spans="1:4" s="1" customFormat="1" ht="12" customHeight="1">
      <c r="A23" s="273">
        <v>13</v>
      </c>
      <c r="B23" s="275" t="s">
        <v>505</v>
      </c>
      <c r="C23" s="275" t="s">
        <v>507</v>
      </c>
      <c r="D23" s="58"/>
    </row>
    <row r="24" spans="1:4" s="1" customFormat="1" ht="12" customHeight="1">
      <c r="A24" s="273">
        <v>14</v>
      </c>
      <c r="B24" s="275" t="s">
        <v>505</v>
      </c>
      <c r="C24" s="275" t="s">
        <v>508</v>
      </c>
      <c r="D24" s="58">
        <f>'Të ardhura dhe shpenzimet'!G8</f>
        <v>16165600</v>
      </c>
    </row>
    <row r="25" spans="1:4" s="1" customFormat="1" ht="12" customHeight="1">
      <c r="A25" s="273">
        <v>15</v>
      </c>
      <c r="B25" s="275" t="s">
        <v>505</v>
      </c>
      <c r="C25" s="275" t="s">
        <v>509</v>
      </c>
      <c r="D25" s="58"/>
    </row>
    <row r="26" spans="1:4" s="1" customFormat="1" ht="12" customHeight="1">
      <c r="A26" s="273">
        <v>16</v>
      </c>
      <c r="B26" s="275" t="s">
        <v>505</v>
      </c>
      <c r="C26" s="275" t="s">
        <v>510</v>
      </c>
      <c r="D26" s="58"/>
    </row>
    <row r="27" spans="1:4" s="1" customFormat="1" ht="12" customHeight="1">
      <c r="A27" s="273">
        <v>17</v>
      </c>
      <c r="B27" s="275" t="s">
        <v>505</v>
      </c>
      <c r="C27" s="275" t="s">
        <v>511</v>
      </c>
      <c r="D27" s="58"/>
    </row>
    <row r="28" spans="1:4" s="1" customFormat="1" ht="12" customHeight="1">
      <c r="A28" s="273">
        <v>18</v>
      </c>
      <c r="B28" s="275" t="s">
        <v>505</v>
      </c>
      <c r="C28" s="275" t="s">
        <v>512</v>
      </c>
      <c r="D28" s="58"/>
    </row>
    <row r="29" spans="1:4" s="1" customFormat="1" ht="12" customHeight="1">
      <c r="A29" s="273">
        <v>19</v>
      </c>
      <c r="B29" s="275" t="s">
        <v>505</v>
      </c>
      <c r="C29" s="275" t="s">
        <v>513</v>
      </c>
      <c r="D29" s="58"/>
    </row>
    <row r="30" spans="1:4" s="221" customFormat="1" ht="12" customHeight="1">
      <c r="A30" s="274" t="s">
        <v>514</v>
      </c>
      <c r="B30" s="276"/>
      <c r="C30" s="276" t="s">
        <v>515</v>
      </c>
      <c r="D30" s="277">
        <f>SUM(D22:D29)</f>
        <v>16165600</v>
      </c>
    </row>
    <row r="31" spans="1:4" s="1" customFormat="1" ht="12" customHeight="1">
      <c r="A31" s="273">
        <v>20</v>
      </c>
      <c r="B31" s="275" t="s">
        <v>516</v>
      </c>
      <c r="C31" s="275" t="s">
        <v>517</v>
      </c>
      <c r="D31" s="58"/>
    </row>
    <row r="32" spans="1:4" s="1" customFormat="1" ht="12" customHeight="1">
      <c r="A32" s="273">
        <v>21</v>
      </c>
      <c r="B32" s="275" t="s">
        <v>516</v>
      </c>
      <c r="C32" s="275" t="s">
        <v>518</v>
      </c>
      <c r="D32" s="58"/>
    </row>
    <row r="33" spans="1:4" s="1" customFormat="1" ht="12" customHeight="1">
      <c r="A33" s="273">
        <v>22</v>
      </c>
      <c r="B33" s="275" t="s">
        <v>516</v>
      </c>
      <c r="C33" s="275" t="s">
        <v>519</v>
      </c>
      <c r="D33" s="58"/>
    </row>
    <row r="34" spans="1:4" s="1" customFormat="1" ht="12" customHeight="1">
      <c r="A34" s="273">
        <v>23</v>
      </c>
      <c r="B34" s="275" t="s">
        <v>516</v>
      </c>
      <c r="C34" s="275" t="s">
        <v>520</v>
      </c>
      <c r="D34" s="58"/>
    </row>
    <row r="35" spans="1:4" s="221" customFormat="1" ht="12" customHeight="1">
      <c r="A35" s="274" t="s">
        <v>521</v>
      </c>
      <c r="B35" s="276"/>
      <c r="C35" s="276" t="s">
        <v>522</v>
      </c>
      <c r="D35" s="277">
        <f>SUM(D31:D34)</f>
        <v>0</v>
      </c>
    </row>
    <row r="36" spans="1:4" s="1" customFormat="1" ht="12" customHeight="1">
      <c r="A36" s="273">
        <v>24</v>
      </c>
      <c r="B36" s="275" t="s">
        <v>523</v>
      </c>
      <c r="C36" s="275" t="s">
        <v>524</v>
      </c>
      <c r="D36" s="58"/>
    </row>
    <row r="37" spans="1:4" s="1" customFormat="1" ht="12" customHeight="1">
      <c r="A37" s="273">
        <v>25</v>
      </c>
      <c r="B37" s="275" t="s">
        <v>523</v>
      </c>
      <c r="C37" s="275" t="s">
        <v>525</v>
      </c>
      <c r="D37" s="58"/>
    </row>
    <row r="38" spans="1:4" s="1" customFormat="1" ht="12" customHeight="1">
      <c r="A38" s="273">
        <v>26</v>
      </c>
      <c r="B38" s="275" t="s">
        <v>523</v>
      </c>
      <c r="C38" s="275" t="s">
        <v>526</v>
      </c>
      <c r="D38" s="58"/>
    </row>
    <row r="39" spans="1:4" s="1" customFormat="1" ht="12" customHeight="1">
      <c r="A39" s="273">
        <v>27</v>
      </c>
      <c r="B39" s="275" t="s">
        <v>523</v>
      </c>
      <c r="C39" s="275" t="s">
        <v>527</v>
      </c>
      <c r="D39" s="58"/>
    </row>
    <row r="40" spans="1:4" s="1" customFormat="1" ht="12" customHeight="1">
      <c r="A40" s="273">
        <v>28</v>
      </c>
      <c r="B40" s="275" t="s">
        <v>523</v>
      </c>
      <c r="C40" s="275" t="s">
        <v>528</v>
      </c>
      <c r="D40" s="58"/>
    </row>
    <row r="41" spans="1:4" s="1" customFormat="1" ht="12" customHeight="1">
      <c r="A41" s="273">
        <v>29</v>
      </c>
      <c r="B41" s="275" t="s">
        <v>523</v>
      </c>
      <c r="C41" s="275" t="s">
        <v>529</v>
      </c>
      <c r="D41" s="58"/>
    </row>
    <row r="42" spans="1:4" s="1" customFormat="1" ht="12" customHeight="1">
      <c r="A42" s="273">
        <v>30</v>
      </c>
      <c r="B42" s="275" t="s">
        <v>523</v>
      </c>
      <c r="C42" s="275" t="s">
        <v>530</v>
      </c>
      <c r="D42" s="58"/>
    </row>
    <row r="43" spans="1:4" s="1" customFormat="1" ht="12" customHeight="1">
      <c r="A43" s="273">
        <v>31</v>
      </c>
      <c r="B43" s="275" t="s">
        <v>523</v>
      </c>
      <c r="C43" s="275" t="s">
        <v>531</v>
      </c>
      <c r="D43" s="58"/>
    </row>
    <row r="44" spans="1:4" s="1" customFormat="1" ht="12" customHeight="1">
      <c r="A44" s="273">
        <v>32</v>
      </c>
      <c r="B44" s="275" t="s">
        <v>523</v>
      </c>
      <c r="C44" s="275" t="s">
        <v>532</v>
      </c>
      <c r="D44" s="58"/>
    </row>
    <row r="45" spans="1:4" s="1" customFormat="1" ht="12" customHeight="1">
      <c r="A45" s="273">
        <v>33</v>
      </c>
      <c r="B45" s="275" t="s">
        <v>523</v>
      </c>
      <c r="C45" s="275" t="s">
        <v>533</v>
      </c>
      <c r="D45" s="58"/>
    </row>
    <row r="46" spans="1:4" s="1" customFormat="1" ht="12" customHeight="1">
      <c r="A46" s="273">
        <v>34</v>
      </c>
      <c r="B46" s="275" t="s">
        <v>523</v>
      </c>
      <c r="C46" s="275" t="s">
        <v>534</v>
      </c>
      <c r="D46" s="58"/>
    </row>
    <row r="47" spans="1:4" s="221" customFormat="1" ht="12" customHeight="1">
      <c r="A47" s="274" t="s">
        <v>535</v>
      </c>
      <c r="B47" s="276"/>
      <c r="C47" s="276" t="s">
        <v>536</v>
      </c>
      <c r="D47" s="277">
        <f>SUM(D36:D46)</f>
        <v>0</v>
      </c>
    </row>
    <row r="48" spans="1:4" s="221" customFormat="1" ht="12" customHeight="1">
      <c r="A48" s="278"/>
      <c r="B48" s="278"/>
      <c r="C48" s="278" t="s">
        <v>537</v>
      </c>
      <c r="D48" s="277">
        <f>D17+D21+D30+D35+D47</f>
        <v>16165600</v>
      </c>
    </row>
    <row r="49" spans="1:4" s="221" customFormat="1" ht="12" customHeight="1"/>
    <row r="50" spans="1:4" s="1" customFormat="1" ht="12" customHeight="1"/>
    <row r="51" spans="1:4" s="1" customFormat="1" ht="12" customHeight="1"/>
    <row r="52" spans="1:4" s="262" customFormat="1" ht="12" customHeight="1">
      <c r="A52" s="428" t="s">
        <v>538</v>
      </c>
      <c r="B52" s="428"/>
      <c r="C52" s="428"/>
      <c r="D52" s="274" t="s">
        <v>539</v>
      </c>
    </row>
    <row r="53" spans="1:4" s="1" customFormat="1" ht="12" customHeight="1">
      <c r="A53" s="429" t="s">
        <v>540</v>
      </c>
      <c r="B53" s="429"/>
      <c r="C53" s="429"/>
      <c r="D53" s="141"/>
    </row>
    <row r="54" spans="1:4" s="1" customFormat="1" ht="12" customHeight="1">
      <c r="A54" s="429" t="s">
        <v>541</v>
      </c>
      <c r="B54" s="429"/>
      <c r="C54" s="429"/>
      <c r="D54" s="141">
        <v>8.33</v>
      </c>
    </row>
    <row r="55" spans="1:4" s="1" customFormat="1" ht="12" customHeight="1">
      <c r="A55" s="429" t="s">
        <v>542</v>
      </c>
      <c r="B55" s="429"/>
      <c r="C55" s="429"/>
      <c r="D55" s="141">
        <v>1</v>
      </c>
    </row>
    <row r="56" spans="1:4" s="1" customFormat="1" ht="12" customHeight="1">
      <c r="A56" s="429" t="s">
        <v>543</v>
      </c>
      <c r="B56" s="429"/>
      <c r="C56" s="429"/>
      <c r="D56" s="141"/>
    </row>
    <row r="57" spans="1:4" s="1" customFormat="1" ht="12" customHeight="1">
      <c r="A57" s="429" t="s">
        <v>544</v>
      </c>
      <c r="B57" s="429"/>
      <c r="C57" s="429"/>
      <c r="D57" s="141"/>
    </row>
    <row r="58" spans="1:4" s="221" customFormat="1" ht="12" customHeight="1">
      <c r="A58" s="427" t="s">
        <v>210</v>
      </c>
      <c r="B58" s="427"/>
      <c r="C58" s="427"/>
      <c r="D58" s="278">
        <f>SUM(D53:D57)</f>
        <v>9.33</v>
      </c>
    </row>
    <row r="59" spans="1:4" s="1" customFormat="1" ht="12" customHeight="1"/>
    <row r="60" spans="1:4" s="1" customFormat="1" ht="12" customHeight="1"/>
    <row r="61" spans="1:4" s="1" customFormat="1" ht="12" customHeight="1">
      <c r="D61" s="71" t="s">
        <v>545</v>
      </c>
    </row>
    <row r="62" spans="1:4" s="1" customFormat="1" ht="12" customHeight="1">
      <c r="D62" s="71" t="s">
        <v>548</v>
      </c>
    </row>
    <row r="63" spans="1:4" s="1" customFormat="1" ht="12" customHeight="1"/>
    <row r="64" spans="1:4" s="1" customFormat="1" ht="12" customHeight="1"/>
    <row r="65" s="1" customFormat="1" ht="12" customHeight="1"/>
    <row r="66" s="1" customFormat="1" ht="12" customHeight="1"/>
    <row r="67" s="1" customFormat="1" ht="12" customHeight="1"/>
    <row r="68" s="1" customFormat="1" ht="12" customHeight="1"/>
    <row r="69" s="1" customFormat="1" ht="12" customHeight="1"/>
    <row r="70" s="1" customFormat="1" ht="12" customHeight="1"/>
    <row r="71" s="1" customFormat="1" ht="12" customHeight="1"/>
    <row r="72" s="1" customFormat="1" ht="12" customHeight="1"/>
    <row r="73" s="1" customFormat="1" ht="12" customHeight="1"/>
    <row r="74" s="1" customFormat="1" ht="12" customHeight="1"/>
    <row r="75" s="1" customFormat="1" ht="12" customHeight="1"/>
    <row r="76" s="1" customFormat="1" ht="12" customHeight="1"/>
    <row r="77" s="1" customFormat="1" ht="12" customHeight="1"/>
    <row r="78" s="1" customFormat="1" ht="12" customHeight="1"/>
    <row r="79" s="1" customFormat="1" ht="12" customHeight="1"/>
    <row r="80" s="1" customFormat="1" ht="12" customHeight="1"/>
    <row r="81" s="1" customFormat="1" ht="12" customHeight="1"/>
    <row r="82" s="1" customFormat="1" ht="12" customHeight="1"/>
    <row r="83" s="1" customFormat="1" ht="12" customHeight="1"/>
    <row r="84" s="1" customFormat="1" ht="12" customHeight="1"/>
    <row r="85" s="1" customFormat="1" ht="12" customHeight="1"/>
    <row r="86" s="1" customFormat="1" ht="12" customHeight="1"/>
    <row r="87" s="1" customFormat="1" ht="12" customHeight="1"/>
    <row r="88" s="1" customFormat="1" ht="12" customHeight="1"/>
    <row r="89" s="1" customFormat="1" ht="12" customHeight="1"/>
    <row r="90" s="1" customFormat="1" ht="12" customHeight="1"/>
    <row r="91" s="1" customFormat="1" ht="12" customHeight="1"/>
  </sheetData>
  <sheetProtection password="C8AD" sheet="1" formatCells="0" formatColumns="0" formatRows="0" insertColumns="0" insertRows="0" insertHyperlinks="0" deleteColumns="0" deleteRows="0" sort="0" autoFilter="0" pivotTables="0"/>
  <mergeCells count="7">
    <mergeCell ref="A58:C58"/>
    <mergeCell ref="A52:C52"/>
    <mergeCell ref="A53:C53"/>
    <mergeCell ref="A54:C54"/>
    <mergeCell ref="A55:C55"/>
    <mergeCell ref="A56:C56"/>
    <mergeCell ref="A57:C57"/>
  </mergeCells>
  <phoneticPr fontId="54" type="noConversion"/>
  <pageMargins left="0.76" right="0.77" top="0.3" bottom="0.22" header="0.2" footer="0.17"/>
  <pageSetup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/>
  </sheetPr>
  <dimension ref="A1:G17"/>
  <sheetViews>
    <sheetView workbookViewId="0">
      <selection activeCell="E30" sqref="E30"/>
    </sheetView>
  </sheetViews>
  <sheetFormatPr defaultRowHeight="12.75"/>
  <cols>
    <col min="1" max="1" width="4.7109375" style="1" customWidth="1"/>
    <col min="2" max="2" width="36.7109375" style="1" customWidth="1"/>
    <col min="3" max="3" width="11.28515625" style="1" customWidth="1"/>
    <col min="4" max="4" width="13.140625" style="1" customWidth="1"/>
    <col min="5" max="5" width="17.42578125" style="1" customWidth="1"/>
    <col min="6" max="6" width="21" style="1" customWidth="1"/>
    <col min="7" max="16384" width="9.140625" style="1"/>
  </cols>
  <sheetData>
    <row r="1" spans="1:7">
      <c r="F1" s="223"/>
    </row>
    <row r="2" spans="1:7" ht="23.25">
      <c r="A2" s="431" t="s">
        <v>474</v>
      </c>
      <c r="B2" s="431"/>
      <c r="C2" s="431"/>
      <c r="D2" s="431"/>
      <c r="E2" s="431"/>
      <c r="F2" s="431"/>
    </row>
    <row r="3" spans="1:7" ht="18.75">
      <c r="C3" s="261"/>
    </row>
    <row r="4" spans="1:7" ht="20.100000000000001" customHeight="1">
      <c r="F4" s="262" t="s">
        <v>588</v>
      </c>
    </row>
    <row r="5" spans="1:7" ht="20.100000000000001" customHeight="1">
      <c r="A5" s="263"/>
      <c r="B5" s="264"/>
      <c r="C5" s="265"/>
      <c r="D5" s="265"/>
    </row>
    <row r="6" spans="1:7" ht="20.100000000000001" customHeight="1">
      <c r="B6" s="271" t="s">
        <v>464</v>
      </c>
    </row>
    <row r="7" spans="1:7" ht="20.100000000000001" customHeight="1">
      <c r="B7" s="271" t="s">
        <v>241</v>
      </c>
    </row>
    <row r="8" spans="1:7" ht="20.100000000000001" customHeight="1"/>
    <row r="9" spans="1:7" ht="24.95" customHeight="1">
      <c r="A9" s="270" t="s">
        <v>475</v>
      </c>
      <c r="B9" s="270" t="s">
        <v>476</v>
      </c>
      <c r="C9" s="270" t="s">
        <v>477</v>
      </c>
      <c r="D9" s="270" t="s">
        <v>478</v>
      </c>
      <c r="E9" s="270" t="s">
        <v>479</v>
      </c>
      <c r="F9" s="270" t="s">
        <v>480</v>
      </c>
    </row>
    <row r="10" spans="1:7" ht="24.95" customHeight="1">
      <c r="A10" s="268">
        <v>1</v>
      </c>
      <c r="B10" s="269" t="s">
        <v>575</v>
      </c>
      <c r="C10" s="268" t="s">
        <v>399</v>
      </c>
      <c r="D10" s="268">
        <v>1</v>
      </c>
      <c r="E10" s="323">
        <f>Aktivet!F27</f>
        <v>12150000</v>
      </c>
      <c r="F10" s="324">
        <f>D10*E10</f>
        <v>12150000</v>
      </c>
    </row>
    <row r="11" spans="1:7" ht="24.95" customHeight="1">
      <c r="A11" s="432" t="s">
        <v>215</v>
      </c>
      <c r="B11" s="433"/>
      <c r="C11" s="433"/>
      <c r="D11" s="433"/>
      <c r="E11" s="434"/>
      <c r="F11" s="267">
        <f>SUM(F10:F10)</f>
        <v>12150000</v>
      </c>
    </row>
    <row r="14" spans="1:7" ht="15.75">
      <c r="E14" s="435" t="s">
        <v>481</v>
      </c>
      <c r="F14" s="435"/>
      <c r="G14" s="272"/>
    </row>
    <row r="15" spans="1:7" ht="15.75">
      <c r="E15" s="435" t="s">
        <v>482</v>
      </c>
      <c r="F15" s="435"/>
      <c r="G15" s="272"/>
    </row>
    <row r="16" spans="1:7">
      <c r="E16" s="430" t="s">
        <v>483</v>
      </c>
      <c r="F16" s="430"/>
      <c r="G16" s="71"/>
    </row>
    <row r="17" spans="5:7" ht="15.75">
      <c r="E17" s="13"/>
      <c r="F17" s="13"/>
      <c r="G17" s="266"/>
    </row>
  </sheetData>
  <sheetProtection password="C8AD" sheet="1" formatCells="0" formatColumns="0" formatRows="0" insertColumns="0" insertRows="0" insertHyperlinks="0" deleteColumns="0" deleteRows="0" sort="0" autoFilter="0" pivotTables="0"/>
  <mergeCells count="5">
    <mergeCell ref="E16:F16"/>
    <mergeCell ref="A2:F2"/>
    <mergeCell ref="A11:E11"/>
    <mergeCell ref="E14:F14"/>
    <mergeCell ref="E15:F15"/>
  </mergeCells>
  <phoneticPr fontId="0" type="noConversion"/>
  <printOptions horizontalCentered="1"/>
  <pageMargins left="0.26" right="0.22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/>
  </sheetPr>
  <dimension ref="A1:J67"/>
  <sheetViews>
    <sheetView topLeftCell="A4" workbookViewId="0">
      <selection activeCell="B61" sqref="B61:D61"/>
    </sheetView>
  </sheetViews>
  <sheetFormatPr defaultRowHeight="12.75"/>
  <cols>
    <col min="1" max="1" width="4.7109375" style="81" customWidth="1"/>
    <col min="2" max="2" width="2.7109375" style="81" customWidth="1"/>
    <col min="3" max="3" width="4.7109375" style="81" customWidth="1"/>
    <col min="4" max="4" width="40.7109375" style="43" customWidth="1"/>
    <col min="5" max="5" width="9.7109375" style="82" customWidth="1"/>
    <col min="6" max="7" width="16.7109375" style="83" customWidth="1"/>
    <col min="8" max="8" width="9.140625" style="43"/>
    <col min="9" max="9" width="15.140625" style="43" customWidth="1"/>
    <col min="10" max="10" width="9.7109375" style="43" bestFit="1" customWidth="1"/>
    <col min="11" max="16384" width="9.140625" style="43"/>
  </cols>
  <sheetData>
    <row r="1" spans="1:9" s="1" customFormat="1" ht="6" customHeight="1">
      <c r="A1" s="35"/>
      <c r="B1" s="36"/>
      <c r="C1" s="36"/>
      <c r="D1" s="37"/>
      <c r="E1" s="38"/>
      <c r="F1" s="355"/>
      <c r="G1" s="355"/>
    </row>
    <row r="2" spans="1:9" s="1" customFormat="1" ht="18" customHeight="1">
      <c r="A2" s="353" t="s">
        <v>580</v>
      </c>
      <c r="B2" s="353"/>
      <c r="C2" s="353"/>
      <c r="D2" s="353"/>
      <c r="E2" s="353"/>
      <c r="F2" s="353"/>
      <c r="G2" s="353"/>
    </row>
    <row r="3" spans="1:9" ht="6.75" customHeight="1" thickBot="1">
      <c r="A3" s="39"/>
      <c r="B3" s="39"/>
      <c r="C3" s="39"/>
      <c r="D3" s="40"/>
      <c r="E3" s="41"/>
      <c r="F3" s="42"/>
      <c r="G3" s="42"/>
    </row>
    <row r="4" spans="1:9" ht="12" customHeight="1">
      <c r="A4" s="356" t="s">
        <v>0</v>
      </c>
      <c r="B4" s="357"/>
      <c r="C4" s="357"/>
      <c r="D4" s="358"/>
      <c r="E4" s="362" t="s">
        <v>1</v>
      </c>
      <c r="F4" s="44" t="s">
        <v>2</v>
      </c>
      <c r="G4" s="45" t="s">
        <v>2</v>
      </c>
    </row>
    <row r="5" spans="1:9" ht="11.25" customHeight="1">
      <c r="A5" s="359"/>
      <c r="B5" s="360"/>
      <c r="C5" s="360"/>
      <c r="D5" s="361"/>
      <c r="E5" s="363"/>
      <c r="F5" s="47" t="s">
        <v>3</v>
      </c>
      <c r="G5" s="49" t="s">
        <v>4</v>
      </c>
    </row>
    <row r="6" spans="1:9" s="1" customFormat="1" ht="19.5" customHeight="1">
      <c r="A6" s="50" t="s">
        <v>5</v>
      </c>
      <c r="B6" s="364" t="s">
        <v>6</v>
      </c>
      <c r="C6" s="365"/>
      <c r="D6" s="366"/>
      <c r="E6" s="46"/>
      <c r="F6" s="52"/>
      <c r="G6" s="53"/>
    </row>
    <row r="7" spans="1:9" s="1" customFormat="1" ht="12" customHeight="1">
      <c r="A7" s="54"/>
      <c r="B7" s="51">
        <v>1</v>
      </c>
      <c r="C7" s="55" t="s">
        <v>7</v>
      </c>
      <c r="D7" s="56"/>
      <c r="E7" s="57" t="s">
        <v>8</v>
      </c>
      <c r="F7" s="58"/>
      <c r="G7" s="59"/>
    </row>
    <row r="8" spans="1:9" s="67" customFormat="1" ht="12" customHeight="1">
      <c r="A8" s="60"/>
      <c r="B8" s="61"/>
      <c r="C8" s="62" t="s">
        <v>9</v>
      </c>
      <c r="D8" s="63" t="s">
        <v>10</v>
      </c>
      <c r="E8" s="64"/>
      <c r="F8" s="65">
        <f>'[3]Libri i Madh'!$D$89</f>
        <v>32874.796200000332</v>
      </c>
      <c r="G8" s="66">
        <v>986789.19099999988</v>
      </c>
      <c r="I8" s="336"/>
    </row>
    <row r="9" spans="1:9" s="67" customFormat="1" ht="12" customHeight="1">
      <c r="A9" s="60"/>
      <c r="B9" s="61"/>
      <c r="C9" s="62" t="s">
        <v>9</v>
      </c>
      <c r="D9" s="63" t="s">
        <v>11</v>
      </c>
      <c r="E9" s="64"/>
      <c r="F9" s="65">
        <f>'[3]Libri i Madh'!$D$88</f>
        <v>310017.28999999911</v>
      </c>
      <c r="G9" s="66">
        <v>2169.7100000008941</v>
      </c>
      <c r="I9" s="336"/>
    </row>
    <row r="10" spans="1:9" s="71" customFormat="1" ht="12" customHeight="1">
      <c r="A10" s="68"/>
      <c r="B10" s="364" t="s">
        <v>12</v>
      </c>
      <c r="C10" s="365"/>
      <c r="D10" s="366"/>
      <c r="E10" s="57"/>
      <c r="F10" s="69">
        <f>F8+F9</f>
        <v>342892.08619999944</v>
      </c>
      <c r="G10" s="70">
        <v>988958.90100000077</v>
      </c>
      <c r="I10" s="336"/>
    </row>
    <row r="11" spans="1:9" s="1" customFormat="1" ht="12" customHeight="1">
      <c r="A11" s="54"/>
      <c r="B11" s="51">
        <v>2</v>
      </c>
      <c r="C11" s="55" t="s">
        <v>13</v>
      </c>
      <c r="D11" s="56"/>
      <c r="E11" s="57" t="s">
        <v>14</v>
      </c>
      <c r="F11" s="58"/>
      <c r="G11" s="59"/>
      <c r="I11" s="336"/>
    </row>
    <row r="12" spans="1:9" s="67" customFormat="1" ht="12" customHeight="1">
      <c r="A12" s="60"/>
      <c r="B12" s="61"/>
      <c r="C12" s="62" t="s">
        <v>9</v>
      </c>
      <c r="D12" s="63" t="s">
        <v>15</v>
      </c>
      <c r="E12" s="64"/>
      <c r="F12" s="65"/>
      <c r="G12" s="66"/>
      <c r="I12" s="336"/>
    </row>
    <row r="13" spans="1:9" s="67" customFormat="1" ht="12" customHeight="1">
      <c r="A13" s="60"/>
      <c r="B13" s="61"/>
      <c r="C13" s="62" t="s">
        <v>9</v>
      </c>
      <c r="D13" s="63" t="s">
        <v>16</v>
      </c>
      <c r="E13" s="64"/>
      <c r="F13" s="65"/>
      <c r="G13" s="66"/>
      <c r="I13" s="336"/>
    </row>
    <row r="14" spans="1:9" s="71" customFormat="1" ht="12" customHeight="1">
      <c r="A14" s="68"/>
      <c r="B14" s="364" t="s">
        <v>17</v>
      </c>
      <c r="C14" s="365"/>
      <c r="D14" s="366"/>
      <c r="E14" s="57"/>
      <c r="F14" s="69">
        <f>F12+F13</f>
        <v>0</v>
      </c>
      <c r="G14" s="70">
        <v>0</v>
      </c>
      <c r="I14" s="336"/>
    </row>
    <row r="15" spans="1:9" s="1" customFormat="1" ht="12" customHeight="1">
      <c r="A15" s="54"/>
      <c r="B15" s="51">
        <v>3</v>
      </c>
      <c r="C15" s="55" t="s">
        <v>18</v>
      </c>
      <c r="D15" s="56"/>
      <c r="E15" s="57" t="s">
        <v>19</v>
      </c>
      <c r="F15" s="58"/>
      <c r="G15" s="59"/>
      <c r="I15" s="336"/>
    </row>
    <row r="16" spans="1:9" s="67" customFormat="1" ht="12" customHeight="1">
      <c r="A16" s="60"/>
      <c r="B16" s="72"/>
      <c r="C16" s="62" t="s">
        <v>9</v>
      </c>
      <c r="D16" s="63" t="s">
        <v>20</v>
      </c>
      <c r="E16" s="64"/>
      <c r="F16" s="65">
        <f>'[3]Libri i Madh'!$D$77</f>
        <v>7035311</v>
      </c>
      <c r="G16" s="66">
        <v>7455241</v>
      </c>
      <c r="I16" s="336"/>
    </row>
    <row r="17" spans="1:10" s="67" customFormat="1" ht="12" customHeight="1">
      <c r="A17" s="60"/>
      <c r="B17" s="72"/>
      <c r="C17" s="62" t="s">
        <v>9</v>
      </c>
      <c r="D17" s="63" t="s">
        <v>21</v>
      </c>
      <c r="E17" s="64"/>
      <c r="F17" s="65"/>
      <c r="G17" s="66"/>
      <c r="I17" s="336"/>
    </row>
    <row r="18" spans="1:10" s="67" customFormat="1" ht="12" customHeight="1">
      <c r="A18" s="60"/>
      <c r="B18" s="72"/>
      <c r="C18" s="62" t="s">
        <v>9</v>
      </c>
      <c r="D18" s="63" t="s">
        <v>22</v>
      </c>
      <c r="E18" s="64"/>
      <c r="F18" s="65">
        <f>'[3]Libri i Madh'!$D$85</f>
        <v>17978.282480000329</v>
      </c>
      <c r="G18" s="66">
        <v>21421.095899999142</v>
      </c>
      <c r="I18" s="336"/>
      <c r="J18" s="171"/>
    </row>
    <row r="19" spans="1:10" s="67" customFormat="1" ht="12" customHeight="1">
      <c r="A19" s="60"/>
      <c r="B19" s="72"/>
      <c r="C19" s="62" t="s">
        <v>9</v>
      </c>
      <c r="D19" s="63" t="s">
        <v>23</v>
      </c>
      <c r="E19" s="64"/>
      <c r="F19" s="65">
        <f>'[3]Libri i Madh'!$D$82</f>
        <v>1692270.4200000009</v>
      </c>
      <c r="G19" s="66">
        <v>282949.87000000011</v>
      </c>
      <c r="I19" s="336"/>
      <c r="J19" s="171"/>
    </row>
    <row r="20" spans="1:10" s="67" customFormat="1" ht="12" customHeight="1">
      <c r="A20" s="60"/>
      <c r="B20" s="72"/>
      <c r="C20" s="62" t="s">
        <v>9</v>
      </c>
      <c r="D20" s="63" t="s">
        <v>24</v>
      </c>
      <c r="E20" s="64"/>
      <c r="F20" s="65"/>
      <c r="G20" s="66"/>
      <c r="I20" s="336"/>
    </row>
    <row r="21" spans="1:10" s="67" customFormat="1" ht="12" customHeight="1">
      <c r="A21" s="60"/>
      <c r="B21" s="72"/>
      <c r="C21" s="62" t="s">
        <v>9</v>
      </c>
      <c r="D21" s="63" t="s">
        <v>25</v>
      </c>
      <c r="E21" s="64"/>
      <c r="F21" s="65"/>
      <c r="G21" s="66"/>
      <c r="I21" s="336"/>
    </row>
    <row r="22" spans="1:10" s="67" customFormat="1" ht="12" customHeight="1">
      <c r="A22" s="60"/>
      <c r="B22" s="72"/>
      <c r="C22" s="62" t="s">
        <v>9</v>
      </c>
      <c r="D22" s="63" t="s">
        <v>26</v>
      </c>
      <c r="E22" s="64"/>
      <c r="F22" s="65"/>
      <c r="G22" s="66"/>
      <c r="I22" s="336"/>
    </row>
    <row r="23" spans="1:10" s="67" customFormat="1" ht="12" customHeight="1">
      <c r="A23" s="60"/>
      <c r="B23" s="72"/>
      <c r="C23" s="62" t="s">
        <v>9</v>
      </c>
      <c r="D23" s="63" t="s">
        <v>27</v>
      </c>
      <c r="E23" s="64"/>
      <c r="F23" s="65"/>
      <c r="G23" s="66"/>
      <c r="I23" s="336"/>
    </row>
    <row r="24" spans="1:10" s="67" customFormat="1" ht="12" customHeight="1">
      <c r="A24" s="60"/>
      <c r="B24" s="72"/>
      <c r="C24" s="62" t="s">
        <v>9</v>
      </c>
      <c r="D24" s="63" t="s">
        <v>28</v>
      </c>
      <c r="E24" s="64"/>
      <c r="F24" s="65"/>
      <c r="G24" s="66"/>
      <c r="I24" s="336"/>
    </row>
    <row r="25" spans="1:10" s="71" customFormat="1" ht="12" customHeight="1">
      <c r="A25" s="68"/>
      <c r="B25" s="364" t="s">
        <v>29</v>
      </c>
      <c r="C25" s="365"/>
      <c r="D25" s="366"/>
      <c r="E25" s="57"/>
      <c r="F25" s="69">
        <f>F16+F17+F18+F19+F20+F21+F22+F23+F24</f>
        <v>8745559.7024800014</v>
      </c>
      <c r="G25" s="70">
        <v>7759611.9658999993</v>
      </c>
      <c r="I25" s="336"/>
    </row>
    <row r="26" spans="1:10" s="1" customFormat="1" ht="12" customHeight="1">
      <c r="A26" s="54"/>
      <c r="B26" s="51">
        <v>4</v>
      </c>
      <c r="C26" s="55" t="s">
        <v>30</v>
      </c>
      <c r="D26" s="56"/>
      <c r="E26" s="57" t="s">
        <v>31</v>
      </c>
      <c r="F26" s="58"/>
      <c r="G26" s="59"/>
      <c r="I26" s="336"/>
    </row>
    <row r="27" spans="1:10" s="67" customFormat="1" ht="12" customHeight="1">
      <c r="A27" s="60"/>
      <c r="B27" s="72"/>
      <c r="C27" s="62" t="s">
        <v>9</v>
      </c>
      <c r="D27" s="63" t="s">
        <v>259</v>
      </c>
      <c r="E27" s="64"/>
      <c r="F27" s="65">
        <f>'[3]Libri i Madh'!$D$78</f>
        <v>12150000</v>
      </c>
      <c r="G27" s="66">
        <v>1414750</v>
      </c>
      <c r="I27" s="336"/>
    </row>
    <row r="28" spans="1:10" s="67" customFormat="1" ht="12" customHeight="1">
      <c r="A28" s="60"/>
      <c r="B28" s="72"/>
      <c r="C28" s="62" t="s">
        <v>9</v>
      </c>
      <c r="D28" s="63" t="s">
        <v>32</v>
      </c>
      <c r="E28" s="64"/>
      <c r="F28" s="65"/>
      <c r="G28" s="66"/>
      <c r="I28" s="336"/>
    </row>
    <row r="29" spans="1:10" s="67" customFormat="1" ht="12" customHeight="1">
      <c r="A29" s="60"/>
      <c r="B29" s="72"/>
      <c r="C29" s="62" t="s">
        <v>9</v>
      </c>
      <c r="D29" s="63" t="s">
        <v>258</v>
      </c>
      <c r="E29" s="64"/>
      <c r="F29" s="65"/>
      <c r="G29" s="66"/>
      <c r="I29" s="336"/>
    </row>
    <row r="30" spans="1:10" s="67" customFormat="1" ht="12" customHeight="1">
      <c r="A30" s="60"/>
      <c r="B30" s="72"/>
      <c r="C30" s="62" t="s">
        <v>9</v>
      </c>
      <c r="D30" s="63" t="s">
        <v>33</v>
      </c>
      <c r="E30" s="64"/>
      <c r="F30" s="65"/>
      <c r="G30" s="66"/>
      <c r="I30" s="336"/>
    </row>
    <row r="31" spans="1:10" s="67" customFormat="1" ht="12" customHeight="1">
      <c r="A31" s="60"/>
      <c r="B31" s="72"/>
      <c r="C31" s="62" t="s">
        <v>9</v>
      </c>
      <c r="D31" s="63" t="s">
        <v>34</v>
      </c>
      <c r="E31" s="64"/>
      <c r="F31" s="65"/>
      <c r="G31" s="66"/>
      <c r="I31" s="336"/>
    </row>
    <row r="32" spans="1:10" s="67" customFormat="1" ht="12" customHeight="1">
      <c r="A32" s="60"/>
      <c r="B32" s="72"/>
      <c r="C32" s="62" t="s">
        <v>9</v>
      </c>
      <c r="D32" s="63" t="s">
        <v>35</v>
      </c>
      <c r="E32" s="64"/>
      <c r="F32" s="65"/>
      <c r="G32" s="66"/>
      <c r="I32" s="336"/>
    </row>
    <row r="33" spans="1:9" s="71" customFormat="1" ht="12" customHeight="1">
      <c r="A33" s="68"/>
      <c r="B33" s="364" t="s">
        <v>36</v>
      </c>
      <c r="C33" s="365"/>
      <c r="D33" s="366"/>
      <c r="E33" s="57"/>
      <c r="F33" s="69">
        <f>F27+F28+F29+F30+F31+F32</f>
        <v>12150000</v>
      </c>
      <c r="G33" s="70">
        <v>1414750</v>
      </c>
      <c r="I33" s="336"/>
    </row>
    <row r="34" spans="1:9" s="1" customFormat="1" ht="12" customHeight="1">
      <c r="A34" s="54"/>
      <c r="B34" s="51">
        <v>5</v>
      </c>
      <c r="C34" s="55" t="s">
        <v>37</v>
      </c>
      <c r="D34" s="56"/>
      <c r="E34" s="57" t="s">
        <v>38</v>
      </c>
      <c r="F34" s="58"/>
      <c r="G34" s="59"/>
      <c r="I34" s="336"/>
    </row>
    <row r="35" spans="1:9" s="1" customFormat="1" ht="12" customHeight="1">
      <c r="A35" s="54"/>
      <c r="B35" s="51">
        <v>6</v>
      </c>
      <c r="C35" s="55" t="s">
        <v>39</v>
      </c>
      <c r="D35" s="56"/>
      <c r="E35" s="57" t="s">
        <v>40</v>
      </c>
      <c r="F35" s="58"/>
      <c r="G35" s="59"/>
      <c r="I35" s="336"/>
    </row>
    <row r="36" spans="1:9" s="1" customFormat="1" ht="12" customHeight="1">
      <c r="A36" s="54"/>
      <c r="B36" s="51">
        <v>7</v>
      </c>
      <c r="C36" s="55" t="s">
        <v>41</v>
      </c>
      <c r="D36" s="56"/>
      <c r="E36" s="57" t="s">
        <v>42</v>
      </c>
      <c r="F36" s="58"/>
      <c r="G36" s="59"/>
      <c r="I36" s="336"/>
    </row>
    <row r="37" spans="1:9" s="67" customFormat="1" ht="12" customHeight="1">
      <c r="A37" s="60"/>
      <c r="B37" s="61"/>
      <c r="C37" s="62" t="s">
        <v>9</v>
      </c>
      <c r="D37" s="63" t="s">
        <v>43</v>
      </c>
      <c r="E37" s="64"/>
      <c r="F37" s="65">
        <f>'[3]Libri i Madh'!$D$80</f>
        <v>2357028.3899999997</v>
      </c>
      <c r="G37" s="66">
        <v>1209210.3899999999</v>
      </c>
      <c r="I37" s="336"/>
    </row>
    <row r="38" spans="1:9" s="71" customFormat="1" ht="12" customHeight="1">
      <c r="A38" s="68"/>
      <c r="B38" s="364" t="s">
        <v>44</v>
      </c>
      <c r="C38" s="365"/>
      <c r="D38" s="366"/>
      <c r="E38" s="57"/>
      <c r="F38" s="69">
        <f>F37</f>
        <v>2357028.3899999997</v>
      </c>
      <c r="G38" s="70">
        <v>1209210.3899999999</v>
      </c>
      <c r="I38" s="336"/>
    </row>
    <row r="39" spans="1:9" s="1" customFormat="1" ht="12" customHeight="1">
      <c r="A39" s="54"/>
      <c r="B39" s="364" t="s">
        <v>45</v>
      </c>
      <c r="C39" s="365"/>
      <c r="D39" s="366"/>
      <c r="E39" s="57"/>
      <c r="F39" s="69">
        <f>F10+F14+F25+F33+F34+F35+F36+F38</f>
        <v>23595480.178680003</v>
      </c>
      <c r="G39" s="70">
        <v>11372531.256900001</v>
      </c>
      <c r="I39" s="336"/>
    </row>
    <row r="40" spans="1:9" s="1" customFormat="1" ht="12" customHeight="1">
      <c r="A40" s="68" t="s">
        <v>46</v>
      </c>
      <c r="B40" s="364" t="s">
        <v>47</v>
      </c>
      <c r="C40" s="365"/>
      <c r="D40" s="366"/>
      <c r="E40" s="57"/>
      <c r="F40" s="58"/>
      <c r="G40" s="59"/>
      <c r="I40" s="336"/>
    </row>
    <row r="41" spans="1:9" s="1" customFormat="1" ht="12" customHeight="1">
      <c r="A41" s="54"/>
      <c r="B41" s="51">
        <v>1</v>
      </c>
      <c r="C41" s="55" t="s">
        <v>48</v>
      </c>
      <c r="D41" s="56"/>
      <c r="E41" s="57" t="s">
        <v>49</v>
      </c>
      <c r="F41" s="58"/>
      <c r="G41" s="59"/>
      <c r="I41" s="336"/>
    </row>
    <row r="42" spans="1:9" s="67" customFormat="1" ht="12" customHeight="1">
      <c r="A42" s="60"/>
      <c r="B42" s="61"/>
      <c r="C42" s="62" t="s">
        <v>9</v>
      </c>
      <c r="D42" s="63" t="s">
        <v>50</v>
      </c>
      <c r="E42" s="64"/>
      <c r="F42" s="65"/>
      <c r="G42" s="66"/>
      <c r="I42" s="336"/>
    </row>
    <row r="43" spans="1:9" s="67" customFormat="1" ht="12" customHeight="1">
      <c r="A43" s="60"/>
      <c r="B43" s="61"/>
      <c r="C43" s="62" t="s">
        <v>9</v>
      </c>
      <c r="D43" s="63" t="s">
        <v>51</v>
      </c>
      <c r="E43" s="64"/>
      <c r="F43" s="65"/>
      <c r="G43" s="66"/>
      <c r="I43" s="336"/>
    </row>
    <row r="44" spans="1:9" s="67" customFormat="1" ht="12" customHeight="1">
      <c r="A44" s="60"/>
      <c r="B44" s="61"/>
      <c r="C44" s="62" t="s">
        <v>9</v>
      </c>
      <c r="D44" s="63" t="s">
        <v>52</v>
      </c>
      <c r="E44" s="64"/>
      <c r="F44" s="65"/>
      <c r="G44" s="66"/>
      <c r="I44" s="336"/>
    </row>
    <row r="45" spans="1:9" s="67" customFormat="1" ht="12" customHeight="1">
      <c r="A45" s="60"/>
      <c r="B45" s="61"/>
      <c r="C45" s="62" t="s">
        <v>9</v>
      </c>
      <c r="D45" s="63" t="s">
        <v>53</v>
      </c>
      <c r="E45" s="64"/>
      <c r="F45" s="65"/>
      <c r="G45" s="66"/>
      <c r="I45" s="336"/>
    </row>
    <row r="46" spans="1:9" s="71" customFormat="1" ht="12" customHeight="1">
      <c r="A46" s="68"/>
      <c r="B46" s="364" t="s">
        <v>12</v>
      </c>
      <c r="C46" s="365"/>
      <c r="D46" s="366"/>
      <c r="E46" s="57"/>
      <c r="F46" s="69">
        <f>F42+F43+F44+F45</f>
        <v>0</v>
      </c>
      <c r="G46" s="70">
        <v>0</v>
      </c>
      <c r="I46" s="336"/>
    </row>
    <row r="47" spans="1:9" s="1" customFormat="1" ht="12" customHeight="1">
      <c r="A47" s="54"/>
      <c r="B47" s="51">
        <v>2</v>
      </c>
      <c r="C47" s="55" t="s">
        <v>54</v>
      </c>
      <c r="D47" s="73"/>
      <c r="E47" s="57" t="s">
        <v>55</v>
      </c>
      <c r="F47" s="58"/>
      <c r="G47" s="59"/>
      <c r="I47" s="336"/>
    </row>
    <row r="48" spans="1:9" s="67" customFormat="1" ht="12" customHeight="1">
      <c r="A48" s="60"/>
      <c r="B48" s="72"/>
      <c r="C48" s="62" t="s">
        <v>9</v>
      </c>
      <c r="D48" s="63" t="s">
        <v>56</v>
      </c>
      <c r="E48" s="64"/>
      <c r="F48" s="65"/>
      <c r="G48" s="66"/>
      <c r="I48" s="336"/>
    </row>
    <row r="49" spans="1:10" s="67" customFormat="1" ht="12" customHeight="1">
      <c r="A49" s="60"/>
      <c r="B49" s="72"/>
      <c r="C49" s="62" t="s">
        <v>9</v>
      </c>
      <c r="D49" s="63" t="s">
        <v>57</v>
      </c>
      <c r="E49" s="64"/>
      <c r="F49" s="65"/>
      <c r="G49" s="66"/>
      <c r="I49" s="336"/>
    </row>
    <row r="50" spans="1:10" s="67" customFormat="1" ht="12" customHeight="1">
      <c r="A50" s="60"/>
      <c r="B50" s="72"/>
      <c r="C50" s="62" t="s">
        <v>9</v>
      </c>
      <c r="D50" s="63" t="s">
        <v>58</v>
      </c>
      <c r="E50" s="64"/>
      <c r="F50" s="65">
        <f>'[3]Libri i Madh'!$D$75-F51</f>
        <v>6008534.7999999998</v>
      </c>
      <c r="G50" s="66">
        <v>4508534.8</v>
      </c>
      <c r="I50" s="336"/>
      <c r="J50" s="171"/>
    </row>
    <row r="51" spans="1:10" s="67" customFormat="1" ht="12" customHeight="1">
      <c r="A51" s="60"/>
      <c r="B51" s="72"/>
      <c r="C51" s="62" t="s">
        <v>9</v>
      </c>
      <c r="D51" s="63" t="s">
        <v>59</v>
      </c>
      <c r="E51" s="64"/>
      <c r="F51" s="65">
        <f>27553</f>
        <v>27553</v>
      </c>
      <c r="G51" s="66">
        <v>27553</v>
      </c>
      <c r="I51" s="336"/>
      <c r="J51" s="171"/>
    </row>
    <row r="52" spans="1:10" s="71" customFormat="1" ht="12" customHeight="1">
      <c r="A52" s="68"/>
      <c r="B52" s="364" t="s">
        <v>17</v>
      </c>
      <c r="C52" s="365"/>
      <c r="D52" s="366"/>
      <c r="E52" s="57"/>
      <c r="F52" s="69">
        <f>F48+F49+F50+F51</f>
        <v>6036087.7999999998</v>
      </c>
      <c r="G52" s="70">
        <v>4536087.8</v>
      </c>
      <c r="I52" s="336"/>
    </row>
    <row r="53" spans="1:10" s="1" customFormat="1" ht="12" customHeight="1">
      <c r="A53" s="54"/>
      <c r="B53" s="51">
        <v>3</v>
      </c>
      <c r="C53" s="55" t="s">
        <v>60</v>
      </c>
      <c r="D53" s="56"/>
      <c r="E53" s="57" t="s">
        <v>61</v>
      </c>
      <c r="F53" s="58"/>
      <c r="G53" s="59"/>
      <c r="I53" s="336"/>
    </row>
    <row r="54" spans="1:10" s="1" customFormat="1" ht="12" customHeight="1">
      <c r="A54" s="54"/>
      <c r="B54" s="51">
        <v>4</v>
      </c>
      <c r="C54" s="55" t="s">
        <v>62</v>
      </c>
      <c r="D54" s="56"/>
      <c r="E54" s="57" t="s">
        <v>63</v>
      </c>
      <c r="F54" s="58"/>
      <c r="G54" s="59"/>
      <c r="I54" s="336"/>
    </row>
    <row r="55" spans="1:10" s="67" customFormat="1" ht="12" customHeight="1">
      <c r="A55" s="60"/>
      <c r="B55" s="61"/>
      <c r="C55" s="62" t="s">
        <v>9</v>
      </c>
      <c r="D55" s="63" t="s">
        <v>64</v>
      </c>
      <c r="E55" s="64"/>
      <c r="F55" s="65"/>
      <c r="G55" s="66"/>
      <c r="I55" s="336"/>
    </row>
    <row r="56" spans="1:10" s="67" customFormat="1" ht="12" customHeight="1">
      <c r="A56" s="60"/>
      <c r="B56" s="61"/>
      <c r="C56" s="62" t="s">
        <v>9</v>
      </c>
      <c r="D56" s="63" t="s">
        <v>65</v>
      </c>
      <c r="E56" s="64"/>
      <c r="F56" s="65"/>
      <c r="G56" s="66"/>
      <c r="I56" s="336"/>
    </row>
    <row r="57" spans="1:10" s="67" customFormat="1" ht="12" customHeight="1">
      <c r="A57" s="60"/>
      <c r="B57" s="61"/>
      <c r="C57" s="62" t="s">
        <v>9</v>
      </c>
      <c r="D57" s="63" t="s">
        <v>66</v>
      </c>
      <c r="E57" s="64"/>
      <c r="F57" s="65"/>
      <c r="G57" s="66"/>
      <c r="I57" s="336"/>
    </row>
    <row r="58" spans="1:10" s="71" customFormat="1" ht="12" customHeight="1">
      <c r="A58" s="68"/>
      <c r="B58" s="364" t="s">
        <v>36</v>
      </c>
      <c r="C58" s="365"/>
      <c r="D58" s="366"/>
      <c r="E58" s="57"/>
      <c r="F58" s="69">
        <f>F55+F56+F57</f>
        <v>0</v>
      </c>
      <c r="G58" s="70">
        <v>0</v>
      </c>
      <c r="I58" s="336"/>
    </row>
    <row r="59" spans="1:10" s="1" customFormat="1" ht="12" customHeight="1">
      <c r="A59" s="54"/>
      <c r="B59" s="51">
        <v>5</v>
      </c>
      <c r="C59" s="55" t="s">
        <v>67</v>
      </c>
      <c r="D59" s="56"/>
      <c r="E59" s="57" t="s">
        <v>68</v>
      </c>
      <c r="F59" s="58"/>
      <c r="G59" s="59"/>
      <c r="I59" s="336"/>
    </row>
    <row r="60" spans="1:10" s="1" customFormat="1" ht="12" customHeight="1">
      <c r="A60" s="54"/>
      <c r="B60" s="51">
        <v>6</v>
      </c>
      <c r="C60" s="55" t="s">
        <v>69</v>
      </c>
      <c r="D60" s="56"/>
      <c r="E60" s="57" t="s">
        <v>70</v>
      </c>
      <c r="F60" s="58"/>
      <c r="G60" s="59"/>
      <c r="I60" s="336"/>
    </row>
    <row r="61" spans="1:10" s="71" customFormat="1" ht="12" customHeight="1">
      <c r="A61" s="68"/>
      <c r="B61" s="364" t="s">
        <v>71</v>
      </c>
      <c r="C61" s="365"/>
      <c r="D61" s="366"/>
      <c r="E61" s="57"/>
      <c r="F61" s="69">
        <f>F46+F52+F53+F54+F59+F60</f>
        <v>6036087.7999999998</v>
      </c>
      <c r="G61" s="70">
        <v>4536087.8</v>
      </c>
      <c r="I61" s="336"/>
    </row>
    <row r="62" spans="1:10" s="71" customFormat="1" ht="19.5" customHeight="1" thickBot="1">
      <c r="A62" s="74"/>
      <c r="B62" s="367" t="s">
        <v>72</v>
      </c>
      <c r="C62" s="368"/>
      <c r="D62" s="369"/>
      <c r="E62" s="76"/>
      <c r="F62" s="77">
        <f>F39+F61</f>
        <v>29631567.978680003</v>
      </c>
      <c r="G62" s="78">
        <v>15908619.056900002</v>
      </c>
    </row>
    <row r="63" spans="1:10" s="1" customFormat="1" ht="9.75" customHeight="1">
      <c r="A63" s="79"/>
      <c r="B63" s="79"/>
      <c r="C63" s="79"/>
      <c r="D63" s="79"/>
      <c r="E63" s="38"/>
      <c r="F63" s="80"/>
      <c r="G63" s="80"/>
    </row>
    <row r="64" spans="1:10" s="1" customFormat="1" ht="9.75" customHeight="1">
      <c r="A64" s="79"/>
      <c r="B64" s="79"/>
      <c r="C64" s="79"/>
      <c r="D64" s="79"/>
      <c r="E64" s="38"/>
      <c r="F64" s="80"/>
      <c r="G64" s="80"/>
    </row>
    <row r="65" spans="6:8" ht="11.25" customHeight="1">
      <c r="F65" s="32" t="s">
        <v>560</v>
      </c>
      <c r="G65" s="33"/>
      <c r="H65" s="33"/>
    </row>
    <row r="66" spans="6:8" ht="11.25" customHeight="1">
      <c r="F66" s="32" t="s">
        <v>559</v>
      </c>
      <c r="G66" s="33"/>
      <c r="H66" s="33"/>
    </row>
    <row r="67" spans="6:8" ht="11.25" customHeight="1">
      <c r="F67" s="32" t="s">
        <v>561</v>
      </c>
      <c r="G67" s="33"/>
      <c r="H67" s="33"/>
    </row>
  </sheetData>
  <sheetProtection password="C8AD" sheet="1" formatCells="0" formatColumns="0" formatRows="0" insertColumns="0" insertRows="0" insertHyperlinks="0" deleteColumns="0" deleteRows="0" sort="0" autoFilter="0" pivotTables="0"/>
  <mergeCells count="17">
    <mergeCell ref="B62:D62"/>
    <mergeCell ref="B14:D14"/>
    <mergeCell ref="B10:D10"/>
    <mergeCell ref="B25:D25"/>
    <mergeCell ref="B33:D33"/>
    <mergeCell ref="B52:D52"/>
    <mergeCell ref="B58:D58"/>
    <mergeCell ref="B38:D38"/>
    <mergeCell ref="B39:D39"/>
    <mergeCell ref="B61:D61"/>
    <mergeCell ref="F1:G1"/>
    <mergeCell ref="A2:G2"/>
    <mergeCell ref="A4:D5"/>
    <mergeCell ref="E4:E5"/>
    <mergeCell ref="B46:D46"/>
    <mergeCell ref="B40:D40"/>
    <mergeCell ref="B6:D6"/>
  </mergeCells>
  <phoneticPr fontId="0" type="noConversion"/>
  <printOptions horizontalCentered="1" verticalCentered="1"/>
  <pageMargins left="0.18" right="0.17" top="0.01" bottom="0" header="0.08" footer="0.11"/>
  <pageSetup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/>
  </sheetPr>
  <dimension ref="A1:I58"/>
  <sheetViews>
    <sheetView tabSelected="1" topLeftCell="A15" workbookViewId="0">
      <selection activeCell="I53" sqref="I53"/>
    </sheetView>
  </sheetViews>
  <sheetFormatPr defaultRowHeight="12.75"/>
  <cols>
    <col min="1" max="1" width="5.28515625" style="81" customWidth="1"/>
    <col min="2" max="2" width="3.5703125" style="81" customWidth="1"/>
    <col min="3" max="3" width="4.140625" style="81" customWidth="1"/>
    <col min="4" max="4" width="41.5703125" style="43" customWidth="1"/>
    <col min="5" max="5" width="9.7109375" style="82" customWidth="1"/>
    <col min="6" max="6" width="16.28515625" style="106" customWidth="1"/>
    <col min="7" max="7" width="16.85546875" style="106" customWidth="1"/>
    <col min="8" max="8" width="9.140625" style="43"/>
    <col min="9" max="9" width="11.85546875" style="43" customWidth="1"/>
    <col min="10" max="10" width="9.140625" style="43"/>
    <col min="11" max="11" width="9.5703125" style="43" bestFit="1" customWidth="1"/>
    <col min="12" max="16384" width="9.140625" style="43"/>
  </cols>
  <sheetData>
    <row r="1" spans="1:9" s="1" customFormat="1" ht="7.5" customHeight="1">
      <c r="A1" s="35"/>
      <c r="B1" s="36"/>
      <c r="C1" s="36"/>
      <c r="D1" s="37"/>
      <c r="E1" s="38"/>
      <c r="F1" s="84"/>
      <c r="G1" s="84"/>
    </row>
    <row r="2" spans="1:9" s="1" customFormat="1" ht="18" customHeight="1">
      <c r="A2" s="353" t="s">
        <v>580</v>
      </c>
      <c r="B2" s="353"/>
      <c r="C2" s="353"/>
      <c r="D2" s="353"/>
      <c r="E2" s="353"/>
      <c r="F2" s="353"/>
      <c r="G2" s="353"/>
    </row>
    <row r="3" spans="1:9" ht="6.75" customHeight="1" thickBot="1">
      <c r="A3" s="39"/>
      <c r="B3" s="39"/>
      <c r="C3" s="39"/>
      <c r="D3" s="40"/>
      <c r="E3" s="41"/>
      <c r="F3" s="85"/>
      <c r="G3" s="85"/>
    </row>
    <row r="4" spans="1:9" s="1" customFormat="1" ht="12" customHeight="1">
      <c r="A4" s="370" t="s">
        <v>73</v>
      </c>
      <c r="B4" s="372" t="s">
        <v>74</v>
      </c>
      <c r="C4" s="357"/>
      <c r="D4" s="358"/>
      <c r="E4" s="362" t="s">
        <v>1</v>
      </c>
      <c r="F4" s="87" t="s">
        <v>2</v>
      </c>
      <c r="G4" s="88" t="s">
        <v>2</v>
      </c>
    </row>
    <row r="5" spans="1:9" s="1" customFormat="1" ht="11.25" customHeight="1">
      <c r="A5" s="371"/>
      <c r="B5" s="373"/>
      <c r="C5" s="360"/>
      <c r="D5" s="361"/>
      <c r="E5" s="363"/>
      <c r="F5" s="90" t="s">
        <v>3</v>
      </c>
      <c r="G5" s="91" t="s">
        <v>4</v>
      </c>
    </row>
    <row r="6" spans="1:9" s="1" customFormat="1" ht="19.5" customHeight="1">
      <c r="A6" s="68" t="s">
        <v>5</v>
      </c>
      <c r="B6" s="364" t="s">
        <v>75</v>
      </c>
      <c r="C6" s="365"/>
      <c r="D6" s="366"/>
      <c r="E6" s="57"/>
      <c r="F6" s="58"/>
      <c r="G6" s="59"/>
    </row>
    <row r="7" spans="1:9" s="1" customFormat="1" ht="14.1" customHeight="1">
      <c r="A7" s="54"/>
      <c r="B7" s="51">
        <v>1</v>
      </c>
      <c r="C7" s="55" t="s">
        <v>15</v>
      </c>
      <c r="D7" s="56"/>
      <c r="E7" s="57" t="s">
        <v>76</v>
      </c>
      <c r="F7" s="58"/>
      <c r="G7" s="59"/>
    </row>
    <row r="8" spans="1:9" s="1" customFormat="1" ht="14.1" customHeight="1">
      <c r="A8" s="54"/>
      <c r="B8" s="51">
        <v>2</v>
      </c>
      <c r="C8" s="55" t="s">
        <v>77</v>
      </c>
      <c r="D8" s="56"/>
      <c r="E8" s="57" t="s">
        <v>78</v>
      </c>
      <c r="F8" s="58"/>
      <c r="G8" s="59"/>
    </row>
    <row r="9" spans="1:9" s="67" customFormat="1" ht="14.1" customHeight="1">
      <c r="A9" s="60"/>
      <c r="B9" s="61"/>
      <c r="C9" s="62" t="s">
        <v>9</v>
      </c>
      <c r="D9" s="63" t="s">
        <v>79</v>
      </c>
      <c r="E9" s="64"/>
      <c r="F9" s="65"/>
      <c r="G9" s="66"/>
    </row>
    <row r="10" spans="1:9" s="67" customFormat="1" ht="14.1" customHeight="1">
      <c r="A10" s="60"/>
      <c r="B10" s="61"/>
      <c r="C10" s="62" t="s">
        <v>9</v>
      </c>
      <c r="D10" s="63" t="s">
        <v>80</v>
      </c>
      <c r="E10" s="64"/>
      <c r="F10" s="65"/>
      <c r="G10" s="66"/>
    </row>
    <row r="11" spans="1:9" s="67" customFormat="1" ht="14.1" customHeight="1">
      <c r="A11" s="60"/>
      <c r="B11" s="72"/>
      <c r="C11" s="62" t="s">
        <v>9</v>
      </c>
      <c r="D11" s="63" t="s">
        <v>81</v>
      </c>
      <c r="E11" s="64"/>
      <c r="F11" s="65"/>
      <c r="G11" s="66"/>
    </row>
    <row r="12" spans="1:9" s="95" customFormat="1" ht="14.1" customHeight="1">
      <c r="A12" s="92"/>
      <c r="B12" s="364" t="s">
        <v>17</v>
      </c>
      <c r="C12" s="365"/>
      <c r="D12" s="366"/>
      <c r="E12" s="64"/>
      <c r="F12" s="93">
        <f>F9+F10+F11</f>
        <v>0</v>
      </c>
      <c r="G12" s="94">
        <v>0</v>
      </c>
    </row>
    <row r="13" spans="1:9" s="1" customFormat="1" ht="14.1" customHeight="1">
      <c r="A13" s="54"/>
      <c r="B13" s="51">
        <v>3</v>
      </c>
      <c r="C13" s="55" t="s">
        <v>82</v>
      </c>
      <c r="D13" s="56"/>
      <c r="E13" s="57" t="s">
        <v>83</v>
      </c>
      <c r="F13" s="58"/>
      <c r="G13" s="59"/>
    </row>
    <row r="14" spans="1:9" s="1" customFormat="1" ht="14.1" customHeight="1">
      <c r="A14" s="54"/>
      <c r="B14" s="96"/>
      <c r="C14" s="97" t="s">
        <v>9</v>
      </c>
      <c r="D14" s="63" t="s">
        <v>84</v>
      </c>
      <c r="E14" s="57"/>
      <c r="F14" s="58">
        <f>'[3]Libri i Madh'!$G$87</f>
        <v>4631562.7000000104</v>
      </c>
      <c r="G14" s="59">
        <v>5724593.5</v>
      </c>
      <c r="I14" s="336"/>
    </row>
    <row r="15" spans="1:9" s="1" customFormat="1" ht="14.1" customHeight="1">
      <c r="A15" s="54"/>
      <c r="B15" s="96"/>
      <c r="C15" s="97" t="s">
        <v>9</v>
      </c>
      <c r="D15" s="63" t="s">
        <v>85</v>
      </c>
      <c r="E15" s="57"/>
      <c r="F15" s="58">
        <f>'[3]Libri i Madh'!$G$92</f>
        <v>1633188.7600000002</v>
      </c>
      <c r="G15" s="59">
        <v>1158295.48</v>
      </c>
      <c r="I15" s="336"/>
    </row>
    <row r="16" spans="1:9" s="1" customFormat="1" ht="14.1" customHeight="1">
      <c r="A16" s="54"/>
      <c r="B16" s="96"/>
      <c r="C16" s="97" t="s">
        <v>9</v>
      </c>
      <c r="D16" s="63" t="s">
        <v>86</v>
      </c>
      <c r="E16" s="57"/>
      <c r="F16" s="58">
        <f>'[3]Libri i Madh'!$G$94</f>
        <v>67968.079999999958</v>
      </c>
      <c r="G16" s="59">
        <v>60812.589999999967</v>
      </c>
      <c r="I16" s="336"/>
    </row>
    <row r="17" spans="1:9" s="1" customFormat="1" ht="14.1" customHeight="1">
      <c r="A17" s="54"/>
      <c r="B17" s="96"/>
      <c r="C17" s="97" t="s">
        <v>9</v>
      </c>
      <c r="D17" s="63" t="s">
        <v>87</v>
      </c>
      <c r="E17" s="57"/>
      <c r="F17" s="58">
        <f>'[3]Libri i Madh'!$G$93</f>
        <v>5000</v>
      </c>
      <c r="G17" s="59">
        <v>13800</v>
      </c>
      <c r="I17" s="336"/>
    </row>
    <row r="18" spans="1:9" s="1" customFormat="1" ht="14.1" customHeight="1">
      <c r="A18" s="54"/>
      <c r="B18" s="96"/>
      <c r="C18" s="97" t="s">
        <v>9</v>
      </c>
      <c r="D18" s="63" t="s">
        <v>88</v>
      </c>
      <c r="E18" s="57"/>
      <c r="F18" s="58"/>
      <c r="G18" s="59"/>
      <c r="I18" s="336"/>
    </row>
    <row r="19" spans="1:9" s="1" customFormat="1" ht="14.1" customHeight="1">
      <c r="A19" s="54"/>
      <c r="B19" s="96"/>
      <c r="C19" s="97" t="s">
        <v>9</v>
      </c>
      <c r="D19" s="63" t="s">
        <v>89</v>
      </c>
      <c r="E19" s="57"/>
      <c r="F19" s="58"/>
      <c r="G19" s="59"/>
      <c r="I19" s="336"/>
    </row>
    <row r="20" spans="1:9" s="1" customFormat="1" ht="14.1" customHeight="1">
      <c r="A20" s="54"/>
      <c r="B20" s="96"/>
      <c r="C20" s="97" t="s">
        <v>9</v>
      </c>
      <c r="D20" s="63" t="s">
        <v>90</v>
      </c>
      <c r="E20" s="57"/>
      <c r="F20" s="58"/>
      <c r="G20" s="59"/>
      <c r="I20" s="336"/>
    </row>
    <row r="21" spans="1:9" s="1" customFormat="1" ht="14.1" customHeight="1">
      <c r="A21" s="54"/>
      <c r="B21" s="96"/>
      <c r="C21" s="97" t="s">
        <v>9</v>
      </c>
      <c r="D21" s="63" t="s">
        <v>24</v>
      </c>
      <c r="E21" s="57"/>
      <c r="F21" s="58"/>
      <c r="G21" s="59"/>
      <c r="I21" s="336"/>
    </row>
    <row r="22" spans="1:9" s="1" customFormat="1" ht="14.1" customHeight="1">
      <c r="A22" s="54"/>
      <c r="B22" s="96"/>
      <c r="C22" s="97" t="s">
        <v>9</v>
      </c>
      <c r="D22" s="63" t="s">
        <v>91</v>
      </c>
      <c r="E22" s="57"/>
      <c r="F22" s="58"/>
      <c r="G22" s="59"/>
      <c r="I22" s="336"/>
    </row>
    <row r="23" spans="1:9" s="1" customFormat="1" ht="14.1" customHeight="1">
      <c r="A23" s="54"/>
      <c r="B23" s="96"/>
      <c r="C23" s="97" t="s">
        <v>9</v>
      </c>
      <c r="D23" s="63" t="s">
        <v>92</v>
      </c>
      <c r="E23" s="57"/>
      <c r="F23" s="58"/>
      <c r="G23" s="59"/>
      <c r="I23" s="336"/>
    </row>
    <row r="24" spans="1:9" s="1" customFormat="1" ht="14.1" customHeight="1">
      <c r="A24" s="54"/>
      <c r="B24" s="96"/>
      <c r="C24" s="97" t="s">
        <v>9</v>
      </c>
      <c r="D24" s="63" t="s">
        <v>93</v>
      </c>
      <c r="E24" s="57"/>
      <c r="F24" s="58">
        <f>'[4]Libri i Madh'!$G$78</f>
        <v>0</v>
      </c>
      <c r="G24" s="59">
        <v>0</v>
      </c>
      <c r="I24" s="336"/>
    </row>
    <row r="25" spans="1:9" s="1" customFormat="1" ht="14.1" customHeight="1">
      <c r="A25" s="54"/>
      <c r="B25" s="96"/>
      <c r="C25" s="97" t="s">
        <v>9</v>
      </c>
      <c r="D25" s="63" t="s">
        <v>94</v>
      </c>
      <c r="E25" s="57"/>
      <c r="F25" s="58"/>
      <c r="G25" s="59"/>
      <c r="I25" s="336"/>
    </row>
    <row r="26" spans="1:9" s="71" customFormat="1" ht="14.1" customHeight="1">
      <c r="A26" s="68"/>
      <c r="B26" s="364" t="s">
        <v>29</v>
      </c>
      <c r="C26" s="365"/>
      <c r="D26" s="366"/>
      <c r="E26" s="57"/>
      <c r="F26" s="69">
        <f>F14+F15+F16+F17+F18+F19+F20+F21+F22+F23+F24+F25</f>
        <v>6337719.5400000103</v>
      </c>
      <c r="G26" s="70">
        <v>6957501.5700000003</v>
      </c>
      <c r="I26" s="336"/>
    </row>
    <row r="27" spans="1:9" s="1" customFormat="1" ht="14.1" customHeight="1">
      <c r="A27" s="54"/>
      <c r="B27" s="51">
        <v>4</v>
      </c>
      <c r="C27" s="55" t="s">
        <v>95</v>
      </c>
      <c r="D27" s="56"/>
      <c r="E27" s="57" t="s">
        <v>96</v>
      </c>
      <c r="F27" s="58"/>
      <c r="G27" s="59"/>
      <c r="I27" s="336"/>
    </row>
    <row r="28" spans="1:9" s="1" customFormat="1" ht="14.1" customHeight="1">
      <c r="A28" s="54"/>
      <c r="B28" s="51">
        <v>5</v>
      </c>
      <c r="C28" s="55" t="s">
        <v>97</v>
      </c>
      <c r="D28" s="56"/>
      <c r="E28" s="57" t="s">
        <v>98</v>
      </c>
      <c r="F28" s="58"/>
      <c r="G28" s="59"/>
      <c r="I28" s="336"/>
    </row>
    <row r="29" spans="1:9" s="71" customFormat="1" ht="14.1" customHeight="1">
      <c r="A29" s="68"/>
      <c r="B29" s="364" t="s">
        <v>99</v>
      </c>
      <c r="C29" s="365"/>
      <c r="D29" s="366"/>
      <c r="E29" s="57"/>
      <c r="F29" s="69">
        <f>F7+F8+F12+F26+F27+F28</f>
        <v>6337719.5400000103</v>
      </c>
      <c r="G29" s="70">
        <v>6957501.5700000003</v>
      </c>
      <c r="I29" s="336"/>
    </row>
    <row r="30" spans="1:9" s="1" customFormat="1" ht="19.5" customHeight="1">
      <c r="A30" s="68" t="s">
        <v>46</v>
      </c>
      <c r="B30" s="364" t="s">
        <v>100</v>
      </c>
      <c r="C30" s="365"/>
      <c r="D30" s="366"/>
      <c r="E30" s="57"/>
      <c r="F30" s="58"/>
      <c r="G30" s="59"/>
      <c r="I30" s="336"/>
    </row>
    <row r="31" spans="1:9" s="1" customFormat="1" ht="14.1" customHeight="1">
      <c r="A31" s="54"/>
      <c r="B31" s="51">
        <v>1</v>
      </c>
      <c r="C31" s="55" t="s">
        <v>101</v>
      </c>
      <c r="D31" s="73"/>
      <c r="E31" s="57" t="s">
        <v>102</v>
      </c>
      <c r="F31" s="58"/>
      <c r="G31" s="59"/>
      <c r="I31" s="336"/>
    </row>
    <row r="32" spans="1:9" s="1" customFormat="1" ht="14.1" customHeight="1">
      <c r="A32" s="54"/>
      <c r="B32" s="96"/>
      <c r="C32" s="97" t="s">
        <v>9</v>
      </c>
      <c r="D32" s="63" t="s">
        <v>103</v>
      </c>
      <c r="E32" s="57"/>
      <c r="F32" s="58">
        <f>'[3]Libri i Madh'!$G$81+'[3]Libri i Madh'!$G$97+'[3]Libri i Madh'!$G$98+'[3]Libri i Madh'!$G$99+'[3]Libri i Madh'!$G$100</f>
        <v>20701662.359999996</v>
      </c>
      <c r="G32" s="59">
        <v>7087671.7699999996</v>
      </c>
      <c r="I32" s="336"/>
    </row>
    <row r="33" spans="1:9" s="1" customFormat="1" ht="14.1" customHeight="1">
      <c r="A33" s="54"/>
      <c r="B33" s="96"/>
      <c r="C33" s="97" t="s">
        <v>9</v>
      </c>
      <c r="D33" s="63" t="s">
        <v>81</v>
      </c>
      <c r="E33" s="57"/>
      <c r="F33" s="58"/>
      <c r="G33" s="59"/>
      <c r="I33" s="336"/>
    </row>
    <row r="34" spans="1:9" s="71" customFormat="1" ht="14.1" customHeight="1">
      <c r="A34" s="68"/>
      <c r="B34" s="364" t="s">
        <v>12</v>
      </c>
      <c r="C34" s="365"/>
      <c r="D34" s="366"/>
      <c r="E34" s="57"/>
      <c r="F34" s="69">
        <f>F32+F33</f>
        <v>20701662.359999996</v>
      </c>
      <c r="G34" s="70">
        <v>7087671.7699999996</v>
      </c>
      <c r="I34" s="336"/>
    </row>
    <row r="35" spans="1:9" s="1" customFormat="1" ht="14.1" customHeight="1">
      <c r="A35" s="54"/>
      <c r="B35" s="51">
        <v>2</v>
      </c>
      <c r="C35" s="55" t="s">
        <v>104</v>
      </c>
      <c r="D35" s="56"/>
      <c r="E35" s="57" t="s">
        <v>105</v>
      </c>
      <c r="F35" s="58"/>
      <c r="G35" s="59"/>
      <c r="I35" s="336"/>
    </row>
    <row r="36" spans="1:9" s="1" customFormat="1" ht="14.1" customHeight="1">
      <c r="A36" s="54"/>
      <c r="B36" s="51">
        <v>3</v>
      </c>
      <c r="C36" s="55" t="s">
        <v>106</v>
      </c>
      <c r="D36" s="56"/>
      <c r="E36" s="57" t="s">
        <v>107</v>
      </c>
      <c r="F36" s="58"/>
      <c r="G36" s="59"/>
      <c r="I36" s="336"/>
    </row>
    <row r="37" spans="1:9" s="1" customFormat="1" ht="14.1" customHeight="1">
      <c r="A37" s="54"/>
      <c r="B37" s="51">
        <v>4</v>
      </c>
      <c r="C37" s="55" t="s">
        <v>108</v>
      </c>
      <c r="D37" s="56"/>
      <c r="E37" s="57" t="s">
        <v>109</v>
      </c>
      <c r="F37" s="58"/>
      <c r="G37" s="59"/>
      <c r="I37" s="336"/>
    </row>
    <row r="38" spans="1:9" s="71" customFormat="1" ht="14.1" customHeight="1">
      <c r="A38" s="68"/>
      <c r="B38" s="364" t="s">
        <v>110</v>
      </c>
      <c r="C38" s="365"/>
      <c r="D38" s="366"/>
      <c r="E38" s="57"/>
      <c r="F38" s="69">
        <f>F34+F35+F36+F37</f>
        <v>20701662.359999996</v>
      </c>
      <c r="G38" s="70">
        <v>7087671.7699999996</v>
      </c>
      <c r="I38" s="336"/>
    </row>
    <row r="39" spans="1:9" s="71" customFormat="1" ht="20.25" customHeight="1">
      <c r="A39" s="68"/>
      <c r="B39" s="364" t="s">
        <v>111</v>
      </c>
      <c r="C39" s="365"/>
      <c r="D39" s="366"/>
      <c r="E39" s="57"/>
      <c r="F39" s="69">
        <f>F29+F38</f>
        <v>27039381.900000006</v>
      </c>
      <c r="G39" s="70">
        <v>14045173.34</v>
      </c>
      <c r="I39" s="336"/>
    </row>
    <row r="40" spans="1:9" s="1" customFormat="1" ht="19.5" customHeight="1">
      <c r="A40" s="68" t="s">
        <v>112</v>
      </c>
      <c r="B40" s="364" t="s">
        <v>113</v>
      </c>
      <c r="C40" s="365"/>
      <c r="D40" s="366"/>
      <c r="E40" s="57"/>
      <c r="F40" s="58"/>
      <c r="G40" s="59"/>
      <c r="I40" s="336"/>
    </row>
    <row r="41" spans="1:9" s="1" customFormat="1" ht="14.1" customHeight="1">
      <c r="A41" s="54"/>
      <c r="B41" s="51">
        <v>1</v>
      </c>
      <c r="C41" s="55" t="s">
        <v>114</v>
      </c>
      <c r="D41" s="56"/>
      <c r="E41" s="57" t="s">
        <v>115</v>
      </c>
      <c r="F41" s="58"/>
      <c r="G41" s="59"/>
      <c r="I41" s="336"/>
    </row>
    <row r="42" spans="1:9" s="1" customFormat="1" ht="14.1" customHeight="1">
      <c r="A42" s="54"/>
      <c r="B42" s="89">
        <v>2</v>
      </c>
      <c r="C42" s="55" t="s">
        <v>116</v>
      </c>
      <c r="D42" s="56"/>
      <c r="E42" s="57" t="s">
        <v>117</v>
      </c>
      <c r="F42" s="58"/>
      <c r="G42" s="59"/>
      <c r="I42" s="336"/>
    </row>
    <row r="43" spans="1:9" s="1" customFormat="1" ht="14.1" customHeight="1">
      <c r="A43" s="54"/>
      <c r="B43" s="51">
        <v>3</v>
      </c>
      <c r="C43" s="55" t="s">
        <v>118</v>
      </c>
      <c r="D43" s="56"/>
      <c r="E43" s="57" t="s">
        <v>119</v>
      </c>
      <c r="F43" s="58">
        <f>'[3]Libri i Madh'!$G$74</f>
        <v>1000000</v>
      </c>
      <c r="G43" s="59">
        <v>1000000</v>
      </c>
      <c r="I43" s="336"/>
    </row>
    <row r="44" spans="1:9" s="1" customFormat="1" ht="14.1" customHeight="1">
      <c r="A44" s="54"/>
      <c r="B44" s="89">
        <v>4</v>
      </c>
      <c r="C44" s="55" t="s">
        <v>120</v>
      </c>
      <c r="D44" s="56"/>
      <c r="E44" s="57" t="s">
        <v>121</v>
      </c>
      <c r="F44" s="58"/>
      <c r="G44" s="59"/>
      <c r="I44" s="336"/>
    </row>
    <row r="45" spans="1:9" s="1" customFormat="1" ht="14.1" customHeight="1">
      <c r="A45" s="54"/>
      <c r="B45" s="51">
        <v>5</v>
      </c>
      <c r="C45" s="55" t="s">
        <v>122</v>
      </c>
      <c r="D45" s="56"/>
      <c r="E45" s="57" t="s">
        <v>123</v>
      </c>
      <c r="F45" s="58"/>
      <c r="G45" s="59"/>
      <c r="I45" s="336"/>
    </row>
    <row r="46" spans="1:9" s="1" customFormat="1" ht="14.1" customHeight="1">
      <c r="A46" s="54"/>
      <c r="B46" s="89">
        <v>6</v>
      </c>
      <c r="C46" s="55" t="s">
        <v>124</v>
      </c>
      <c r="D46" s="56"/>
      <c r="E46" s="57" t="s">
        <v>125</v>
      </c>
      <c r="F46" s="58"/>
      <c r="G46" s="59"/>
      <c r="I46" s="336"/>
    </row>
    <row r="47" spans="1:9" s="1" customFormat="1" ht="14.1" customHeight="1">
      <c r="A47" s="54"/>
      <c r="B47" s="51">
        <v>7</v>
      </c>
      <c r="C47" s="55" t="s">
        <v>126</v>
      </c>
      <c r="D47" s="56"/>
      <c r="E47" s="57" t="s">
        <v>127</v>
      </c>
      <c r="F47" s="58">
        <f>'[3]Libri i Madh'!$G$89</f>
        <v>820271</v>
      </c>
      <c r="G47" s="59">
        <v>14197</v>
      </c>
      <c r="I47" s="336"/>
    </row>
    <row r="48" spans="1:9" s="1" customFormat="1" ht="14.1" customHeight="1">
      <c r="A48" s="54"/>
      <c r="B48" s="89">
        <v>8</v>
      </c>
      <c r="C48" s="55" t="s">
        <v>128</v>
      </c>
      <c r="D48" s="56"/>
      <c r="E48" s="57" t="s">
        <v>129</v>
      </c>
      <c r="F48" s="58">
        <f>'[3]Libri i Madh'!$G$88</f>
        <v>43174</v>
      </c>
      <c r="G48" s="59">
        <v>269712</v>
      </c>
      <c r="I48" s="336"/>
    </row>
    <row r="49" spans="1:9" s="1" customFormat="1" ht="14.1" customHeight="1">
      <c r="A49" s="54"/>
      <c r="B49" s="51">
        <v>9</v>
      </c>
      <c r="C49" s="55" t="s">
        <v>549</v>
      </c>
      <c r="D49" s="56"/>
      <c r="E49" s="57" t="s">
        <v>130</v>
      </c>
      <c r="F49" s="58"/>
      <c r="G49" s="59"/>
      <c r="I49" s="336"/>
    </row>
    <row r="50" spans="1:9" s="1" customFormat="1" ht="14.1" customHeight="1">
      <c r="A50" s="54"/>
      <c r="B50" s="89">
        <v>10</v>
      </c>
      <c r="C50" s="55" t="s">
        <v>550</v>
      </c>
      <c r="D50" s="56"/>
      <c r="E50" s="57" t="s">
        <v>131</v>
      </c>
      <c r="F50" s="58">
        <f>'Të ardhura dhe shpenzimet'!G32</f>
        <v>728741.06727999682</v>
      </c>
      <c r="G50" s="59">
        <v>579536.13690000586</v>
      </c>
      <c r="I50" s="336"/>
    </row>
    <row r="51" spans="1:9" s="71" customFormat="1" ht="14.1" customHeight="1">
      <c r="A51" s="68"/>
      <c r="B51" s="364" t="s">
        <v>132</v>
      </c>
      <c r="C51" s="365"/>
      <c r="D51" s="366"/>
      <c r="E51" s="57"/>
      <c r="F51" s="69">
        <f>F41+F42+F43+F44+F45+F46+F47+F48+F49+F50</f>
        <v>2592186.0672799968</v>
      </c>
      <c r="G51" s="70">
        <v>1863445.1369000059</v>
      </c>
      <c r="I51" s="336"/>
    </row>
    <row r="52" spans="1:9" s="71" customFormat="1" ht="19.5" customHeight="1" thickBot="1">
      <c r="A52" s="98"/>
      <c r="B52" s="367" t="s">
        <v>133</v>
      </c>
      <c r="C52" s="368"/>
      <c r="D52" s="369"/>
      <c r="E52" s="76"/>
      <c r="F52" s="77">
        <f>F39+F51-0.2</f>
        <v>29631567.767280005</v>
      </c>
      <c r="G52" s="78">
        <v>15908619.376900006</v>
      </c>
    </row>
    <row r="53" spans="1:9" s="1" customFormat="1" ht="8.25" customHeight="1">
      <c r="A53" s="79"/>
      <c r="B53" s="79"/>
      <c r="C53" s="99"/>
      <c r="D53" s="8"/>
      <c r="E53" s="38"/>
      <c r="F53" s="100"/>
      <c r="G53" s="100"/>
    </row>
    <row r="54" spans="1:9" s="1" customFormat="1" ht="9.75" customHeight="1">
      <c r="A54" s="79"/>
      <c r="B54" s="79"/>
      <c r="C54" s="99"/>
      <c r="D54" s="8"/>
      <c r="E54" s="38"/>
      <c r="F54" s="100"/>
      <c r="G54" s="100"/>
    </row>
    <row r="55" spans="1:9" s="1" customFormat="1" ht="9.75" customHeight="1">
      <c r="A55" s="79"/>
      <c r="B55" s="79"/>
      <c r="C55" s="99"/>
      <c r="D55" s="8"/>
      <c r="E55" s="38"/>
      <c r="F55" s="32" t="s">
        <v>562</v>
      </c>
      <c r="G55" s="100"/>
    </row>
    <row r="56" spans="1:9" s="1" customFormat="1" ht="9.75" customHeight="1">
      <c r="A56" s="79"/>
      <c r="B56" s="79"/>
      <c r="C56" s="99"/>
      <c r="D56" s="8"/>
      <c r="E56" s="38"/>
      <c r="F56" s="32" t="s">
        <v>563</v>
      </c>
      <c r="G56" s="100"/>
    </row>
    <row r="57" spans="1:9" s="1" customFormat="1" ht="9.75" customHeight="1">
      <c r="A57" s="79"/>
      <c r="B57" s="79"/>
      <c r="C57" s="99"/>
      <c r="D57" s="8"/>
      <c r="E57" s="38"/>
      <c r="F57" s="32" t="s">
        <v>564</v>
      </c>
      <c r="G57" s="100"/>
    </row>
    <row r="58" spans="1:9" s="1" customFormat="1" ht="15.95" customHeight="1">
      <c r="A58" s="79"/>
      <c r="B58" s="79"/>
      <c r="C58" s="99"/>
      <c r="D58" s="8"/>
      <c r="E58" s="38"/>
      <c r="F58" s="100"/>
      <c r="G58" s="100"/>
    </row>
  </sheetData>
  <sheetProtection password="C8AD" sheet="1" formatCells="0" formatColumns="0" formatRows="0" insertColumns="0" insertRows="0" insertHyperlinks="0" deleteColumns="0" deleteRows="0" sort="0" autoFilter="0" pivotTables="0"/>
  <mergeCells count="15">
    <mergeCell ref="B40:D40"/>
    <mergeCell ref="B52:D52"/>
    <mergeCell ref="A4:A5"/>
    <mergeCell ref="B4:D5"/>
    <mergeCell ref="B30:D30"/>
    <mergeCell ref="B51:D51"/>
    <mergeCell ref="A2:G2"/>
    <mergeCell ref="B39:D39"/>
    <mergeCell ref="B6:D6"/>
    <mergeCell ref="E4:E5"/>
    <mergeCell ref="B12:D12"/>
    <mergeCell ref="B26:D26"/>
    <mergeCell ref="B29:D29"/>
    <mergeCell ref="B34:D34"/>
    <mergeCell ref="B38:D38"/>
  </mergeCells>
  <phoneticPr fontId="0" type="noConversion"/>
  <printOptions horizontalCentered="1"/>
  <pageMargins left="0.39" right="0.33" top="0.22" bottom="0" header="0.24" footer="0.15"/>
  <pageSetup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/>
  </sheetPr>
  <dimension ref="B1:K44"/>
  <sheetViews>
    <sheetView workbookViewId="0">
      <selection activeCell="G7" sqref="G7:H33"/>
    </sheetView>
  </sheetViews>
  <sheetFormatPr defaultRowHeight="12.75"/>
  <cols>
    <col min="1" max="1" width="1.140625" style="43" customWidth="1"/>
    <col min="2" max="2" width="3.7109375" style="82" customWidth="1"/>
    <col min="3" max="3" width="5.28515625" style="81" customWidth="1"/>
    <col min="4" max="4" width="2.7109375" style="81" customWidth="1"/>
    <col min="5" max="5" width="48.28515625" style="43" customWidth="1"/>
    <col min="6" max="6" width="16" style="82" customWidth="1"/>
    <col min="7" max="7" width="14.85546875" style="106" customWidth="1"/>
    <col min="8" max="8" width="13.140625" style="106" customWidth="1"/>
    <col min="9" max="9" width="1.42578125" style="43" customWidth="1"/>
    <col min="10" max="10" width="9.140625" style="43"/>
    <col min="11" max="11" width="18" style="107" customWidth="1"/>
    <col min="12" max="16384" width="9.140625" style="43"/>
  </cols>
  <sheetData>
    <row r="1" spans="2:11" s="1" customFormat="1" ht="7.5" customHeight="1">
      <c r="B1" s="108"/>
      <c r="C1" s="35"/>
      <c r="D1" s="36"/>
      <c r="E1" s="37"/>
      <c r="F1" s="109"/>
      <c r="G1" s="84"/>
      <c r="H1" s="100"/>
      <c r="K1" s="110"/>
    </row>
    <row r="2" spans="2:11" s="1" customFormat="1" ht="29.25" customHeight="1">
      <c r="B2" s="391" t="s">
        <v>581</v>
      </c>
      <c r="C2" s="391"/>
      <c r="D2" s="391"/>
      <c r="E2" s="391"/>
      <c r="F2" s="391"/>
      <c r="G2" s="391"/>
      <c r="H2" s="391"/>
      <c r="K2" s="110"/>
    </row>
    <row r="3" spans="2:11" s="1" customFormat="1" ht="18.75" customHeight="1">
      <c r="B3" s="392" t="s">
        <v>134</v>
      </c>
      <c r="C3" s="392"/>
      <c r="D3" s="392"/>
      <c r="E3" s="392"/>
      <c r="F3" s="392"/>
      <c r="G3" s="392"/>
      <c r="H3" s="392"/>
      <c r="K3" s="110"/>
    </row>
    <row r="4" spans="2:11" s="1" customFormat="1" ht="18.75" customHeight="1">
      <c r="B4" s="112" t="s">
        <v>582</v>
      </c>
      <c r="C4" s="111"/>
      <c r="D4" s="111"/>
      <c r="E4" s="111"/>
      <c r="F4" s="113"/>
      <c r="G4" s="114"/>
      <c r="H4" s="114"/>
      <c r="K4" s="110"/>
    </row>
    <row r="5" spans="2:11" ht="7.5" customHeight="1" thickBot="1">
      <c r="B5" s="41"/>
      <c r="C5" s="39"/>
      <c r="D5" s="39"/>
      <c r="E5" s="40"/>
      <c r="F5" s="41"/>
      <c r="G5" s="85"/>
      <c r="H5" s="85"/>
    </row>
    <row r="6" spans="2:11" s="1" customFormat="1" ht="15.95" customHeight="1">
      <c r="B6" s="370" t="s">
        <v>73</v>
      </c>
      <c r="C6" s="372" t="s">
        <v>135</v>
      </c>
      <c r="D6" s="357"/>
      <c r="E6" s="358"/>
      <c r="F6" s="362" t="s">
        <v>1</v>
      </c>
      <c r="G6" s="87" t="s">
        <v>2</v>
      </c>
      <c r="H6" s="88" t="s">
        <v>2</v>
      </c>
      <c r="K6" s="110"/>
    </row>
    <row r="7" spans="2:11" s="1" customFormat="1" ht="15.95" customHeight="1">
      <c r="B7" s="371"/>
      <c r="C7" s="373"/>
      <c r="D7" s="360"/>
      <c r="E7" s="361"/>
      <c r="F7" s="363"/>
      <c r="G7" s="90" t="s">
        <v>3</v>
      </c>
      <c r="H7" s="91" t="s">
        <v>4</v>
      </c>
      <c r="K7" s="110"/>
    </row>
    <row r="8" spans="2:11" s="71" customFormat="1" ht="22.5" customHeight="1">
      <c r="B8" s="68">
        <v>1</v>
      </c>
      <c r="C8" s="377" t="s">
        <v>136</v>
      </c>
      <c r="D8" s="378"/>
      <c r="E8" s="379"/>
      <c r="F8" s="27" t="s">
        <v>137</v>
      </c>
      <c r="G8" s="69">
        <f>'[3]Deklarata humbje-fitim'!$J$57</f>
        <v>16165600</v>
      </c>
      <c r="H8" s="70">
        <v>25960111.666666668</v>
      </c>
      <c r="K8" s="115"/>
    </row>
    <row r="9" spans="2:11" s="71" customFormat="1" ht="22.5" customHeight="1">
      <c r="B9" s="68">
        <v>2</v>
      </c>
      <c r="C9" s="377" t="s">
        <v>138</v>
      </c>
      <c r="D9" s="378"/>
      <c r="E9" s="379"/>
      <c r="F9" s="27" t="s">
        <v>139</v>
      </c>
      <c r="G9" s="69">
        <v>0</v>
      </c>
      <c r="H9" s="70">
        <v>0</v>
      </c>
      <c r="K9" s="115"/>
    </row>
    <row r="10" spans="2:11" s="71" customFormat="1" ht="22.5" customHeight="1">
      <c r="B10" s="116">
        <v>3</v>
      </c>
      <c r="C10" s="385" t="s">
        <v>140</v>
      </c>
      <c r="D10" s="386"/>
      <c r="E10" s="387"/>
      <c r="F10" s="27" t="s">
        <v>141</v>
      </c>
      <c r="G10" s="117">
        <v>0</v>
      </c>
      <c r="H10" s="118">
        <v>0</v>
      </c>
      <c r="K10" s="115"/>
    </row>
    <row r="11" spans="2:11" s="71" customFormat="1" ht="22.5" customHeight="1">
      <c r="B11" s="86"/>
      <c r="C11" s="388" t="s">
        <v>142</v>
      </c>
      <c r="D11" s="389"/>
      <c r="E11" s="390"/>
      <c r="F11" s="119"/>
      <c r="G11" s="117"/>
      <c r="H11" s="118"/>
      <c r="K11" s="115"/>
    </row>
    <row r="12" spans="2:11" s="71" customFormat="1" ht="22.5" customHeight="1">
      <c r="B12" s="50"/>
      <c r="C12" s="382" t="s">
        <v>143</v>
      </c>
      <c r="D12" s="383"/>
      <c r="E12" s="384"/>
      <c r="F12" s="119"/>
      <c r="G12" s="117"/>
      <c r="H12" s="118"/>
      <c r="K12" s="115"/>
    </row>
    <row r="13" spans="2:11" s="71" customFormat="1" ht="22.5" customHeight="1">
      <c r="B13" s="86">
        <v>4</v>
      </c>
      <c r="C13" s="382" t="s">
        <v>144</v>
      </c>
      <c r="D13" s="383"/>
      <c r="E13" s="384"/>
      <c r="F13" s="27" t="s">
        <v>145</v>
      </c>
      <c r="G13" s="117">
        <f>'[3]Deklarata humbje-fitim'!$D$57</f>
        <v>12321952.750000004</v>
      </c>
      <c r="H13" s="118">
        <v>22919068.016666662</v>
      </c>
      <c r="K13" s="115"/>
    </row>
    <row r="14" spans="2:11" s="71" customFormat="1" ht="22.5" customHeight="1">
      <c r="B14" s="116">
        <v>5</v>
      </c>
      <c r="C14" s="377" t="s">
        <v>146</v>
      </c>
      <c r="D14" s="378"/>
      <c r="E14" s="379"/>
      <c r="F14" s="27" t="s">
        <v>147</v>
      </c>
      <c r="G14" s="117">
        <f>G15+G16</f>
        <v>3004219.77</v>
      </c>
      <c r="H14" s="118">
        <v>1531150.68</v>
      </c>
      <c r="K14" s="115"/>
    </row>
    <row r="15" spans="2:11" s="67" customFormat="1" ht="22.5" customHeight="1">
      <c r="B15" s="120"/>
      <c r="C15" s="121"/>
      <c r="D15" s="380" t="s">
        <v>148</v>
      </c>
      <c r="E15" s="381"/>
      <c r="F15" s="122"/>
      <c r="G15" s="123">
        <f>'[3]Deklarata humbje-fitim'!$C$74</f>
        <v>2574310</v>
      </c>
      <c r="H15" s="124">
        <v>1312040</v>
      </c>
      <c r="K15" s="125"/>
    </row>
    <row r="16" spans="2:11" s="67" customFormat="1" ht="22.5" customHeight="1">
      <c r="B16" s="120"/>
      <c r="C16" s="121"/>
      <c r="D16" s="380" t="s">
        <v>149</v>
      </c>
      <c r="E16" s="381"/>
      <c r="F16" s="122"/>
      <c r="G16" s="123">
        <f>'[3]Deklarata humbje-fitim'!$C$75</f>
        <v>429909.77</v>
      </c>
      <c r="H16" s="124">
        <v>219110.67999999996</v>
      </c>
      <c r="K16" s="344"/>
    </row>
    <row r="17" spans="2:11" s="67" customFormat="1" ht="22.5" customHeight="1">
      <c r="B17" s="120"/>
      <c r="C17" s="121"/>
      <c r="D17" s="380" t="s">
        <v>150</v>
      </c>
      <c r="E17" s="381"/>
      <c r="F17" s="122"/>
      <c r="G17" s="123"/>
      <c r="H17" s="124"/>
      <c r="K17" s="345"/>
    </row>
    <row r="18" spans="2:11" s="71" customFormat="1" ht="22.5" customHeight="1">
      <c r="B18" s="68">
        <v>6</v>
      </c>
      <c r="C18" s="377" t="s">
        <v>151</v>
      </c>
      <c r="D18" s="378"/>
      <c r="E18" s="379"/>
      <c r="F18" s="27" t="s">
        <v>152</v>
      </c>
      <c r="G18" s="69">
        <v>0</v>
      </c>
      <c r="H18" s="70">
        <v>0</v>
      </c>
      <c r="K18" s="115"/>
    </row>
    <row r="19" spans="2:11" s="71" customFormat="1" ht="22.5" customHeight="1">
      <c r="B19" s="68">
        <v>7</v>
      </c>
      <c r="C19" s="377" t="s">
        <v>153</v>
      </c>
      <c r="D19" s="378"/>
      <c r="E19" s="379"/>
      <c r="F19" s="27" t="s">
        <v>154</v>
      </c>
      <c r="G19" s="69">
        <f>'[3]Deklarata humbje-fitim'!$D$66+'[3]Deklarata humbje-fitim'!$D$71</f>
        <v>27244</v>
      </c>
      <c r="H19" s="70">
        <v>5000</v>
      </c>
      <c r="K19" s="115"/>
    </row>
    <row r="20" spans="2:11" s="71" customFormat="1" ht="22.5" customHeight="1">
      <c r="B20" s="68">
        <v>8</v>
      </c>
      <c r="C20" s="364" t="s">
        <v>155</v>
      </c>
      <c r="D20" s="365"/>
      <c r="E20" s="366"/>
      <c r="F20" s="27" t="s">
        <v>156</v>
      </c>
      <c r="G20" s="69">
        <f>G13+G14+G18+G19</f>
        <v>15353416.520000003</v>
      </c>
      <c r="H20" s="70">
        <v>24455218.696666662</v>
      </c>
      <c r="K20" s="115"/>
    </row>
    <row r="21" spans="2:11" s="71" customFormat="1" ht="22.5" customHeight="1">
      <c r="B21" s="68">
        <v>9</v>
      </c>
      <c r="C21" s="377" t="s">
        <v>157</v>
      </c>
      <c r="D21" s="378"/>
      <c r="E21" s="379"/>
      <c r="F21" s="27" t="s">
        <v>158</v>
      </c>
      <c r="G21" s="69">
        <f>G8-G20</f>
        <v>812183.47999999672</v>
      </c>
      <c r="H21" s="70">
        <v>1504892.9700000063</v>
      </c>
      <c r="K21" s="115"/>
    </row>
    <row r="22" spans="2:11" s="71" customFormat="1" ht="22.5" customHeight="1">
      <c r="B22" s="68">
        <v>10</v>
      </c>
      <c r="C22" s="377" t="s">
        <v>159</v>
      </c>
      <c r="D22" s="378"/>
      <c r="E22" s="379"/>
      <c r="F22" s="27" t="s">
        <v>160</v>
      </c>
      <c r="G22" s="69"/>
      <c r="H22" s="70"/>
      <c r="K22" s="115"/>
    </row>
    <row r="23" spans="2:11" s="71" customFormat="1" ht="22.5" customHeight="1">
      <c r="B23" s="68">
        <v>11</v>
      </c>
      <c r="C23" s="377" t="s">
        <v>161</v>
      </c>
      <c r="D23" s="378"/>
      <c r="E23" s="379"/>
      <c r="F23" s="27" t="s">
        <v>162</v>
      </c>
      <c r="G23" s="69"/>
      <c r="H23" s="70"/>
      <c r="K23" s="115"/>
    </row>
    <row r="24" spans="2:11" s="71" customFormat="1" ht="22.5" customHeight="1">
      <c r="B24" s="68">
        <v>12</v>
      </c>
      <c r="C24" s="377" t="s">
        <v>163</v>
      </c>
      <c r="D24" s="378"/>
      <c r="E24" s="379"/>
      <c r="F24" s="27" t="s">
        <v>164</v>
      </c>
      <c r="G24" s="69">
        <f>G25+G26+G27+G28</f>
        <v>0.30479999980889261</v>
      </c>
      <c r="H24" s="70">
        <v>-860963.92899999977</v>
      </c>
      <c r="K24" s="115"/>
    </row>
    <row r="25" spans="2:11" s="1" customFormat="1" ht="22.5" customHeight="1">
      <c r="B25" s="68"/>
      <c r="C25" s="126">
        <v>121</v>
      </c>
      <c r="D25" s="380" t="s">
        <v>165</v>
      </c>
      <c r="E25" s="381"/>
      <c r="F25" s="127"/>
      <c r="G25" s="58"/>
      <c r="H25" s="59"/>
      <c r="K25" s="110"/>
    </row>
    <row r="26" spans="2:11" s="1" customFormat="1" ht="22.5" customHeight="1">
      <c r="B26" s="68"/>
      <c r="C26" s="128">
        <v>122</v>
      </c>
      <c r="D26" s="380" t="s">
        <v>166</v>
      </c>
      <c r="E26" s="381"/>
      <c r="F26" s="127"/>
      <c r="G26" s="58">
        <f>'[3]Deklarata humbje-fitim'!$C$62</f>
        <v>0.30479999980889261</v>
      </c>
      <c r="H26" s="59">
        <v>-860963.92899999977</v>
      </c>
      <c r="K26" s="110"/>
    </row>
    <row r="27" spans="2:11" s="1" customFormat="1" ht="22.5" customHeight="1">
      <c r="B27" s="68"/>
      <c r="C27" s="128">
        <v>123</v>
      </c>
      <c r="D27" s="380" t="s">
        <v>167</v>
      </c>
      <c r="E27" s="381"/>
      <c r="F27" s="127"/>
      <c r="G27" s="58"/>
      <c r="H27" s="59"/>
      <c r="K27" s="110"/>
    </row>
    <row r="28" spans="2:11" s="1" customFormat="1" ht="22.5" customHeight="1">
      <c r="B28" s="68"/>
      <c r="C28" s="128">
        <v>124</v>
      </c>
      <c r="D28" s="380" t="s">
        <v>168</v>
      </c>
      <c r="E28" s="381"/>
      <c r="F28" s="127"/>
      <c r="G28" s="58"/>
      <c r="H28" s="59"/>
      <c r="K28" s="110"/>
    </row>
    <row r="29" spans="2:11" s="1" customFormat="1" ht="22.5" customHeight="1">
      <c r="B29" s="68">
        <v>13</v>
      </c>
      <c r="C29" s="377" t="s">
        <v>169</v>
      </c>
      <c r="D29" s="378"/>
      <c r="E29" s="379"/>
      <c r="F29" s="27" t="s">
        <v>170</v>
      </c>
      <c r="G29" s="58"/>
      <c r="H29" s="59"/>
      <c r="K29" s="110"/>
    </row>
    <row r="30" spans="2:11" s="71" customFormat="1" ht="22.5" customHeight="1">
      <c r="B30" s="68">
        <v>14</v>
      </c>
      <c r="C30" s="377" t="s">
        <v>171</v>
      </c>
      <c r="D30" s="378"/>
      <c r="E30" s="379"/>
      <c r="F30" s="27" t="s">
        <v>172</v>
      </c>
      <c r="G30" s="69">
        <f>G21+G24</f>
        <v>812183.78479999653</v>
      </c>
      <c r="H30" s="70">
        <v>643929.04100000649</v>
      </c>
      <c r="K30" s="172"/>
    </row>
    <row r="31" spans="2:11" s="71" customFormat="1" ht="22.5" customHeight="1">
      <c r="B31" s="68">
        <v>15</v>
      </c>
      <c r="C31" s="377" t="s">
        <v>173</v>
      </c>
      <c r="D31" s="378"/>
      <c r="E31" s="379"/>
      <c r="F31" s="27" t="s">
        <v>174</v>
      </c>
      <c r="G31" s="69">
        <f>'[3]Libri i Madh'!$E$48</f>
        <v>83442.717519999671</v>
      </c>
      <c r="H31" s="70">
        <v>64392.904100000655</v>
      </c>
      <c r="K31" s="173"/>
    </row>
    <row r="32" spans="2:11" s="71" customFormat="1" ht="22.5" customHeight="1">
      <c r="B32" s="68">
        <v>16</v>
      </c>
      <c r="C32" s="377" t="s">
        <v>175</v>
      </c>
      <c r="D32" s="378"/>
      <c r="E32" s="379"/>
      <c r="F32" s="27" t="s">
        <v>176</v>
      </c>
      <c r="G32" s="69">
        <f>G30-G31</f>
        <v>728741.06727999682</v>
      </c>
      <c r="H32" s="70">
        <v>579536.13690000586</v>
      </c>
      <c r="K32" s="115"/>
    </row>
    <row r="33" spans="2:11" s="71" customFormat="1" ht="22.5" customHeight="1" thickBot="1">
      <c r="B33" s="98">
        <v>17</v>
      </c>
      <c r="C33" s="374" t="s">
        <v>177</v>
      </c>
      <c r="D33" s="375"/>
      <c r="E33" s="376"/>
      <c r="F33" s="75" t="s">
        <v>178</v>
      </c>
      <c r="G33" s="77"/>
      <c r="H33" s="78"/>
      <c r="K33" s="115"/>
    </row>
    <row r="34" spans="2:11" s="1" customFormat="1" ht="15.95" customHeight="1">
      <c r="B34" s="38"/>
      <c r="C34" s="79"/>
      <c r="D34" s="79"/>
      <c r="E34" s="8"/>
      <c r="F34" s="38"/>
      <c r="G34" s="100"/>
      <c r="H34" s="100"/>
      <c r="K34" s="110"/>
    </row>
    <row r="35" spans="2:11" s="1" customFormat="1" ht="15.95" customHeight="1">
      <c r="B35" s="38"/>
      <c r="C35" s="79"/>
      <c r="D35" s="79"/>
      <c r="E35" s="8"/>
      <c r="F35" s="38"/>
      <c r="G35" s="100"/>
      <c r="H35" s="100"/>
      <c r="K35" s="110"/>
    </row>
    <row r="36" spans="2:11" s="1" customFormat="1" ht="10.5" customHeight="1">
      <c r="B36" s="38"/>
      <c r="C36" s="79"/>
      <c r="D36" s="79"/>
      <c r="E36" s="8"/>
      <c r="F36" s="38"/>
      <c r="G36" s="32" t="s">
        <v>565</v>
      </c>
      <c r="H36" s="100"/>
      <c r="K36" s="110"/>
    </row>
    <row r="37" spans="2:11" s="1" customFormat="1" ht="10.5" customHeight="1">
      <c r="B37" s="38"/>
      <c r="C37" s="79"/>
      <c r="D37" s="79"/>
      <c r="E37" s="8"/>
      <c r="F37" s="38"/>
      <c r="G37" s="32" t="s">
        <v>566</v>
      </c>
      <c r="H37" s="100"/>
      <c r="K37" s="110"/>
    </row>
    <row r="38" spans="2:11" s="1" customFormat="1" ht="10.5" customHeight="1">
      <c r="B38" s="38"/>
      <c r="C38" s="79"/>
      <c r="D38" s="79"/>
      <c r="E38" s="8"/>
      <c r="F38" s="38"/>
      <c r="G38" s="32" t="s">
        <v>548</v>
      </c>
      <c r="H38" s="100"/>
      <c r="K38" s="110"/>
    </row>
    <row r="39" spans="2:11" s="1" customFormat="1" ht="15.95" customHeight="1">
      <c r="B39" s="38"/>
      <c r="C39" s="79"/>
      <c r="D39" s="79"/>
      <c r="E39" s="8"/>
      <c r="F39" s="38"/>
      <c r="G39" s="100"/>
      <c r="H39" s="100"/>
      <c r="K39" s="110"/>
    </row>
    <row r="40" spans="2:11" s="1" customFormat="1" ht="15.95" customHeight="1">
      <c r="B40" s="38"/>
      <c r="C40" s="79"/>
      <c r="D40" s="79"/>
      <c r="E40" s="8"/>
      <c r="F40" s="38"/>
      <c r="G40" s="100"/>
      <c r="H40" s="100"/>
      <c r="K40" s="110"/>
    </row>
    <row r="41" spans="2:11" s="1" customFormat="1" ht="15.95" customHeight="1">
      <c r="B41" s="38"/>
      <c r="C41" s="79"/>
      <c r="D41" s="79"/>
      <c r="E41" s="8"/>
      <c r="F41" s="38"/>
      <c r="G41" s="100"/>
      <c r="H41" s="100"/>
      <c r="K41" s="110"/>
    </row>
    <row r="42" spans="2:11" s="1" customFormat="1" ht="15.95" customHeight="1">
      <c r="B42" s="38"/>
      <c r="C42" s="79"/>
      <c r="D42" s="79"/>
      <c r="E42" s="8"/>
      <c r="F42" s="38"/>
      <c r="G42" s="100"/>
      <c r="H42" s="100"/>
      <c r="K42" s="110"/>
    </row>
    <row r="43" spans="2:11" s="1" customFormat="1" ht="15.95" customHeight="1">
      <c r="B43" s="38"/>
      <c r="C43" s="79"/>
      <c r="D43" s="79"/>
      <c r="E43" s="79"/>
      <c r="F43" s="38"/>
      <c r="G43" s="100"/>
      <c r="H43" s="100"/>
      <c r="K43" s="110"/>
    </row>
    <row r="44" spans="2:11">
      <c r="B44" s="104"/>
      <c r="C44" s="101"/>
      <c r="D44" s="101"/>
      <c r="E44" s="103"/>
      <c r="F44" s="104"/>
      <c r="G44" s="105"/>
      <c r="H44" s="105"/>
    </row>
  </sheetData>
  <sheetProtection password="C8AD" sheet="1" formatCells="0" formatColumns="0" formatRows="0" insertColumns="0" insertRows="0" insertHyperlinks="0" deleteColumns="0" deleteRows="0" sort="0" autoFilter="0" pivotTables="0"/>
  <mergeCells count="31">
    <mergeCell ref="B2:H2"/>
    <mergeCell ref="B3:H3"/>
    <mergeCell ref="C6:E7"/>
    <mergeCell ref="B6:B7"/>
    <mergeCell ref="F6:F7"/>
    <mergeCell ref="C12:E12"/>
    <mergeCell ref="C8:E8"/>
    <mergeCell ref="C9:E9"/>
    <mergeCell ref="C20:E20"/>
    <mergeCell ref="C10:E10"/>
    <mergeCell ref="D16:E16"/>
    <mergeCell ref="C13:E13"/>
    <mergeCell ref="C14:E14"/>
    <mergeCell ref="D15:E15"/>
    <mergeCell ref="D17:E17"/>
    <mergeCell ref="C11:E11"/>
    <mergeCell ref="D27:E27"/>
    <mergeCell ref="C22:E22"/>
    <mergeCell ref="C24:E24"/>
    <mergeCell ref="C18:E18"/>
    <mergeCell ref="C19:E19"/>
    <mergeCell ref="C21:E21"/>
    <mergeCell ref="D25:E25"/>
    <mergeCell ref="C23:E23"/>
    <mergeCell ref="D26:E26"/>
    <mergeCell ref="C33:E33"/>
    <mergeCell ref="C32:E32"/>
    <mergeCell ref="D28:E28"/>
    <mergeCell ref="C30:E30"/>
    <mergeCell ref="C31:E31"/>
    <mergeCell ref="C29:E29"/>
  </mergeCells>
  <phoneticPr fontId="0" type="noConversion"/>
  <printOptions horizontalCentered="1" verticalCentered="1"/>
  <pageMargins left="0.1" right="0.18" top="0" bottom="0" header="0.19" footer="0.43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/>
  </sheetPr>
  <dimension ref="A1:E37"/>
  <sheetViews>
    <sheetView topLeftCell="A19" workbookViewId="0">
      <selection activeCell="D25" sqref="D25"/>
    </sheetView>
  </sheetViews>
  <sheetFormatPr defaultRowHeight="12.75"/>
  <cols>
    <col min="1" max="1" width="3.7109375" style="82" customWidth="1"/>
    <col min="2" max="2" width="5.7109375" style="82" customWidth="1"/>
    <col min="3" max="3" width="53.140625" style="81" customWidth="1"/>
    <col min="4" max="4" width="16.140625" style="106" customWidth="1"/>
    <col min="5" max="5" width="15.85546875" style="106" customWidth="1"/>
    <col min="6" max="6" width="1.42578125" style="43" customWidth="1"/>
    <col min="7" max="16384" width="9.140625" style="43"/>
  </cols>
  <sheetData>
    <row r="1" spans="1:5" s="1" customFormat="1" ht="8.25" customHeight="1">
      <c r="A1" s="108"/>
      <c r="B1" s="108"/>
      <c r="C1" s="35"/>
      <c r="D1" s="84"/>
      <c r="E1" s="100"/>
    </row>
    <row r="2" spans="1:5" s="1" customFormat="1" ht="18" customHeight="1">
      <c r="A2" s="391" t="s">
        <v>583</v>
      </c>
      <c r="B2" s="391"/>
      <c r="C2" s="391"/>
      <c r="D2" s="391"/>
      <c r="E2" s="391"/>
    </row>
    <row r="3" spans="1:5" ht="28.5" customHeight="1" thickBot="1">
      <c r="A3" s="41"/>
      <c r="B3" s="41"/>
      <c r="C3" s="39"/>
      <c r="D3" s="85"/>
      <c r="E3" s="85"/>
    </row>
    <row r="4" spans="1:5" s="71" customFormat="1" ht="21" customHeight="1">
      <c r="A4" s="370" t="s">
        <v>73</v>
      </c>
      <c r="B4" s="372" t="s">
        <v>182</v>
      </c>
      <c r="C4" s="358"/>
      <c r="D4" s="130" t="s">
        <v>2</v>
      </c>
      <c r="E4" s="88" t="s">
        <v>2</v>
      </c>
    </row>
    <row r="5" spans="1:5" s="71" customFormat="1" ht="21" customHeight="1">
      <c r="A5" s="371"/>
      <c r="B5" s="373"/>
      <c r="C5" s="361"/>
      <c r="D5" s="131" t="s">
        <v>3</v>
      </c>
      <c r="E5" s="91" t="s">
        <v>4</v>
      </c>
    </row>
    <row r="6" spans="1:5" s="1" customFormat="1" ht="35.1" customHeight="1">
      <c r="A6" s="68" t="s">
        <v>185</v>
      </c>
      <c r="B6" s="377" t="s">
        <v>187</v>
      </c>
      <c r="C6" s="379"/>
      <c r="D6" s="58"/>
      <c r="E6" s="132"/>
    </row>
    <row r="7" spans="1:5" s="1" customFormat="1" ht="23.1" customHeight="1">
      <c r="A7" s="68"/>
      <c r="B7" s="48">
        <v>1</v>
      </c>
      <c r="C7" s="133" t="s">
        <v>186</v>
      </c>
      <c r="D7" s="58">
        <f>'[3]Libri i Madh'!$M$32</f>
        <v>19818650</v>
      </c>
      <c r="E7" s="132">
        <v>26979914</v>
      </c>
    </row>
    <row r="8" spans="1:5" s="1" customFormat="1" ht="23.1" customHeight="1">
      <c r="A8" s="68"/>
      <c r="B8" s="48">
        <v>2</v>
      </c>
      <c r="C8" s="133" t="s">
        <v>261</v>
      </c>
      <c r="D8" s="58">
        <f>-'[3]Libri i Madh'!$U$68</f>
        <v>-969186.59999999986</v>
      </c>
      <c r="E8" s="132">
        <v>-5750000</v>
      </c>
    </row>
    <row r="9" spans="1:5" s="1" customFormat="1" ht="23.1" customHeight="1">
      <c r="A9" s="68"/>
      <c r="B9" s="48">
        <v>3</v>
      </c>
      <c r="C9" s="133" t="s">
        <v>188</v>
      </c>
      <c r="D9" s="58"/>
      <c r="E9" s="132"/>
    </row>
    <row r="10" spans="1:5" s="1" customFormat="1" ht="23.1" customHeight="1">
      <c r="A10" s="68"/>
      <c r="B10" s="48">
        <v>4</v>
      </c>
      <c r="C10" s="133" t="s">
        <v>189</v>
      </c>
      <c r="D10" s="58"/>
      <c r="E10" s="132"/>
    </row>
    <row r="11" spans="1:5" s="1" customFormat="1" ht="23.1" customHeight="1">
      <c r="A11" s="68"/>
      <c r="B11" s="48">
        <v>5</v>
      </c>
      <c r="C11" s="133" t="s">
        <v>183</v>
      </c>
      <c r="D11" s="58">
        <f>-('[3]Libri i Madh'!$O$32+'[3]Libri i Madh'!$O$7+'[3]Libri i Madh'!$O$9)</f>
        <v>-31988208.100000001</v>
      </c>
      <c r="E11" s="132">
        <v>-25665639.52</v>
      </c>
    </row>
    <row r="12" spans="1:5" s="1" customFormat="1" ht="23.1" customHeight="1">
      <c r="A12" s="68"/>
      <c r="B12" s="48">
        <v>6</v>
      </c>
      <c r="C12" s="133" t="s">
        <v>190</v>
      </c>
      <c r="D12" s="58">
        <f>-'[3]Deklarata humbje-fitim'!$H$30</f>
        <v>-1147838.3047999998</v>
      </c>
      <c r="E12" s="132">
        <v>-860963.92899999977</v>
      </c>
    </row>
    <row r="13" spans="1:5" s="1" customFormat="1" ht="23.1" customHeight="1">
      <c r="A13" s="68"/>
      <c r="B13" s="48">
        <v>7</v>
      </c>
      <c r="C13" s="133" t="s">
        <v>191</v>
      </c>
      <c r="D13" s="58">
        <f>-('[3]Libri i Madh'!$E$6+'[3]Libri i Madh'!$B$32-3196)</f>
        <v>-126164</v>
      </c>
      <c r="E13" s="132">
        <v>-375108</v>
      </c>
    </row>
    <row r="14" spans="1:5" s="1" customFormat="1" ht="23.1" customHeight="1">
      <c r="A14" s="68"/>
      <c r="B14" s="48">
        <v>8</v>
      </c>
      <c r="C14" s="133" t="s">
        <v>209</v>
      </c>
      <c r="D14" s="58">
        <f>-'[3]Libri i Madh'!$L$17</f>
        <v>-711077</v>
      </c>
      <c r="E14" s="132">
        <v>-636178</v>
      </c>
    </row>
    <row r="15" spans="1:5" s="1" customFormat="1" ht="23.1" customHeight="1">
      <c r="A15" s="68"/>
      <c r="B15" s="48">
        <v>9</v>
      </c>
      <c r="C15" s="133" t="s">
        <v>192</v>
      </c>
      <c r="D15" s="58">
        <f>-'[3]Deklarata humbje-fitim'!$B$40</f>
        <v>-22244</v>
      </c>
      <c r="E15" s="132"/>
    </row>
    <row r="16" spans="1:5" s="95" customFormat="1" ht="23.1" customHeight="1">
      <c r="A16" s="92"/>
      <c r="B16" s="134">
        <v>10</v>
      </c>
      <c r="C16" s="135" t="s">
        <v>193</v>
      </c>
      <c r="D16" s="93">
        <f>SUM(D7:D15)</f>
        <v>-15146068.004800003</v>
      </c>
      <c r="E16" s="94">
        <v>-6307975.4489999991</v>
      </c>
    </row>
    <row r="17" spans="1:5" s="1" customFormat="1" ht="23.1" customHeight="1">
      <c r="A17" s="68" t="s">
        <v>194</v>
      </c>
      <c r="B17" s="377" t="s">
        <v>195</v>
      </c>
      <c r="C17" s="379"/>
      <c r="D17" s="58"/>
      <c r="E17" s="132"/>
    </row>
    <row r="18" spans="1:5" s="1" customFormat="1" ht="23.1" customHeight="1">
      <c r="A18" s="68"/>
      <c r="B18" s="48">
        <v>1</v>
      </c>
      <c r="C18" s="133" t="s">
        <v>196</v>
      </c>
      <c r="D18" s="58"/>
      <c r="E18" s="132"/>
    </row>
    <row r="19" spans="1:5" s="1" customFormat="1" ht="23.1" customHeight="1">
      <c r="A19" s="68"/>
      <c r="B19" s="48">
        <v>2</v>
      </c>
      <c r="C19" s="133" t="s">
        <v>180</v>
      </c>
      <c r="D19" s="58"/>
      <c r="E19" s="132"/>
    </row>
    <row r="20" spans="1:5" s="1" customFormat="1" ht="23.1" customHeight="1">
      <c r="A20" s="68"/>
      <c r="B20" s="48">
        <v>3</v>
      </c>
      <c r="C20" s="133" t="s">
        <v>197</v>
      </c>
      <c r="D20" s="58"/>
      <c r="E20" s="132"/>
    </row>
    <row r="21" spans="1:5" s="1" customFormat="1" ht="23.1" customHeight="1">
      <c r="A21" s="68"/>
      <c r="B21" s="48">
        <v>4</v>
      </c>
      <c r="C21" s="133" t="s">
        <v>198</v>
      </c>
      <c r="D21" s="58"/>
      <c r="E21" s="132"/>
    </row>
    <row r="22" spans="1:5" s="1" customFormat="1" ht="23.1" customHeight="1">
      <c r="A22" s="68"/>
      <c r="B22" s="48">
        <v>5</v>
      </c>
      <c r="C22" s="133" t="s">
        <v>199</v>
      </c>
      <c r="D22" s="58"/>
      <c r="E22" s="132"/>
    </row>
    <row r="23" spans="1:5" s="67" customFormat="1" ht="23.1" customHeight="1">
      <c r="A23" s="92"/>
      <c r="B23" s="134">
        <v>6</v>
      </c>
      <c r="C23" s="136" t="s">
        <v>200</v>
      </c>
      <c r="D23" s="65">
        <f>D18+D19+D20+D21+D22</f>
        <v>0</v>
      </c>
      <c r="E23" s="137">
        <v>0</v>
      </c>
    </row>
    <row r="24" spans="1:5" s="1" customFormat="1" ht="23.1" customHeight="1">
      <c r="A24" s="68" t="s">
        <v>201</v>
      </c>
      <c r="B24" s="377" t="s">
        <v>181</v>
      </c>
      <c r="C24" s="379"/>
      <c r="D24" s="58">
        <f>D25+D26+D27+D28+D29</f>
        <v>14500000</v>
      </c>
      <c r="E24" s="132">
        <v>7087671.7699999996</v>
      </c>
    </row>
    <row r="25" spans="1:5" s="1" customFormat="1" ht="23.1" customHeight="1">
      <c r="A25" s="68"/>
      <c r="B25" s="48">
        <v>1</v>
      </c>
      <c r="C25" s="133" t="s">
        <v>202</v>
      </c>
      <c r="D25" s="58"/>
      <c r="E25" s="132"/>
    </row>
    <row r="26" spans="1:5" s="1" customFormat="1" ht="23.1" customHeight="1">
      <c r="A26" s="68"/>
      <c r="B26" s="48">
        <v>2</v>
      </c>
      <c r="C26" s="133" t="s">
        <v>203</v>
      </c>
      <c r="D26" s="58">
        <f>'[3]Libri i Madh'!$G$81</f>
        <v>14500000</v>
      </c>
      <c r="E26" s="132">
        <v>7087671.7699999996</v>
      </c>
    </row>
    <row r="27" spans="1:5" s="1" customFormat="1" ht="23.1" customHeight="1">
      <c r="A27" s="68"/>
      <c r="B27" s="48">
        <v>3</v>
      </c>
      <c r="C27" s="133" t="s">
        <v>204</v>
      </c>
      <c r="D27" s="58"/>
      <c r="E27" s="132"/>
    </row>
    <row r="28" spans="1:5" s="1" customFormat="1" ht="23.1" customHeight="1">
      <c r="A28" s="68"/>
      <c r="B28" s="48">
        <v>4</v>
      </c>
      <c r="C28" s="133" t="s">
        <v>205</v>
      </c>
      <c r="D28" s="58"/>
      <c r="E28" s="132"/>
    </row>
    <row r="29" spans="1:5" s="67" customFormat="1" ht="23.1" customHeight="1">
      <c r="A29" s="92"/>
      <c r="B29" s="134">
        <v>5</v>
      </c>
      <c r="C29" s="136" t="s">
        <v>184</v>
      </c>
      <c r="D29" s="65"/>
      <c r="E29" s="137"/>
    </row>
    <row r="30" spans="1:5" s="71" customFormat="1" ht="23.1" customHeight="1">
      <c r="A30" s="68"/>
      <c r="B30" s="377" t="s">
        <v>206</v>
      </c>
      <c r="C30" s="379"/>
      <c r="D30" s="69">
        <f>D16+D23+D24</f>
        <v>-646068.00480000302</v>
      </c>
      <c r="E30" s="70">
        <v>779696.32100000046</v>
      </c>
    </row>
    <row r="31" spans="1:5" s="71" customFormat="1" ht="23.1" customHeight="1">
      <c r="A31" s="68"/>
      <c r="B31" s="377" t="s">
        <v>207</v>
      </c>
      <c r="C31" s="379"/>
      <c r="D31" s="69">
        <f>E32</f>
        <v>988959.22100000049</v>
      </c>
      <c r="E31" s="138">
        <v>209262</v>
      </c>
    </row>
    <row r="32" spans="1:5" s="71" customFormat="1" ht="23.1" customHeight="1" thickBot="1">
      <c r="A32" s="98"/>
      <c r="B32" s="374" t="s">
        <v>208</v>
      </c>
      <c r="C32" s="376"/>
      <c r="D32" s="77">
        <f>D30+D31+0.9</f>
        <v>342892.11619999749</v>
      </c>
      <c r="E32" s="139">
        <v>988959.22100000049</v>
      </c>
    </row>
    <row r="33" spans="1:5" s="1" customFormat="1" ht="15.95" customHeight="1">
      <c r="A33" s="38"/>
      <c r="B33" s="38"/>
      <c r="C33" s="79"/>
      <c r="D33" s="100"/>
      <c r="E33" s="100"/>
    </row>
    <row r="34" spans="1:5" s="1" customFormat="1" ht="10.5" customHeight="1">
      <c r="A34" s="38"/>
      <c r="B34" s="38"/>
      <c r="C34" s="79"/>
      <c r="D34" s="100"/>
      <c r="E34" s="100"/>
    </row>
    <row r="35" spans="1:5" s="1" customFormat="1" ht="10.5" customHeight="1">
      <c r="A35" s="38"/>
      <c r="B35" s="38"/>
      <c r="C35" s="84"/>
      <c r="D35" s="32" t="s">
        <v>569</v>
      </c>
      <c r="E35" s="100"/>
    </row>
    <row r="36" spans="1:5" ht="10.5" customHeight="1">
      <c r="A36" s="104"/>
      <c r="B36" s="104"/>
      <c r="C36" s="101"/>
      <c r="D36" s="32" t="s">
        <v>567</v>
      </c>
      <c r="E36" s="105"/>
    </row>
    <row r="37" spans="1:5" ht="10.5" customHeight="1">
      <c r="D37" s="32" t="s">
        <v>568</v>
      </c>
    </row>
  </sheetData>
  <sheetProtection password="C8AD" sheet="1" formatCells="0" formatColumns="0" formatRows="0" insertColumns="0" insertRows="0" insertHyperlinks="0" deleteColumns="0" deleteRows="0" sort="0" autoFilter="0" pivotTables="0"/>
  <mergeCells count="9">
    <mergeCell ref="A2:E2"/>
    <mergeCell ref="A4:A5"/>
    <mergeCell ref="B4:C5"/>
    <mergeCell ref="B31:C31"/>
    <mergeCell ref="B32:C32"/>
    <mergeCell ref="B6:C6"/>
    <mergeCell ref="B17:C17"/>
    <mergeCell ref="B24:C24"/>
    <mergeCell ref="B30:C30"/>
  </mergeCells>
  <phoneticPr fontId="0" type="noConversion"/>
  <printOptions horizontalCentered="1" verticalCentered="1"/>
  <pageMargins left="0.5" right="0.27" top="0" bottom="0" header="0.25" footer="0.21"/>
  <pageSetup scale="95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/>
  </sheetPr>
  <dimension ref="A1:O106"/>
  <sheetViews>
    <sheetView topLeftCell="A4" workbookViewId="0">
      <selection activeCell="H18" sqref="H18"/>
    </sheetView>
  </sheetViews>
  <sheetFormatPr defaultColWidth="17.7109375" defaultRowHeight="12.75"/>
  <cols>
    <col min="1" max="1" width="3.5703125" style="129" customWidth="1"/>
    <col min="2" max="2" width="24.5703125" style="154" customWidth="1"/>
    <col min="3" max="9" width="12.7109375" style="153" customWidth="1"/>
    <col min="10" max="10" width="11.42578125" style="153" customWidth="1"/>
    <col min="11" max="11" width="2.7109375" style="153" customWidth="1"/>
    <col min="12" max="14" width="17.7109375" style="153"/>
    <col min="15" max="15" width="17.7109375" style="336"/>
    <col min="16" max="16384" width="17.7109375" style="1"/>
  </cols>
  <sheetData>
    <row r="1" spans="1:15" s="129" customFormat="1" ht="9.9499999999999993" customHeight="1">
      <c r="A1" s="327"/>
      <c r="B1" s="328"/>
      <c r="C1" s="328"/>
      <c r="D1" s="329"/>
      <c r="E1" s="329"/>
      <c r="F1" s="329"/>
      <c r="G1" s="329"/>
      <c r="H1" s="329"/>
      <c r="I1" s="329"/>
      <c r="J1" s="329"/>
      <c r="K1" s="330"/>
      <c r="L1" s="330"/>
      <c r="M1" s="330"/>
      <c r="N1" s="330"/>
      <c r="O1" s="330"/>
    </row>
    <row r="2" spans="1:15" s="129" customFormat="1" ht="9.9499999999999993" customHeight="1">
      <c r="A2" s="327"/>
      <c r="B2" s="328"/>
      <c r="C2" s="328"/>
      <c r="D2" s="329"/>
      <c r="E2" s="329"/>
      <c r="F2" s="329"/>
      <c r="G2" s="329"/>
      <c r="H2" s="329"/>
      <c r="I2" s="329"/>
      <c r="J2" s="329"/>
      <c r="K2" s="330"/>
      <c r="L2" s="330"/>
      <c r="M2" s="330"/>
      <c r="N2" s="330"/>
      <c r="O2" s="330"/>
    </row>
    <row r="3" spans="1:15" s="333" customFormat="1" ht="9.9499999999999993" customHeight="1">
      <c r="A3" s="327"/>
      <c r="B3" s="328"/>
      <c r="C3" s="328"/>
      <c r="D3" s="331"/>
      <c r="E3" s="331"/>
      <c r="F3" s="331"/>
      <c r="G3" s="331"/>
      <c r="H3" s="331"/>
      <c r="I3" s="331"/>
      <c r="J3" s="331"/>
      <c r="K3" s="332"/>
      <c r="L3" s="332"/>
      <c r="M3" s="332"/>
      <c r="N3" s="332"/>
      <c r="O3" s="332"/>
    </row>
    <row r="4" spans="1:15" ht="6.75" customHeight="1">
      <c r="A4" s="302"/>
      <c r="B4" s="334"/>
      <c r="C4" s="335"/>
      <c r="D4" s="335"/>
      <c r="E4" s="335"/>
      <c r="F4" s="335"/>
      <c r="G4" s="335"/>
      <c r="H4" s="335"/>
      <c r="I4" s="335"/>
      <c r="J4" s="335"/>
    </row>
    <row r="5" spans="1:15" ht="25.5" customHeight="1">
      <c r="A5" s="353" t="s">
        <v>584</v>
      </c>
      <c r="B5" s="353"/>
      <c r="C5" s="353"/>
      <c r="D5" s="353"/>
      <c r="E5" s="353"/>
      <c r="F5" s="353"/>
      <c r="G5" s="353"/>
      <c r="H5" s="353"/>
      <c r="I5" s="353"/>
      <c r="J5" s="353"/>
    </row>
    <row r="6" spans="1:15" ht="6.75" customHeight="1">
      <c r="A6" s="302"/>
      <c r="B6" s="334"/>
      <c r="C6" s="335"/>
      <c r="D6" s="335"/>
      <c r="E6" s="335"/>
      <c r="F6" s="335"/>
      <c r="G6" s="335"/>
      <c r="H6" s="335"/>
      <c r="I6" s="335"/>
      <c r="J6" s="335"/>
    </row>
    <row r="7" spans="1:15" ht="12.75" customHeight="1">
      <c r="A7" s="302"/>
      <c r="B7" s="337"/>
      <c r="C7" s="335"/>
      <c r="D7" s="335"/>
      <c r="E7" s="335"/>
      <c r="F7" s="335"/>
      <c r="G7" s="338"/>
      <c r="H7" s="338"/>
      <c r="I7" s="338"/>
      <c r="J7" s="335"/>
    </row>
    <row r="8" spans="1:15" ht="6.75" customHeight="1" thickBot="1">
      <c r="A8" s="339"/>
      <c r="B8" s="340"/>
      <c r="C8" s="341"/>
      <c r="D8" s="341"/>
      <c r="E8" s="341"/>
      <c r="F8" s="341"/>
      <c r="G8" s="341"/>
      <c r="H8" s="341"/>
      <c r="I8" s="341"/>
      <c r="J8" s="341"/>
    </row>
    <row r="9" spans="1:15" s="343" customFormat="1" ht="24.95" customHeight="1">
      <c r="A9" s="393" t="s">
        <v>73</v>
      </c>
      <c r="B9" s="394" t="s">
        <v>227</v>
      </c>
      <c r="C9" s="143" t="s">
        <v>118</v>
      </c>
      <c r="D9" s="143" t="s">
        <v>120</v>
      </c>
      <c r="E9" s="144" t="s">
        <v>213</v>
      </c>
      <c r="F9" s="144" t="s">
        <v>214</v>
      </c>
      <c r="G9" s="143" t="s">
        <v>224</v>
      </c>
      <c r="H9" s="145" t="s">
        <v>211</v>
      </c>
      <c r="I9" s="145" t="s">
        <v>225</v>
      </c>
      <c r="J9" s="146" t="s">
        <v>215</v>
      </c>
      <c r="K9" s="342"/>
      <c r="L9" s="342"/>
      <c r="M9" s="342"/>
      <c r="N9" s="342"/>
      <c r="O9" s="342"/>
    </row>
    <row r="10" spans="1:15" s="150" customFormat="1" ht="24.95" customHeight="1">
      <c r="A10" s="147" t="s">
        <v>5</v>
      </c>
      <c r="B10" s="148" t="s">
        <v>589</v>
      </c>
      <c r="C10" s="159">
        <v>1000000</v>
      </c>
      <c r="D10" s="159">
        <v>0</v>
      </c>
      <c r="E10" s="159">
        <v>0</v>
      </c>
      <c r="F10" s="159">
        <v>14196.5</v>
      </c>
      <c r="G10" s="159">
        <v>579536.13690000586</v>
      </c>
      <c r="H10" s="160">
        <v>269712</v>
      </c>
      <c r="I10" s="160">
        <v>0</v>
      </c>
      <c r="J10" s="161">
        <v>1863444.6369000101</v>
      </c>
      <c r="K10" s="149"/>
      <c r="L10" s="149"/>
      <c r="M10" s="149"/>
      <c r="N10" s="149"/>
      <c r="O10" s="149"/>
    </row>
    <row r="11" spans="1:15" s="154" customFormat="1" ht="24.95" customHeight="1">
      <c r="A11" s="151" t="s">
        <v>185</v>
      </c>
      <c r="B11" s="152" t="s">
        <v>216</v>
      </c>
      <c r="C11" s="162"/>
      <c r="D11" s="162"/>
      <c r="E11" s="162"/>
      <c r="F11" s="162"/>
      <c r="G11" s="162"/>
      <c r="H11" s="163"/>
      <c r="I11" s="163"/>
      <c r="J11" s="164">
        <f t="shared" ref="J11:J23" si="0">SUM(C11:I11)</f>
        <v>0</v>
      </c>
      <c r="K11" s="153"/>
      <c r="L11" s="153"/>
      <c r="M11" s="153"/>
      <c r="N11" s="153"/>
      <c r="O11" s="153"/>
    </row>
    <row r="12" spans="1:15" s="154" customFormat="1" ht="24.95" customHeight="1">
      <c r="A12" s="147" t="s">
        <v>194</v>
      </c>
      <c r="B12" s="148" t="s">
        <v>217</v>
      </c>
      <c r="C12" s="159"/>
      <c r="D12" s="159">
        <v>0</v>
      </c>
      <c r="E12" s="159"/>
      <c r="F12" s="159">
        <v>28977</v>
      </c>
      <c r="G12" s="159"/>
      <c r="H12" s="160">
        <f>579536-28977</f>
        <v>550559</v>
      </c>
      <c r="I12" s="160"/>
      <c r="J12" s="161">
        <v>0</v>
      </c>
      <c r="K12" s="153"/>
      <c r="L12" s="153"/>
      <c r="M12" s="153"/>
      <c r="N12" s="153"/>
      <c r="O12" s="153"/>
    </row>
    <row r="13" spans="1:15" s="154" customFormat="1" ht="24.95" customHeight="1">
      <c r="A13" s="155">
        <v>1</v>
      </c>
      <c r="B13" s="156" t="s">
        <v>551</v>
      </c>
      <c r="C13" s="165"/>
      <c r="D13" s="165"/>
      <c r="E13" s="165"/>
      <c r="F13" s="165"/>
      <c r="G13" s="165"/>
      <c r="H13" s="166"/>
      <c r="I13" s="166"/>
      <c r="J13" s="161">
        <f t="shared" si="0"/>
        <v>0</v>
      </c>
      <c r="K13" s="153"/>
      <c r="L13" s="153"/>
      <c r="M13" s="153"/>
      <c r="N13" s="153"/>
      <c r="O13" s="153"/>
    </row>
    <row r="14" spans="1:15" s="154" customFormat="1" ht="24.95" customHeight="1">
      <c r="A14" s="155">
        <v>2</v>
      </c>
      <c r="B14" s="156" t="s">
        <v>219</v>
      </c>
      <c r="C14" s="165"/>
      <c r="D14" s="165"/>
      <c r="E14" s="165"/>
      <c r="F14" s="165"/>
      <c r="G14" s="165"/>
      <c r="H14" s="166"/>
      <c r="I14" s="166"/>
      <c r="J14" s="161">
        <f t="shared" si="0"/>
        <v>0</v>
      </c>
      <c r="K14" s="153"/>
      <c r="L14" s="153"/>
      <c r="M14" s="153"/>
      <c r="N14" s="153"/>
      <c r="O14" s="153"/>
    </row>
    <row r="15" spans="1:15" s="154" customFormat="1" ht="24.95" customHeight="1">
      <c r="A15" s="155">
        <v>3</v>
      </c>
      <c r="B15" s="156" t="s">
        <v>220</v>
      </c>
      <c r="C15" s="165"/>
      <c r="D15" s="165"/>
      <c r="E15" s="165"/>
      <c r="F15" s="165"/>
      <c r="G15" s="165"/>
      <c r="H15" s="166"/>
      <c r="I15" s="166"/>
      <c r="J15" s="161">
        <v>0</v>
      </c>
      <c r="K15" s="153"/>
      <c r="L15" s="153"/>
      <c r="M15" s="153"/>
      <c r="N15" s="153"/>
      <c r="O15" s="153"/>
    </row>
    <row r="16" spans="1:15" s="154" customFormat="1" ht="24.95" customHeight="1">
      <c r="A16" s="155">
        <v>4</v>
      </c>
      <c r="B16" s="156" t="s">
        <v>212</v>
      </c>
      <c r="C16" s="165"/>
      <c r="D16" s="165"/>
      <c r="E16" s="165"/>
      <c r="F16" s="165"/>
      <c r="G16" s="165"/>
      <c r="H16" s="166"/>
      <c r="I16" s="166"/>
      <c r="J16" s="161">
        <f t="shared" si="0"/>
        <v>0</v>
      </c>
      <c r="K16" s="153"/>
      <c r="L16" s="153"/>
      <c r="M16" s="153"/>
      <c r="N16" s="153"/>
      <c r="O16" s="153"/>
    </row>
    <row r="17" spans="1:15" s="154" customFormat="1" ht="24.95" customHeight="1">
      <c r="A17" s="155">
        <v>5</v>
      </c>
      <c r="B17" s="156" t="s">
        <v>221</v>
      </c>
      <c r="C17" s="165"/>
      <c r="D17" s="165"/>
      <c r="E17" s="165"/>
      <c r="F17" s="165"/>
      <c r="G17" s="165"/>
      <c r="H17" s="166"/>
      <c r="I17" s="166"/>
      <c r="J17" s="161">
        <f t="shared" si="0"/>
        <v>0</v>
      </c>
      <c r="K17" s="153"/>
      <c r="L17" s="153"/>
      <c r="M17" s="153"/>
      <c r="N17" s="153"/>
      <c r="O17" s="153"/>
    </row>
    <row r="18" spans="1:15" s="150" customFormat="1" ht="24.95" customHeight="1">
      <c r="A18" s="147" t="s">
        <v>46</v>
      </c>
      <c r="B18" s="148" t="s">
        <v>570</v>
      </c>
      <c r="C18" s="167">
        <f>C10</f>
        <v>1000000</v>
      </c>
      <c r="D18" s="167">
        <f>SUM(D12:D17)</f>
        <v>0</v>
      </c>
      <c r="E18" s="167">
        <f>SUM(E12:E17)</f>
        <v>0</v>
      </c>
      <c r="F18" s="167">
        <f>SUM(F10:F17)</f>
        <v>43173.5</v>
      </c>
      <c r="G18" s="167">
        <f>G12+G13-F15-H15+G16</f>
        <v>0</v>
      </c>
      <c r="H18" s="167">
        <f>SUM(H10:H17)</f>
        <v>820271</v>
      </c>
      <c r="I18" s="167">
        <f>SUM(I12:I17)</f>
        <v>0</v>
      </c>
      <c r="J18" s="161">
        <f>SUM(C18:I18)</f>
        <v>1863444.5</v>
      </c>
      <c r="K18" s="149"/>
      <c r="L18" s="149"/>
      <c r="M18" s="149"/>
      <c r="N18" s="149"/>
      <c r="O18" s="149"/>
    </row>
    <row r="19" spans="1:15" s="154" customFormat="1" ht="24.95" customHeight="1">
      <c r="A19" s="151">
        <v>1</v>
      </c>
      <c r="B19" s="156" t="s">
        <v>218</v>
      </c>
      <c r="C19" s="165"/>
      <c r="D19" s="165"/>
      <c r="E19" s="165"/>
      <c r="F19" s="165"/>
      <c r="G19" s="165">
        <f>'Të ardhura dhe shpenzimet'!G32</f>
        <v>728741.06727999682</v>
      </c>
      <c r="H19" s="166"/>
      <c r="I19" s="166"/>
      <c r="J19" s="161">
        <f>SUM(C19:I19)</f>
        <v>728741.06727999682</v>
      </c>
      <c r="K19" s="153"/>
      <c r="L19" s="153"/>
      <c r="M19" s="153"/>
      <c r="N19" s="153"/>
      <c r="O19" s="153"/>
    </row>
    <row r="20" spans="1:15" s="154" customFormat="1" ht="24.95" customHeight="1">
      <c r="A20" s="151">
        <v>2</v>
      </c>
      <c r="B20" s="156" t="s">
        <v>226</v>
      </c>
      <c r="C20" s="165"/>
      <c r="D20" s="165"/>
      <c r="E20" s="165"/>
      <c r="F20" s="165"/>
      <c r="G20" s="165"/>
      <c r="H20" s="166"/>
      <c r="I20" s="166"/>
      <c r="J20" s="161"/>
      <c r="K20" s="153"/>
      <c r="L20" s="153"/>
      <c r="M20" s="153"/>
      <c r="N20" s="153"/>
      <c r="O20" s="153"/>
    </row>
    <row r="21" spans="1:15" s="154" customFormat="1" ht="24.95" customHeight="1">
      <c r="A21" s="151">
        <v>3</v>
      </c>
      <c r="B21" s="156" t="s">
        <v>220</v>
      </c>
      <c r="C21" s="165"/>
      <c r="D21" s="165"/>
      <c r="E21" s="165"/>
      <c r="F21" s="165"/>
      <c r="G21" s="165"/>
      <c r="H21" s="166"/>
      <c r="I21" s="166"/>
      <c r="J21" s="161">
        <v>0</v>
      </c>
      <c r="K21" s="153"/>
      <c r="L21" s="153"/>
      <c r="M21" s="153"/>
      <c r="N21" s="153"/>
      <c r="O21" s="153"/>
    </row>
    <row r="22" spans="1:15" s="154" customFormat="1" ht="24.95" customHeight="1">
      <c r="A22" s="151">
        <v>4</v>
      </c>
      <c r="B22" s="156" t="s">
        <v>222</v>
      </c>
      <c r="C22" s="165"/>
      <c r="D22" s="165"/>
      <c r="E22" s="165"/>
      <c r="F22" s="165"/>
      <c r="G22" s="165"/>
      <c r="H22" s="166"/>
      <c r="I22" s="166"/>
      <c r="J22" s="161">
        <f t="shared" si="0"/>
        <v>0</v>
      </c>
      <c r="K22" s="153"/>
      <c r="L22" s="153"/>
      <c r="M22" s="153"/>
      <c r="N22" s="153"/>
      <c r="O22" s="153"/>
    </row>
    <row r="23" spans="1:15" s="154" customFormat="1" ht="24.95" customHeight="1">
      <c r="A23" s="151">
        <v>5</v>
      </c>
      <c r="B23" s="156" t="s">
        <v>223</v>
      </c>
      <c r="C23" s="165"/>
      <c r="D23" s="165"/>
      <c r="E23" s="165"/>
      <c r="F23" s="165"/>
      <c r="G23" s="165"/>
      <c r="H23" s="166"/>
      <c r="I23" s="166"/>
      <c r="J23" s="161">
        <f t="shared" si="0"/>
        <v>0</v>
      </c>
      <c r="K23" s="153"/>
      <c r="L23" s="153"/>
      <c r="M23" s="153"/>
      <c r="N23" s="153"/>
      <c r="O23" s="153"/>
    </row>
    <row r="24" spans="1:15" s="150" customFormat="1" ht="24.95" customHeight="1" thickBot="1">
      <c r="A24" s="157" t="s">
        <v>112</v>
      </c>
      <c r="B24" s="158" t="s">
        <v>590</v>
      </c>
      <c r="C24" s="168">
        <f>SUM(C18:C23)</f>
        <v>1000000</v>
      </c>
      <c r="D24" s="168">
        <f>SUM(D18:D23)</f>
        <v>0</v>
      </c>
      <c r="E24" s="168">
        <f>SUM(E18:E23)</f>
        <v>0</v>
      </c>
      <c r="F24" s="168">
        <f>SUM(F18:F23)</f>
        <v>43173.5</v>
      </c>
      <c r="G24" s="168">
        <f>SUM(G19:G23)</f>
        <v>728741.06727999682</v>
      </c>
      <c r="H24" s="168">
        <f>SUM(H18:H23)</f>
        <v>820271</v>
      </c>
      <c r="I24" s="169">
        <f>I18</f>
        <v>0</v>
      </c>
      <c r="J24" s="170">
        <f>SUM(J18:J23)</f>
        <v>2592185.5672799968</v>
      </c>
      <c r="K24" s="149"/>
      <c r="L24" s="149"/>
      <c r="M24" s="149"/>
      <c r="N24" s="149"/>
      <c r="O24" s="149"/>
    </row>
    <row r="25" spans="1:15" ht="14.1" customHeight="1"/>
    <row r="26" spans="1:15" ht="14.1" customHeight="1"/>
    <row r="27" spans="1:15" ht="12" customHeight="1">
      <c r="I27" s="327" t="s">
        <v>256</v>
      </c>
    </row>
    <row r="28" spans="1:15" ht="12" customHeight="1">
      <c r="I28" s="327" t="s">
        <v>228</v>
      </c>
    </row>
    <row r="29" spans="1:15" ht="12" customHeight="1">
      <c r="I29" s="327" t="s">
        <v>257</v>
      </c>
    </row>
    <row r="30" spans="1:15" ht="14.1" customHeight="1"/>
    <row r="31" spans="1:15" ht="14.1" customHeight="1"/>
    <row r="32" spans="1:15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</sheetData>
  <sheetProtection password="C8AD" sheet="1" formatCells="0" formatColumns="0" formatRows="0" insertColumns="0" insertRows="0" insertHyperlinks="0" deleteColumns="0" deleteRows="0" sort="0" autoFilter="0" pivotTables="0"/>
  <mergeCells count="3">
    <mergeCell ref="A5:J5"/>
    <mergeCell ref="A9"/>
    <mergeCell ref="B9"/>
  </mergeCells>
  <phoneticPr fontId="2" type="noConversion"/>
  <printOptions horizontalCentered="1"/>
  <pageMargins left="0.14000000000000001" right="0.13" top="0.63" bottom="0.31496062992126" header="0.511811023622047" footer="0.511811023622047"/>
  <pageSetup orientation="landscape" r:id="rId1"/>
  <headerFooter alignWithMargins="0"/>
  <ignoredErrors>
    <ignoredError sqref="G24 I24 G18 I1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/>
  </sheetPr>
  <dimension ref="B2:E61"/>
  <sheetViews>
    <sheetView topLeftCell="A34" workbookViewId="0">
      <selection sqref="A1:E62"/>
    </sheetView>
  </sheetViews>
  <sheetFormatPr defaultColWidth="4.7109375" defaultRowHeight="12.75"/>
  <cols>
    <col min="1" max="1" width="1" style="43" customWidth="1"/>
    <col min="2" max="2" width="4.5703125" style="43" customWidth="1"/>
    <col min="3" max="3" width="7.42578125" style="43" customWidth="1"/>
    <col min="4" max="4" width="78.28515625" style="43" customWidth="1"/>
    <col min="5" max="5" width="4.85546875" style="43" customWidth="1"/>
    <col min="6" max="6" width="1.5703125" style="43" customWidth="1"/>
    <col min="7" max="16384" width="4.7109375" style="43"/>
  </cols>
  <sheetData>
    <row r="2" spans="2:5">
      <c r="B2" s="175"/>
      <c r="C2" s="176"/>
      <c r="D2" s="176"/>
      <c r="E2" s="177"/>
    </row>
    <row r="3" spans="2:5" s="1" customFormat="1" ht="33" customHeight="1">
      <c r="B3" s="395" t="s">
        <v>262</v>
      </c>
      <c r="C3" s="396"/>
      <c r="D3" s="396"/>
      <c r="E3" s="397"/>
    </row>
    <row r="4" spans="2:5" s="34" customFormat="1">
      <c r="B4" s="178"/>
      <c r="C4" s="179" t="s">
        <v>263</v>
      </c>
      <c r="D4" s="180"/>
      <c r="E4" s="181"/>
    </row>
    <row r="5" spans="2:5" s="34" customFormat="1" ht="11.25">
      <c r="B5" s="178"/>
      <c r="C5" s="182"/>
      <c r="D5" s="183" t="s">
        <v>264</v>
      </c>
      <c r="E5" s="181"/>
    </row>
    <row r="6" spans="2:5" s="34" customFormat="1" ht="11.25">
      <c r="B6" s="178"/>
      <c r="C6" s="182"/>
      <c r="D6" s="183" t="s">
        <v>265</v>
      </c>
      <c r="E6" s="181"/>
    </row>
    <row r="7" spans="2:5" s="34" customFormat="1" ht="11.25">
      <c r="B7" s="178"/>
      <c r="C7" s="182" t="s">
        <v>266</v>
      </c>
      <c r="D7" s="184"/>
      <c r="E7" s="181"/>
    </row>
    <row r="8" spans="2:5" s="34" customFormat="1" ht="11.25">
      <c r="B8" s="178"/>
      <c r="C8" s="182"/>
      <c r="D8" s="183" t="s">
        <v>267</v>
      </c>
      <c r="E8" s="181"/>
    </row>
    <row r="9" spans="2:5" s="34" customFormat="1" ht="11.25">
      <c r="B9" s="178"/>
      <c r="C9" s="185"/>
      <c r="D9" s="183" t="s">
        <v>268</v>
      </c>
      <c r="E9" s="181"/>
    </row>
    <row r="10" spans="2:5" s="34" customFormat="1" ht="11.25">
      <c r="B10" s="178"/>
      <c r="C10" s="186"/>
      <c r="D10" s="187" t="s">
        <v>269</v>
      </c>
      <c r="E10" s="181"/>
    </row>
    <row r="11" spans="2:5" ht="5.25" customHeight="1">
      <c r="B11" s="188"/>
      <c r="C11" s="103"/>
      <c r="D11" s="103"/>
      <c r="E11" s="189"/>
    </row>
    <row r="12" spans="2:5" ht="15.75">
      <c r="B12" s="188"/>
      <c r="C12" s="190" t="s">
        <v>270</v>
      </c>
      <c r="D12" s="191" t="s">
        <v>271</v>
      </c>
      <c r="E12" s="189"/>
    </row>
    <row r="13" spans="2:5" ht="6" customHeight="1">
      <c r="B13" s="188"/>
      <c r="C13" s="192"/>
      <c r="E13" s="189"/>
    </row>
    <row r="14" spans="2:5">
      <c r="B14" s="188"/>
      <c r="C14" s="102">
        <v>1</v>
      </c>
      <c r="D14" s="193" t="s">
        <v>272</v>
      </c>
      <c r="E14" s="189"/>
    </row>
    <row r="15" spans="2:5">
      <c r="B15" s="188"/>
      <c r="C15" s="102">
        <v>2</v>
      </c>
      <c r="D15" s="43" t="s">
        <v>273</v>
      </c>
      <c r="E15" s="189"/>
    </row>
    <row r="16" spans="2:5">
      <c r="B16" s="188"/>
      <c r="C16" s="103">
        <v>3</v>
      </c>
      <c r="D16" s="43" t="s">
        <v>274</v>
      </c>
      <c r="E16" s="189"/>
    </row>
    <row r="17" spans="2:5">
      <c r="B17" s="188"/>
      <c r="C17" s="103">
        <v>4</v>
      </c>
      <c r="D17" s="103" t="s">
        <v>275</v>
      </c>
      <c r="E17" s="189"/>
    </row>
    <row r="18" spans="2:5">
      <c r="B18" s="188"/>
      <c r="C18" s="103"/>
      <c r="D18" s="193" t="s">
        <v>276</v>
      </c>
      <c r="E18" s="189"/>
    </row>
    <row r="19" spans="2:5">
      <c r="B19" s="188"/>
      <c r="C19" s="103" t="s">
        <v>277</v>
      </c>
      <c r="D19" s="103"/>
      <c r="E19" s="189"/>
    </row>
    <row r="20" spans="2:5">
      <c r="B20" s="188"/>
      <c r="C20" s="103"/>
      <c r="D20" s="193" t="s">
        <v>278</v>
      </c>
      <c r="E20" s="189"/>
    </row>
    <row r="21" spans="2:5">
      <c r="B21" s="188"/>
      <c r="C21" s="103" t="s">
        <v>279</v>
      </c>
      <c r="D21" s="103"/>
      <c r="E21" s="189"/>
    </row>
    <row r="22" spans="2:5">
      <c r="B22" s="188"/>
      <c r="C22" s="103"/>
      <c r="D22" s="193" t="s">
        <v>280</v>
      </c>
      <c r="E22" s="189"/>
    </row>
    <row r="23" spans="2:5">
      <c r="B23" s="188"/>
      <c r="C23" s="103" t="s">
        <v>281</v>
      </c>
      <c r="D23" s="103"/>
      <c r="E23" s="189"/>
    </row>
    <row r="24" spans="2:5">
      <c r="B24" s="188"/>
      <c r="C24" s="103"/>
      <c r="D24" s="103" t="s">
        <v>282</v>
      </c>
      <c r="E24" s="189"/>
    </row>
    <row r="25" spans="2:5">
      <c r="B25" s="188"/>
      <c r="C25" s="103" t="s">
        <v>283</v>
      </c>
      <c r="D25" s="103"/>
      <c r="E25" s="189"/>
    </row>
    <row r="26" spans="2:5">
      <c r="B26" s="188"/>
      <c r="C26" s="193" t="s">
        <v>284</v>
      </c>
      <c r="D26" s="103"/>
      <c r="E26" s="189"/>
    </row>
    <row r="27" spans="2:5">
      <c r="B27" s="188"/>
      <c r="C27" s="103"/>
      <c r="D27" s="103" t="s">
        <v>285</v>
      </c>
      <c r="E27" s="189"/>
    </row>
    <row r="28" spans="2:5">
      <c r="B28" s="188"/>
      <c r="C28" s="193" t="s">
        <v>286</v>
      </c>
      <c r="D28" s="103"/>
      <c r="E28" s="189"/>
    </row>
    <row r="29" spans="2:5">
      <c r="B29" s="188"/>
      <c r="C29" s="103"/>
      <c r="D29" s="103" t="s">
        <v>287</v>
      </c>
      <c r="E29" s="189"/>
    </row>
    <row r="30" spans="2:5">
      <c r="B30" s="188"/>
      <c r="C30" s="193" t="s">
        <v>288</v>
      </c>
      <c r="D30" s="103"/>
      <c r="E30" s="189"/>
    </row>
    <row r="31" spans="2:5">
      <c r="B31" s="188"/>
      <c r="C31" s="103" t="s">
        <v>289</v>
      </c>
      <c r="D31" s="103" t="s">
        <v>290</v>
      </c>
      <c r="E31" s="189"/>
    </row>
    <row r="32" spans="2:5">
      <c r="B32" s="188"/>
      <c r="C32" s="103"/>
      <c r="D32" s="193" t="s">
        <v>291</v>
      </c>
      <c r="E32" s="189"/>
    </row>
    <row r="33" spans="2:5">
      <c r="B33" s="188"/>
      <c r="C33" s="103"/>
      <c r="D33" s="193" t="s">
        <v>292</v>
      </c>
      <c r="E33" s="189"/>
    </row>
    <row r="34" spans="2:5">
      <c r="B34" s="188"/>
      <c r="C34" s="103"/>
      <c r="D34" s="193" t="s">
        <v>293</v>
      </c>
      <c r="E34" s="189"/>
    </row>
    <row r="35" spans="2:5">
      <c r="B35" s="188"/>
      <c r="C35" s="103"/>
      <c r="D35" s="193" t="s">
        <v>294</v>
      </c>
      <c r="E35" s="189"/>
    </row>
    <row r="36" spans="2:5">
      <c r="B36" s="188"/>
      <c r="C36" s="103"/>
      <c r="D36" s="193" t="s">
        <v>295</v>
      </c>
      <c r="E36" s="189"/>
    </row>
    <row r="37" spans="2:5">
      <c r="B37" s="188"/>
      <c r="C37" s="103"/>
      <c r="D37" s="193" t="s">
        <v>296</v>
      </c>
      <c r="E37" s="189"/>
    </row>
    <row r="38" spans="2:5" ht="6" customHeight="1">
      <c r="B38" s="188"/>
      <c r="C38" s="103"/>
      <c r="D38" s="103"/>
      <c r="E38" s="189"/>
    </row>
    <row r="39" spans="2:5" ht="15.75">
      <c r="B39" s="188"/>
      <c r="C39" s="190" t="s">
        <v>297</v>
      </c>
      <c r="D39" s="191" t="s">
        <v>298</v>
      </c>
      <c r="E39" s="189"/>
    </row>
    <row r="40" spans="2:5" ht="4.5" customHeight="1">
      <c r="B40" s="188"/>
      <c r="C40" s="103"/>
      <c r="D40" s="103"/>
      <c r="E40" s="189"/>
    </row>
    <row r="41" spans="2:5">
      <c r="B41" s="188"/>
      <c r="C41" s="103"/>
      <c r="D41" s="193" t="s">
        <v>299</v>
      </c>
      <c r="E41" s="189"/>
    </row>
    <row r="42" spans="2:5">
      <c r="B42" s="188"/>
      <c r="C42" s="103" t="s">
        <v>300</v>
      </c>
      <c r="D42" s="103"/>
      <c r="E42" s="189"/>
    </row>
    <row r="43" spans="2:5">
      <c r="B43" s="188"/>
      <c r="C43" s="103"/>
      <c r="D43" s="103" t="s">
        <v>301</v>
      </c>
      <c r="E43" s="189"/>
    </row>
    <row r="44" spans="2:5">
      <c r="B44" s="188"/>
      <c r="C44" s="103" t="s">
        <v>302</v>
      </c>
      <c r="D44" s="103"/>
      <c r="E44" s="189"/>
    </row>
    <row r="45" spans="2:5">
      <c r="B45" s="188"/>
      <c r="C45" s="103"/>
      <c r="D45" s="103" t="s">
        <v>303</v>
      </c>
      <c r="E45" s="189"/>
    </row>
    <row r="46" spans="2:5">
      <c r="B46" s="188"/>
      <c r="C46" s="103" t="s">
        <v>304</v>
      </c>
      <c r="D46" s="103"/>
      <c r="E46" s="189"/>
    </row>
    <row r="47" spans="2:5">
      <c r="B47" s="188"/>
      <c r="C47" s="103"/>
      <c r="D47" s="103" t="s">
        <v>305</v>
      </c>
      <c r="E47" s="189"/>
    </row>
    <row r="48" spans="2:5">
      <c r="B48" s="188"/>
      <c r="C48" s="103" t="s">
        <v>306</v>
      </c>
      <c r="D48" s="103"/>
      <c r="E48" s="189"/>
    </row>
    <row r="49" spans="2:5">
      <c r="B49" s="188"/>
      <c r="D49" s="43" t="s">
        <v>307</v>
      </c>
      <c r="E49" s="189"/>
    </row>
    <row r="50" spans="2:5">
      <c r="B50" s="188"/>
      <c r="C50" s="43" t="s">
        <v>308</v>
      </c>
      <c r="E50" s="189"/>
    </row>
    <row r="51" spans="2:5">
      <c r="B51" s="188"/>
      <c r="C51" s="43" t="s">
        <v>309</v>
      </c>
      <c r="E51" s="189"/>
    </row>
    <row r="52" spans="2:5">
      <c r="B52" s="188"/>
      <c r="C52" s="43" t="s">
        <v>310</v>
      </c>
      <c r="D52" s="103"/>
      <c r="E52" s="189"/>
    </row>
    <row r="53" spans="2:5">
      <c r="B53" s="188"/>
      <c r="C53" s="103"/>
      <c r="D53" s="43" t="s">
        <v>311</v>
      </c>
      <c r="E53" s="189"/>
    </row>
    <row r="54" spans="2:5">
      <c r="B54" s="188"/>
      <c r="C54" s="103"/>
      <c r="D54" s="103" t="s">
        <v>312</v>
      </c>
      <c r="E54" s="189"/>
    </row>
    <row r="55" spans="2:5">
      <c r="B55" s="188"/>
      <c r="C55" s="103"/>
      <c r="D55" s="103" t="s">
        <v>313</v>
      </c>
      <c r="E55" s="189"/>
    </row>
    <row r="56" spans="2:5">
      <c r="B56" s="188"/>
      <c r="D56" s="43" t="s">
        <v>314</v>
      </c>
      <c r="E56" s="189"/>
    </row>
    <row r="57" spans="2:5">
      <c r="B57" s="188"/>
      <c r="C57" s="43" t="s">
        <v>315</v>
      </c>
      <c r="E57" s="189"/>
    </row>
    <row r="58" spans="2:5">
      <c r="B58" s="188"/>
      <c r="E58" s="189"/>
    </row>
    <row r="59" spans="2:5">
      <c r="B59" s="188"/>
      <c r="E59" s="189"/>
    </row>
    <row r="60" spans="2:5">
      <c r="B60" s="188"/>
      <c r="E60" s="194">
        <v>1</v>
      </c>
    </row>
    <row r="61" spans="2:5">
      <c r="B61" s="195"/>
      <c r="C61" s="196"/>
      <c r="D61" s="196"/>
      <c r="E61" s="197"/>
    </row>
  </sheetData>
  <sheetProtection password="C8AD" sheet="1" formatCells="0" formatColumns="0" formatRows="0" insertColumns="0" insertRows="0" insertHyperlinks="0" deleteColumns="0" deleteRows="0" sort="0" autoFilter="0" pivotTables="0"/>
  <mergeCells count="1">
    <mergeCell ref="B3:E3"/>
  </mergeCells>
  <phoneticPr fontId="0" type="noConversion"/>
  <printOptions horizontalCentered="1" verticalCentered="1"/>
  <pageMargins left="0" right="0" top="0" bottom="0" header="0.31496062992125984" footer="0.19685039370078741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/>
  </sheetPr>
  <dimension ref="A2:N202"/>
  <sheetViews>
    <sheetView topLeftCell="B166" workbookViewId="0">
      <selection activeCell="F182" sqref="F182:L189"/>
    </sheetView>
  </sheetViews>
  <sheetFormatPr defaultRowHeight="12.75"/>
  <cols>
    <col min="1" max="1" width="2.42578125" style="1" hidden="1" customWidth="1"/>
    <col min="2" max="2" width="3.7109375" style="1" customWidth="1"/>
    <col min="3" max="3" width="3.42578125" style="223" customWidth="1"/>
    <col min="4" max="4" width="2" style="1" customWidth="1"/>
    <col min="5" max="5" width="3.42578125" style="1" customWidth="1"/>
    <col min="6" max="6" width="13.7109375" style="1" customWidth="1"/>
    <col min="7" max="11" width="8.7109375" style="1" customWidth="1"/>
    <col min="12" max="12" width="9.7109375" style="321" customWidth="1"/>
    <col min="13" max="13" width="12.7109375" style="1" customWidth="1"/>
    <col min="14" max="14" width="4.28515625" style="1" customWidth="1"/>
    <col min="15" max="15" width="2.140625" style="1" customWidth="1"/>
    <col min="16" max="16384" width="9.140625" style="1"/>
  </cols>
  <sheetData>
    <row r="2" spans="2:14">
      <c r="B2" s="226"/>
      <c r="C2" s="203"/>
      <c r="D2" s="222"/>
      <c r="E2" s="222"/>
      <c r="F2" s="222"/>
      <c r="G2" s="222"/>
      <c r="H2" s="222"/>
      <c r="I2" s="222"/>
      <c r="J2" s="222"/>
      <c r="K2" s="222"/>
      <c r="L2" s="290"/>
      <c r="M2" s="222"/>
      <c r="N2" s="2"/>
    </row>
    <row r="3" spans="2:14">
      <c r="B3" s="202"/>
      <c r="C3" s="79" t="s">
        <v>316</v>
      </c>
      <c r="D3" s="8"/>
      <c r="E3" s="8"/>
      <c r="F3" s="8"/>
      <c r="G3" s="8"/>
      <c r="H3" s="8"/>
      <c r="I3" s="8"/>
      <c r="J3" s="8"/>
      <c r="K3" s="8"/>
      <c r="L3" s="291"/>
      <c r="M3" s="8"/>
      <c r="N3" s="9"/>
    </row>
    <row r="4" spans="2:14" ht="33" customHeight="1">
      <c r="B4" s="395" t="s">
        <v>262</v>
      </c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7"/>
    </row>
    <row r="5" spans="2:14" ht="12.75" customHeight="1">
      <c r="B5" s="285"/>
      <c r="C5" s="109"/>
      <c r="D5" s="109"/>
      <c r="E5" s="109"/>
      <c r="F5" s="109"/>
      <c r="G5" s="109"/>
      <c r="H5" s="109"/>
      <c r="I5" s="109"/>
      <c r="J5" s="109"/>
      <c r="K5" s="109"/>
      <c r="L5" s="279"/>
      <c r="M5" s="109"/>
      <c r="N5" s="286"/>
    </row>
    <row r="6" spans="2:14" ht="15.75">
      <c r="B6" s="202"/>
      <c r="C6" s="79"/>
      <c r="D6" s="416" t="s">
        <v>194</v>
      </c>
      <c r="E6" s="416"/>
      <c r="F6" s="292" t="s">
        <v>317</v>
      </c>
      <c r="G6" s="8"/>
      <c r="H6" s="8"/>
      <c r="I6" s="8"/>
      <c r="J6" s="8"/>
      <c r="K6" s="8"/>
      <c r="L6" s="291"/>
      <c r="M6" s="8"/>
      <c r="N6" s="9"/>
    </row>
    <row r="7" spans="2:14">
      <c r="B7" s="202"/>
      <c r="C7" s="79"/>
      <c r="D7" s="8"/>
      <c r="E7" s="8"/>
      <c r="F7" s="8"/>
      <c r="G7" s="8"/>
      <c r="H7" s="8"/>
      <c r="I7" s="8"/>
      <c r="J7" s="8"/>
      <c r="K7" s="8"/>
      <c r="L7" s="291"/>
      <c r="M7" s="8"/>
      <c r="N7" s="9"/>
    </row>
    <row r="8" spans="2:14">
      <c r="B8" s="202"/>
      <c r="C8" s="79"/>
      <c r="D8" s="8"/>
      <c r="E8" s="38" t="s">
        <v>5</v>
      </c>
      <c r="F8" s="198" t="s">
        <v>318</v>
      </c>
      <c r="G8" s="198"/>
      <c r="H8" s="199"/>
      <c r="I8" s="8"/>
      <c r="J8" s="8"/>
      <c r="K8" s="8"/>
      <c r="L8" s="291"/>
      <c r="M8" s="8"/>
      <c r="N8" s="9"/>
    </row>
    <row r="9" spans="2:14">
      <c r="B9" s="202"/>
      <c r="C9" s="79"/>
      <c r="D9" s="8"/>
      <c r="E9" s="38"/>
      <c r="F9" s="198"/>
      <c r="G9" s="198"/>
      <c r="H9" s="199"/>
      <c r="I9" s="8"/>
      <c r="J9" s="8"/>
      <c r="K9" s="8"/>
      <c r="L9" s="291"/>
      <c r="M9" s="8"/>
      <c r="N9" s="9"/>
    </row>
    <row r="10" spans="2:14">
      <c r="B10" s="202"/>
      <c r="C10" s="79"/>
      <c r="D10" s="8"/>
      <c r="E10" s="200">
        <v>1</v>
      </c>
      <c r="F10" s="201" t="s">
        <v>7</v>
      </c>
      <c r="G10" s="8"/>
      <c r="H10" s="8"/>
      <c r="I10" s="8"/>
      <c r="J10" s="8"/>
      <c r="K10" s="8"/>
      <c r="L10" s="291"/>
      <c r="M10" s="8"/>
      <c r="N10" s="9"/>
    </row>
    <row r="11" spans="2:14">
      <c r="B11" s="202"/>
      <c r="C11" s="79">
        <v>3</v>
      </c>
      <c r="D11" s="8"/>
      <c r="E11" s="8"/>
      <c r="F11" s="79" t="s">
        <v>10</v>
      </c>
      <c r="G11" s="8"/>
      <c r="H11" s="8"/>
      <c r="I11" s="8"/>
      <c r="J11" s="8"/>
      <c r="K11" s="8"/>
      <c r="L11" s="291"/>
      <c r="M11" s="8"/>
      <c r="N11" s="9"/>
    </row>
    <row r="12" spans="2:14">
      <c r="B12" s="202"/>
      <c r="C12" s="79"/>
      <c r="D12" s="8"/>
      <c r="E12" s="398" t="s">
        <v>73</v>
      </c>
      <c r="F12" s="398" t="s">
        <v>319</v>
      </c>
      <c r="G12" s="398"/>
      <c r="H12" s="398" t="s">
        <v>320</v>
      </c>
      <c r="I12" s="398" t="s">
        <v>321</v>
      </c>
      <c r="J12" s="398"/>
      <c r="K12" s="293" t="s">
        <v>322</v>
      </c>
      <c r="L12" s="294" t="s">
        <v>323</v>
      </c>
      <c r="M12" s="293" t="s">
        <v>322</v>
      </c>
      <c r="N12" s="9"/>
    </row>
    <row r="13" spans="2:14">
      <c r="B13" s="202"/>
      <c r="C13" s="79"/>
      <c r="D13" s="8"/>
      <c r="E13" s="398"/>
      <c r="F13" s="398"/>
      <c r="G13" s="398"/>
      <c r="H13" s="398"/>
      <c r="I13" s="398"/>
      <c r="J13" s="398"/>
      <c r="K13" s="295" t="s">
        <v>324</v>
      </c>
      <c r="L13" s="296" t="s">
        <v>325</v>
      </c>
      <c r="M13" s="295" t="s">
        <v>326</v>
      </c>
      <c r="N13" s="9"/>
    </row>
    <row r="14" spans="2:14">
      <c r="B14" s="202"/>
      <c r="C14" s="79"/>
      <c r="D14" s="8"/>
      <c r="E14" s="289">
        <v>1</v>
      </c>
      <c r="F14" s="399" t="s">
        <v>398</v>
      </c>
      <c r="G14" s="400"/>
      <c r="H14" s="273" t="s">
        <v>399</v>
      </c>
      <c r="I14" s="401"/>
      <c r="J14" s="402"/>
      <c r="K14" s="297"/>
      <c r="L14" s="298"/>
      <c r="M14" s="299">
        <f>'[3]Libri i Madh'!$C$89+'[3]Libri i Madh'!$C$90</f>
        <v>1714.3012000005692</v>
      </c>
      <c r="N14" s="9"/>
    </row>
    <row r="15" spans="2:14">
      <c r="B15" s="202"/>
      <c r="C15" s="79"/>
      <c r="D15" s="8"/>
      <c r="E15" s="273">
        <v>2</v>
      </c>
      <c r="F15" s="399" t="s">
        <v>398</v>
      </c>
      <c r="G15" s="400"/>
      <c r="H15" s="273" t="s">
        <v>400</v>
      </c>
      <c r="I15" s="401"/>
      <c r="J15" s="402"/>
      <c r="K15" s="141"/>
      <c r="L15" s="298"/>
      <c r="M15" s="299">
        <v>0</v>
      </c>
      <c r="N15" s="9"/>
    </row>
    <row r="16" spans="2:14">
      <c r="B16" s="202"/>
      <c r="C16" s="79"/>
      <c r="D16" s="8"/>
      <c r="E16" s="289">
        <v>3</v>
      </c>
      <c r="F16" s="399" t="s">
        <v>552</v>
      </c>
      <c r="G16" s="400"/>
      <c r="H16" s="273" t="s">
        <v>399</v>
      </c>
      <c r="I16" s="401"/>
      <c r="J16" s="402"/>
      <c r="K16" s="297"/>
      <c r="L16" s="298"/>
      <c r="M16" s="299"/>
      <c r="N16" s="9"/>
    </row>
    <row r="17" spans="2:14">
      <c r="B17" s="202"/>
      <c r="C17" s="79"/>
      <c r="D17" s="8"/>
      <c r="E17" s="273">
        <v>4</v>
      </c>
      <c r="F17" s="399" t="s">
        <v>552</v>
      </c>
      <c r="G17" s="400"/>
      <c r="H17" s="273" t="s">
        <v>400</v>
      </c>
      <c r="I17" s="401"/>
      <c r="J17" s="402"/>
      <c r="K17" s="141"/>
      <c r="L17" s="298"/>
      <c r="M17" s="299">
        <f>'[3]Libri i Madh'!$C$93</f>
        <v>99.335000000079162</v>
      </c>
      <c r="N17" s="9"/>
    </row>
    <row r="18" spans="2:14">
      <c r="B18" s="202"/>
      <c r="C18" s="79"/>
      <c r="D18" s="8"/>
      <c r="E18" s="289">
        <v>5</v>
      </c>
      <c r="F18" s="399" t="s">
        <v>571</v>
      </c>
      <c r="G18" s="400"/>
      <c r="H18" s="273" t="s">
        <v>399</v>
      </c>
      <c r="I18" s="401"/>
      <c r="J18" s="402"/>
      <c r="K18" s="297"/>
      <c r="L18" s="298"/>
      <c r="M18" s="299">
        <v>0</v>
      </c>
      <c r="N18" s="9"/>
    </row>
    <row r="19" spans="2:14">
      <c r="B19" s="202"/>
      <c r="C19" s="79"/>
      <c r="D19" s="8"/>
      <c r="E19" s="273">
        <v>6</v>
      </c>
      <c r="F19" s="399" t="s">
        <v>572</v>
      </c>
      <c r="G19" s="400"/>
      <c r="H19" s="273" t="s">
        <v>399</v>
      </c>
      <c r="I19" s="401"/>
      <c r="J19" s="402"/>
      <c r="K19" s="141"/>
      <c r="L19" s="298"/>
      <c r="M19" s="299">
        <f>'[3]Libri i Madh'!$C$96</f>
        <v>4163.8100000000559</v>
      </c>
      <c r="N19" s="9"/>
    </row>
    <row r="20" spans="2:14">
      <c r="B20" s="202"/>
      <c r="C20" s="79"/>
      <c r="D20" s="8"/>
      <c r="E20" s="289">
        <v>7</v>
      </c>
      <c r="F20" s="399" t="s">
        <v>573</v>
      </c>
      <c r="G20" s="400"/>
      <c r="H20" s="273" t="s">
        <v>574</v>
      </c>
      <c r="I20" s="401"/>
      <c r="J20" s="402"/>
      <c r="K20" s="141"/>
      <c r="L20" s="298"/>
      <c r="M20" s="299">
        <v>0</v>
      </c>
      <c r="N20" s="9"/>
    </row>
    <row r="21" spans="2:14">
      <c r="B21" s="202"/>
      <c r="C21" s="79"/>
      <c r="D21" s="8"/>
      <c r="E21" s="273">
        <v>8</v>
      </c>
      <c r="F21" s="399" t="s">
        <v>591</v>
      </c>
      <c r="G21" s="400"/>
      <c r="H21" s="346" t="s">
        <v>574</v>
      </c>
      <c r="I21" s="401"/>
      <c r="J21" s="402"/>
      <c r="K21" s="141"/>
      <c r="L21" s="298"/>
      <c r="M21" s="299">
        <f>'[3]Libri i Madh'!$C$98</f>
        <v>19887.349999999627</v>
      </c>
      <c r="N21" s="9"/>
    </row>
    <row r="22" spans="2:14">
      <c r="B22" s="202"/>
      <c r="C22" s="79"/>
      <c r="D22" s="8"/>
      <c r="E22" s="289">
        <v>9</v>
      </c>
      <c r="F22" s="399" t="s">
        <v>591</v>
      </c>
      <c r="G22" s="400"/>
      <c r="H22" s="346" t="s">
        <v>400</v>
      </c>
      <c r="I22" s="401"/>
      <c r="J22" s="402"/>
      <c r="K22" s="300"/>
      <c r="L22" s="301"/>
      <c r="M22" s="299">
        <f>'[3]Libri i Madh'!$C$99</f>
        <v>7010</v>
      </c>
      <c r="N22" s="9"/>
    </row>
    <row r="23" spans="2:14" ht="21" customHeight="1">
      <c r="B23" s="202"/>
      <c r="C23" s="79"/>
      <c r="D23" s="8"/>
      <c r="E23" s="57"/>
      <c r="F23" s="406" t="s">
        <v>210</v>
      </c>
      <c r="G23" s="407"/>
      <c r="H23" s="407"/>
      <c r="I23" s="407"/>
      <c r="J23" s="407"/>
      <c r="K23" s="407"/>
      <c r="L23" s="408"/>
      <c r="M23" s="212">
        <f>SUM(M14:M22)</f>
        <v>32874.796200000332</v>
      </c>
      <c r="N23" s="9"/>
    </row>
    <row r="24" spans="2:14">
      <c r="B24" s="202"/>
      <c r="C24" s="79">
        <v>4</v>
      </c>
      <c r="D24" s="8"/>
      <c r="E24" s="302"/>
      <c r="F24" s="79" t="s">
        <v>11</v>
      </c>
      <c r="G24" s="302"/>
      <c r="H24" s="302"/>
      <c r="I24" s="302"/>
      <c r="J24" s="302"/>
      <c r="K24" s="302"/>
      <c r="L24" s="303"/>
      <c r="M24" s="8"/>
      <c r="N24" s="9"/>
    </row>
    <row r="25" spans="2:14">
      <c r="B25" s="202"/>
      <c r="C25" s="79"/>
      <c r="D25" s="8"/>
      <c r="E25" s="398" t="s">
        <v>73</v>
      </c>
      <c r="F25" s="417" t="s">
        <v>327</v>
      </c>
      <c r="G25" s="418"/>
      <c r="H25" s="418"/>
      <c r="I25" s="418"/>
      <c r="J25" s="419"/>
      <c r="K25" s="293" t="s">
        <v>322</v>
      </c>
      <c r="L25" s="294" t="s">
        <v>323</v>
      </c>
      <c r="M25" s="293" t="s">
        <v>322</v>
      </c>
      <c r="N25" s="9"/>
    </row>
    <row r="26" spans="2:14">
      <c r="B26" s="202"/>
      <c r="C26" s="79"/>
      <c r="D26" s="8"/>
      <c r="E26" s="398"/>
      <c r="F26" s="420"/>
      <c r="G26" s="421"/>
      <c r="H26" s="421"/>
      <c r="I26" s="421"/>
      <c r="J26" s="422"/>
      <c r="K26" s="295" t="s">
        <v>324</v>
      </c>
      <c r="L26" s="296" t="s">
        <v>325</v>
      </c>
      <c r="M26" s="295" t="s">
        <v>326</v>
      </c>
      <c r="N26" s="9"/>
    </row>
    <row r="27" spans="2:14">
      <c r="B27" s="202"/>
      <c r="C27" s="79"/>
      <c r="D27" s="8"/>
      <c r="E27" s="288"/>
      <c r="F27" s="399" t="s">
        <v>328</v>
      </c>
      <c r="G27" s="414"/>
      <c r="H27" s="414"/>
      <c r="I27" s="414"/>
      <c r="J27" s="400"/>
      <c r="K27" s="141"/>
      <c r="L27" s="298"/>
      <c r="M27" s="299">
        <f>Aktivet!F9</f>
        <v>310017.28999999911</v>
      </c>
      <c r="N27" s="9"/>
    </row>
    <row r="28" spans="2:14">
      <c r="B28" s="202"/>
      <c r="C28" s="79"/>
      <c r="D28" s="8"/>
      <c r="E28" s="141"/>
      <c r="F28" s="399" t="s">
        <v>329</v>
      </c>
      <c r="G28" s="414"/>
      <c r="H28" s="414"/>
      <c r="I28" s="414"/>
      <c r="J28" s="400"/>
      <c r="K28" s="141"/>
      <c r="L28" s="298"/>
      <c r="M28" s="299"/>
      <c r="N28" s="9"/>
    </row>
    <row r="29" spans="2:14">
      <c r="B29" s="202"/>
      <c r="C29" s="79"/>
      <c r="D29" s="8"/>
      <c r="E29" s="141"/>
      <c r="F29" s="399" t="s">
        <v>330</v>
      </c>
      <c r="G29" s="414"/>
      <c r="H29" s="414"/>
      <c r="I29" s="414"/>
      <c r="J29" s="400"/>
      <c r="K29" s="141"/>
      <c r="L29" s="298"/>
      <c r="M29" s="299"/>
      <c r="N29" s="9"/>
    </row>
    <row r="30" spans="2:14">
      <c r="B30" s="202"/>
      <c r="C30" s="79"/>
      <c r="D30" s="8"/>
      <c r="E30" s="141"/>
      <c r="F30" s="399"/>
      <c r="G30" s="414"/>
      <c r="H30" s="414"/>
      <c r="I30" s="414"/>
      <c r="J30" s="400"/>
      <c r="K30" s="141"/>
      <c r="L30" s="298"/>
      <c r="M30" s="299"/>
      <c r="N30" s="9"/>
    </row>
    <row r="31" spans="2:14" ht="18" customHeight="1">
      <c r="B31" s="202"/>
      <c r="C31" s="79"/>
      <c r="D31" s="8"/>
      <c r="E31" s="141"/>
      <c r="F31" s="406" t="s">
        <v>210</v>
      </c>
      <c r="G31" s="407"/>
      <c r="H31" s="407"/>
      <c r="I31" s="407"/>
      <c r="J31" s="407"/>
      <c r="K31" s="407"/>
      <c r="L31" s="408"/>
      <c r="M31" s="212">
        <f>M27</f>
        <v>310017.28999999911</v>
      </c>
      <c r="N31" s="9"/>
    </row>
    <row r="32" spans="2:14">
      <c r="B32" s="202"/>
      <c r="C32" s="79"/>
      <c r="D32" s="8"/>
      <c r="E32" s="8"/>
      <c r="F32" s="8"/>
      <c r="G32" s="8"/>
      <c r="H32" s="8"/>
      <c r="I32" s="8"/>
      <c r="J32" s="8"/>
      <c r="K32" s="8"/>
      <c r="L32" s="291"/>
      <c r="M32" s="8"/>
      <c r="N32" s="9"/>
    </row>
    <row r="33" spans="2:14">
      <c r="B33" s="202"/>
      <c r="C33" s="79"/>
      <c r="D33" s="8"/>
      <c r="E33" s="8"/>
      <c r="F33" s="8"/>
      <c r="G33" s="8"/>
      <c r="H33" s="8"/>
      <c r="I33" s="8"/>
      <c r="J33" s="8"/>
      <c r="K33" s="8"/>
      <c r="L33" s="291"/>
      <c r="M33" s="8"/>
      <c r="N33" s="9"/>
    </row>
    <row r="34" spans="2:14">
      <c r="B34" s="202"/>
      <c r="C34" s="79">
        <v>5</v>
      </c>
      <c r="D34" s="8"/>
      <c r="E34" s="200">
        <v>2</v>
      </c>
      <c r="F34" s="201" t="s">
        <v>331</v>
      </c>
      <c r="G34" s="8"/>
      <c r="H34" s="8"/>
      <c r="I34" s="8"/>
      <c r="J34" s="8"/>
      <c r="K34" s="8"/>
      <c r="L34" s="291"/>
      <c r="M34" s="8"/>
      <c r="N34" s="9"/>
    </row>
    <row r="35" spans="2:14">
      <c r="B35" s="202"/>
      <c r="C35" s="79"/>
      <c r="D35" s="8"/>
      <c r="E35" s="8"/>
      <c r="F35" s="8"/>
      <c r="G35" s="8" t="s">
        <v>332</v>
      </c>
      <c r="H35" s="8"/>
      <c r="I35" s="8"/>
      <c r="J35" s="8"/>
      <c r="K35" s="8"/>
      <c r="L35" s="291"/>
      <c r="M35" s="8"/>
      <c r="N35" s="9"/>
    </row>
    <row r="36" spans="2:14">
      <c r="B36" s="202"/>
      <c r="C36" s="79"/>
      <c r="D36" s="8"/>
      <c r="E36" s="8"/>
      <c r="F36" s="8"/>
      <c r="G36" s="8"/>
      <c r="H36" s="8"/>
      <c r="I36" s="8"/>
      <c r="J36" s="8"/>
      <c r="K36" s="8"/>
      <c r="L36" s="291"/>
      <c r="M36" s="8"/>
      <c r="N36" s="9"/>
    </row>
    <row r="37" spans="2:14">
      <c r="B37" s="202"/>
      <c r="C37" s="79">
        <v>6</v>
      </c>
      <c r="D37" s="8"/>
      <c r="E37" s="200">
        <v>3</v>
      </c>
      <c r="F37" s="201" t="s">
        <v>333</v>
      </c>
      <c r="G37" s="8"/>
      <c r="H37" s="8"/>
      <c r="I37" s="8"/>
      <c r="J37" s="80"/>
      <c r="K37" s="80"/>
      <c r="L37" s="80"/>
      <c r="M37" s="8"/>
      <c r="N37" s="9"/>
    </row>
    <row r="38" spans="2:14">
      <c r="B38" s="202"/>
      <c r="C38" s="79"/>
      <c r="D38" s="8"/>
      <c r="E38" s="79"/>
      <c r="F38" s="207"/>
      <c r="G38" s="8"/>
      <c r="H38" s="8"/>
      <c r="I38" s="8"/>
      <c r="J38" s="80"/>
      <c r="K38" s="80"/>
      <c r="L38" s="80"/>
      <c r="M38" s="8"/>
      <c r="N38" s="9"/>
    </row>
    <row r="39" spans="2:14">
      <c r="B39" s="202"/>
      <c r="C39" s="79">
        <v>7</v>
      </c>
      <c r="D39" s="8"/>
      <c r="E39" s="79" t="s">
        <v>9</v>
      </c>
      <c r="F39" s="213" t="s">
        <v>334</v>
      </c>
      <c r="G39" s="198"/>
      <c r="H39" s="198"/>
      <c r="I39" s="198"/>
      <c r="J39" s="304"/>
      <c r="K39" s="305" t="s">
        <v>335</v>
      </c>
      <c r="L39" s="304">
        <f>Aktivet!F16</f>
        <v>7035311</v>
      </c>
      <c r="M39" s="8"/>
      <c r="N39" s="9"/>
    </row>
    <row r="40" spans="2:14">
      <c r="B40" s="202"/>
      <c r="C40" s="79"/>
      <c r="D40" s="8"/>
      <c r="E40" s="8"/>
      <c r="F40" s="8"/>
      <c r="G40" s="8"/>
      <c r="H40" s="8"/>
      <c r="I40" s="8"/>
      <c r="J40" s="80"/>
      <c r="K40" s="80"/>
      <c r="L40" s="80"/>
      <c r="M40" s="8"/>
      <c r="N40" s="9"/>
    </row>
    <row r="41" spans="2:14">
      <c r="B41" s="202"/>
      <c r="C41" s="79">
        <v>8</v>
      </c>
      <c r="D41" s="8"/>
      <c r="E41" s="79" t="s">
        <v>9</v>
      </c>
      <c r="F41" s="208" t="s">
        <v>336</v>
      </c>
      <c r="G41" s="8"/>
      <c r="H41" s="8"/>
      <c r="I41" s="8"/>
      <c r="J41" s="80"/>
      <c r="K41" s="80"/>
      <c r="L41" s="80"/>
      <c r="M41" s="8"/>
      <c r="N41" s="9"/>
    </row>
    <row r="42" spans="2:14">
      <c r="B42" s="202"/>
      <c r="C42" s="79"/>
      <c r="D42" s="8"/>
      <c r="E42" s="8"/>
      <c r="F42" s="8"/>
      <c r="G42" s="8"/>
      <c r="H42" s="8"/>
      <c r="I42" s="8"/>
      <c r="J42" s="80"/>
      <c r="K42" s="80"/>
      <c r="L42" s="80"/>
      <c r="M42" s="8"/>
      <c r="N42" s="9"/>
    </row>
    <row r="43" spans="2:14">
      <c r="B43" s="202"/>
      <c r="C43" s="79">
        <v>9</v>
      </c>
      <c r="D43" s="8"/>
      <c r="E43" s="79" t="s">
        <v>9</v>
      </c>
      <c r="F43" s="213" t="s">
        <v>337</v>
      </c>
      <c r="G43" s="198"/>
      <c r="H43" s="409"/>
      <c r="I43" s="409"/>
      <c r="J43" s="80"/>
      <c r="K43" s="80"/>
      <c r="L43" s="80"/>
      <c r="M43" s="8"/>
      <c r="N43" s="9"/>
    </row>
    <row r="44" spans="2:14">
      <c r="B44" s="202"/>
      <c r="C44" s="79"/>
      <c r="D44" s="8"/>
      <c r="E44" s="79"/>
      <c r="F44" s="213"/>
      <c r="G44" s="8" t="s">
        <v>553</v>
      </c>
      <c r="H44" s="8"/>
      <c r="I44" s="8"/>
      <c r="J44" s="80"/>
      <c r="K44" s="283" t="s">
        <v>335</v>
      </c>
      <c r="L44" s="80">
        <f>'[3]Libri i Madh'!$E$22</f>
        <v>21421</v>
      </c>
      <c r="M44" s="8"/>
      <c r="N44" s="9"/>
    </row>
    <row r="45" spans="2:14">
      <c r="B45" s="202"/>
      <c r="C45" s="79"/>
      <c r="D45" s="8"/>
      <c r="E45" s="8"/>
      <c r="F45" s="8"/>
      <c r="G45" s="8" t="s">
        <v>338</v>
      </c>
      <c r="H45" s="8"/>
      <c r="I45" s="8"/>
      <c r="J45" s="80"/>
      <c r="K45" s="283" t="s">
        <v>335</v>
      </c>
      <c r="L45" s="80">
        <f>'[3]Libri i Madh'!$E$24</f>
        <v>80000</v>
      </c>
      <c r="M45" s="8"/>
      <c r="N45" s="9"/>
    </row>
    <row r="46" spans="2:14">
      <c r="B46" s="202"/>
      <c r="C46" s="79"/>
      <c r="D46" s="8"/>
      <c r="E46" s="8"/>
      <c r="F46" s="8"/>
      <c r="G46" s="8" t="s">
        <v>339</v>
      </c>
      <c r="H46" s="8"/>
      <c r="I46" s="8"/>
      <c r="J46" s="80"/>
      <c r="K46" s="283" t="s">
        <v>335</v>
      </c>
      <c r="L46" s="80">
        <f>'Të ardhura dhe shpenzimet'!G31</f>
        <v>83442.717519999671</v>
      </c>
      <c r="M46" s="8"/>
      <c r="N46" s="9"/>
    </row>
    <row r="47" spans="2:14">
      <c r="B47" s="202"/>
      <c r="C47" s="79"/>
      <c r="D47" s="8"/>
      <c r="E47" s="8"/>
      <c r="F47" s="8"/>
      <c r="G47" s="198" t="s">
        <v>340</v>
      </c>
      <c r="H47" s="198"/>
      <c r="I47" s="198"/>
      <c r="J47" s="304"/>
      <c r="K47" s="305" t="s">
        <v>335</v>
      </c>
      <c r="L47" s="304">
        <f>L44+L45-L46</f>
        <v>17978.282480000329</v>
      </c>
      <c r="M47" s="8"/>
      <c r="N47" s="9"/>
    </row>
    <row r="48" spans="2:14" ht="15.75">
      <c r="B48" s="202"/>
      <c r="C48" s="79">
        <v>10</v>
      </c>
      <c r="D48" s="8"/>
      <c r="E48" s="79" t="s">
        <v>9</v>
      </c>
      <c r="F48" s="213" t="s">
        <v>341</v>
      </c>
      <c r="G48" s="12"/>
      <c r="H48" s="12"/>
      <c r="I48" s="12"/>
      <c r="J48" s="306"/>
      <c r="K48" s="306"/>
      <c r="L48" s="306"/>
      <c r="M48" s="8"/>
      <c r="N48" s="9"/>
    </row>
    <row r="49" spans="2:14">
      <c r="B49" s="202"/>
      <c r="C49" s="79"/>
      <c r="D49" s="8"/>
      <c r="E49" s="8"/>
      <c r="F49" s="8"/>
      <c r="G49" s="8" t="s">
        <v>342</v>
      </c>
      <c r="H49" s="8"/>
      <c r="I49" s="8"/>
      <c r="J49" s="80"/>
      <c r="K49" s="283" t="s">
        <v>335</v>
      </c>
      <c r="L49" s="80">
        <f>'[3]Libri i Madh'!$E$4</f>
        <v>282949.87000000011</v>
      </c>
      <c r="M49" s="8"/>
      <c r="N49" s="9"/>
    </row>
    <row r="50" spans="2:14">
      <c r="B50" s="202"/>
      <c r="C50" s="79"/>
      <c r="D50" s="8"/>
      <c r="E50" s="8"/>
      <c r="F50" s="8"/>
      <c r="G50" s="8" t="s">
        <v>343</v>
      </c>
      <c r="H50" s="8"/>
      <c r="I50" s="8"/>
      <c r="J50" s="80"/>
      <c r="K50" s="283" t="s">
        <v>335</v>
      </c>
      <c r="L50" s="80">
        <f>'[3]Libri i Madh'!$E$5+'[3]Libri i Madh'!$E$7</f>
        <v>4612440.5500000007</v>
      </c>
      <c r="M50" s="8"/>
      <c r="N50" s="9"/>
    </row>
    <row r="51" spans="2:14">
      <c r="B51" s="202"/>
      <c r="C51" s="79"/>
      <c r="D51" s="8"/>
      <c r="E51" s="8"/>
      <c r="F51" s="8"/>
      <c r="G51" s="207" t="s">
        <v>344</v>
      </c>
      <c r="H51" s="8"/>
      <c r="I51" s="8"/>
      <c r="J51" s="80"/>
      <c r="K51" s="283" t="s">
        <v>335</v>
      </c>
      <c r="L51" s="80">
        <f>'[3]Libri i Madh'!$F$5</f>
        <v>3233120</v>
      </c>
      <c r="M51" s="8"/>
      <c r="N51" s="9"/>
    </row>
    <row r="52" spans="2:14">
      <c r="B52" s="202"/>
      <c r="C52" s="79"/>
      <c r="D52" s="8"/>
      <c r="E52" s="8"/>
      <c r="F52" s="8"/>
      <c r="G52" s="207" t="s">
        <v>554</v>
      </c>
      <c r="H52" s="8"/>
      <c r="I52" s="8"/>
      <c r="J52" s="80"/>
      <c r="K52" s="283" t="s">
        <v>335</v>
      </c>
      <c r="L52" s="80">
        <f>'[3]Libri i Madh'!$E$6</f>
        <v>30000</v>
      </c>
      <c r="M52" s="8"/>
      <c r="N52" s="9"/>
    </row>
    <row r="53" spans="2:14">
      <c r="B53" s="202"/>
      <c r="C53" s="79"/>
      <c r="D53" s="8"/>
      <c r="E53" s="8"/>
      <c r="F53" s="8"/>
      <c r="G53" s="198" t="s">
        <v>345</v>
      </c>
      <c r="H53" s="198"/>
      <c r="I53" s="198"/>
      <c r="J53" s="304"/>
      <c r="K53" s="305" t="s">
        <v>335</v>
      </c>
      <c r="L53" s="304">
        <f>L49+L50-L51+L52</f>
        <v>1692270.4200000009</v>
      </c>
      <c r="M53" s="8"/>
      <c r="N53" s="9"/>
    </row>
    <row r="54" spans="2:14">
      <c r="B54" s="202"/>
      <c r="C54" s="79"/>
      <c r="D54" s="8"/>
      <c r="E54" s="8"/>
      <c r="F54" s="198"/>
      <c r="G54" s="198"/>
      <c r="H54" s="198"/>
      <c r="I54" s="198"/>
      <c r="J54" s="304"/>
      <c r="K54" s="283"/>
      <c r="L54" s="304"/>
      <c r="M54" s="8"/>
      <c r="N54" s="9"/>
    </row>
    <row r="55" spans="2:14">
      <c r="B55" s="202"/>
      <c r="C55" s="79"/>
      <c r="D55" s="8"/>
      <c r="E55" s="8"/>
      <c r="F55" s="198"/>
      <c r="G55" s="198"/>
      <c r="H55" s="198"/>
      <c r="I55" s="198"/>
      <c r="J55" s="304"/>
      <c r="K55" s="283"/>
      <c r="L55" s="304"/>
      <c r="M55" s="8"/>
      <c r="N55" s="9"/>
    </row>
    <row r="56" spans="2:14">
      <c r="B56" s="202"/>
      <c r="C56" s="79">
        <v>11</v>
      </c>
      <c r="D56" s="209"/>
      <c r="E56" s="79" t="s">
        <v>9</v>
      </c>
      <c r="F56" s="208" t="s">
        <v>346</v>
      </c>
      <c r="G56" s="198"/>
      <c r="H56" s="199"/>
      <c r="I56" s="8"/>
      <c r="J56" s="80"/>
      <c r="K56" s="283" t="s">
        <v>347</v>
      </c>
      <c r="L56" s="80"/>
      <c r="M56" s="8"/>
      <c r="N56" s="9"/>
    </row>
    <row r="57" spans="2:14">
      <c r="B57" s="202"/>
      <c r="C57" s="79"/>
      <c r="D57" s="8"/>
      <c r="E57" s="8"/>
      <c r="F57" s="208"/>
      <c r="G57" s="8"/>
      <c r="H57" s="8"/>
      <c r="I57" s="8"/>
      <c r="J57" s="80"/>
      <c r="K57" s="283"/>
      <c r="L57" s="80"/>
      <c r="M57" s="8"/>
      <c r="N57" s="9"/>
    </row>
    <row r="58" spans="2:14">
      <c r="B58" s="202"/>
      <c r="C58" s="79">
        <v>12</v>
      </c>
      <c r="D58" s="8"/>
      <c r="E58" s="79" t="s">
        <v>9</v>
      </c>
      <c r="F58" s="208"/>
      <c r="G58" s="8"/>
      <c r="H58" s="8"/>
      <c r="I58" s="8"/>
      <c r="J58" s="80"/>
      <c r="K58" s="283" t="s">
        <v>347</v>
      </c>
      <c r="L58" s="80"/>
      <c r="M58" s="8"/>
      <c r="N58" s="9"/>
    </row>
    <row r="59" spans="2:14">
      <c r="B59" s="202"/>
      <c r="C59" s="79"/>
      <c r="D59" s="8"/>
      <c r="E59" s="8"/>
      <c r="F59" s="8"/>
      <c r="G59" s="8"/>
      <c r="H59" s="8"/>
      <c r="I59" s="8"/>
      <c r="J59" s="80"/>
      <c r="K59" s="283"/>
      <c r="L59" s="283"/>
      <c r="M59" s="8"/>
      <c r="N59" s="9"/>
    </row>
    <row r="60" spans="2:14">
      <c r="B60" s="202"/>
      <c r="C60" s="79">
        <v>13</v>
      </c>
      <c r="D60" s="8"/>
      <c r="E60" s="79" t="s">
        <v>9</v>
      </c>
      <c r="F60" s="8"/>
      <c r="G60" s="8"/>
      <c r="H60" s="8"/>
      <c r="I60" s="8"/>
      <c r="J60" s="80"/>
      <c r="K60" s="283" t="s">
        <v>347</v>
      </c>
      <c r="L60" s="283"/>
      <c r="M60" s="8"/>
      <c r="N60" s="9"/>
    </row>
    <row r="61" spans="2:14">
      <c r="B61" s="202"/>
      <c r="C61" s="79"/>
      <c r="D61" s="8"/>
      <c r="E61" s="8"/>
      <c r="F61" s="210"/>
      <c r="G61" s="210"/>
      <c r="H61" s="8"/>
      <c r="I61" s="8"/>
      <c r="J61" s="80"/>
      <c r="K61" s="283"/>
      <c r="L61" s="80"/>
      <c r="M61" s="8"/>
      <c r="N61" s="9"/>
    </row>
    <row r="62" spans="2:14">
      <c r="B62" s="202"/>
      <c r="C62" s="79">
        <v>14</v>
      </c>
      <c r="D62" s="8"/>
      <c r="E62" s="38">
        <v>4</v>
      </c>
      <c r="F62" s="284" t="s">
        <v>30</v>
      </c>
      <c r="G62" s="210"/>
      <c r="H62" s="8"/>
      <c r="I62" s="8"/>
      <c r="J62" s="80"/>
      <c r="K62" s="283"/>
      <c r="L62" s="80"/>
      <c r="M62" s="8"/>
      <c r="N62" s="9"/>
    </row>
    <row r="63" spans="2:14">
      <c r="B63" s="202"/>
      <c r="C63" s="79"/>
      <c r="D63" s="8"/>
      <c r="E63" s="8"/>
      <c r="F63" s="210"/>
      <c r="G63" s="210"/>
      <c r="H63" s="8"/>
      <c r="I63" s="8"/>
      <c r="J63" s="80"/>
      <c r="K63" s="283"/>
      <c r="L63" s="80"/>
      <c r="M63" s="8"/>
      <c r="N63" s="9"/>
    </row>
    <row r="64" spans="2:14">
      <c r="B64" s="202"/>
      <c r="C64" s="79">
        <v>15</v>
      </c>
      <c r="D64" s="8"/>
      <c r="E64" s="8" t="s">
        <v>9</v>
      </c>
      <c r="F64" s="307" t="s">
        <v>348</v>
      </c>
      <c r="G64" s="308"/>
      <c r="H64" s="198"/>
      <c r="I64" s="198"/>
      <c r="J64" s="304"/>
      <c r="K64" s="305" t="s">
        <v>335</v>
      </c>
      <c r="L64" s="304">
        <f>Aktivet!F27</f>
        <v>12150000</v>
      </c>
      <c r="M64" s="8"/>
      <c r="N64" s="9"/>
    </row>
    <row r="65" spans="2:14">
      <c r="B65" s="202"/>
      <c r="C65" s="79"/>
      <c r="D65" s="8"/>
      <c r="E65" s="8"/>
      <c r="F65" s="208"/>
      <c r="G65" s="210"/>
      <c r="H65" s="8"/>
      <c r="I65" s="8"/>
      <c r="J65" s="80"/>
      <c r="K65" s="283"/>
      <c r="L65" s="309"/>
      <c r="M65" s="8"/>
      <c r="N65" s="9"/>
    </row>
    <row r="66" spans="2:14">
      <c r="B66" s="202"/>
      <c r="C66" s="79">
        <v>16</v>
      </c>
      <c r="D66" s="8"/>
      <c r="E66" s="8" t="s">
        <v>9</v>
      </c>
      <c r="F66" s="211" t="s">
        <v>349</v>
      </c>
      <c r="G66" s="210"/>
      <c r="H66" s="210"/>
      <c r="I66" s="210"/>
      <c r="J66" s="80"/>
      <c r="K66" s="283" t="s">
        <v>347</v>
      </c>
      <c r="L66" s="280"/>
      <c r="M66" s="8"/>
      <c r="N66" s="9"/>
    </row>
    <row r="67" spans="2:14">
      <c r="B67" s="202"/>
      <c r="C67" s="79"/>
      <c r="D67" s="8"/>
      <c r="E67" s="8"/>
      <c r="F67" s="208"/>
      <c r="G67" s="302"/>
      <c r="H67" s="302"/>
      <c r="I67" s="302"/>
      <c r="J67" s="80"/>
      <c r="K67" s="283"/>
      <c r="L67" s="309"/>
      <c r="M67" s="8"/>
      <c r="N67" s="9"/>
    </row>
    <row r="68" spans="2:14">
      <c r="B68" s="202"/>
      <c r="C68" s="79">
        <v>17</v>
      </c>
      <c r="D68" s="8"/>
      <c r="E68" s="8" t="s">
        <v>9</v>
      </c>
      <c r="F68" s="211" t="s">
        <v>350</v>
      </c>
      <c r="G68" s="302"/>
      <c r="H68" s="302"/>
      <c r="I68" s="302"/>
      <c r="J68" s="80"/>
      <c r="K68" s="283" t="s">
        <v>347</v>
      </c>
      <c r="L68" s="309"/>
      <c r="M68" s="8"/>
      <c r="N68" s="9"/>
    </row>
    <row r="69" spans="2:14">
      <c r="B69" s="202"/>
      <c r="C69" s="79"/>
      <c r="D69" s="8"/>
      <c r="E69" s="8"/>
      <c r="F69" s="208"/>
      <c r="G69" s="8"/>
      <c r="H69" s="8"/>
      <c r="I69" s="8"/>
      <c r="J69" s="80"/>
      <c r="K69" s="283"/>
      <c r="L69" s="283"/>
      <c r="M69" s="8"/>
      <c r="N69" s="9"/>
    </row>
    <row r="70" spans="2:14">
      <c r="B70" s="202"/>
      <c r="C70" s="79">
        <v>18</v>
      </c>
      <c r="D70" s="8"/>
      <c r="E70" s="8" t="s">
        <v>9</v>
      </c>
      <c r="F70" s="208" t="s">
        <v>351</v>
      </c>
      <c r="G70" s="8"/>
      <c r="H70" s="8"/>
      <c r="I70" s="8"/>
      <c r="J70" s="80"/>
      <c r="K70" s="283" t="s">
        <v>347</v>
      </c>
      <c r="L70" s="283"/>
      <c r="M70" s="8"/>
      <c r="N70" s="9"/>
    </row>
    <row r="71" spans="2:14">
      <c r="B71" s="202"/>
      <c r="C71" s="79"/>
      <c r="D71" s="8"/>
      <c r="E71" s="8"/>
      <c r="F71" s="208"/>
      <c r="G71" s="210"/>
      <c r="H71" s="210"/>
      <c r="I71" s="210"/>
      <c r="J71" s="80"/>
      <c r="K71" s="283"/>
      <c r="L71" s="80"/>
      <c r="M71" s="8"/>
      <c r="N71" s="9"/>
    </row>
    <row r="72" spans="2:14">
      <c r="B72" s="202"/>
      <c r="C72" s="79">
        <v>19</v>
      </c>
      <c r="D72" s="8"/>
      <c r="E72" s="8" t="s">
        <v>9</v>
      </c>
      <c r="F72" s="310" t="s">
        <v>352</v>
      </c>
      <c r="G72" s="210"/>
      <c r="H72" s="210"/>
      <c r="I72" s="210"/>
      <c r="J72" s="80"/>
      <c r="K72" s="283" t="s">
        <v>347</v>
      </c>
      <c r="L72" s="80"/>
      <c r="M72" s="8"/>
      <c r="N72" s="9"/>
    </row>
    <row r="73" spans="2:14">
      <c r="B73" s="202"/>
      <c r="C73" s="79"/>
      <c r="D73" s="8"/>
      <c r="E73" s="8"/>
      <c r="F73" s="208"/>
      <c r="G73" s="210"/>
      <c r="H73" s="210"/>
      <c r="I73" s="210"/>
      <c r="J73" s="80"/>
      <c r="K73" s="283"/>
      <c r="L73" s="80"/>
      <c r="M73" s="8"/>
      <c r="N73" s="9"/>
    </row>
    <row r="74" spans="2:14">
      <c r="B74" s="202"/>
      <c r="C74" s="79">
        <v>20</v>
      </c>
      <c r="D74" s="8"/>
      <c r="E74" s="8" t="s">
        <v>9</v>
      </c>
      <c r="F74" s="208" t="s">
        <v>353</v>
      </c>
      <c r="G74" s="210"/>
      <c r="H74" s="210"/>
      <c r="I74" s="210"/>
      <c r="J74" s="80"/>
      <c r="K74" s="283" t="s">
        <v>347</v>
      </c>
      <c r="L74" s="80"/>
      <c r="M74" s="8"/>
      <c r="N74" s="9"/>
    </row>
    <row r="75" spans="2:14">
      <c r="B75" s="202"/>
      <c r="C75" s="79"/>
      <c r="D75" s="8"/>
      <c r="E75" s="8"/>
      <c r="F75" s="208"/>
      <c r="G75" s="210"/>
      <c r="H75" s="210"/>
      <c r="I75" s="210"/>
      <c r="J75" s="80"/>
      <c r="K75" s="283"/>
      <c r="L75" s="280"/>
      <c r="M75" s="8"/>
      <c r="N75" s="9"/>
    </row>
    <row r="76" spans="2:14">
      <c r="B76" s="202"/>
      <c r="C76" s="79">
        <v>21</v>
      </c>
      <c r="D76" s="8"/>
      <c r="E76" s="8" t="s">
        <v>9</v>
      </c>
      <c r="F76" s="208"/>
      <c r="G76" s="8"/>
      <c r="H76" s="8"/>
      <c r="I76" s="8"/>
      <c r="J76" s="80"/>
      <c r="K76" s="283" t="s">
        <v>347</v>
      </c>
      <c r="L76" s="80"/>
      <c r="M76" s="8"/>
      <c r="N76" s="9"/>
    </row>
    <row r="77" spans="2:14">
      <c r="B77" s="202"/>
      <c r="C77" s="79"/>
      <c r="D77" s="8"/>
      <c r="E77" s="79"/>
      <c r="F77" s="207"/>
      <c r="G77" s="8"/>
      <c r="H77" s="8"/>
      <c r="I77" s="8"/>
      <c r="J77" s="80"/>
      <c r="K77" s="283"/>
      <c r="L77" s="80"/>
      <c r="M77" s="8"/>
      <c r="N77" s="9"/>
    </row>
    <row r="78" spans="2:14">
      <c r="B78" s="202"/>
      <c r="C78" s="79">
        <v>22</v>
      </c>
      <c r="D78" s="8"/>
      <c r="E78" s="38">
        <v>5</v>
      </c>
      <c r="F78" s="284" t="s">
        <v>37</v>
      </c>
      <c r="G78" s="8"/>
      <c r="H78" s="8"/>
      <c r="I78" s="8"/>
      <c r="J78" s="80"/>
      <c r="K78" s="283" t="s">
        <v>347</v>
      </c>
      <c r="L78" s="80"/>
      <c r="M78" s="8"/>
      <c r="N78" s="9"/>
    </row>
    <row r="79" spans="2:14">
      <c r="B79" s="202"/>
      <c r="C79" s="79"/>
      <c r="D79" s="8"/>
      <c r="E79" s="8"/>
      <c r="F79" s="8"/>
      <c r="G79" s="8"/>
      <c r="H79" s="8"/>
      <c r="I79" s="8"/>
      <c r="J79" s="80"/>
      <c r="K79" s="283"/>
      <c r="L79" s="80"/>
      <c r="M79" s="8"/>
      <c r="N79" s="9"/>
    </row>
    <row r="80" spans="2:14">
      <c r="B80" s="202"/>
      <c r="C80" s="79">
        <v>23</v>
      </c>
      <c r="D80" s="8"/>
      <c r="E80" s="38">
        <v>6</v>
      </c>
      <c r="F80" s="284" t="s">
        <v>354</v>
      </c>
      <c r="G80" s="8"/>
      <c r="H80" s="8"/>
      <c r="I80" s="8"/>
      <c r="J80" s="80"/>
      <c r="K80" s="283" t="s">
        <v>347</v>
      </c>
      <c r="L80" s="80"/>
      <c r="M80" s="8"/>
      <c r="N80" s="9"/>
    </row>
    <row r="81" spans="2:14">
      <c r="B81" s="202"/>
      <c r="C81" s="79"/>
      <c r="D81" s="8"/>
      <c r="E81" s="8"/>
      <c r="F81" s="8"/>
      <c r="G81" s="8"/>
      <c r="H81" s="8"/>
      <c r="I81" s="8"/>
      <c r="J81" s="80"/>
      <c r="K81" s="283"/>
      <c r="L81" s="80"/>
      <c r="M81" s="8"/>
      <c r="N81" s="9"/>
    </row>
    <row r="82" spans="2:14">
      <c r="B82" s="202"/>
      <c r="C82" s="79">
        <v>24</v>
      </c>
      <c r="D82" s="8"/>
      <c r="E82" s="38">
        <v>7</v>
      </c>
      <c r="F82" s="284" t="s">
        <v>355</v>
      </c>
      <c r="G82" s="8"/>
      <c r="H82" s="8"/>
      <c r="I82" s="8"/>
      <c r="J82" s="80"/>
      <c r="K82" s="283" t="s">
        <v>347</v>
      </c>
      <c r="L82" s="80"/>
      <c r="M82" s="8"/>
      <c r="N82" s="9"/>
    </row>
    <row r="83" spans="2:14">
      <c r="B83" s="202"/>
      <c r="C83" s="79"/>
      <c r="D83" s="8"/>
      <c r="E83" s="8"/>
      <c r="F83" s="8"/>
      <c r="G83" s="8"/>
      <c r="H83" s="8"/>
      <c r="I83" s="79"/>
      <c r="J83" s="80"/>
      <c r="K83" s="283"/>
      <c r="L83" s="80"/>
      <c r="M83" s="8"/>
      <c r="N83" s="9"/>
    </row>
    <row r="84" spans="2:14">
      <c r="B84" s="202"/>
      <c r="C84" s="79">
        <v>25</v>
      </c>
      <c r="D84" s="8"/>
      <c r="E84" s="79" t="s">
        <v>9</v>
      </c>
      <c r="F84" s="8" t="s">
        <v>356</v>
      </c>
      <c r="G84" s="8"/>
      <c r="H84" s="8"/>
      <c r="I84" s="79"/>
      <c r="J84" s="80"/>
      <c r="K84" s="305" t="s">
        <v>335</v>
      </c>
      <c r="L84" s="322">
        <f>Aktivet!F37</f>
        <v>2357028.3899999997</v>
      </c>
      <c r="M84" s="8"/>
      <c r="N84" s="9"/>
    </row>
    <row r="85" spans="2:14">
      <c r="B85" s="202"/>
      <c r="C85" s="79"/>
      <c r="D85" s="8"/>
      <c r="E85" s="8"/>
      <c r="F85" s="8"/>
      <c r="G85" s="8"/>
      <c r="H85" s="8"/>
      <c r="I85" s="79"/>
      <c r="J85" s="80"/>
      <c r="K85" s="283"/>
      <c r="L85" s="80"/>
      <c r="M85" s="8"/>
      <c r="N85" s="9"/>
    </row>
    <row r="86" spans="2:14">
      <c r="B86" s="202"/>
      <c r="C86" s="79">
        <v>26</v>
      </c>
      <c r="D86" s="8"/>
      <c r="E86" s="79" t="s">
        <v>9</v>
      </c>
      <c r="F86" s="8"/>
      <c r="G86" s="8"/>
      <c r="H86" s="8"/>
      <c r="I86" s="79"/>
      <c r="J86" s="80"/>
      <c r="K86" s="283" t="s">
        <v>347</v>
      </c>
      <c r="L86" s="80"/>
      <c r="M86" s="8"/>
      <c r="N86" s="9"/>
    </row>
    <row r="87" spans="2:14">
      <c r="B87" s="202"/>
      <c r="C87" s="79"/>
      <c r="D87" s="8"/>
      <c r="E87" s="8"/>
      <c r="F87" s="8"/>
      <c r="G87" s="8"/>
      <c r="H87" s="8"/>
      <c r="I87" s="79"/>
      <c r="J87" s="80"/>
      <c r="K87" s="283"/>
      <c r="L87" s="80"/>
      <c r="M87" s="8"/>
      <c r="N87" s="9"/>
    </row>
    <row r="88" spans="2:14">
      <c r="B88" s="202"/>
      <c r="C88" s="79">
        <v>27</v>
      </c>
      <c r="D88" s="8"/>
      <c r="E88" s="198" t="s">
        <v>46</v>
      </c>
      <c r="F88" s="198" t="s">
        <v>357</v>
      </c>
      <c r="G88" s="8"/>
      <c r="H88" s="8"/>
      <c r="I88" s="79"/>
      <c r="J88" s="80"/>
      <c r="K88" s="283" t="s">
        <v>347</v>
      </c>
      <c r="L88" s="80"/>
      <c r="M88" s="8"/>
      <c r="N88" s="9"/>
    </row>
    <row r="89" spans="2:14">
      <c r="B89" s="202"/>
      <c r="C89" s="79"/>
      <c r="D89" s="8"/>
      <c r="E89" s="8"/>
      <c r="F89" s="210"/>
      <c r="G89" s="210"/>
      <c r="H89" s="8"/>
      <c r="I89" s="79"/>
      <c r="J89" s="80"/>
      <c r="K89" s="283"/>
      <c r="L89" s="80"/>
      <c r="M89" s="8"/>
      <c r="N89" s="9"/>
    </row>
    <row r="90" spans="2:14">
      <c r="B90" s="202"/>
      <c r="C90" s="79">
        <v>28</v>
      </c>
      <c r="D90" s="8"/>
      <c r="E90" s="198">
        <v>1</v>
      </c>
      <c r="F90" s="308" t="s">
        <v>48</v>
      </c>
      <c r="G90" s="8"/>
      <c r="H90" s="8"/>
      <c r="I90" s="79"/>
      <c r="J90" s="80"/>
      <c r="K90" s="283" t="s">
        <v>347</v>
      </c>
      <c r="L90" s="80"/>
      <c r="M90" s="8"/>
      <c r="N90" s="9"/>
    </row>
    <row r="91" spans="2:14">
      <c r="B91" s="202"/>
      <c r="C91" s="79"/>
      <c r="D91" s="8"/>
      <c r="E91" s="198"/>
      <c r="F91" s="308"/>
      <c r="G91" s="8"/>
      <c r="H91" s="8"/>
      <c r="I91" s="79"/>
      <c r="J91" s="80"/>
      <c r="K91" s="283"/>
      <c r="L91" s="80"/>
      <c r="M91" s="8"/>
      <c r="N91" s="9"/>
    </row>
    <row r="92" spans="2:14">
      <c r="B92" s="202"/>
      <c r="C92" s="79">
        <v>29</v>
      </c>
      <c r="D92" s="8"/>
      <c r="E92" s="198">
        <v>2</v>
      </c>
      <c r="F92" s="198" t="s">
        <v>54</v>
      </c>
      <c r="G92" s="8"/>
      <c r="H92" s="8"/>
      <c r="I92" s="8"/>
      <c r="J92" s="80"/>
      <c r="K92" s="283" t="s">
        <v>347</v>
      </c>
      <c r="L92" s="80"/>
      <c r="M92" s="8"/>
      <c r="N92" s="9"/>
    </row>
    <row r="93" spans="2:14">
      <c r="B93" s="202"/>
      <c r="C93" s="79"/>
      <c r="D93" s="8"/>
      <c r="E93" s="8"/>
      <c r="F93" s="8"/>
      <c r="G93" s="8"/>
      <c r="H93" s="8"/>
      <c r="I93" s="8"/>
      <c r="J93" s="80"/>
      <c r="K93" s="80"/>
      <c r="L93" s="80"/>
      <c r="M93" s="8"/>
      <c r="N93" s="9"/>
    </row>
    <row r="94" spans="2:14">
      <c r="B94" s="202"/>
      <c r="C94" s="79"/>
      <c r="D94" s="8"/>
      <c r="E94" s="8"/>
      <c r="F94" s="8"/>
      <c r="G94" s="8" t="s">
        <v>358</v>
      </c>
      <c r="H94" s="8"/>
      <c r="I94" s="8"/>
      <c r="J94" s="80"/>
      <c r="K94" s="80"/>
      <c r="L94" s="80"/>
      <c r="M94" s="8"/>
      <c r="N94" s="9"/>
    </row>
    <row r="95" spans="2:14">
      <c r="B95" s="202"/>
      <c r="C95" s="79"/>
      <c r="D95" s="8"/>
      <c r="E95" s="410" t="s">
        <v>73</v>
      </c>
      <c r="F95" s="410" t="s">
        <v>359</v>
      </c>
      <c r="G95" s="411" t="s">
        <v>360</v>
      </c>
      <c r="H95" s="412"/>
      <c r="I95" s="413"/>
      <c r="J95" s="403" t="s">
        <v>361</v>
      </c>
      <c r="K95" s="404"/>
      <c r="L95" s="405"/>
      <c r="M95" s="8"/>
      <c r="N95" s="9"/>
    </row>
    <row r="96" spans="2:14">
      <c r="B96" s="202"/>
      <c r="C96" s="79"/>
      <c r="D96" s="8"/>
      <c r="E96" s="410"/>
      <c r="F96" s="410"/>
      <c r="G96" s="287" t="s">
        <v>362</v>
      </c>
      <c r="H96" s="287" t="s">
        <v>363</v>
      </c>
      <c r="I96" s="311" t="s">
        <v>364</v>
      </c>
      <c r="J96" s="312" t="s">
        <v>362</v>
      </c>
      <c r="K96" s="312" t="s">
        <v>363</v>
      </c>
      <c r="L96" s="313" t="s">
        <v>364</v>
      </c>
      <c r="M96" s="8"/>
      <c r="N96" s="9"/>
    </row>
    <row r="97" spans="2:14">
      <c r="B97" s="202"/>
      <c r="C97" s="79">
        <v>30</v>
      </c>
      <c r="D97" s="8"/>
      <c r="E97" s="300"/>
      <c r="F97" s="8" t="s">
        <v>56</v>
      </c>
      <c r="G97" s="300"/>
      <c r="H97" s="300"/>
      <c r="I97" s="314"/>
      <c r="J97" s="315"/>
      <c r="K97" s="315"/>
      <c r="L97" s="316"/>
      <c r="M97" s="8"/>
      <c r="N97" s="9"/>
    </row>
    <row r="98" spans="2:14">
      <c r="B98" s="202"/>
      <c r="C98" s="79">
        <v>31</v>
      </c>
      <c r="D98" s="8"/>
      <c r="E98" s="300"/>
      <c r="F98" s="141" t="s">
        <v>365</v>
      </c>
      <c r="G98" s="300"/>
      <c r="H98" s="300"/>
      <c r="I98" s="314"/>
      <c r="J98" s="315"/>
      <c r="K98" s="315"/>
      <c r="L98" s="316"/>
      <c r="M98" s="8"/>
      <c r="N98" s="9"/>
    </row>
    <row r="99" spans="2:14">
      <c r="B99" s="202"/>
      <c r="C99" s="79">
        <v>32</v>
      </c>
      <c r="D99" s="8"/>
      <c r="E99" s="300"/>
      <c r="F99" s="141" t="s">
        <v>366</v>
      </c>
      <c r="G99" s="317">
        <f>'[3]Libri i Madh'!$R$17</f>
        <v>6036087.7999999998</v>
      </c>
      <c r="H99" s="317">
        <v>0</v>
      </c>
      <c r="I99" s="318">
        <f>G99-H99</f>
        <v>6036087.7999999998</v>
      </c>
      <c r="J99" s="315">
        <v>4536087.8</v>
      </c>
      <c r="K99" s="315">
        <v>0</v>
      </c>
      <c r="L99" s="316">
        <v>4536087.8</v>
      </c>
      <c r="M99" s="8"/>
      <c r="N99" s="9"/>
    </row>
    <row r="100" spans="2:14">
      <c r="B100" s="202"/>
      <c r="C100" s="79">
        <v>33</v>
      </c>
      <c r="D100" s="8"/>
      <c r="E100" s="141"/>
      <c r="F100" s="141" t="s">
        <v>367</v>
      </c>
      <c r="G100" s="141"/>
      <c r="H100" s="141"/>
      <c r="I100" s="142"/>
      <c r="J100" s="52"/>
      <c r="K100" s="52"/>
      <c r="L100" s="319"/>
      <c r="M100" s="8"/>
      <c r="N100" s="9"/>
    </row>
    <row r="101" spans="2:14">
      <c r="B101" s="202"/>
      <c r="C101" s="79"/>
      <c r="D101" s="8"/>
      <c r="E101" s="141"/>
      <c r="F101" s="141"/>
      <c r="G101" s="141"/>
      <c r="H101" s="141"/>
      <c r="I101" s="142"/>
      <c r="J101" s="52"/>
      <c r="K101" s="52"/>
      <c r="L101" s="319"/>
      <c r="M101" s="8"/>
      <c r="N101" s="9"/>
    </row>
    <row r="102" spans="2:14">
      <c r="B102" s="202"/>
      <c r="C102" s="79"/>
      <c r="D102" s="8"/>
      <c r="E102" s="8"/>
      <c r="F102" s="198"/>
      <c r="G102" s="198"/>
      <c r="H102" s="198"/>
      <c r="I102" s="198"/>
      <c r="J102" s="304"/>
      <c r="K102" s="283"/>
      <c r="L102" s="304"/>
      <c r="M102" s="8"/>
      <c r="N102" s="9"/>
    </row>
    <row r="103" spans="2:14">
      <c r="B103" s="202"/>
      <c r="C103" s="79"/>
      <c r="D103" s="8"/>
      <c r="E103" s="8"/>
      <c r="F103" s="198"/>
      <c r="G103" s="198"/>
      <c r="H103" s="198"/>
      <c r="I103" s="198"/>
      <c r="J103" s="304"/>
      <c r="K103" s="283"/>
      <c r="L103" s="304"/>
      <c r="M103" s="8"/>
      <c r="N103" s="9"/>
    </row>
    <row r="104" spans="2:14">
      <c r="B104" s="202"/>
      <c r="C104" s="79">
        <v>34</v>
      </c>
      <c r="D104" s="8"/>
      <c r="E104" s="198">
        <v>3</v>
      </c>
      <c r="F104" s="198" t="s">
        <v>60</v>
      </c>
      <c r="G104" s="8"/>
      <c r="H104" s="8"/>
      <c r="I104" s="8"/>
      <c r="J104" s="80"/>
      <c r="K104" s="80" t="s">
        <v>347</v>
      </c>
      <c r="L104" s="304"/>
      <c r="M104" s="8"/>
      <c r="N104" s="9"/>
    </row>
    <row r="105" spans="2:14">
      <c r="B105" s="202"/>
      <c r="C105" s="79"/>
      <c r="D105" s="8"/>
      <c r="E105" s="198"/>
      <c r="F105" s="198"/>
      <c r="G105" s="8"/>
      <c r="H105" s="8"/>
      <c r="I105" s="8"/>
      <c r="J105" s="80"/>
      <c r="K105" s="80"/>
      <c r="L105" s="304"/>
      <c r="M105" s="8"/>
      <c r="N105" s="9"/>
    </row>
    <row r="106" spans="2:14">
      <c r="B106" s="202"/>
      <c r="C106" s="79">
        <v>35</v>
      </c>
      <c r="D106" s="8"/>
      <c r="E106" s="198">
        <v>4</v>
      </c>
      <c r="F106" s="198" t="s">
        <v>62</v>
      </c>
      <c r="G106" s="8"/>
      <c r="H106" s="8"/>
      <c r="I106" s="8"/>
      <c r="J106" s="80"/>
      <c r="K106" s="80" t="s">
        <v>347</v>
      </c>
      <c r="L106" s="304"/>
      <c r="M106" s="8"/>
      <c r="N106" s="9"/>
    </row>
    <row r="107" spans="2:14">
      <c r="B107" s="202"/>
      <c r="C107" s="79"/>
      <c r="D107" s="8"/>
      <c r="E107" s="198"/>
      <c r="F107" s="198"/>
      <c r="G107" s="8"/>
      <c r="H107" s="8"/>
      <c r="I107" s="8"/>
      <c r="J107" s="80"/>
      <c r="K107" s="80"/>
      <c r="L107" s="304"/>
      <c r="M107" s="8"/>
      <c r="N107" s="9"/>
    </row>
    <row r="108" spans="2:14" ht="15.75">
      <c r="B108" s="202"/>
      <c r="C108" s="79">
        <v>36</v>
      </c>
      <c r="D108" s="8"/>
      <c r="E108" s="198">
        <v>5</v>
      </c>
      <c r="F108" s="198" t="s">
        <v>67</v>
      </c>
      <c r="G108" s="8"/>
      <c r="H108" s="12"/>
      <c r="I108" s="12"/>
      <c r="J108" s="80"/>
      <c r="K108" s="80" t="s">
        <v>347</v>
      </c>
      <c r="L108" s="304"/>
      <c r="M108" s="8"/>
      <c r="N108" s="9"/>
    </row>
    <row r="109" spans="2:14" ht="15.75">
      <c r="B109" s="202"/>
      <c r="C109" s="79"/>
      <c r="D109" s="8"/>
      <c r="E109" s="198"/>
      <c r="F109" s="198"/>
      <c r="G109" s="8"/>
      <c r="H109" s="12"/>
      <c r="I109" s="12"/>
      <c r="J109" s="80"/>
      <c r="K109" s="80"/>
      <c r="L109" s="304"/>
      <c r="M109" s="8"/>
      <c r="N109" s="9"/>
    </row>
    <row r="110" spans="2:14" ht="15.75">
      <c r="B110" s="202"/>
      <c r="C110" s="79">
        <v>37</v>
      </c>
      <c r="D110" s="8"/>
      <c r="E110" s="198">
        <v>6</v>
      </c>
      <c r="F110" s="198" t="s">
        <v>368</v>
      </c>
      <c r="G110" s="12"/>
      <c r="H110" s="12"/>
      <c r="I110" s="12"/>
      <c r="J110" s="80"/>
      <c r="K110" s="80" t="s">
        <v>347</v>
      </c>
      <c r="L110" s="304"/>
      <c r="M110" s="8"/>
      <c r="N110" s="9"/>
    </row>
    <row r="111" spans="2:14" ht="15.75">
      <c r="B111" s="202"/>
      <c r="C111" s="79"/>
      <c r="D111" s="8"/>
      <c r="E111" s="198"/>
      <c r="F111" s="198"/>
      <c r="G111" s="12"/>
      <c r="H111" s="12"/>
      <c r="I111" s="12"/>
      <c r="J111" s="80"/>
      <c r="K111" s="283"/>
      <c r="L111" s="304"/>
      <c r="M111" s="8"/>
      <c r="N111" s="9"/>
    </row>
    <row r="112" spans="2:14">
      <c r="B112" s="202"/>
      <c r="C112" s="79"/>
      <c r="D112" s="8"/>
      <c r="E112" s="38" t="s">
        <v>5</v>
      </c>
      <c r="F112" s="198" t="s">
        <v>369</v>
      </c>
      <c r="G112" s="198"/>
      <c r="H112" s="8"/>
      <c r="I112" s="8"/>
      <c r="J112" s="80"/>
      <c r="K112" s="283"/>
      <c r="L112" s="304"/>
      <c r="M112" s="8"/>
      <c r="N112" s="9"/>
    </row>
    <row r="113" spans="2:14">
      <c r="B113" s="202"/>
      <c r="C113" s="79"/>
      <c r="D113" s="8"/>
      <c r="E113" s="38"/>
      <c r="F113" s="198"/>
      <c r="G113" s="198"/>
      <c r="H113" s="8"/>
      <c r="I113" s="8"/>
      <c r="J113" s="80"/>
      <c r="K113" s="283"/>
      <c r="L113" s="304"/>
      <c r="M113" s="8"/>
      <c r="N113" s="9"/>
    </row>
    <row r="114" spans="2:14">
      <c r="B114" s="202"/>
      <c r="C114" s="79">
        <v>40</v>
      </c>
      <c r="D114" s="8"/>
      <c r="E114" s="38">
        <v>1</v>
      </c>
      <c r="F114" s="284" t="s">
        <v>15</v>
      </c>
      <c r="G114" s="8"/>
      <c r="H114" s="198"/>
      <c r="I114" s="198"/>
      <c r="J114" s="80"/>
      <c r="K114" s="80" t="s">
        <v>347</v>
      </c>
      <c r="L114" s="304"/>
      <c r="M114" s="8"/>
      <c r="N114" s="9"/>
    </row>
    <row r="115" spans="2:14">
      <c r="B115" s="202"/>
      <c r="C115" s="79"/>
      <c r="D115" s="8"/>
      <c r="E115" s="38"/>
      <c r="F115" s="284"/>
      <c r="G115" s="8"/>
      <c r="H115" s="198"/>
      <c r="I115" s="198"/>
      <c r="J115" s="80"/>
      <c r="K115" s="80"/>
      <c r="L115" s="304"/>
      <c r="M115" s="8"/>
      <c r="N115" s="9"/>
    </row>
    <row r="116" spans="2:14">
      <c r="B116" s="202"/>
      <c r="C116" s="79">
        <v>41</v>
      </c>
      <c r="D116" s="8"/>
      <c r="E116" s="38">
        <v>2</v>
      </c>
      <c r="F116" s="284" t="s">
        <v>77</v>
      </c>
      <c r="G116" s="8"/>
      <c r="H116" s="8"/>
      <c r="I116" s="8"/>
      <c r="J116" s="80"/>
      <c r="K116" s="80" t="s">
        <v>347</v>
      </c>
      <c r="L116" s="80"/>
      <c r="M116" s="8"/>
      <c r="N116" s="9"/>
    </row>
    <row r="117" spans="2:14">
      <c r="B117" s="202"/>
      <c r="C117" s="79"/>
      <c r="D117" s="8"/>
      <c r="E117" s="38"/>
      <c r="F117" s="284"/>
      <c r="G117" s="8"/>
      <c r="H117" s="8"/>
      <c r="I117" s="8"/>
      <c r="J117" s="80"/>
      <c r="K117" s="80"/>
      <c r="L117" s="80"/>
      <c r="M117" s="8"/>
      <c r="N117" s="9"/>
    </row>
    <row r="118" spans="2:14">
      <c r="B118" s="202"/>
      <c r="C118" s="79">
        <v>42</v>
      </c>
      <c r="D118" s="8"/>
      <c r="E118" s="79" t="s">
        <v>9</v>
      </c>
      <c r="F118" s="208" t="s">
        <v>370</v>
      </c>
      <c r="G118" s="8"/>
      <c r="H118" s="8"/>
      <c r="I118" s="8"/>
      <c r="J118" s="80"/>
      <c r="K118" s="80" t="s">
        <v>347</v>
      </c>
      <c r="L118" s="80"/>
      <c r="M118" s="8"/>
      <c r="N118" s="9"/>
    </row>
    <row r="119" spans="2:14">
      <c r="B119" s="202"/>
      <c r="C119" s="79"/>
      <c r="D119" s="8"/>
      <c r="E119" s="79"/>
      <c r="F119" s="208"/>
      <c r="G119" s="8"/>
      <c r="H119" s="8"/>
      <c r="I119" s="8"/>
      <c r="J119" s="80"/>
      <c r="K119" s="80"/>
      <c r="L119" s="80"/>
      <c r="M119" s="8"/>
      <c r="N119" s="9"/>
    </row>
    <row r="120" spans="2:14">
      <c r="B120" s="202"/>
      <c r="C120" s="79">
        <v>43</v>
      </c>
      <c r="D120" s="8"/>
      <c r="E120" s="79" t="s">
        <v>9</v>
      </c>
      <c r="F120" s="208" t="s">
        <v>371</v>
      </c>
      <c r="G120" s="8"/>
      <c r="H120" s="8"/>
      <c r="I120" s="8"/>
      <c r="J120" s="80"/>
      <c r="K120" s="80" t="s">
        <v>347</v>
      </c>
      <c r="L120" s="80"/>
      <c r="M120" s="8"/>
      <c r="N120" s="9"/>
    </row>
    <row r="121" spans="2:14">
      <c r="B121" s="202"/>
      <c r="C121" s="79"/>
      <c r="D121" s="8"/>
      <c r="E121" s="79"/>
      <c r="F121" s="208"/>
      <c r="G121" s="8"/>
      <c r="H121" s="8"/>
      <c r="I121" s="8"/>
      <c r="J121" s="80"/>
      <c r="K121" s="80"/>
      <c r="L121" s="80"/>
      <c r="M121" s="8"/>
      <c r="N121" s="9"/>
    </row>
    <row r="122" spans="2:14">
      <c r="B122" s="202"/>
      <c r="C122" s="79">
        <v>44</v>
      </c>
      <c r="D122" s="8"/>
      <c r="E122" s="38">
        <v>3</v>
      </c>
      <c r="F122" s="284" t="s">
        <v>372</v>
      </c>
      <c r="G122" s="8"/>
      <c r="H122" s="8"/>
      <c r="I122" s="8"/>
      <c r="J122" s="80"/>
      <c r="K122" s="80" t="s">
        <v>347</v>
      </c>
      <c r="L122" s="80"/>
      <c r="M122" s="8"/>
      <c r="N122" s="9"/>
    </row>
    <row r="123" spans="2:14">
      <c r="B123" s="202"/>
      <c r="C123" s="79"/>
      <c r="D123" s="8"/>
      <c r="E123" s="38"/>
      <c r="F123" s="284"/>
      <c r="G123" s="8"/>
      <c r="H123" s="8"/>
      <c r="I123" s="8"/>
      <c r="J123" s="80"/>
      <c r="K123" s="80"/>
      <c r="L123" s="80"/>
      <c r="M123" s="8"/>
      <c r="N123" s="9"/>
    </row>
    <row r="124" spans="2:14">
      <c r="B124" s="202"/>
      <c r="C124" s="79">
        <v>45</v>
      </c>
      <c r="D124" s="8"/>
      <c r="E124" s="38" t="s">
        <v>9</v>
      </c>
      <c r="F124" s="213" t="s">
        <v>373</v>
      </c>
      <c r="G124" s="198"/>
      <c r="H124" s="198"/>
      <c r="I124" s="198"/>
      <c r="J124" s="304"/>
      <c r="K124" s="305" t="s">
        <v>335</v>
      </c>
      <c r="L124" s="304">
        <f>Pasivet!F14</f>
        <v>4631562.7000000104</v>
      </c>
      <c r="M124" s="8"/>
      <c r="N124" s="9"/>
    </row>
    <row r="125" spans="2:14">
      <c r="B125" s="202"/>
      <c r="C125" s="79"/>
      <c r="D125" s="8"/>
      <c r="E125" s="79"/>
      <c r="F125" s="208"/>
      <c r="G125" s="8"/>
      <c r="H125" s="8"/>
      <c r="I125" s="8"/>
      <c r="J125" s="80"/>
      <c r="K125" s="80"/>
      <c r="L125" s="304"/>
      <c r="M125" s="8"/>
      <c r="N125" s="9"/>
    </row>
    <row r="126" spans="2:14">
      <c r="B126" s="202"/>
      <c r="C126" s="79">
        <v>46</v>
      </c>
      <c r="D126" s="8"/>
      <c r="E126" s="79" t="s">
        <v>9</v>
      </c>
      <c r="F126" s="213" t="s">
        <v>374</v>
      </c>
      <c r="G126" s="198"/>
      <c r="H126" s="198"/>
      <c r="I126" s="198"/>
      <c r="J126" s="304"/>
      <c r="K126" s="305" t="s">
        <v>335</v>
      </c>
      <c r="L126" s="304">
        <f>Pasivet!F15</f>
        <v>1633188.7600000002</v>
      </c>
      <c r="M126" s="8"/>
      <c r="N126" s="9"/>
    </row>
    <row r="127" spans="2:14">
      <c r="B127" s="202"/>
      <c r="C127" s="79"/>
      <c r="D127" s="8"/>
      <c r="E127" s="79"/>
      <c r="F127" s="208"/>
      <c r="G127" s="8"/>
      <c r="H127" s="8"/>
      <c r="I127" s="8"/>
      <c r="J127" s="80"/>
      <c r="K127" s="80"/>
      <c r="L127" s="304"/>
      <c r="M127" s="8"/>
      <c r="N127" s="9"/>
    </row>
    <row r="128" spans="2:14">
      <c r="B128" s="202"/>
      <c r="C128" s="79">
        <v>47</v>
      </c>
      <c r="D128" s="8"/>
      <c r="E128" s="79" t="s">
        <v>9</v>
      </c>
      <c r="F128" s="213" t="s">
        <v>375</v>
      </c>
      <c r="G128" s="198"/>
      <c r="H128" s="198"/>
      <c r="I128" s="8"/>
      <c r="J128" s="80"/>
      <c r="K128" s="305" t="s">
        <v>335</v>
      </c>
      <c r="L128" s="304">
        <f>Pasivet!F16</f>
        <v>67968.079999999958</v>
      </c>
      <c r="M128" s="8"/>
      <c r="N128" s="9"/>
    </row>
    <row r="129" spans="2:14">
      <c r="B129" s="202"/>
      <c r="C129" s="79"/>
      <c r="D129" s="8"/>
      <c r="E129" s="79"/>
      <c r="F129" s="213"/>
      <c r="G129" s="198"/>
      <c r="H129" s="198"/>
      <c r="I129" s="8"/>
      <c r="J129" s="80"/>
      <c r="K129" s="80"/>
      <c r="L129" s="304"/>
      <c r="M129" s="8"/>
      <c r="N129" s="9"/>
    </row>
    <row r="130" spans="2:14">
      <c r="B130" s="202"/>
      <c r="C130" s="79">
        <v>48</v>
      </c>
      <c r="D130" s="8"/>
      <c r="E130" s="79" t="s">
        <v>9</v>
      </c>
      <c r="F130" s="213" t="s">
        <v>376</v>
      </c>
      <c r="G130" s="198"/>
      <c r="H130" s="198"/>
      <c r="I130" s="8"/>
      <c r="J130" s="80"/>
      <c r="K130" s="305" t="s">
        <v>335</v>
      </c>
      <c r="L130" s="304">
        <f>Pasivet!F17</f>
        <v>5000</v>
      </c>
      <c r="M130" s="8"/>
      <c r="N130" s="9"/>
    </row>
    <row r="131" spans="2:14">
      <c r="B131" s="202"/>
      <c r="C131" s="79"/>
      <c r="D131" s="8"/>
      <c r="E131" s="79"/>
      <c r="F131" s="208"/>
      <c r="G131" s="8"/>
      <c r="H131" s="8"/>
      <c r="I131" s="8"/>
      <c r="J131" s="80"/>
      <c r="K131" s="80"/>
      <c r="L131" s="80"/>
      <c r="M131" s="8"/>
      <c r="N131" s="9"/>
    </row>
    <row r="132" spans="2:14">
      <c r="B132" s="202"/>
      <c r="C132" s="79">
        <v>49</v>
      </c>
      <c r="D132" s="8"/>
      <c r="E132" s="79" t="s">
        <v>9</v>
      </c>
      <c r="F132" s="208" t="s">
        <v>377</v>
      </c>
      <c r="G132" s="8"/>
      <c r="H132" s="8"/>
      <c r="I132" s="8"/>
      <c r="J132" s="80"/>
      <c r="K132" s="80" t="s">
        <v>347</v>
      </c>
      <c r="L132" s="80"/>
      <c r="M132" s="8"/>
      <c r="N132" s="9"/>
    </row>
    <row r="133" spans="2:14">
      <c r="B133" s="202"/>
      <c r="C133" s="79"/>
      <c r="D133" s="8"/>
      <c r="E133" s="79"/>
      <c r="F133" s="208"/>
      <c r="G133" s="8"/>
      <c r="H133" s="8"/>
      <c r="I133" s="8"/>
      <c r="J133" s="80"/>
      <c r="K133" s="80"/>
      <c r="L133" s="80"/>
      <c r="M133" s="8"/>
      <c r="N133" s="9"/>
    </row>
    <row r="134" spans="2:14">
      <c r="B134" s="202"/>
      <c r="C134" s="79">
        <v>50</v>
      </c>
      <c r="D134" s="8"/>
      <c r="E134" s="79" t="s">
        <v>9</v>
      </c>
      <c r="F134" s="208" t="s">
        <v>378</v>
      </c>
      <c r="G134" s="8"/>
      <c r="H134" s="8"/>
      <c r="I134" s="8"/>
      <c r="J134" s="80"/>
      <c r="K134" s="80" t="s">
        <v>347</v>
      </c>
      <c r="L134" s="80"/>
      <c r="M134" s="8"/>
      <c r="N134" s="9"/>
    </row>
    <row r="135" spans="2:14">
      <c r="B135" s="202"/>
      <c r="C135" s="79"/>
      <c r="D135" s="8"/>
      <c r="E135" s="79"/>
      <c r="F135" s="208"/>
      <c r="G135" s="8"/>
      <c r="H135" s="8"/>
      <c r="I135" s="8"/>
      <c r="J135" s="80"/>
      <c r="K135" s="80"/>
      <c r="L135" s="80"/>
      <c r="M135" s="8"/>
      <c r="N135" s="9"/>
    </row>
    <row r="136" spans="2:14">
      <c r="B136" s="202"/>
      <c r="C136" s="79">
        <v>51</v>
      </c>
      <c r="D136" s="8"/>
      <c r="E136" s="79" t="s">
        <v>9</v>
      </c>
      <c r="F136" s="208" t="s">
        <v>379</v>
      </c>
      <c r="G136" s="8"/>
      <c r="H136" s="8"/>
      <c r="I136" s="8"/>
      <c r="J136" s="80"/>
      <c r="K136" s="80" t="s">
        <v>347</v>
      </c>
      <c r="L136" s="80"/>
      <c r="M136" s="8"/>
      <c r="N136" s="9"/>
    </row>
    <row r="137" spans="2:14">
      <c r="B137" s="202"/>
      <c r="C137" s="79"/>
      <c r="D137" s="8"/>
      <c r="E137" s="79"/>
      <c r="F137" s="208"/>
      <c r="G137" s="8"/>
      <c r="H137" s="8"/>
      <c r="I137" s="8"/>
      <c r="J137" s="80"/>
      <c r="K137" s="80"/>
      <c r="L137" s="80"/>
      <c r="M137" s="8"/>
      <c r="N137" s="9"/>
    </row>
    <row r="138" spans="2:14">
      <c r="B138" s="202"/>
      <c r="C138" s="79">
        <v>52</v>
      </c>
      <c r="D138" s="8"/>
      <c r="E138" s="79" t="s">
        <v>9</v>
      </c>
      <c r="F138" s="208" t="s">
        <v>346</v>
      </c>
      <c r="G138" s="8"/>
      <c r="H138" s="8"/>
      <c r="I138" s="8"/>
      <c r="J138" s="80"/>
      <c r="K138" s="80" t="s">
        <v>347</v>
      </c>
      <c r="L138" s="80"/>
      <c r="M138" s="8"/>
      <c r="N138" s="9"/>
    </row>
    <row r="139" spans="2:14">
      <c r="B139" s="202"/>
      <c r="C139" s="79"/>
      <c r="D139" s="8"/>
      <c r="E139" s="79"/>
      <c r="F139" s="208"/>
      <c r="G139" s="8"/>
      <c r="H139" s="8"/>
      <c r="I139" s="8"/>
      <c r="J139" s="80"/>
      <c r="K139" s="80"/>
      <c r="L139" s="80"/>
      <c r="M139" s="8"/>
      <c r="N139" s="9"/>
    </row>
    <row r="140" spans="2:14">
      <c r="B140" s="202"/>
      <c r="C140" s="79">
        <v>53</v>
      </c>
      <c r="D140" s="8"/>
      <c r="E140" s="79" t="s">
        <v>9</v>
      </c>
      <c r="F140" s="208" t="s">
        <v>380</v>
      </c>
      <c r="G140" s="8"/>
      <c r="H140" s="8"/>
      <c r="I140" s="8"/>
      <c r="J140" s="80"/>
      <c r="K140" s="80" t="s">
        <v>347</v>
      </c>
      <c r="L140" s="80"/>
      <c r="M140" s="8"/>
      <c r="N140" s="9"/>
    </row>
    <row r="141" spans="2:14">
      <c r="B141" s="202"/>
      <c r="C141" s="79"/>
      <c r="D141" s="8"/>
      <c r="E141" s="79"/>
      <c r="F141" s="208"/>
      <c r="G141" s="8"/>
      <c r="H141" s="8"/>
      <c r="I141" s="8"/>
      <c r="J141" s="80"/>
      <c r="K141" s="80"/>
      <c r="L141" s="80"/>
      <c r="M141" s="8"/>
      <c r="N141" s="9"/>
    </row>
    <row r="142" spans="2:14">
      <c r="B142" s="202"/>
      <c r="C142" s="79">
        <v>54</v>
      </c>
      <c r="D142" s="8"/>
      <c r="E142" s="79" t="s">
        <v>9</v>
      </c>
      <c r="F142" s="213" t="s">
        <v>93</v>
      </c>
      <c r="G142" s="198"/>
      <c r="H142" s="198"/>
      <c r="I142" s="198"/>
      <c r="J142" s="304"/>
      <c r="K142" s="305" t="s">
        <v>335</v>
      </c>
      <c r="L142" s="304">
        <f>Pasivet!F24</f>
        <v>0</v>
      </c>
      <c r="M142" s="8"/>
      <c r="N142" s="9"/>
    </row>
    <row r="143" spans="2:14">
      <c r="B143" s="202"/>
      <c r="C143" s="79"/>
      <c r="D143" s="8"/>
      <c r="E143" s="79"/>
      <c r="F143" s="208"/>
      <c r="G143" s="8"/>
      <c r="H143" s="8"/>
      <c r="I143" s="8"/>
      <c r="J143" s="80"/>
      <c r="K143" s="80"/>
      <c r="L143" s="80"/>
      <c r="M143" s="8"/>
      <c r="N143" s="9"/>
    </row>
    <row r="144" spans="2:14">
      <c r="B144" s="202"/>
      <c r="C144" s="79">
        <v>55</v>
      </c>
      <c r="D144" s="8"/>
      <c r="E144" s="38">
        <v>4</v>
      </c>
      <c r="F144" s="284" t="s">
        <v>95</v>
      </c>
      <c r="G144" s="8"/>
      <c r="H144" s="8"/>
      <c r="I144" s="8"/>
      <c r="J144" s="80"/>
      <c r="K144" s="80" t="s">
        <v>347</v>
      </c>
      <c r="L144" s="80"/>
      <c r="M144" s="8"/>
      <c r="N144" s="9"/>
    </row>
    <row r="145" spans="2:14">
      <c r="B145" s="202"/>
      <c r="C145" s="79"/>
      <c r="D145" s="8"/>
      <c r="E145" s="38"/>
      <c r="F145" s="284"/>
      <c r="G145" s="8"/>
      <c r="H145" s="8"/>
      <c r="I145" s="8"/>
      <c r="J145" s="80"/>
      <c r="K145" s="80"/>
      <c r="L145" s="80"/>
      <c r="M145" s="8"/>
      <c r="N145" s="9"/>
    </row>
    <row r="146" spans="2:14">
      <c r="B146" s="202"/>
      <c r="C146" s="79">
        <v>56</v>
      </c>
      <c r="D146" s="8"/>
      <c r="E146" s="38">
        <v>5</v>
      </c>
      <c r="F146" s="284" t="s">
        <v>97</v>
      </c>
      <c r="G146" s="8"/>
      <c r="H146" s="8"/>
      <c r="I146" s="8"/>
      <c r="J146" s="80"/>
      <c r="K146" s="80" t="s">
        <v>347</v>
      </c>
      <c r="L146" s="80"/>
      <c r="M146" s="8"/>
      <c r="N146" s="9"/>
    </row>
    <row r="147" spans="2:14">
      <c r="B147" s="202"/>
      <c r="C147" s="79"/>
      <c r="D147" s="8"/>
      <c r="E147" s="38"/>
      <c r="F147" s="284"/>
      <c r="G147" s="8"/>
      <c r="H147" s="8"/>
      <c r="I147" s="8"/>
      <c r="J147" s="80"/>
      <c r="K147" s="80"/>
      <c r="L147" s="80"/>
      <c r="M147" s="8"/>
      <c r="N147" s="9"/>
    </row>
    <row r="148" spans="2:14">
      <c r="B148" s="202"/>
      <c r="C148" s="79"/>
      <c r="D148" s="8"/>
      <c r="E148" s="198" t="s">
        <v>46</v>
      </c>
      <c r="F148" s="198" t="s">
        <v>381</v>
      </c>
      <c r="G148" s="198"/>
      <c r="H148" s="8"/>
      <c r="I148" s="8"/>
      <c r="J148" s="80"/>
      <c r="K148" s="80" t="s">
        <v>347</v>
      </c>
      <c r="L148" s="80"/>
      <c r="M148" s="8"/>
      <c r="N148" s="9"/>
    </row>
    <row r="149" spans="2:14">
      <c r="B149" s="202"/>
      <c r="C149" s="79"/>
      <c r="D149" s="8"/>
      <c r="E149" s="198"/>
      <c r="F149" s="198"/>
      <c r="G149" s="198"/>
      <c r="H149" s="8"/>
      <c r="I149" s="8"/>
      <c r="J149" s="80"/>
      <c r="K149" s="80"/>
      <c r="L149" s="80"/>
      <c r="M149" s="8"/>
      <c r="N149" s="9"/>
    </row>
    <row r="150" spans="2:14">
      <c r="B150" s="202"/>
      <c r="C150" s="79">
        <v>58</v>
      </c>
      <c r="D150" s="8"/>
      <c r="E150" s="38">
        <v>1</v>
      </c>
      <c r="F150" s="284" t="s">
        <v>382</v>
      </c>
      <c r="G150" s="198"/>
      <c r="H150" s="8"/>
      <c r="I150" s="8"/>
      <c r="J150" s="80"/>
      <c r="K150" s="80" t="s">
        <v>347</v>
      </c>
      <c r="L150" s="80"/>
      <c r="M150" s="8"/>
      <c r="N150" s="9"/>
    </row>
    <row r="151" spans="2:14">
      <c r="B151" s="202"/>
      <c r="C151" s="79"/>
      <c r="D151" s="8"/>
      <c r="E151" s="38"/>
      <c r="F151" s="284"/>
      <c r="G151" s="198"/>
      <c r="H151" s="8"/>
      <c r="I151" s="8"/>
      <c r="J151" s="80"/>
      <c r="K151" s="80"/>
      <c r="L151" s="80"/>
      <c r="M151" s="8"/>
      <c r="N151" s="9"/>
    </row>
    <row r="152" spans="2:14">
      <c r="B152" s="202"/>
      <c r="C152" s="79">
        <v>59</v>
      </c>
      <c r="D152" s="8"/>
      <c r="E152" s="79" t="s">
        <v>9</v>
      </c>
      <c r="F152" s="208" t="s">
        <v>103</v>
      </c>
      <c r="G152" s="8"/>
      <c r="H152" s="8"/>
      <c r="I152" s="8"/>
      <c r="J152" s="80"/>
      <c r="K152" s="80" t="s">
        <v>347</v>
      </c>
      <c r="L152" s="80"/>
      <c r="M152" s="8"/>
      <c r="N152" s="9"/>
    </row>
    <row r="153" spans="2:14">
      <c r="B153" s="202"/>
      <c r="C153" s="79"/>
      <c r="D153" s="8"/>
      <c r="E153" s="79"/>
      <c r="F153" s="208"/>
      <c r="G153" s="8"/>
      <c r="H153" s="8"/>
      <c r="I153" s="8"/>
      <c r="J153" s="80"/>
      <c r="K153" s="80"/>
      <c r="L153" s="80"/>
      <c r="M153" s="8"/>
      <c r="N153" s="9"/>
    </row>
    <row r="154" spans="2:14">
      <c r="B154" s="202"/>
      <c r="C154" s="79">
        <v>60</v>
      </c>
      <c r="D154" s="8"/>
      <c r="E154" s="79" t="s">
        <v>9</v>
      </c>
      <c r="F154" s="208" t="s">
        <v>383</v>
      </c>
      <c r="G154" s="8"/>
      <c r="H154" s="8"/>
      <c r="I154" s="8"/>
      <c r="J154" s="80"/>
      <c r="K154" s="80" t="s">
        <v>347</v>
      </c>
      <c r="L154" s="80"/>
      <c r="M154" s="8"/>
      <c r="N154" s="9"/>
    </row>
    <row r="155" spans="2:14">
      <c r="B155" s="202"/>
      <c r="C155" s="79"/>
      <c r="D155" s="8"/>
      <c r="E155" s="79"/>
      <c r="F155" s="208"/>
      <c r="G155" s="8"/>
      <c r="H155" s="8"/>
      <c r="I155" s="8"/>
      <c r="J155" s="80"/>
      <c r="K155" s="80"/>
      <c r="L155" s="80"/>
      <c r="M155" s="8"/>
      <c r="N155" s="9"/>
    </row>
    <row r="156" spans="2:14">
      <c r="B156" s="202"/>
      <c r="C156" s="79">
        <v>61</v>
      </c>
      <c r="D156" s="8"/>
      <c r="E156" s="38">
        <v>2</v>
      </c>
      <c r="F156" s="284" t="s">
        <v>384</v>
      </c>
      <c r="G156" s="8"/>
      <c r="H156" s="8"/>
      <c r="I156" s="8"/>
      <c r="J156" s="80"/>
      <c r="K156" s="305" t="s">
        <v>335</v>
      </c>
      <c r="L156" s="304">
        <f>Pasivet!F32</f>
        <v>20701662.359999996</v>
      </c>
      <c r="M156" s="8"/>
      <c r="N156" s="9"/>
    </row>
    <row r="157" spans="2:14">
      <c r="B157" s="202"/>
      <c r="C157" s="79"/>
      <c r="D157" s="8"/>
      <c r="E157" s="38"/>
      <c r="F157" s="284"/>
      <c r="G157" s="8"/>
      <c r="H157" s="8"/>
      <c r="I157" s="8"/>
      <c r="J157" s="80"/>
      <c r="K157" s="80"/>
      <c r="L157" s="80"/>
      <c r="M157" s="8"/>
      <c r="N157" s="9"/>
    </row>
    <row r="158" spans="2:14">
      <c r="B158" s="202"/>
      <c r="C158" s="79">
        <v>62</v>
      </c>
      <c r="D158" s="8"/>
      <c r="E158" s="38">
        <v>3</v>
      </c>
      <c r="F158" s="284" t="s">
        <v>95</v>
      </c>
      <c r="G158" s="8"/>
      <c r="H158" s="8"/>
      <c r="I158" s="8"/>
      <c r="J158" s="80"/>
      <c r="K158" s="80" t="s">
        <v>347</v>
      </c>
      <c r="L158" s="80"/>
      <c r="M158" s="8"/>
      <c r="N158" s="9"/>
    </row>
    <row r="159" spans="2:14">
      <c r="B159" s="202"/>
      <c r="C159" s="79"/>
      <c r="D159" s="8"/>
      <c r="E159" s="38"/>
      <c r="F159" s="284"/>
      <c r="G159" s="8"/>
      <c r="H159" s="8"/>
      <c r="I159" s="8"/>
      <c r="J159" s="80"/>
      <c r="K159" s="80"/>
      <c r="L159" s="80"/>
      <c r="M159" s="8"/>
      <c r="N159" s="9"/>
    </row>
    <row r="160" spans="2:14">
      <c r="B160" s="202"/>
      <c r="C160" s="79">
        <v>63</v>
      </c>
      <c r="D160" s="8"/>
      <c r="E160" s="38">
        <v>4</v>
      </c>
      <c r="F160" s="284" t="s">
        <v>108</v>
      </c>
      <c r="G160" s="8"/>
      <c r="H160" s="8"/>
      <c r="I160" s="8"/>
      <c r="J160" s="80"/>
      <c r="K160" s="80" t="s">
        <v>347</v>
      </c>
      <c r="L160" s="80"/>
      <c r="M160" s="8"/>
      <c r="N160" s="9"/>
    </row>
    <row r="161" spans="2:14">
      <c r="B161" s="202"/>
      <c r="C161" s="79"/>
      <c r="D161" s="8"/>
      <c r="E161" s="38"/>
      <c r="F161" s="284"/>
      <c r="G161" s="8"/>
      <c r="H161" s="8"/>
      <c r="I161" s="8"/>
      <c r="J161" s="80"/>
      <c r="K161" s="80"/>
      <c r="L161" s="80"/>
      <c r="M161" s="8"/>
      <c r="N161" s="9"/>
    </row>
    <row r="162" spans="2:14">
      <c r="B162" s="202"/>
      <c r="C162" s="79"/>
      <c r="D162" s="8"/>
      <c r="E162" s="198" t="s">
        <v>112</v>
      </c>
      <c r="F162" s="198" t="s">
        <v>385</v>
      </c>
      <c r="G162" s="198"/>
      <c r="H162" s="8"/>
      <c r="I162" s="8"/>
      <c r="J162" s="80"/>
      <c r="K162" s="80" t="s">
        <v>347</v>
      </c>
      <c r="L162" s="80"/>
      <c r="M162" s="8"/>
      <c r="N162" s="9"/>
    </row>
    <row r="163" spans="2:14">
      <c r="B163" s="202"/>
      <c r="C163" s="79"/>
      <c r="D163" s="8"/>
      <c r="E163" s="198"/>
      <c r="F163" s="198"/>
      <c r="G163" s="198"/>
      <c r="H163" s="8"/>
      <c r="I163" s="8"/>
      <c r="J163" s="80"/>
      <c r="K163" s="80"/>
      <c r="L163" s="80"/>
      <c r="M163" s="8"/>
      <c r="N163" s="9"/>
    </row>
    <row r="164" spans="2:14">
      <c r="B164" s="202"/>
      <c r="C164" s="79">
        <v>66</v>
      </c>
      <c r="D164" s="8"/>
      <c r="E164" s="38">
        <v>1</v>
      </c>
      <c r="F164" s="284" t="s">
        <v>386</v>
      </c>
      <c r="G164" s="8"/>
      <c r="H164" s="8"/>
      <c r="I164" s="8"/>
      <c r="J164" s="80"/>
      <c r="K164" s="80" t="s">
        <v>347</v>
      </c>
      <c r="L164" s="80"/>
      <c r="M164" s="8"/>
      <c r="N164" s="9"/>
    </row>
    <row r="165" spans="2:14">
      <c r="B165" s="202"/>
      <c r="C165" s="79"/>
      <c r="D165" s="8"/>
      <c r="E165" s="38"/>
      <c r="F165" s="284"/>
      <c r="G165" s="8"/>
      <c r="H165" s="8"/>
      <c r="I165" s="8"/>
      <c r="J165" s="80"/>
      <c r="K165" s="80"/>
      <c r="L165" s="80"/>
      <c r="M165" s="8"/>
      <c r="N165" s="9"/>
    </row>
    <row r="166" spans="2:14">
      <c r="B166" s="202"/>
      <c r="C166" s="79">
        <v>67</v>
      </c>
      <c r="D166" s="8"/>
      <c r="E166" s="38">
        <v>2</v>
      </c>
      <c r="F166" s="284" t="s">
        <v>387</v>
      </c>
      <c r="G166" s="8"/>
      <c r="H166" s="8"/>
      <c r="I166" s="8"/>
      <c r="J166" s="80"/>
      <c r="K166" s="80" t="s">
        <v>347</v>
      </c>
      <c r="L166" s="80"/>
      <c r="M166" s="8"/>
      <c r="N166" s="9"/>
    </row>
    <row r="167" spans="2:14">
      <c r="B167" s="202"/>
      <c r="C167" s="79"/>
      <c r="D167" s="8"/>
      <c r="E167" s="38"/>
      <c r="F167" s="284"/>
      <c r="G167" s="8"/>
      <c r="H167" s="8"/>
      <c r="I167" s="8"/>
      <c r="J167" s="80"/>
      <c r="K167" s="80"/>
      <c r="L167" s="80"/>
      <c r="M167" s="8"/>
      <c r="N167" s="9"/>
    </row>
    <row r="168" spans="2:14">
      <c r="B168" s="202"/>
      <c r="C168" s="79">
        <v>68</v>
      </c>
      <c r="D168" s="8"/>
      <c r="E168" s="38">
        <v>3</v>
      </c>
      <c r="F168" s="284" t="s">
        <v>118</v>
      </c>
      <c r="G168" s="8"/>
      <c r="H168" s="8"/>
      <c r="I168" s="8"/>
      <c r="J168" s="80"/>
      <c r="K168" s="305" t="s">
        <v>335</v>
      </c>
      <c r="L168" s="304">
        <f>Pasivet!F43</f>
        <v>1000000</v>
      </c>
      <c r="M168" s="8"/>
      <c r="N168" s="9"/>
    </row>
    <row r="169" spans="2:14">
      <c r="B169" s="202"/>
      <c r="C169" s="79"/>
      <c r="D169" s="8"/>
      <c r="E169" s="38"/>
      <c r="F169" s="284"/>
      <c r="G169" s="8"/>
      <c r="H169" s="8"/>
      <c r="I169" s="8"/>
      <c r="J169" s="80"/>
      <c r="K169" s="80"/>
      <c r="L169" s="80"/>
      <c r="M169" s="8"/>
      <c r="N169" s="9"/>
    </row>
    <row r="170" spans="2:14">
      <c r="B170" s="202"/>
      <c r="C170" s="79">
        <v>69</v>
      </c>
      <c r="D170" s="8"/>
      <c r="E170" s="38">
        <v>4</v>
      </c>
      <c r="F170" s="284" t="s">
        <v>120</v>
      </c>
      <c r="G170" s="8"/>
      <c r="H170" s="8"/>
      <c r="I170" s="8"/>
      <c r="J170" s="80"/>
      <c r="K170" s="80" t="s">
        <v>347</v>
      </c>
      <c r="L170" s="80"/>
      <c r="M170" s="8"/>
      <c r="N170" s="9"/>
    </row>
    <row r="171" spans="2:14">
      <c r="B171" s="202"/>
      <c r="C171" s="79"/>
      <c r="D171" s="8"/>
      <c r="E171" s="38"/>
      <c r="F171" s="284"/>
      <c r="G171" s="8"/>
      <c r="H171" s="8"/>
      <c r="I171" s="8"/>
      <c r="J171" s="80"/>
      <c r="K171" s="80"/>
      <c r="L171" s="80"/>
      <c r="M171" s="8"/>
      <c r="N171" s="9"/>
    </row>
    <row r="172" spans="2:14">
      <c r="B172" s="202"/>
      <c r="C172" s="79">
        <v>70</v>
      </c>
      <c r="D172" s="8"/>
      <c r="E172" s="38">
        <v>5</v>
      </c>
      <c r="F172" s="284" t="s">
        <v>388</v>
      </c>
      <c r="G172" s="8"/>
      <c r="H172" s="8"/>
      <c r="I172" s="8"/>
      <c r="J172" s="80"/>
      <c r="K172" s="80" t="s">
        <v>347</v>
      </c>
      <c r="L172" s="80"/>
      <c r="M172" s="8"/>
      <c r="N172" s="9"/>
    </row>
    <row r="173" spans="2:14">
      <c r="B173" s="202"/>
      <c r="C173" s="79"/>
      <c r="D173" s="8"/>
      <c r="E173" s="38"/>
      <c r="F173" s="284"/>
      <c r="G173" s="8"/>
      <c r="H173" s="8"/>
      <c r="I173" s="8"/>
      <c r="J173" s="80"/>
      <c r="K173" s="80"/>
      <c r="L173" s="80"/>
      <c r="M173" s="8"/>
      <c r="N173" s="9"/>
    </row>
    <row r="174" spans="2:14">
      <c r="B174" s="202"/>
      <c r="C174" s="79">
        <v>71</v>
      </c>
      <c r="D174" s="8"/>
      <c r="E174" s="38">
        <v>6</v>
      </c>
      <c r="F174" s="284" t="s">
        <v>124</v>
      </c>
      <c r="G174" s="8"/>
      <c r="H174" s="8"/>
      <c r="I174" s="8"/>
      <c r="J174" s="80"/>
      <c r="K174" s="80" t="s">
        <v>347</v>
      </c>
      <c r="L174" s="80"/>
      <c r="M174" s="8"/>
      <c r="N174" s="9"/>
    </row>
    <row r="175" spans="2:14">
      <c r="B175" s="202"/>
      <c r="C175" s="79"/>
      <c r="D175" s="8"/>
      <c r="E175" s="38"/>
      <c r="F175" s="284"/>
      <c r="G175" s="8"/>
      <c r="H175" s="8"/>
      <c r="I175" s="8"/>
      <c r="J175" s="80"/>
      <c r="K175" s="80"/>
      <c r="L175" s="80"/>
      <c r="M175" s="8"/>
      <c r="N175" s="9"/>
    </row>
    <row r="176" spans="2:14">
      <c r="B176" s="202"/>
      <c r="C176" s="79">
        <v>72</v>
      </c>
      <c r="D176" s="8"/>
      <c r="E176" s="38">
        <v>7</v>
      </c>
      <c r="F176" s="284" t="s">
        <v>126</v>
      </c>
      <c r="G176" s="8"/>
      <c r="H176" s="8"/>
      <c r="I176" s="8"/>
      <c r="J176" s="80"/>
      <c r="K176" s="80" t="s">
        <v>347</v>
      </c>
      <c r="L176" s="80">
        <f>Pasivet!F47</f>
        <v>820271</v>
      </c>
      <c r="M176" s="8"/>
      <c r="N176" s="9"/>
    </row>
    <row r="177" spans="2:14">
      <c r="B177" s="202"/>
      <c r="C177" s="79"/>
      <c r="D177" s="8"/>
      <c r="E177" s="38"/>
      <c r="F177" s="284"/>
      <c r="G177" s="8"/>
      <c r="H177" s="8"/>
      <c r="I177" s="8"/>
      <c r="J177" s="80"/>
      <c r="K177" s="80"/>
      <c r="L177" s="80" t="s">
        <v>405</v>
      </c>
      <c r="M177" s="8"/>
      <c r="N177" s="9"/>
    </row>
    <row r="178" spans="2:14">
      <c r="B178" s="202"/>
      <c r="C178" s="79">
        <v>73</v>
      </c>
      <c r="D178" s="8"/>
      <c r="E178" s="38">
        <v>8</v>
      </c>
      <c r="F178" s="284" t="s">
        <v>128</v>
      </c>
      <c r="G178" s="8"/>
      <c r="H178" s="8"/>
      <c r="I178" s="8"/>
      <c r="J178" s="80"/>
      <c r="K178" s="80" t="s">
        <v>347</v>
      </c>
      <c r="L178" s="80">
        <f>Pasivet!F48</f>
        <v>43174</v>
      </c>
      <c r="M178" s="8"/>
      <c r="N178" s="9"/>
    </row>
    <row r="179" spans="2:14">
      <c r="B179" s="202"/>
      <c r="C179" s="79"/>
      <c r="D179" s="8"/>
      <c r="E179" s="38"/>
      <c r="F179" s="284"/>
      <c r="G179" s="8"/>
      <c r="H179" s="8"/>
      <c r="I179" s="8"/>
      <c r="J179" s="80"/>
      <c r="K179" s="80"/>
      <c r="L179" s="80"/>
      <c r="M179" s="8"/>
      <c r="N179" s="9"/>
    </row>
    <row r="180" spans="2:14">
      <c r="B180" s="202"/>
      <c r="C180" s="79">
        <v>74</v>
      </c>
      <c r="D180" s="8"/>
      <c r="E180" s="38">
        <v>9</v>
      </c>
      <c r="F180" s="284" t="s">
        <v>389</v>
      </c>
      <c r="G180" s="8"/>
      <c r="H180" s="8"/>
      <c r="I180" s="8"/>
      <c r="J180" s="80"/>
      <c r="K180" s="80" t="s">
        <v>347</v>
      </c>
      <c r="L180" s="80"/>
      <c r="M180" s="8"/>
      <c r="N180" s="9"/>
    </row>
    <row r="181" spans="2:14">
      <c r="B181" s="202"/>
      <c r="C181" s="79"/>
      <c r="D181" s="8"/>
      <c r="E181" s="38"/>
      <c r="F181" s="284"/>
      <c r="G181" s="8"/>
      <c r="H181" s="8"/>
      <c r="I181" s="8"/>
      <c r="J181" s="80"/>
      <c r="K181" s="80"/>
      <c r="L181" s="80"/>
      <c r="M181" s="8"/>
      <c r="N181" s="9"/>
    </row>
    <row r="182" spans="2:14">
      <c r="B182" s="202"/>
      <c r="C182" s="79">
        <v>75</v>
      </c>
      <c r="D182" s="8"/>
      <c r="E182" s="38">
        <v>10</v>
      </c>
      <c r="F182" s="284" t="s">
        <v>260</v>
      </c>
      <c r="G182" s="8"/>
      <c r="H182" s="8"/>
      <c r="I182" s="8"/>
      <c r="J182" s="80"/>
      <c r="K182" s="305" t="s">
        <v>335</v>
      </c>
      <c r="L182" s="304">
        <f>Pasivet!F49</f>
        <v>0</v>
      </c>
      <c r="M182" s="8"/>
      <c r="N182" s="9"/>
    </row>
    <row r="183" spans="2:14">
      <c r="B183" s="202"/>
      <c r="C183" s="79"/>
      <c r="D183" s="8"/>
      <c r="E183" s="8"/>
      <c r="F183" s="8"/>
      <c r="G183" s="8"/>
      <c r="H183" s="8"/>
      <c r="I183" s="8"/>
      <c r="J183" s="80"/>
      <c r="K183" s="80"/>
      <c r="L183" s="80"/>
      <c r="M183" s="8"/>
      <c r="N183" s="9"/>
    </row>
    <row r="184" spans="2:14">
      <c r="B184" s="202"/>
      <c r="C184" s="79"/>
      <c r="D184" s="8"/>
      <c r="E184" s="8"/>
      <c r="F184" s="209" t="s">
        <v>390</v>
      </c>
      <c r="G184" s="8" t="s">
        <v>391</v>
      </c>
      <c r="H184" s="8"/>
      <c r="I184" s="8"/>
      <c r="J184" s="80"/>
      <c r="K184" s="305" t="s">
        <v>335</v>
      </c>
      <c r="L184" s="304">
        <f>'Të ardhura dhe shpenzimet'!G30</f>
        <v>812183.78479999653</v>
      </c>
      <c r="M184" s="8"/>
      <c r="N184" s="9"/>
    </row>
    <row r="185" spans="2:14">
      <c r="B185" s="202"/>
      <c r="C185" s="79"/>
      <c r="D185" s="8"/>
      <c r="E185" s="8"/>
      <c r="F185" s="209" t="s">
        <v>390</v>
      </c>
      <c r="G185" s="8" t="s">
        <v>392</v>
      </c>
      <c r="H185" s="8"/>
      <c r="I185" s="8"/>
      <c r="J185" s="80"/>
      <c r="K185" s="305" t="s">
        <v>335</v>
      </c>
      <c r="L185" s="304">
        <f>'[3]Deklarata humbje-fitim'!$D$71</f>
        <v>22244</v>
      </c>
      <c r="M185" s="8"/>
      <c r="N185" s="9"/>
    </row>
    <row r="186" spans="2:14">
      <c r="B186" s="202"/>
      <c r="C186" s="79"/>
      <c r="D186" s="8"/>
      <c r="E186" s="8"/>
      <c r="F186" s="209" t="s">
        <v>390</v>
      </c>
      <c r="G186" s="8" t="s">
        <v>179</v>
      </c>
      <c r="H186" s="8"/>
      <c r="I186" s="8"/>
      <c r="J186" s="80"/>
      <c r="K186" s="305" t="s">
        <v>335</v>
      </c>
      <c r="L186" s="304">
        <f>L184+L185</f>
        <v>834427.78479999653</v>
      </c>
      <c r="M186" s="8"/>
      <c r="N186" s="9"/>
    </row>
    <row r="187" spans="2:14">
      <c r="B187" s="202"/>
      <c r="C187" s="79"/>
      <c r="D187" s="8"/>
      <c r="E187" s="8"/>
      <c r="F187" s="209" t="s">
        <v>390</v>
      </c>
      <c r="G187" s="210" t="s">
        <v>393</v>
      </c>
      <c r="H187" s="8"/>
      <c r="I187" s="8"/>
      <c r="J187" s="80"/>
      <c r="K187" s="305" t="s">
        <v>335</v>
      </c>
      <c r="L187" s="304">
        <f>L186*10%</f>
        <v>83442.778479999659</v>
      </c>
      <c r="M187" s="8"/>
      <c r="N187" s="9"/>
    </row>
    <row r="188" spans="2:14">
      <c r="B188" s="202"/>
      <c r="C188" s="79"/>
      <c r="D188" s="8"/>
      <c r="E188" s="8"/>
      <c r="F188" s="209" t="s">
        <v>390</v>
      </c>
      <c r="G188" s="8" t="s">
        <v>401</v>
      </c>
      <c r="H188" s="8"/>
      <c r="I188" s="8"/>
      <c r="J188" s="80"/>
      <c r="K188" s="305" t="s">
        <v>335</v>
      </c>
      <c r="L188" s="304">
        <f>L184-L187</f>
        <v>728741.0063199969</v>
      </c>
      <c r="M188" s="8"/>
      <c r="N188" s="9"/>
    </row>
    <row r="189" spans="2:14">
      <c r="B189" s="202"/>
      <c r="C189" s="79"/>
      <c r="D189" s="8"/>
      <c r="E189" s="8"/>
      <c r="F189" s="8"/>
      <c r="G189" s="8"/>
      <c r="H189" s="8"/>
      <c r="I189" s="8"/>
      <c r="J189" s="80"/>
      <c r="K189" s="80"/>
      <c r="L189" s="80"/>
      <c r="M189" s="8"/>
      <c r="N189" s="9"/>
    </row>
    <row r="190" spans="2:14" ht="15.75">
      <c r="B190" s="202"/>
      <c r="C190" s="79"/>
      <c r="D190" s="416" t="s">
        <v>201</v>
      </c>
      <c r="E190" s="416"/>
      <c r="F190" s="191" t="s">
        <v>557</v>
      </c>
      <c r="G190" s="8"/>
      <c r="H190" s="8"/>
      <c r="I190" s="8"/>
      <c r="J190" s="8"/>
      <c r="K190" s="8"/>
      <c r="L190" s="291"/>
      <c r="M190" s="8"/>
      <c r="N190" s="9"/>
    </row>
    <row r="191" spans="2:14">
      <c r="B191" s="202"/>
      <c r="C191" s="79"/>
      <c r="D191" s="8"/>
      <c r="E191" s="8"/>
      <c r="F191" s="8"/>
      <c r="G191" s="8"/>
      <c r="H191" s="8"/>
      <c r="I191" s="8"/>
      <c r="J191" s="8"/>
      <c r="K191" s="8"/>
      <c r="L191" s="291"/>
      <c r="M191" s="8"/>
      <c r="N191" s="9"/>
    </row>
    <row r="192" spans="2:14">
      <c r="B192" s="202"/>
      <c r="C192" s="79"/>
      <c r="D192" s="8"/>
      <c r="E192" s="210"/>
      <c r="F192" s="8" t="s">
        <v>394</v>
      </c>
      <c r="G192" s="8"/>
      <c r="H192" s="8"/>
      <c r="I192" s="8"/>
      <c r="J192" s="8"/>
      <c r="K192" s="8"/>
      <c r="L192" s="291"/>
      <c r="M192" s="8"/>
      <c r="N192" s="9"/>
    </row>
    <row r="193" spans="2:14">
      <c r="B193" s="202"/>
      <c r="C193" s="79"/>
      <c r="D193" s="8"/>
      <c r="E193" s="8" t="s">
        <v>395</v>
      </c>
      <c r="F193" s="8"/>
      <c r="G193" s="8"/>
      <c r="H193" s="8"/>
      <c r="I193" s="8"/>
      <c r="J193" s="8"/>
      <c r="K193" s="8"/>
      <c r="L193" s="291"/>
      <c r="M193" s="8"/>
      <c r="N193" s="9"/>
    </row>
    <row r="194" spans="2:14">
      <c r="B194" s="202"/>
      <c r="C194" s="79"/>
      <c r="D194" s="8"/>
      <c r="E194" s="8"/>
      <c r="F194" s="8" t="s">
        <v>396</v>
      </c>
      <c r="G194" s="8"/>
      <c r="H194" s="8"/>
      <c r="I194" s="8"/>
      <c r="J194" s="8"/>
      <c r="K194" s="8"/>
      <c r="L194" s="291"/>
      <c r="M194" s="8"/>
      <c r="N194" s="9"/>
    </row>
    <row r="195" spans="2:14">
      <c r="B195" s="202"/>
      <c r="C195" s="79"/>
      <c r="D195" s="8"/>
      <c r="E195" s="8" t="s">
        <v>397</v>
      </c>
      <c r="F195" s="8"/>
      <c r="G195" s="8"/>
      <c r="H195" s="8"/>
      <c r="I195" s="8"/>
      <c r="J195" s="8"/>
      <c r="K195" s="8"/>
      <c r="L195" s="291"/>
      <c r="M195" s="8"/>
      <c r="N195" s="9"/>
    </row>
    <row r="196" spans="2:14">
      <c r="B196" s="202"/>
      <c r="C196" s="79"/>
      <c r="D196" s="8"/>
      <c r="E196" s="8"/>
      <c r="F196" s="8"/>
      <c r="G196" s="8"/>
      <c r="H196" s="8"/>
      <c r="I196" s="8"/>
      <c r="J196" s="8"/>
      <c r="K196" s="8"/>
      <c r="L196" s="291"/>
      <c r="M196" s="8"/>
      <c r="N196" s="9"/>
    </row>
    <row r="197" spans="2:14">
      <c r="B197" s="202"/>
      <c r="C197" s="79"/>
      <c r="D197" s="8"/>
      <c r="E197" s="8"/>
      <c r="F197" s="8"/>
      <c r="G197" s="8"/>
      <c r="H197" s="8"/>
      <c r="I197" s="8"/>
      <c r="J197" s="8"/>
      <c r="K197" s="8"/>
      <c r="L197" s="291"/>
      <c r="M197" s="8"/>
      <c r="N197" s="9"/>
    </row>
    <row r="198" spans="2:14">
      <c r="B198" s="202"/>
      <c r="C198" s="79"/>
      <c r="D198" s="8"/>
      <c r="E198" s="8"/>
      <c r="F198" s="8"/>
      <c r="G198" s="8"/>
      <c r="H198" s="8"/>
      <c r="I198" s="8"/>
      <c r="J198" s="8"/>
      <c r="K198" s="8"/>
      <c r="L198" s="291"/>
      <c r="M198" s="8"/>
      <c r="N198" s="9"/>
    </row>
    <row r="199" spans="2:14" ht="15.75">
      <c r="B199" s="202"/>
      <c r="C199" s="79"/>
      <c r="D199" s="8"/>
      <c r="E199" s="8"/>
      <c r="F199" s="8"/>
      <c r="G199" s="8"/>
      <c r="H199" s="8"/>
      <c r="I199" s="415" t="s">
        <v>555</v>
      </c>
      <c r="J199" s="415"/>
      <c r="K199" s="415"/>
      <c r="L199" s="415"/>
      <c r="M199" s="415"/>
      <c r="N199" s="9"/>
    </row>
    <row r="200" spans="2:14" ht="15.75">
      <c r="B200" s="202"/>
      <c r="C200" s="79"/>
      <c r="D200" s="8"/>
      <c r="E200" s="8"/>
      <c r="F200" s="8"/>
      <c r="G200" s="8"/>
      <c r="H200" s="8"/>
      <c r="I200" s="415" t="s">
        <v>556</v>
      </c>
      <c r="J200" s="415"/>
      <c r="K200" s="415"/>
      <c r="L200" s="415"/>
      <c r="M200" s="415"/>
      <c r="N200" s="9"/>
    </row>
    <row r="201" spans="2:14">
      <c r="B201" s="202"/>
      <c r="C201" s="79"/>
      <c r="D201" s="8"/>
      <c r="E201" s="8"/>
      <c r="F201" s="8"/>
      <c r="G201" s="8"/>
      <c r="H201" s="8"/>
      <c r="I201" s="8"/>
      <c r="J201" s="8"/>
      <c r="K201" s="8"/>
      <c r="L201" s="291"/>
      <c r="M201" s="8"/>
      <c r="N201" s="9"/>
    </row>
    <row r="202" spans="2:14">
      <c r="B202" s="229"/>
      <c r="C202" s="205"/>
      <c r="D202" s="224"/>
      <c r="E202" s="224"/>
      <c r="F202" s="224"/>
      <c r="G202" s="224"/>
      <c r="H202" s="224"/>
      <c r="I202" s="224"/>
      <c r="J202" s="224"/>
      <c r="K202" s="224"/>
      <c r="L202" s="320"/>
      <c r="M202" s="224"/>
      <c r="N202" s="14"/>
    </row>
  </sheetData>
  <sheetProtection password="C8AD" sheet="1" formatCells="0" formatColumns="0" formatRows="0" insertColumns="0" insertRows="0" insertHyperlinks="0" deleteColumns="0" deleteRows="0" sort="0" autoFilter="0" pivotTables="0"/>
  <mergeCells count="40">
    <mergeCell ref="F21:G21"/>
    <mergeCell ref="I15:J15"/>
    <mergeCell ref="I18:J18"/>
    <mergeCell ref="I22:J22"/>
    <mergeCell ref="F15:G15"/>
    <mergeCell ref="F18:G18"/>
    <mergeCell ref="F19:G19"/>
    <mergeCell ref="I17:J17"/>
    <mergeCell ref="I200:M200"/>
    <mergeCell ref="B4:N4"/>
    <mergeCell ref="I19:J19"/>
    <mergeCell ref="F14:G14"/>
    <mergeCell ref="I14:J14"/>
    <mergeCell ref="F12:G13"/>
    <mergeCell ref="D190:E190"/>
    <mergeCell ref="I199:M199"/>
    <mergeCell ref="F23:L23"/>
    <mergeCell ref="D6:E6"/>
    <mergeCell ref="E12:E13"/>
    <mergeCell ref="H12:H13"/>
    <mergeCell ref="F25:J26"/>
    <mergeCell ref="I12:J13"/>
    <mergeCell ref="F22:G22"/>
    <mergeCell ref="F29:J29"/>
    <mergeCell ref="E25:E26"/>
    <mergeCell ref="F16:G16"/>
    <mergeCell ref="F17:G17"/>
    <mergeCell ref="I16:J16"/>
    <mergeCell ref="J95:L95"/>
    <mergeCell ref="F31:L31"/>
    <mergeCell ref="H43:I43"/>
    <mergeCell ref="E95:E96"/>
    <mergeCell ref="F95:F96"/>
    <mergeCell ref="G95:I95"/>
    <mergeCell ref="F30:J30"/>
    <mergeCell ref="F27:J27"/>
    <mergeCell ref="F28:J28"/>
    <mergeCell ref="I20:J20"/>
    <mergeCell ref="I21:J21"/>
    <mergeCell ref="F20:G20"/>
  </mergeCells>
  <phoneticPr fontId="0" type="noConversion"/>
  <printOptions horizontalCentered="1"/>
  <pageMargins left="0" right="0" top="0" bottom="0" header="0.13" footer="0.52"/>
  <pageSetup orientation="portrait" horizontalDpi="300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/>
  </sheetPr>
  <dimension ref="B1:O64"/>
  <sheetViews>
    <sheetView workbookViewId="0">
      <selection sqref="A1:K65"/>
    </sheetView>
  </sheetViews>
  <sheetFormatPr defaultRowHeight="12.75"/>
  <cols>
    <col min="1" max="1" width="2.7109375" style="1" customWidth="1"/>
    <col min="2" max="2" width="12" style="1" customWidth="1"/>
    <col min="3" max="3" width="6.5703125" style="1" customWidth="1"/>
    <col min="4" max="4" width="5.5703125" style="1" customWidth="1"/>
    <col min="5" max="5" width="12.5703125" style="1" customWidth="1"/>
    <col min="6" max="6" width="7" style="1" customWidth="1"/>
    <col min="7" max="7" width="10.28515625" style="1" customWidth="1"/>
    <col min="8" max="8" width="2.7109375" style="1" customWidth="1"/>
    <col min="9" max="9" width="13.28515625" style="1" customWidth="1"/>
    <col min="10" max="10" width="3.140625" style="223" customWidth="1"/>
    <col min="11" max="11" width="14.85546875" style="1" customWidth="1"/>
    <col min="12" max="12" width="2.7109375" style="1" customWidth="1"/>
    <col min="13" max="13" width="3.42578125" style="1" customWidth="1"/>
    <col min="14" max="14" width="2" style="1" customWidth="1"/>
    <col min="15" max="15" width="10.5703125" style="1" customWidth="1"/>
    <col min="16" max="16384" width="9.140625" style="1"/>
  </cols>
  <sheetData>
    <row r="1" spans="2:15">
      <c r="B1" s="71" t="s">
        <v>402</v>
      </c>
      <c r="F1" s="8"/>
      <c r="G1" s="9"/>
      <c r="H1" s="222" t="s">
        <v>403</v>
      </c>
      <c r="I1" s="222"/>
      <c r="J1" s="203"/>
      <c r="K1" s="2"/>
      <c r="M1" s="223"/>
    </row>
    <row r="2" spans="2:15">
      <c r="B2" s="71" t="s">
        <v>404</v>
      </c>
      <c r="F2" s="8"/>
      <c r="G2" s="9"/>
      <c r="H2" s="8" t="s">
        <v>405</v>
      </c>
      <c r="I2" s="8" t="s">
        <v>461</v>
      </c>
      <c r="J2" s="79"/>
      <c r="K2" s="9"/>
    </row>
    <row r="3" spans="2:15" ht="6.75" customHeight="1">
      <c r="F3" s="8"/>
      <c r="G3" s="9"/>
      <c r="H3" s="224"/>
      <c r="I3" s="224"/>
      <c r="J3" s="205"/>
      <c r="K3" s="14"/>
      <c r="L3" s="214"/>
    </row>
    <row r="4" spans="2:15">
      <c r="B4" s="225" t="s">
        <v>406</v>
      </c>
      <c r="C4" s="133" t="s">
        <v>241</v>
      </c>
      <c r="D4" s="133"/>
      <c r="E4" s="133"/>
      <c r="F4" s="2"/>
      <c r="G4" s="8"/>
      <c r="H4" s="226"/>
      <c r="I4" s="203" t="s">
        <v>407</v>
      </c>
      <c r="J4" s="204"/>
      <c r="N4" s="129"/>
    </row>
    <row r="5" spans="2:15">
      <c r="B5" s="227" t="s">
        <v>408</v>
      </c>
      <c r="C5" s="133" t="s">
        <v>464</v>
      </c>
      <c r="D5" s="133"/>
      <c r="E5" s="133"/>
      <c r="F5" s="9"/>
      <c r="G5" s="8"/>
      <c r="H5" s="227"/>
      <c r="I5" s="174">
        <v>2013</v>
      </c>
      <c r="J5" s="228"/>
    </row>
    <row r="6" spans="2:15">
      <c r="B6" s="227" t="s">
        <v>409</v>
      </c>
      <c r="C6" s="133" t="s">
        <v>465</v>
      </c>
      <c r="D6" s="133"/>
      <c r="E6" s="133"/>
      <c r="F6" s="9"/>
      <c r="G6" s="8"/>
      <c r="H6" s="229"/>
      <c r="I6" s="224"/>
      <c r="J6" s="206"/>
    </row>
    <row r="7" spans="2:15" ht="6" customHeight="1">
      <c r="B7" s="229"/>
      <c r="C7" s="224"/>
      <c r="D7" s="224"/>
      <c r="E7" s="224"/>
      <c r="F7" s="14"/>
      <c r="G7" s="8"/>
      <c r="H7" s="229"/>
      <c r="I7" s="224"/>
      <c r="J7" s="79"/>
    </row>
    <row r="8" spans="2:15" hidden="1">
      <c r="B8" s="222"/>
      <c r="C8" s="8"/>
      <c r="D8" s="8"/>
      <c r="E8" s="8"/>
      <c r="F8" s="8"/>
      <c r="G8" s="8"/>
    </row>
    <row r="9" spans="2:15" ht="15.75" customHeight="1">
      <c r="C9" s="214" t="s">
        <v>327</v>
      </c>
      <c r="H9" s="140" t="s">
        <v>410</v>
      </c>
      <c r="I9" s="133"/>
      <c r="J9" s="96"/>
      <c r="K9" s="73" t="s">
        <v>411</v>
      </c>
    </row>
    <row r="10" spans="2:15" ht="18" customHeight="1">
      <c r="B10" s="214" t="s">
        <v>412</v>
      </c>
      <c r="H10" s="215">
        <v>1</v>
      </c>
      <c r="I10" s="216">
        <f>'Të ardhura dhe shpenzimet'!G8</f>
        <v>16165600</v>
      </c>
      <c r="J10" s="217">
        <v>2</v>
      </c>
      <c r="K10" s="218">
        <f>I10</f>
        <v>16165600</v>
      </c>
    </row>
    <row r="11" spans="2:15">
      <c r="B11" s="1" t="s">
        <v>413</v>
      </c>
      <c r="H11" s="215">
        <v>3</v>
      </c>
      <c r="I11" s="216">
        <f>'Të ardhura dhe shpenzimet'!G20</f>
        <v>15353416.520000003</v>
      </c>
      <c r="J11" s="217">
        <v>4</v>
      </c>
      <c r="K11" s="218">
        <f>I11</f>
        <v>15353416.520000003</v>
      </c>
      <c r="O11" s="230"/>
    </row>
    <row r="12" spans="2:15" ht="12" customHeight="1">
      <c r="B12" s="5" t="s">
        <v>414</v>
      </c>
      <c r="H12" s="231"/>
      <c r="I12" s="232" t="s">
        <v>558</v>
      </c>
      <c r="J12" s="217">
        <v>5</v>
      </c>
      <c r="K12" s="218">
        <f>'Shënime spjeguese 2'!L185</f>
        <v>22244</v>
      </c>
    </row>
    <row r="13" spans="2:15" ht="12" customHeight="1">
      <c r="B13" s="129" t="s">
        <v>415</v>
      </c>
      <c r="H13" s="231"/>
      <c r="I13" s="232"/>
      <c r="J13" s="217">
        <v>6</v>
      </c>
      <c r="K13" s="218"/>
      <c r="M13" s="8"/>
    </row>
    <row r="14" spans="2:15" ht="12" customHeight="1">
      <c r="B14" s="129" t="s">
        <v>416</v>
      </c>
      <c r="H14" s="231"/>
      <c r="I14" s="232"/>
      <c r="J14" s="217">
        <v>7</v>
      </c>
      <c r="K14" s="218"/>
    </row>
    <row r="15" spans="2:15" ht="12" customHeight="1">
      <c r="B15" s="129" t="s">
        <v>417</v>
      </c>
      <c r="H15" s="233"/>
      <c r="I15" s="234"/>
      <c r="J15" s="235">
        <v>8</v>
      </c>
      <c r="K15" s="236"/>
    </row>
    <row r="16" spans="2:15" ht="12" customHeight="1">
      <c r="B16" s="129" t="s">
        <v>418</v>
      </c>
      <c r="H16" s="237"/>
      <c r="I16" s="238"/>
      <c r="J16" s="239"/>
      <c r="K16" s="240"/>
      <c r="N16" s="8"/>
    </row>
    <row r="17" spans="2:15" ht="12" customHeight="1">
      <c r="B17" s="129" t="s">
        <v>419</v>
      </c>
      <c r="H17" s="231"/>
      <c r="I17" s="232"/>
      <c r="J17" s="217">
        <v>9</v>
      </c>
      <c r="K17" s="218"/>
    </row>
    <row r="18" spans="2:15" ht="12" customHeight="1">
      <c r="B18" s="129" t="s">
        <v>420</v>
      </c>
      <c r="H18" s="231"/>
      <c r="I18" s="232"/>
      <c r="J18" s="217">
        <v>10</v>
      </c>
      <c r="K18" s="218"/>
      <c r="M18" s="8"/>
      <c r="O18" s="8"/>
    </row>
    <row r="19" spans="2:15" ht="12" customHeight="1">
      <c r="B19" s="129" t="s">
        <v>421</v>
      </c>
      <c r="H19" s="231"/>
      <c r="I19" s="232"/>
      <c r="J19" s="217">
        <v>11</v>
      </c>
      <c r="K19" s="218"/>
    </row>
    <row r="20" spans="2:15" ht="12" customHeight="1">
      <c r="B20" s="129" t="s">
        <v>422</v>
      </c>
      <c r="H20" s="233"/>
      <c r="I20" s="234"/>
      <c r="J20" s="235">
        <v>12</v>
      </c>
      <c r="K20" s="236"/>
      <c r="O20" s="8"/>
    </row>
    <row r="21" spans="2:15" ht="12" customHeight="1">
      <c r="B21" s="129" t="s">
        <v>423</v>
      </c>
      <c r="H21" s="237"/>
      <c r="I21" s="238"/>
      <c r="J21" s="239"/>
      <c r="K21" s="240"/>
    </row>
    <row r="22" spans="2:15" ht="12" customHeight="1">
      <c r="B22" s="129" t="s">
        <v>424</v>
      </c>
      <c r="H22" s="241"/>
      <c r="I22" s="242"/>
      <c r="J22" s="243">
        <v>13</v>
      </c>
      <c r="K22" s="244"/>
      <c r="M22" s="8"/>
    </row>
    <row r="23" spans="2:15" ht="12" customHeight="1">
      <c r="B23" s="129" t="s">
        <v>425</v>
      </c>
      <c r="H23" s="231"/>
      <c r="I23" s="232"/>
      <c r="J23" s="217">
        <v>14</v>
      </c>
      <c r="K23" s="218"/>
    </row>
    <row r="24" spans="2:15" ht="12" customHeight="1">
      <c r="B24" s="129" t="s">
        <v>426</v>
      </c>
      <c r="H24" s="233"/>
      <c r="I24" s="234"/>
      <c r="J24" s="235">
        <v>15</v>
      </c>
      <c r="K24" s="236"/>
    </row>
    <row r="25" spans="2:15" ht="12" customHeight="1">
      <c r="B25" s="129" t="s">
        <v>427</v>
      </c>
      <c r="H25" s="237"/>
      <c r="I25" s="238"/>
      <c r="J25" s="239"/>
      <c r="K25" s="240"/>
    </row>
    <row r="26" spans="2:15" ht="12" customHeight="1">
      <c r="B26" s="129" t="s">
        <v>428</v>
      </c>
      <c r="H26" s="231"/>
      <c r="I26" s="232"/>
      <c r="J26" s="217">
        <v>16</v>
      </c>
      <c r="K26" s="218"/>
    </row>
    <row r="27" spans="2:15" ht="12" customHeight="1">
      <c r="B27" s="129" t="s">
        <v>429</v>
      </c>
      <c r="H27" s="237"/>
      <c r="I27" s="238"/>
      <c r="J27" s="239">
        <v>17</v>
      </c>
      <c r="K27" s="240"/>
      <c r="M27" s="8"/>
    </row>
    <row r="28" spans="2:15" ht="12" customHeight="1">
      <c r="B28" s="129" t="s">
        <v>430</v>
      </c>
      <c r="H28" s="241"/>
      <c r="I28" s="242"/>
      <c r="J28" s="243">
        <v>18</v>
      </c>
      <c r="K28" s="240"/>
    </row>
    <row r="29" spans="2:15" ht="12" customHeight="1">
      <c r="B29" s="129" t="s">
        <v>431</v>
      </c>
      <c r="H29" s="231"/>
      <c r="I29" s="232"/>
      <c r="J29" s="239">
        <v>19</v>
      </c>
      <c r="K29" s="240"/>
    </row>
    <row r="30" spans="2:15" ht="12" customHeight="1">
      <c r="B30" s="129" t="s">
        <v>432</v>
      </c>
      <c r="H30" s="241"/>
      <c r="I30" s="242"/>
      <c r="J30" s="243">
        <v>20</v>
      </c>
      <c r="K30" s="240"/>
    </row>
    <row r="31" spans="2:15" ht="12" customHeight="1">
      <c r="B31" s="129" t="s">
        <v>433</v>
      </c>
      <c r="H31" s="233"/>
      <c r="I31" s="234"/>
      <c r="J31" s="235">
        <v>21</v>
      </c>
      <c r="K31" s="236"/>
    </row>
    <row r="32" spans="2:15" ht="12" customHeight="1">
      <c r="B32" s="129" t="s">
        <v>434</v>
      </c>
      <c r="H32" s="241"/>
      <c r="I32" s="242"/>
      <c r="J32" s="243"/>
      <c r="K32" s="244"/>
    </row>
    <row r="33" spans="2:14" ht="12" customHeight="1">
      <c r="B33" s="129" t="s">
        <v>435</v>
      </c>
      <c r="H33" s="231"/>
      <c r="I33" s="232"/>
      <c r="J33" s="217">
        <v>22</v>
      </c>
      <c r="K33" s="218"/>
      <c r="M33" s="8"/>
    </row>
    <row r="34" spans="2:14" ht="12" customHeight="1">
      <c r="B34" s="129" t="s">
        <v>436</v>
      </c>
      <c r="H34" s="233"/>
      <c r="I34" s="234"/>
      <c r="J34" s="235">
        <v>23</v>
      </c>
      <c r="K34" s="236"/>
    </row>
    <row r="35" spans="2:14" ht="12" customHeight="1">
      <c r="B35" s="129" t="s">
        <v>437</v>
      </c>
      <c r="H35" s="237"/>
      <c r="I35" s="238"/>
      <c r="J35" s="239"/>
      <c r="K35" s="240"/>
      <c r="N35" s="8"/>
    </row>
    <row r="36" spans="2:14" ht="12" customHeight="1">
      <c r="B36" s="129" t="s">
        <v>462</v>
      </c>
      <c r="H36" s="231"/>
      <c r="I36" s="232"/>
      <c r="J36" s="217">
        <v>24</v>
      </c>
      <c r="K36" s="218"/>
    </row>
    <row r="37" spans="2:14" ht="12" customHeight="1">
      <c r="B37" s="71" t="s">
        <v>438</v>
      </c>
      <c r="H37" s="11"/>
      <c r="I37" s="219"/>
      <c r="J37" s="220"/>
      <c r="K37" s="219"/>
    </row>
    <row r="38" spans="2:14" ht="12" customHeight="1">
      <c r="B38" s="71" t="s">
        <v>439</v>
      </c>
      <c r="H38" s="215">
        <v>25</v>
      </c>
      <c r="I38" s="218"/>
      <c r="J38" s="217">
        <v>26</v>
      </c>
      <c r="K38" s="218"/>
    </row>
    <row r="39" spans="2:14" ht="12" customHeight="1">
      <c r="B39" s="71" t="s">
        <v>440</v>
      </c>
      <c r="H39" s="215">
        <v>27</v>
      </c>
      <c r="I39" s="216">
        <f>I10-I11</f>
        <v>812183.47999999672</v>
      </c>
      <c r="J39" s="217">
        <v>28</v>
      </c>
      <c r="K39" s="218">
        <f>K10-K11+K12</f>
        <v>834427.47999999672</v>
      </c>
    </row>
    <row r="40" spans="2:14" ht="12" customHeight="1">
      <c r="B40" s="129" t="s">
        <v>441</v>
      </c>
      <c r="H40" s="241"/>
      <c r="I40" s="242"/>
      <c r="J40" s="243">
        <v>29</v>
      </c>
      <c r="K40" s="218"/>
    </row>
    <row r="41" spans="2:14" ht="12" customHeight="1">
      <c r="B41" s="129" t="s">
        <v>442</v>
      </c>
      <c r="G41" s="9"/>
      <c r="H41" s="231"/>
      <c r="I41" s="232"/>
      <c r="J41" s="217">
        <v>30</v>
      </c>
      <c r="K41" s="218"/>
    </row>
    <row r="42" spans="2:14" ht="12" customHeight="1">
      <c r="B42" s="129" t="s">
        <v>443</v>
      </c>
      <c r="G42" s="9"/>
      <c r="H42" s="245"/>
      <c r="I42" s="246"/>
      <c r="J42" s="243">
        <v>31</v>
      </c>
      <c r="K42" s="218"/>
    </row>
    <row r="43" spans="2:14" ht="12" customHeight="1">
      <c r="B43" s="71" t="s">
        <v>444</v>
      </c>
      <c r="G43" s="9"/>
      <c r="H43" s="215">
        <v>32</v>
      </c>
      <c r="I43" s="216"/>
      <c r="J43" s="217">
        <v>33</v>
      </c>
      <c r="K43" s="218"/>
    </row>
    <row r="44" spans="2:14" ht="12" customHeight="1">
      <c r="B44" s="71" t="s">
        <v>445</v>
      </c>
      <c r="G44" s="9"/>
      <c r="H44" s="231"/>
      <c r="I44" s="232"/>
      <c r="J44" s="217">
        <v>34</v>
      </c>
      <c r="K44" s="218"/>
    </row>
    <row r="45" spans="2:14" ht="12" customHeight="1">
      <c r="B45" s="71" t="s">
        <v>446</v>
      </c>
      <c r="G45" s="9"/>
      <c r="H45" s="245"/>
      <c r="I45" s="246"/>
      <c r="J45" s="243">
        <v>35</v>
      </c>
      <c r="K45" s="244">
        <f>K39</f>
        <v>834427.47999999672</v>
      </c>
    </row>
    <row r="46" spans="2:14" ht="12" customHeight="1">
      <c r="B46" s="71" t="s">
        <v>447</v>
      </c>
      <c r="G46" s="9"/>
      <c r="H46" s="231"/>
      <c r="I46" s="232"/>
      <c r="J46" s="217">
        <v>36</v>
      </c>
      <c r="K46" s="218">
        <f>K45*10%</f>
        <v>83442.747999999672</v>
      </c>
    </row>
    <row r="47" spans="2:14" ht="12" customHeight="1">
      <c r="B47" s="71" t="s">
        <v>448</v>
      </c>
      <c r="G47" s="9"/>
      <c r="H47" s="247">
        <v>37</v>
      </c>
      <c r="I47" s="248"/>
      <c r="J47" s="243">
        <v>38</v>
      </c>
      <c r="K47" s="218"/>
    </row>
    <row r="48" spans="2:14" ht="12" customHeight="1">
      <c r="B48" s="71" t="s">
        <v>449</v>
      </c>
      <c r="G48" s="9"/>
      <c r="H48" s="231"/>
      <c r="I48" s="232"/>
      <c r="J48" s="217">
        <v>39</v>
      </c>
      <c r="K48" s="218">
        <f>I39-K46</f>
        <v>728740.73199999705</v>
      </c>
    </row>
    <row r="49" spans="2:15" ht="12" customHeight="1">
      <c r="B49" s="71" t="s">
        <v>450</v>
      </c>
      <c r="G49" s="9"/>
      <c r="H49" s="231"/>
      <c r="I49" s="232"/>
      <c r="J49" s="217">
        <v>40</v>
      </c>
      <c r="K49" s="218"/>
    </row>
    <row r="50" spans="2:15" ht="12" customHeight="1">
      <c r="B50" s="71" t="s">
        <v>451</v>
      </c>
      <c r="G50" s="9"/>
      <c r="H50" s="231"/>
      <c r="I50" s="232"/>
      <c r="J50" s="217">
        <v>41</v>
      </c>
      <c r="K50" s="218"/>
    </row>
    <row r="51" spans="2:15" ht="12" customHeight="1">
      <c r="B51" s="71" t="s">
        <v>452</v>
      </c>
      <c r="G51" s="9"/>
      <c r="H51" s="237"/>
      <c r="I51" s="238"/>
      <c r="J51" s="239">
        <v>42</v>
      </c>
      <c r="K51" s="218"/>
    </row>
    <row r="52" spans="2:15" ht="12" customHeight="1">
      <c r="B52" s="71" t="s">
        <v>453</v>
      </c>
      <c r="G52" s="9"/>
      <c r="H52" s="237"/>
      <c r="I52" s="238"/>
      <c r="J52" s="239">
        <v>43</v>
      </c>
      <c r="K52" s="218"/>
    </row>
    <row r="53" spans="2:15" ht="12" customHeight="1">
      <c r="B53" s="221" t="s">
        <v>454</v>
      </c>
      <c r="G53" s="8"/>
      <c r="H53" s="11"/>
      <c r="I53" s="219"/>
      <c r="J53" s="220"/>
      <c r="K53" s="219"/>
    </row>
    <row r="54" spans="2:15" ht="12" customHeight="1">
      <c r="B54" s="71" t="s">
        <v>455</v>
      </c>
      <c r="G54" s="9"/>
      <c r="H54" s="215">
        <v>44</v>
      </c>
      <c r="I54" s="218">
        <f>I55+I56+I57+I58</f>
        <v>0</v>
      </c>
      <c r="J54" s="217">
        <v>45</v>
      </c>
      <c r="K54" s="218">
        <f>K55+K56+K57+K58</f>
        <v>0</v>
      </c>
    </row>
    <row r="55" spans="2:15" ht="12" customHeight="1">
      <c r="B55" s="129" t="s">
        <v>456</v>
      </c>
      <c r="G55" s="9"/>
      <c r="H55" s="215">
        <v>46</v>
      </c>
      <c r="I55" s="216"/>
      <c r="J55" s="217">
        <v>47</v>
      </c>
      <c r="K55" s="218"/>
      <c r="O55" s="8"/>
    </row>
    <row r="56" spans="2:15" ht="12" customHeight="1">
      <c r="B56" s="129" t="s">
        <v>457</v>
      </c>
      <c r="G56" s="9"/>
      <c r="H56" s="215">
        <v>48</v>
      </c>
      <c r="I56" s="216"/>
      <c r="J56" s="217">
        <v>49</v>
      </c>
      <c r="K56" s="218"/>
      <c r="M56" s="8"/>
    </row>
    <row r="57" spans="2:15" ht="12" customHeight="1">
      <c r="B57" s="129" t="s">
        <v>458</v>
      </c>
      <c r="G57" s="9"/>
      <c r="H57" s="249">
        <v>50</v>
      </c>
      <c r="I57" s="250"/>
      <c r="J57" s="239">
        <v>51</v>
      </c>
      <c r="K57" s="240">
        <v>0</v>
      </c>
    </row>
    <row r="58" spans="2:15" ht="12" customHeight="1">
      <c r="B58" s="129" t="s">
        <v>459</v>
      </c>
      <c r="G58" s="9"/>
      <c r="H58" s="215">
        <v>52</v>
      </c>
      <c r="I58" s="216"/>
      <c r="J58" s="217">
        <v>53</v>
      </c>
      <c r="K58" s="218">
        <v>0</v>
      </c>
    </row>
    <row r="59" spans="2:15" ht="12" customHeight="1">
      <c r="B59" s="71" t="s">
        <v>460</v>
      </c>
      <c r="G59" s="9"/>
      <c r="H59" s="237"/>
      <c r="I59" s="238"/>
      <c r="J59" s="239">
        <v>54</v>
      </c>
      <c r="K59" s="240"/>
    </row>
    <row r="60" spans="2:15" ht="3" customHeight="1">
      <c r="B60" s="71"/>
      <c r="G60" s="8"/>
      <c r="H60" s="11"/>
      <c r="I60" s="4"/>
      <c r="J60" s="11"/>
      <c r="K60" s="8"/>
    </row>
    <row r="61" spans="2:15">
      <c r="B61" s="150" t="s">
        <v>463</v>
      </c>
      <c r="G61" s="8"/>
      <c r="H61" s="8"/>
      <c r="I61" s="8"/>
      <c r="J61" s="79"/>
      <c r="K61" s="8"/>
    </row>
    <row r="62" spans="2:15">
      <c r="B62" s="150"/>
      <c r="G62" s="8"/>
      <c r="H62" s="8"/>
      <c r="I62" s="8"/>
      <c r="J62" s="79"/>
      <c r="K62" s="8"/>
    </row>
    <row r="63" spans="2:15" ht="15.75">
      <c r="B63" s="150"/>
      <c r="G63" s="8"/>
      <c r="H63" s="423" t="s">
        <v>555</v>
      </c>
      <c r="I63" s="423"/>
      <c r="J63" s="423"/>
      <c r="K63" s="281"/>
      <c r="L63" s="281"/>
      <c r="M63" s="281"/>
    </row>
    <row r="64" spans="2:15" ht="15.75">
      <c r="B64" s="150"/>
      <c r="G64" s="8"/>
      <c r="H64" s="423" t="s">
        <v>556</v>
      </c>
      <c r="I64" s="423"/>
      <c r="J64" s="423"/>
      <c r="K64" s="281"/>
      <c r="L64" s="281"/>
      <c r="M64" s="281"/>
    </row>
  </sheetData>
  <sheetProtection password="C8AD" sheet="1" formatCells="0" formatColumns="0" formatRows="0" insertColumns="0" insertRows="0" insertHyperlinks="0" deleteColumns="0" deleteRows="0" sort="0" autoFilter="0" pivotTables="0"/>
  <mergeCells count="2">
    <mergeCell ref="H63:J63"/>
    <mergeCell ref="H64:J64"/>
  </mergeCells>
  <phoneticPr fontId="0" type="noConversion"/>
  <pageMargins left="0.17" right="0.32" top="0.17" bottom="0.17" header="0.5" footer="0.17"/>
  <pageSetup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Kopertina</vt:lpstr>
      <vt:lpstr>Aktivet</vt:lpstr>
      <vt:lpstr>Pasivet</vt:lpstr>
      <vt:lpstr>Të ardhura dhe shpenzimet</vt:lpstr>
      <vt:lpstr>Fluksi monetar direkt</vt:lpstr>
      <vt:lpstr>Kapitali</vt:lpstr>
      <vt:lpstr>Shënime spjeguese 1</vt:lpstr>
      <vt:lpstr>Shënime spjeguese 2</vt:lpstr>
      <vt:lpstr>Deklarata e tatim-fitimit</vt:lpstr>
      <vt:lpstr>Amortizimi 1</vt:lpstr>
      <vt:lpstr>Pasqyra 3</vt:lpstr>
      <vt:lpstr>Inventari</vt:lpstr>
    </vt:vector>
  </TitlesOfParts>
  <Company>CompuLab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Eternum</dc:creator>
  <cp:lastModifiedBy>GILBERT_HYSAJ</cp:lastModifiedBy>
  <cp:lastPrinted>2014-03-30T21:24:43Z</cp:lastPrinted>
  <dcterms:created xsi:type="dcterms:W3CDTF">2010-03-21T15:48:55Z</dcterms:created>
  <dcterms:modified xsi:type="dcterms:W3CDTF">2014-06-29T11:15:06Z</dcterms:modified>
</cp:coreProperties>
</file>