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firstSheet="9" activeTab="12"/>
  </bookViews>
  <sheets>
    <sheet name="kapak biz vogel" sheetId="15" r:id="rId1"/>
    <sheet name="AKTIVI " sheetId="2" r:id="rId2"/>
    <sheet name="PASIVI " sheetId="3" r:id="rId3"/>
    <sheet name="TE ARDHURAT" sheetId="4" r:id="rId4"/>
    <sheet name="FLUKSI MET 1" sheetId="5" r:id="rId5"/>
    <sheet name="INVENTARI AKTIVEVE" sheetId="7" r:id="rId6"/>
    <sheet name="KAPITALI 2010" sheetId="14" r:id="rId7"/>
    <sheet name="AMORTIZIMET 2010" sheetId="8" r:id="rId8"/>
    <sheet name="KAPAKU I FUNDIT 2010" sheetId="9" r:id="rId9"/>
    <sheet name="SHENIME SHP 2010" sheetId="10" r:id="rId10"/>
    <sheet name="PASQYRA E SHPJEGIMEVE 2010" sheetId="11" r:id="rId11"/>
    <sheet name="Pasq 1-2" sheetId="12" r:id="rId12"/>
    <sheet name="Pasq 3" sheetId="13" r:id="rId13"/>
  </sheets>
  <externalReferences>
    <externalReference r:id="rId14"/>
  </externalReferences>
  <calcPr calcId="124519"/>
</workbook>
</file>

<file path=xl/calcChain.xml><?xml version="1.0" encoding="utf-8"?>
<calcChain xmlns="http://schemas.openxmlformats.org/spreadsheetml/2006/main">
  <c r="F54" i="12"/>
  <c r="F50"/>
  <c r="F38" s="1"/>
  <c r="F34"/>
  <c r="F59" s="1"/>
  <c r="F30"/>
  <c r="H115" i="11"/>
  <c r="I121"/>
  <c r="I118"/>
  <c r="F62"/>
  <c r="I62"/>
  <c r="H35"/>
  <c r="H36"/>
  <c r="I36"/>
  <c r="I38" s="1"/>
  <c r="I31"/>
  <c r="I25"/>
  <c r="H17"/>
  <c r="H28" i="14"/>
  <c r="G28"/>
  <c r="H16"/>
  <c r="H8"/>
  <c r="F16" i="5"/>
  <c r="F36"/>
  <c r="I18" i="2"/>
  <c r="I10"/>
  <c r="G34" i="5"/>
  <c r="G28"/>
  <c r="G18"/>
  <c r="G21" s="1"/>
  <c r="G35" s="1"/>
  <c r="G37" s="1"/>
  <c r="G33" i="2"/>
  <c r="G43" s="1"/>
  <c r="G28"/>
  <c r="G18"/>
  <c r="G10"/>
  <c r="G6"/>
  <c r="H42" i="3"/>
  <c r="H32"/>
  <c r="H25"/>
  <c r="H24" s="1"/>
  <c r="H11"/>
  <c r="H8"/>
  <c r="H6"/>
  <c r="G30" i="4"/>
  <c r="G24"/>
  <c r="G19"/>
  <c r="G15"/>
  <c r="G20" s="1"/>
  <c r="H31" i="11"/>
  <c r="J17"/>
  <c r="E50" i="13"/>
  <c r="E42"/>
  <c r="B33"/>
  <c r="B34" s="1"/>
  <c r="B35" s="1"/>
  <c r="B36" s="1"/>
  <c r="B37" s="1"/>
  <c r="B38" s="1"/>
  <c r="B39" s="1"/>
  <c r="B40" s="1"/>
  <c r="B41" s="1"/>
  <c r="B32"/>
  <c r="E30"/>
  <c r="B28"/>
  <c r="B29" s="1"/>
  <c r="B27"/>
  <c r="E25"/>
  <c r="B19"/>
  <c r="B20" s="1"/>
  <c r="B21" s="1"/>
  <c r="B22" s="1"/>
  <c r="B23" s="1"/>
  <c r="B24" s="1"/>
  <c r="B18"/>
  <c r="E16"/>
  <c r="B14"/>
  <c r="B15" s="1"/>
  <c r="E12"/>
  <c r="B5"/>
  <c r="B6" s="1"/>
  <c r="B7" s="1"/>
  <c r="B8" s="1"/>
  <c r="B9" s="1"/>
  <c r="B10" s="1"/>
  <c r="B11" s="1"/>
  <c r="E54" i="12"/>
  <c r="E50"/>
  <c r="E38"/>
  <c r="E34"/>
  <c r="E30"/>
  <c r="F19"/>
  <c r="E19"/>
  <c r="E16"/>
  <c r="F11"/>
  <c r="E11"/>
  <c r="F7"/>
  <c r="F24" s="1"/>
  <c r="E7"/>
  <c r="I137" i="11"/>
  <c r="H137"/>
  <c r="I123"/>
  <c r="H123"/>
  <c r="F145" s="1"/>
  <c r="H121"/>
  <c r="H118"/>
  <c r="H114"/>
  <c r="I102"/>
  <c r="H102"/>
  <c r="I88"/>
  <c r="H88"/>
  <c r="I70"/>
  <c r="H70"/>
  <c r="H63"/>
  <c r="G63"/>
  <c r="E63"/>
  <c r="D63"/>
  <c r="I63"/>
  <c r="F61"/>
  <c r="F63" s="1"/>
  <c r="I52"/>
  <c r="H52"/>
  <c r="I40"/>
  <c r="H40"/>
  <c r="H38"/>
  <c r="H25"/>
  <c r="J21"/>
  <c r="J11"/>
  <c r="J10"/>
  <c r="H31" i="3" l="1"/>
  <c r="H43" s="1"/>
  <c r="G31" i="4"/>
  <c r="E43" i="13"/>
  <c r="E59" i="12"/>
  <c r="E24"/>
  <c r="J13" i="11"/>
  <c r="J8" i="4"/>
  <c r="E3" i="5"/>
  <c r="B6" i="8" s="1"/>
  <c r="E4" i="4"/>
  <c r="E3" i="3"/>
  <c r="B5" i="7" s="1"/>
  <c r="D2" i="2"/>
  <c r="C21" i="14"/>
  <c r="D21"/>
  <c r="E21"/>
  <c r="F21"/>
  <c r="G21"/>
  <c r="G32" s="1"/>
  <c r="B21"/>
  <c r="G41" i="3"/>
  <c r="M9" i="7"/>
  <c r="F24" i="8"/>
  <c r="E24"/>
  <c r="F17"/>
  <c r="E17"/>
  <c r="G15"/>
  <c r="G14"/>
  <c r="G25"/>
  <c r="D24"/>
  <c r="C24"/>
  <c r="G23"/>
  <c r="F22"/>
  <c r="E22"/>
  <c r="D22"/>
  <c r="C22"/>
  <c r="G22" s="1"/>
  <c r="G21"/>
  <c r="G20"/>
  <c r="G19"/>
  <c r="G18"/>
  <c r="D17"/>
  <c r="C17"/>
  <c r="G13"/>
  <c r="F12"/>
  <c r="F26" s="1"/>
  <c r="E12"/>
  <c r="E26" s="1"/>
  <c r="D12"/>
  <c r="D26" s="1"/>
  <c r="C12"/>
  <c r="C26" s="1"/>
  <c r="G11"/>
  <c r="G10"/>
  <c r="G9"/>
  <c r="G24" s="1"/>
  <c r="B32" i="14"/>
  <c r="G19" i="7"/>
  <c r="I18"/>
  <c r="F18"/>
  <c r="E18"/>
  <c r="J17"/>
  <c r="H17"/>
  <c r="J16"/>
  <c r="H16"/>
  <c r="J15"/>
  <c r="H15"/>
  <c r="J14"/>
  <c r="H14"/>
  <c r="I13"/>
  <c r="F13"/>
  <c r="F19" s="1"/>
  <c r="E13"/>
  <c r="J12"/>
  <c r="H12"/>
  <c r="J11"/>
  <c r="H11"/>
  <c r="J10"/>
  <c r="H10"/>
  <c r="J9"/>
  <c r="H9"/>
  <c r="J8"/>
  <c r="F34" i="5"/>
  <c r="F28"/>
  <c r="F18"/>
  <c r="F21" s="1"/>
  <c r="G7" i="4"/>
  <c r="F7"/>
  <c r="F24"/>
  <c r="F30" s="1"/>
  <c r="F15"/>
  <c r="F20" s="1"/>
  <c r="G44" i="3"/>
  <c r="G25"/>
  <c r="G24" s="1"/>
  <c r="G11"/>
  <c r="J11" s="1"/>
  <c r="G8"/>
  <c r="F28" i="2"/>
  <c r="F18"/>
  <c r="F10"/>
  <c r="F6"/>
  <c r="G32" i="4" l="1"/>
  <c r="G21"/>
  <c r="F35" i="5"/>
  <c r="F37" s="1"/>
  <c r="B3" i="14"/>
  <c r="C2" i="8" s="1"/>
  <c r="K22" i="7"/>
  <c r="G17" i="8"/>
  <c r="G26"/>
  <c r="G6" i="3"/>
  <c r="G31" s="1"/>
  <c r="E19" i="7"/>
  <c r="H19" s="1"/>
  <c r="I19"/>
  <c r="F31" i="4"/>
  <c r="F32" s="1"/>
  <c r="F21"/>
  <c r="G12" i="8"/>
  <c r="H32" i="14"/>
  <c r="I32" s="1"/>
  <c r="J32" s="1"/>
  <c r="H21"/>
  <c r="I21" s="1"/>
  <c r="J21" s="1"/>
  <c r="K8" i="7"/>
  <c r="K9"/>
  <c r="N9" s="1"/>
  <c r="K10"/>
  <c r="L10" s="1"/>
  <c r="M10" s="1"/>
  <c r="N10" s="1"/>
  <c r="K11"/>
  <c r="L11" s="1"/>
  <c r="M11" s="1"/>
  <c r="N11" s="1"/>
  <c r="K12"/>
  <c r="L12" s="1"/>
  <c r="M12" s="1"/>
  <c r="N12" s="1"/>
  <c r="H13"/>
  <c r="J13"/>
  <c r="K13" s="1"/>
  <c r="K14"/>
  <c r="K15"/>
  <c r="L15" s="1"/>
  <c r="M15" s="1"/>
  <c r="N15" s="1"/>
  <c r="K16"/>
  <c r="L16" s="1"/>
  <c r="M16" s="1"/>
  <c r="N16" s="1"/>
  <c r="K17"/>
  <c r="L17" s="1"/>
  <c r="M17" s="1"/>
  <c r="N17" s="1"/>
  <c r="H18"/>
  <c r="J18"/>
  <c r="K18" s="1"/>
  <c r="G33" i="4" l="1"/>
  <c r="G34" s="1"/>
  <c r="J19" i="7"/>
  <c r="K19" s="1"/>
  <c r="F33" i="4"/>
  <c r="F34" s="1"/>
  <c r="L18" i="7"/>
  <c r="M18" s="1"/>
  <c r="N18" s="1"/>
  <c r="M14"/>
  <c r="N14" s="1"/>
  <c r="L13"/>
  <c r="M8"/>
  <c r="N8" s="1"/>
  <c r="G42" i="3" l="1"/>
  <c r="G32" s="1"/>
  <c r="G43" s="1"/>
  <c r="I37" i="4"/>
  <c r="L19" i="7"/>
  <c r="M19" s="1"/>
  <c r="N19" s="1"/>
  <c r="F38" i="2" s="1"/>
  <c r="F33" s="1"/>
  <c r="F43" s="1"/>
  <c r="M13" i="7"/>
  <c r="N13" s="1"/>
  <c r="J8" i="3" l="1"/>
  <c r="I6" i="2"/>
</calcChain>
</file>

<file path=xl/sharedStrings.xml><?xml version="1.0" encoding="utf-8"?>
<sst xmlns="http://schemas.openxmlformats.org/spreadsheetml/2006/main" count="852" uniqueCount="551">
  <si>
    <t>Adresa e Selise</t>
  </si>
  <si>
    <t>Data e krijimit</t>
  </si>
  <si>
    <t>Leke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</si>
  <si>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</si>
  <si>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</si>
  <si>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</si>
  <si>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</si>
  <si>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</si>
  <si>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</si>
  <si>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</si>
  <si>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</si>
  <si>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</si>
  <si>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</si>
  <si>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</si>
  <si>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</si>
  <si>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</si>
  <si>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</si>
  <si>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</si>
  <si>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</si>
  <si>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</si>
  <si>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</si>
  <si>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</si>
  <si>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</si>
  <si>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</si>
  <si>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</si>
  <si>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</si>
  <si>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</si>
  <si>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</si>
  <si>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</si>
  <si>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</si>
  <si>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</si>
  <si>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</si>
  <si>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</si>
  <si>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</si>
  <si>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</si>
  <si>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</si>
  <si>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</si>
  <si>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</si>
  <si>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</si>
  <si>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</si>
  <si>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</si>
  <si>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</si>
  <si>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</si>
  <si>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</si>
  <si>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</si>
  <si>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</si>
  <si>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</si>
  <si>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</si>
  <si>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</si>
  <si>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</si>
  <si>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</si>
  <si>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</si>
  <si>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</si>
  <si>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</si>
  <si>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</si>
  <si>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</si>
  <si>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</si>
  <si>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</si>
  <si>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</si>
  <si>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</si>
  <si>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</si>
  <si>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</si>
  <si>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</si>
  <si>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</si>
  <si>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</si>
  <si>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</si>
  <si>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</si>
  <si>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</si>
  <si>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</si>
  <si>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</si>
  <si>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</si>
  <si>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</si>
  <si>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</si>
  <si>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</si>
  <si>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</si>
  <si>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</si>
  <si>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</si>
  <si>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</si>
  <si>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</si>
  <si>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</si>
  <si>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</si>
  <si>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</si>
  <si>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</si>
  <si>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</si>
  <si>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</si>
  <si>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</si>
  <si>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</si>
  <si>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</si>
  <si>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</si>
  <si>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</si>
  <si>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</si>
  <si>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</si>
  <si>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</si>
  <si>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</si>
  <si>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</si>
  <si>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</si>
  <si>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Totali shpenzimeve  (  shumat  4 - 7 )</t>
  </si>
  <si>
    <t>Fitimi (humbja) nga veprimtarite e kryesore (1+2+/-3-8)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</si>
  <si>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</si>
  <si>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</si>
  <si>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</si>
  <si>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</si>
  <si>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</si>
  <si>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</si>
  <si>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</si>
  <si>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</si>
  <si>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</si>
  <si>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</si>
  <si>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</si>
  <si>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</si>
  <si>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</si>
  <si>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</si>
  <si>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</si>
  <si>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</si>
  <si>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</si>
  <si>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</si>
  <si>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</si>
  <si>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</si>
  <si>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</si>
  <si>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</si>
  <si>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</si>
  <si>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</si>
  <si>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</si>
  <si>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</si>
  <si>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</si>
  <si>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</si>
  <si>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</si>
  <si>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</si>
  <si>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</si>
  <si>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</si>
  <si>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</si>
  <si>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</si>
  <si>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</si>
  <si>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</si>
  <si>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</si>
  <si>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</si>
  <si>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</si>
  <si>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</si>
  <si>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</si>
  <si>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</si>
  <si>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</si>
  <si>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</si>
  <si>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</si>
  <si>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</si>
  <si>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</si>
  <si>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</si>
  <si>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</si>
  <si>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</si>
  <si>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</si>
  <si>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</si>
  <si>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</si>
  <si>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</si>
  <si>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</si>
  <si>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</si>
  <si>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</si>
  <si>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</si>
  <si>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</si>
  <si>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</si>
  <si>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</si>
  <si>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I</t>
  </si>
  <si>
    <t>Shuma mak.paisje</t>
  </si>
  <si>
    <t xml:space="preserve"> II</t>
  </si>
  <si>
    <t xml:space="preserve">             TOTALI</t>
  </si>
  <si>
    <t>Administratori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</si>
  <si>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</si>
  <si>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</si>
  <si>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</si>
  <si>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</si>
  <si>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</si>
  <si>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</si>
  <si>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</si>
  <si>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</si>
  <si>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</si>
  <si>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</si>
  <si>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</si>
  <si>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</si>
  <si>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</si>
  <si>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</si>
  <si>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</si>
  <si>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</si>
  <si>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</si>
  <si>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</si>
  <si>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</si>
  <si>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</si>
  <si>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</si>
  <si>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</si>
  <si>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</si>
  <si>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</si>
  <si>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</si>
  <si>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</si>
  <si>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</si>
  <si>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</si>
  <si>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</si>
  <si>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</si>
  <si>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</si>
  <si>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</si>
  <si>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</si>
  <si>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</si>
  <si>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</si>
  <si>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</si>
  <si>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</si>
  <si>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</si>
  <si>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</si>
  <si>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</si>
  <si>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</si>
  <si>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</si>
  <si>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</si>
  <si>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</si>
  <si>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</si>
  <si>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</si>
  <si>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</si>
  <si>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</si>
  <si>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</si>
  <si>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</si>
  <si>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</si>
  <si>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</si>
  <si>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</si>
  <si>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</si>
  <si>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</si>
  <si>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</si>
  <si>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</si>
  <si>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</si>
  <si>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</si>
  <si>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</si>
  <si>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</si>
  <si>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</si>
  <si>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</si>
  <si>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</si>
  <si>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</si>
  <si>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</si>
  <si>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</si>
  <si>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</si>
  <si>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</si>
  <si>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</si>
  <si>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</si>
  <si>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</si>
  <si>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</si>
  <si>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</si>
  <si>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</si>
  <si>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</si>
  <si>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</si>
  <si>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</si>
  <si>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</si>
  <si>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AKTIVET AFATGJATA</t>
  </si>
  <si>
    <t>Analiza e posteve te amortizushme</t>
  </si>
  <si>
    <t>Viti raportues</t>
  </si>
  <si>
    <t>Vlera</t>
  </si>
  <si>
    <t xml:space="preserve">AAM te tjera </t>
  </si>
  <si>
    <t>PASIVET  AFATSHKURTRA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</si>
  <si>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</si>
  <si>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</si>
  <si>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</si>
  <si>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</si>
  <si>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</si>
  <si>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</si>
  <si>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 xml:space="preserve">LLOGARIA  E  REZULTATIT </t>
  </si>
  <si>
    <t xml:space="preserve">Te ardhurat </t>
  </si>
  <si>
    <t xml:space="preserve">Shpenzimet 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</si>
  <si>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</si>
  <si>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</si>
  <si>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</si>
  <si>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</si>
  <si>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</si>
  <si>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Per Drejtimin  e Njesise  Ekonomike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</si>
  <si>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</si>
  <si>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</si>
  <si>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</si>
  <si>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</si>
  <si>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</si>
  <si>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</si>
  <si>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</si>
  <si>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 xml:space="preserve">PER  NJESINE EKONOMIKE </t>
  </si>
  <si>
    <t xml:space="preserve">DREJTUESI </t>
  </si>
  <si>
    <t>Kapitali aksionar qe i perket aksionerve te shoqerise meme</t>
  </si>
  <si>
    <t>Kapitali</t>
  </si>
  <si>
    <t>Primi i</t>
  </si>
  <si>
    <t>Aksionet</t>
  </si>
  <si>
    <t xml:space="preserve">Rezerva </t>
  </si>
  <si>
    <t>Rezerva te</t>
  </si>
  <si>
    <t>Fitimi i</t>
  </si>
  <si>
    <t xml:space="preserve">T o t a l i </t>
  </si>
  <si>
    <t>Zoterimet</t>
  </si>
  <si>
    <t>aksionar</t>
  </si>
  <si>
    <t>aksionit</t>
  </si>
  <si>
    <t xml:space="preserve">e </t>
  </si>
  <si>
    <t>statuore</t>
  </si>
  <si>
    <t>konvertimit te</t>
  </si>
  <si>
    <t xml:space="preserve">pa </t>
  </si>
  <si>
    <t>e aksionarve</t>
  </si>
  <si>
    <t>thesarit</t>
  </si>
  <si>
    <t>dhe</t>
  </si>
  <si>
    <t xml:space="preserve">monedhave </t>
  </si>
  <si>
    <t>shperndare</t>
  </si>
  <si>
    <t>te pakices</t>
  </si>
  <si>
    <t>ligjore</t>
  </si>
  <si>
    <t>te huaja</t>
  </si>
  <si>
    <t>x</t>
  </si>
  <si>
    <t>Efekti I ndryshimeve ne politikat kontabel</t>
  </si>
  <si>
    <t>(x)</t>
  </si>
  <si>
    <t>Pozicioni I rregulluar</t>
  </si>
  <si>
    <t>Efektet e ndryshimit te kurseve te</t>
  </si>
  <si>
    <t>kembimit gjate konsolidimit</t>
  </si>
  <si>
    <t>Totali I te ardhurave apo I shpenzimeve ,</t>
  </si>
  <si>
    <t>qe nuk jane njohur ne pasqyren e te</t>
  </si>
  <si>
    <t xml:space="preserve">ardhurave dhe shpenzimeve </t>
  </si>
  <si>
    <t>Fitimi neto I vitit financiar</t>
  </si>
  <si>
    <t>Dividentet e paguar</t>
  </si>
  <si>
    <t>Transferime ne rezerven e detyrueshme</t>
  </si>
  <si>
    <t>Emetimi I kapitalit aksionar</t>
  </si>
  <si>
    <t>Fitimi neto per periudhen kontabel</t>
  </si>
  <si>
    <t>Dividentee e paguar</t>
  </si>
  <si>
    <t>Emetim I kapitalit aksionar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</si>
  <si>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</si>
  <si>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</si>
  <si>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</si>
  <si>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</si>
  <si>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</si>
  <si>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</si>
  <si>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</si>
  <si>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</si>
  <si>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Makineri dhe paisjeMJET TRANSPORT</t>
  </si>
  <si>
    <t>NJES</t>
  </si>
  <si>
    <t>MAT</t>
  </si>
  <si>
    <t>COP</t>
  </si>
  <si>
    <t>Eskavator</t>
  </si>
  <si>
    <t>Produkte te gatshme( te tjera inventar)</t>
  </si>
  <si>
    <t>Pozicioni me 31 dhjetor 2010</t>
  </si>
  <si>
    <t>Emertimi I Mikronjesise</t>
  </si>
  <si>
    <t>NIPT-i</t>
  </si>
  <si>
    <t>Nr. I Rregjistrit Tregetar</t>
  </si>
  <si>
    <t>Veprimtaria Kryesore</t>
  </si>
  <si>
    <t xml:space="preserve">           P A S Q Y R A T    F I N A C I A R E </t>
  </si>
  <si>
    <t xml:space="preserve">                             (MIKRONJESITE)</t>
  </si>
  <si>
    <t xml:space="preserve">      (NE ZBATIM TE STANDARTIT KOMBETAR TE KONTABILITETIT (SKK Nr.15)</t>
  </si>
  <si>
    <t>Pasqyrat Financiare jane te shprehura ne:</t>
  </si>
  <si>
    <t>Pasqyrat Financiare jane rrumbullakosura ne:</t>
  </si>
  <si>
    <t>Periudha kontabel e Pasqyrave Financiare</t>
  </si>
  <si>
    <t>Data e mbylljes se Pasqyrave Financiare</t>
  </si>
  <si>
    <t>Mikronjesia: (Te ardhurat jane &lt;10 milone ose punonjesit jane &lt;10)</t>
  </si>
  <si>
    <t>VITI</t>
  </si>
  <si>
    <t>KASE FISKALE</t>
  </si>
  <si>
    <t>Debitore dhe Kreditore te tjere(Ortaku)</t>
  </si>
  <si>
    <t>TIRANE</t>
  </si>
  <si>
    <t xml:space="preserve">Shpenzime te tjera </t>
  </si>
  <si>
    <t>SAMI ALSTAFA</t>
  </si>
  <si>
    <t>K51529023I</t>
  </si>
  <si>
    <t>Bulevardi blu   pran Fafes kamez</t>
  </si>
  <si>
    <t>SERVIS</t>
  </si>
  <si>
    <t>F1</t>
  </si>
  <si>
    <t>LEKE</t>
  </si>
  <si>
    <t>EURO</t>
  </si>
  <si>
    <t>TVSH</t>
  </si>
  <si>
    <t>PAGUAR</t>
  </si>
  <si>
    <t>F2</t>
  </si>
  <si>
    <t>Viti paraardhes PROGRESIVE</t>
  </si>
  <si>
    <t>MJET TRASP</t>
  </si>
  <si>
    <t>SHUMA</t>
  </si>
  <si>
    <t>Te drejta e detyrime n</t>
  </si>
  <si>
    <t>F3</t>
  </si>
  <si>
    <t>SHITJE  TE TJERA</t>
  </si>
  <si>
    <t>MATERIALE TE KONSUMUARA</t>
  </si>
  <si>
    <t>KOSTO E PUNES</t>
  </si>
  <si>
    <t>AMORTIZIMET</t>
  </si>
  <si>
    <t>SHPENZIME TE TJERA  (FURNITURA)</t>
  </si>
  <si>
    <t>TE TJERA FINANCIARE</t>
  </si>
  <si>
    <t xml:space="preserve">SHUMA </t>
  </si>
  <si>
    <t>%</t>
  </si>
  <si>
    <t>NPIT</t>
  </si>
  <si>
    <t xml:space="preserve">Pasqyra nr.1 </t>
  </si>
  <si>
    <t>Ne 000/leke</t>
  </si>
  <si>
    <t xml:space="preserve">                                      A N E K S   S T A T I S T I K O R </t>
  </si>
  <si>
    <t>TE  ARDHURAT</t>
  </si>
  <si>
    <t xml:space="preserve">Numri </t>
  </si>
  <si>
    <t>Kodi</t>
  </si>
  <si>
    <t>Llogarise</t>
  </si>
  <si>
    <t>Statistikor</t>
  </si>
  <si>
    <t>Shitjet gjithsej  ( a +b + c )</t>
  </si>
  <si>
    <t>a)</t>
  </si>
  <si>
    <t>&gt;Te ardhurat nga shitja e Produktit vet</t>
  </si>
  <si>
    <t>701/702/703</t>
  </si>
  <si>
    <t>b)</t>
  </si>
  <si>
    <t>&gt;Te ardhura nga shitja e sherbimeve</t>
  </si>
  <si>
    <t>c)</t>
  </si>
  <si>
    <t>&gt;Te ardhura nga shitja e mallrave</t>
  </si>
  <si>
    <t>Te ardhura nga shitje te tjera ( a+b+c )</t>
  </si>
  <si>
    <t>&gt;Qeraja</t>
  </si>
  <si>
    <t>&gt;Komisione</t>
  </si>
  <si>
    <t>&gt;Transport per te trete</t>
  </si>
  <si>
    <t>Ndryshimet ne inventarin e produkteve te gatshme</t>
  </si>
  <si>
    <t>e prodhimeve ne proces:</t>
  </si>
  <si>
    <t xml:space="preserve">                                  Shtesat  (+)</t>
  </si>
  <si>
    <t xml:space="preserve">                                  Paksimet ( - )</t>
  </si>
  <si>
    <t>Prodhimi per qellimet e vet ndermarrjes dhe per kapital:</t>
  </si>
  <si>
    <t>nga i cili : Prodhim i aktiveve afatgjata</t>
  </si>
  <si>
    <t>Te ardhura nga grantet (Subvencione)</t>
  </si>
  <si>
    <t>Te tjera</t>
  </si>
  <si>
    <t>Te ardhura nga shitja e aktiveve afatgjata</t>
  </si>
  <si>
    <t>I)</t>
  </si>
  <si>
    <t>Totali I te ardhurave I=(1+2+/-3+4+5+6+7+8)</t>
  </si>
  <si>
    <t xml:space="preserve">Pasqyra nr.2 </t>
  </si>
  <si>
    <t>SHPENZIMET</t>
  </si>
  <si>
    <t>Blerje,shpenzime (a+/-b+c+/-d+e)</t>
  </si>
  <si>
    <t>Blerje,shpenzime materiale dhe materiale te tjera</t>
  </si>
  <si>
    <t>601+602</t>
  </si>
  <si>
    <t>Ndryshimet e gjendjeve te materialeve (+/-)</t>
  </si>
  <si>
    <t>Mallra te blera</t>
  </si>
  <si>
    <t>605/1</t>
  </si>
  <si>
    <t>d)</t>
  </si>
  <si>
    <t>Ndryshimet e gjendjeve te mallrave (+/-)</t>
  </si>
  <si>
    <t>e)</t>
  </si>
  <si>
    <t>Shpenzime per sherbime</t>
  </si>
  <si>
    <t>605/2</t>
  </si>
  <si>
    <t>Shpenzime per personelin (a+b)</t>
  </si>
  <si>
    <t>Shpenzimet per sig.shoqerore dhe shendetsore</t>
  </si>
  <si>
    <t>Amortizimet dhe zhvlersimet</t>
  </si>
  <si>
    <t>Sherbimet  nga te trete (a+b+c+d+e+f+g+h+i+j+k+l+m)</t>
  </si>
  <si>
    <t>Sherbimet nga nen/kontraktoret</t>
  </si>
  <si>
    <t>Trajtime te pergjithshme</t>
  </si>
  <si>
    <t>Qera</t>
  </si>
  <si>
    <t>Mirembajtje dhe riparime</t>
  </si>
  <si>
    <t>Shpenzime per Siguracione</t>
  </si>
  <si>
    <t>f)</t>
  </si>
  <si>
    <t>Kerkim studime</t>
  </si>
  <si>
    <t>g)</t>
  </si>
  <si>
    <t>Sherbime te tjera</t>
  </si>
  <si>
    <t>h)</t>
  </si>
  <si>
    <t>Shpenzime per koncensione,patenta dhe licensa</t>
  </si>
  <si>
    <t>i)</t>
  </si>
  <si>
    <t>Shpenzime per bublicitet,reklama (ta pa njohura paga)</t>
  </si>
  <si>
    <t>j)</t>
  </si>
  <si>
    <t>Transferime,udhetime,dieta</t>
  </si>
  <si>
    <t>k)</t>
  </si>
  <si>
    <t>Shpenzime postare dhe telekomunikacioni</t>
  </si>
  <si>
    <t>Shpenzime transporti</t>
  </si>
  <si>
    <t>&gt;per blerje</t>
  </si>
  <si>
    <t>&gt;per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</si>
  <si>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</si>
  <si>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</si>
  <si>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</si>
  <si>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</si>
  <si>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</si>
  <si>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</si>
  <si>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 dhe tatime te tjera</t>
  </si>
  <si>
    <t>635+638</t>
  </si>
  <si>
    <t>II)</t>
  </si>
  <si>
    <t>TOTALI SHPENZIMEVE II=( 1+2+3+4+5 )</t>
  </si>
  <si>
    <t>INFORMAT:</t>
  </si>
  <si>
    <t xml:space="preserve">E m e r t I m i </t>
  </si>
  <si>
    <t>Numri mesatar i te punesuarve</t>
  </si>
  <si>
    <t>Investimet</t>
  </si>
  <si>
    <t>Shtimi i aseteve fikse</t>
  </si>
  <si>
    <t>&gt; nga te cilat asete te reja</t>
  </si>
  <si>
    <t>Paksimi i aseteve fikse</t>
  </si>
  <si>
    <t xml:space="preserve">&gt; nga te cilat shitja e aseteve ekzistuese </t>
  </si>
  <si>
    <t>SUBJEKTI</t>
  </si>
  <si>
    <t>NIPT</t>
  </si>
  <si>
    <t>Pasqyra nr.3</t>
  </si>
  <si>
    <t>Aktiviteti</t>
  </si>
  <si>
    <t>Te Ardhurat nga aktiviteti</t>
  </si>
  <si>
    <t>Tregeti</t>
  </si>
  <si>
    <t>Tregeti karburanti</t>
  </si>
  <si>
    <t>Tregeti ushqimore,pije</t>
  </si>
  <si>
    <t>Tregeti materiale ndertimi</t>
  </si>
  <si>
    <t>Tregeti cigaresh</t>
  </si>
  <si>
    <t xml:space="preserve">Tregeti artikuj industrial  </t>
  </si>
  <si>
    <t>Formaci</t>
  </si>
  <si>
    <t>Eksport mallrash</t>
  </si>
  <si>
    <t>Totali te ardhurave nga tregetia</t>
  </si>
  <si>
    <t>Ndertim</t>
  </si>
  <si>
    <t>Ndertim banese</t>
  </si>
  <si>
    <t>Ndertim pune publike</t>
  </si>
  <si>
    <t>Ndertime te tjera</t>
  </si>
  <si>
    <t>Totali te ardhurave nga ndertimi</t>
  </si>
  <si>
    <t>Prodhim</t>
  </si>
  <si>
    <t>Eksport,prodhime te ndryshme</t>
  </si>
  <si>
    <t>Fason te cdo lloji</t>
  </si>
  <si>
    <t>Prodhim materiale ndertimi</t>
  </si>
  <si>
    <t>Prodhim ushqimore</t>
  </si>
  <si>
    <t>Prodhim pije alkolike,etj</t>
  </si>
  <si>
    <t>Prodhim energji</t>
  </si>
  <si>
    <t>Prodhim hidrokarbure</t>
  </si>
  <si>
    <t>Prodhime te tjera</t>
  </si>
  <si>
    <t>Totali te ardhurave nga prodhimi</t>
  </si>
  <si>
    <t>Transport</t>
  </si>
  <si>
    <t>Transport mallrash</t>
  </si>
  <si>
    <t>Transport malli nderkometare</t>
  </si>
  <si>
    <t>Transport udhetaresh</t>
  </si>
  <si>
    <t>Transport udhetaresh nderkombetare</t>
  </si>
  <si>
    <t>IV</t>
  </si>
  <si>
    <t>Totali te ardhurave nga transporti</t>
  </si>
  <si>
    <t>Sherbimi</t>
  </si>
  <si>
    <t>Sherbime financiare</t>
  </si>
  <si>
    <t>Siguracione</t>
  </si>
  <si>
    <t>Sherbime mjeksore</t>
  </si>
  <si>
    <t>Bar-resorante</t>
  </si>
  <si>
    <t>Hoteleri</t>
  </si>
  <si>
    <t>Lojra fati</t>
  </si>
  <si>
    <t>Veprimtari televizive</t>
  </si>
  <si>
    <t>Telekomunikacion</t>
  </si>
  <si>
    <t>Eksport sherbimesh te ndryshme</t>
  </si>
  <si>
    <t>Profesione te lira</t>
  </si>
  <si>
    <t>V</t>
  </si>
  <si>
    <t>Totali te ardhurave nga sherbimet</t>
  </si>
  <si>
    <t>TOTALI ( I+II+III+IV+V )</t>
  </si>
  <si>
    <t>Te punesuar mesatarisht per vitin 2011</t>
  </si>
  <si>
    <t>Me page  deri ne  19.000 leke</t>
  </si>
  <si>
    <t>Me page  deri ne  19.001 deri ne 30.000 leke</t>
  </si>
  <si>
    <t>Me page  deri ne  30.001 deri ne 66.500 leke</t>
  </si>
  <si>
    <t>Me page  deri ne  66.501 deri ne 84.100 leke</t>
  </si>
  <si>
    <t>Me page  me te larte   se  84.100 leke</t>
  </si>
  <si>
    <t>(Shpenzimet te pa njohura ) paga jo ne bank</t>
  </si>
  <si>
    <t>KENDE  I PERDORUR</t>
  </si>
  <si>
    <t>Shuma te tjera aktive</t>
  </si>
  <si>
    <t>31.12.2011</t>
  </si>
  <si>
    <t>Pozicioni me 31 dhjetor 2011</t>
  </si>
  <si>
    <t>Zhvleresimi AAM-ve 31.12.2011</t>
  </si>
  <si>
    <t>PROCREDIT</t>
  </si>
  <si>
    <t>PER SHOQERINE  SAMI ALSTAFA</t>
  </si>
  <si>
    <t>me aksione 100% me kapital fillestar _________leke  .</t>
  </si>
  <si>
    <t>Shoqeria SAMI ALSTAFA  krijuar me 29.03.2005 me ortak te  vetem zotin SAMI ALSTAFA</t>
  </si>
  <si>
    <r>
      <t>Njesia Ekonomike :</t>
    </r>
    <r>
      <rPr>
        <b/>
        <sz val="11"/>
        <rFont val="Arial"/>
        <family val="2"/>
      </rPr>
      <t>"SAMI ALSTAFA"</t>
    </r>
  </si>
  <si>
    <t>SAMI  ALSTAFA</t>
  </si>
  <si>
    <t>Pasqyra   e   te   Ardhurave   dhe   Shpenzimeve     2012</t>
  </si>
  <si>
    <t>Te ardhura nga sherbimet (xhenerike)</t>
  </si>
  <si>
    <t>Te ardhurat dhe shpenzimet financiare nga pjesemarrjet T.Bash</t>
  </si>
  <si>
    <t>Pasqyrat    Financiare    te    Vitit   2012</t>
  </si>
  <si>
    <t>KAMIONCINE BENZ</t>
  </si>
  <si>
    <t>1.01.2012</t>
  </si>
  <si>
    <t>31.12.2012</t>
  </si>
  <si>
    <t>VITIT2012</t>
  </si>
  <si>
    <t>Inventari i Aktiveve Afatgjata Materiale  2012</t>
  </si>
  <si>
    <t>Pasqyra   e   Fluksit   Monetar  -  Metoda Indirekte   2012</t>
  </si>
  <si>
    <t>Pozicioni me 31 dhjetor 2012</t>
  </si>
  <si>
    <t>VITI 2012</t>
  </si>
  <si>
    <t>Kosto e AAM-ve me 01.01.2012</t>
  </si>
  <si>
    <t>Kosto e AAM-ve 31.12.2012</t>
  </si>
  <si>
    <t>Amortizimi AAM-ve 01.01.2012</t>
  </si>
  <si>
    <t>Amortizimi i AAM-ve 31.12.2012</t>
  </si>
  <si>
    <t>Zhvleresimi AAM-ve 01.01.2012</t>
  </si>
  <si>
    <t>Vlera neto e AAM-ve 01.01.2012</t>
  </si>
  <si>
    <t>Vlera neto e AAM-ve 31.12.2012</t>
  </si>
  <si>
    <t>Rentabiliteti per  vitin 2012  eshte</t>
  </si>
  <si>
    <t>VITI2011</t>
  </si>
  <si>
    <t>Nga  01.01.2012</t>
  </si>
  <si>
    <t>Deri  31.12.2012</t>
  </si>
  <si>
    <t>Date15.03.2013</t>
  </si>
  <si>
    <t xml:space="preserve">  Pasqyrat    Financiare    te    Vitit   2012</t>
  </si>
  <si>
    <t>SHERBIME   XHENERIKE</t>
  </si>
  <si>
    <t>Viti  2012</t>
  </si>
  <si>
    <t>Viti   2011</t>
  </si>
  <si>
    <t>Tregeti te tjera(Pjese kembimi)+ sherbime xhenerike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</si>
</sst>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0_);\(0\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Arial"/>
    </font>
    <font>
      <i/>
      <sz val="10"/>
      <name val="Arial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4"/>
      <name val="Arial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</font>
    <font>
      <u/>
      <sz val="10"/>
      <name val="Arial"/>
    </font>
    <font>
      <b/>
      <u/>
      <sz val="10"/>
      <name val="Arial"/>
      <family val="2"/>
    </font>
    <font>
      <b/>
      <sz val="10"/>
      <name val="Times New Roman"/>
      <family val="1"/>
    </font>
    <font>
      <b/>
      <u/>
      <sz val="11"/>
      <name val="Arial"/>
      <family val="2"/>
    </font>
    <font>
      <sz val="11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sz val="16"/>
      <name val="Arial"/>
      <family val="2"/>
    </font>
    <font>
      <sz val="11"/>
      <name val="Arial Narrow"/>
      <family val="2"/>
    </font>
    <font>
      <sz val="18"/>
      <name val="Arial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20"/>
      <color theme="1"/>
      <name val="Calibri"/>
      <family val="2"/>
      <scheme val="minor"/>
    </font>
    <font>
      <b/>
      <sz val="18"/>
      <name val="Arial"/>
      <family val="2"/>
    </font>
    <font>
      <b/>
      <sz val="22"/>
      <name val="Arial Narrow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b/>
      <sz val="10"/>
      <color indexed="10"/>
      <name val="Arial"/>
      <family val="2"/>
    </font>
    <font>
      <b/>
      <sz val="9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0"/>
      <name val="Arial"/>
      <family val="2"/>
    </font>
    <font>
      <i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0">
    <xf numFmtId="0" fontId="0" fillId="0" borderId="0" xfId="0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5" fillId="0" borderId="0" xfId="0" applyFont="1" applyBorder="1"/>
    <xf numFmtId="0" fontId="2" fillId="0" borderId="6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right" vertical="center"/>
    </xf>
    <xf numFmtId="165" fontId="8" fillId="0" borderId="9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3" fontId="5" fillId="0" borderId="8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5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0" fillId="0" borderId="0" xfId="0" applyNumberFormat="1"/>
    <xf numFmtId="0" fontId="11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5" fillId="0" borderId="0" xfId="0" applyFont="1"/>
    <xf numFmtId="0" fontId="8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3" fontId="20" fillId="0" borderId="13" xfId="0" applyNumberFormat="1" applyFont="1" applyBorder="1"/>
    <xf numFmtId="21" fontId="8" fillId="0" borderId="14" xfId="0" applyNumberFormat="1" applyFont="1" applyBorder="1" applyAlignment="1">
      <alignment horizontal="center"/>
    </xf>
    <xf numFmtId="22" fontId="8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46" fontId="20" fillId="0" borderId="14" xfId="0" applyNumberFormat="1" applyFont="1" applyBorder="1" applyAlignment="1">
      <alignment horizontal="center"/>
    </xf>
    <xf numFmtId="3" fontId="20" fillId="0" borderId="14" xfId="0" applyNumberFormat="1" applyFont="1" applyBorder="1"/>
    <xf numFmtId="0" fontId="0" fillId="0" borderId="8" xfId="0" applyBorder="1" applyAlignment="1">
      <alignment horizontal="center"/>
    </xf>
    <xf numFmtId="0" fontId="0" fillId="0" borderId="8" xfId="0" applyBorder="1"/>
    <xf numFmtId="3" fontId="8" fillId="0" borderId="8" xfId="2" applyNumberFormat="1" applyBorder="1"/>
    <xf numFmtId="3" fontId="0" fillId="0" borderId="8" xfId="0" applyNumberFormat="1" applyBorder="1"/>
    <xf numFmtId="0" fontId="5" fillId="0" borderId="8" xfId="0" applyFont="1" applyBorder="1" applyAlignment="1">
      <alignment vertical="center"/>
    </xf>
    <xf numFmtId="3" fontId="5" fillId="0" borderId="8" xfId="2" applyNumberFormat="1" applyFont="1" applyBorder="1" applyAlignment="1">
      <alignment vertical="center"/>
    </xf>
    <xf numFmtId="3" fontId="5" fillId="0" borderId="8" xfId="2" applyNumberFormat="1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3" fontId="8" fillId="0" borderId="8" xfId="2" applyNumberFormat="1" applyFont="1" applyBorder="1"/>
    <xf numFmtId="3" fontId="8" fillId="0" borderId="8" xfId="0" applyNumberFormat="1" applyFont="1" applyBorder="1"/>
    <xf numFmtId="0" fontId="9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2" fillId="0" borderId="0" xfId="0" applyFont="1"/>
    <xf numFmtId="0" fontId="22" fillId="0" borderId="4" xfId="0" applyFont="1" applyBorder="1"/>
    <xf numFmtId="0" fontId="23" fillId="0" borderId="16" xfId="0" applyFont="1" applyBorder="1" applyAlignment="1">
      <alignment horizontal="center"/>
    </xf>
    <xf numFmtId="0" fontId="22" fillId="0" borderId="17" xfId="0" applyFont="1" applyBorder="1"/>
    <xf numFmtId="0" fontId="22" fillId="0" borderId="6" xfId="0" applyFont="1" applyBorder="1"/>
    <xf numFmtId="0" fontId="22" fillId="0" borderId="18" xfId="0" applyFont="1" applyBorder="1"/>
    <xf numFmtId="0" fontId="22" fillId="0" borderId="19" xfId="0" applyFont="1" applyBorder="1"/>
    <xf numFmtId="0" fontId="22" fillId="0" borderId="19" xfId="0" applyFont="1" applyBorder="1" applyAlignment="1"/>
    <xf numFmtId="0" fontId="22" fillId="0" borderId="18" xfId="0" applyFont="1" applyFill="1" applyBorder="1"/>
    <xf numFmtId="0" fontId="22" fillId="0" borderId="20" xfId="0" applyFont="1" applyBorder="1"/>
    <xf numFmtId="0" fontId="22" fillId="0" borderId="21" xfId="0" applyFont="1" applyBorder="1"/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8" fillId="0" borderId="4" xfId="0" applyFont="1" applyBorder="1"/>
    <xf numFmtId="0" fontId="8" fillId="0" borderId="0" xfId="0" applyFont="1" applyBorder="1"/>
    <xf numFmtId="0" fontId="8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19" fillId="0" borderId="19" xfId="0" applyFont="1" applyBorder="1"/>
    <xf numFmtId="0" fontId="0" fillId="0" borderId="0" xfId="0" applyBorder="1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Fill="1" applyBorder="1"/>
    <xf numFmtId="0" fontId="0" fillId="0" borderId="8" xfId="0" applyBorder="1" applyAlignment="1"/>
    <xf numFmtId="0" fontId="0" fillId="0" borderId="8" xfId="0" applyBorder="1" applyAlignment="1">
      <alignment vertical="center"/>
    </xf>
    <xf numFmtId="0" fontId="22" fillId="0" borderId="0" xfId="0" applyFont="1" applyBorder="1"/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0" fillId="0" borderId="0" xfId="0" applyFill="1" applyBorder="1"/>
    <xf numFmtId="0" fontId="0" fillId="0" borderId="7" xfId="0" applyBorder="1"/>
    <xf numFmtId="0" fontId="8" fillId="0" borderId="0" xfId="0" applyFont="1" applyBorder="1" applyAlignment="1">
      <alignment horizontal="center"/>
    </xf>
    <xf numFmtId="0" fontId="14" fillId="0" borderId="0" xfId="0" applyFont="1" applyBorder="1"/>
    <xf numFmtId="0" fontId="22" fillId="0" borderId="0" xfId="0" applyFont="1" applyBorder="1" applyAlignment="1"/>
    <xf numFmtId="0" fontId="22" fillId="0" borderId="8" xfId="0" applyFont="1" applyBorder="1"/>
    <xf numFmtId="0" fontId="25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8" fillId="0" borderId="0" xfId="0" applyFont="1" applyBorder="1"/>
    <xf numFmtId="0" fontId="5" fillId="0" borderId="8" xfId="0" applyFont="1" applyBorder="1"/>
    <xf numFmtId="0" fontId="0" fillId="0" borderId="7" xfId="0" applyFill="1" applyBorder="1" applyAlignment="1"/>
    <xf numFmtId="0" fontId="0" fillId="0" borderId="7" xfId="0" applyBorder="1" applyAlignment="1"/>
    <xf numFmtId="0" fontId="0" fillId="0" borderId="10" xfId="0" applyBorder="1"/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/>
    <xf numFmtId="0" fontId="5" fillId="0" borderId="9" xfId="0" applyFont="1" applyBorder="1"/>
    <xf numFmtId="0" fontId="5" fillId="0" borderId="9" xfId="0" applyFont="1" applyFill="1" applyBorder="1"/>
    <xf numFmtId="0" fontId="15" fillId="0" borderId="0" xfId="0" applyFont="1" applyBorder="1"/>
    <xf numFmtId="0" fontId="8" fillId="0" borderId="7" xfId="0" applyFont="1" applyBorder="1"/>
    <xf numFmtId="0" fontId="8" fillId="0" borderId="10" xfId="0" applyFont="1" applyBorder="1"/>
    <xf numFmtId="0" fontId="14" fillId="0" borderId="7" xfId="0" applyFont="1" applyBorder="1"/>
    <xf numFmtId="0" fontId="14" fillId="0" borderId="10" xfId="0" applyFont="1" applyBorder="1"/>
    <xf numFmtId="0" fontId="25" fillId="0" borderId="9" xfId="0" applyFont="1" applyBorder="1" applyAlignment="1">
      <alignment horizontal="right"/>
    </xf>
    <xf numFmtId="0" fontId="0" fillId="0" borderId="7" xfId="0" applyFill="1" applyBorder="1"/>
    <xf numFmtId="0" fontId="28" fillId="0" borderId="9" xfId="0" applyFont="1" applyFill="1" applyBorder="1"/>
    <xf numFmtId="0" fontId="28" fillId="0" borderId="7" xfId="0" applyFont="1" applyBorder="1"/>
    <xf numFmtId="0" fontId="29" fillId="0" borderId="9" xfId="0" applyFont="1" applyBorder="1" applyAlignment="1">
      <alignment horizontal="left"/>
    </xf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22" fillId="0" borderId="22" xfId="0" applyFont="1" applyBorder="1"/>
    <xf numFmtId="0" fontId="22" fillId="0" borderId="22" xfId="0" applyFont="1" applyBorder="1" applyAlignment="1"/>
    <xf numFmtId="0" fontId="22" fillId="0" borderId="0" xfId="0" applyFont="1" applyFill="1" applyBorder="1"/>
    <xf numFmtId="0" fontId="22" fillId="0" borderId="23" xfId="0" applyFont="1" applyBorder="1"/>
    <xf numFmtId="0" fontId="22" fillId="0" borderId="0" xfId="0" applyFont="1" applyBorder="1" applyAlignment="1">
      <alignment horizontal="center"/>
    </xf>
    <xf numFmtId="0" fontId="26" fillId="0" borderId="0" xfId="0" applyFont="1" applyBorder="1"/>
    <xf numFmtId="0" fontId="3" fillId="0" borderId="0" xfId="0" applyFont="1" applyBorder="1"/>
    <xf numFmtId="0" fontId="5" fillId="3" borderId="13" xfId="0" applyFont="1" applyFill="1" applyBorder="1" applyAlignment="1">
      <alignment horizontal="center"/>
    </xf>
    <xf numFmtId="0" fontId="3" fillId="0" borderId="0" xfId="0" applyFont="1"/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64" fontId="22" fillId="0" borderId="8" xfId="1" applyNumberFormat="1" applyFont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8" xfId="0" applyFill="1" applyBorder="1"/>
    <xf numFmtId="164" fontId="4" fillId="0" borderId="8" xfId="1" applyNumberFormat="1" applyFont="1" applyBorder="1"/>
    <xf numFmtId="0" fontId="4" fillId="0" borderId="8" xfId="0" applyFont="1" applyBorder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31" fillId="0" borderId="0" xfId="0" applyFont="1" applyFill="1"/>
    <xf numFmtId="0" fontId="8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/>
    </xf>
    <xf numFmtId="37" fontId="0" fillId="0" borderId="0" xfId="0" applyNumberFormat="1"/>
    <xf numFmtId="0" fontId="3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2" fillId="0" borderId="26" xfId="0" applyFont="1" applyBorder="1"/>
    <xf numFmtId="0" fontId="32" fillId="0" borderId="26" xfId="0" applyFont="1" applyFill="1" applyBorder="1"/>
    <xf numFmtId="0" fontId="33" fillId="0" borderId="26" xfId="0" applyFont="1" applyFill="1" applyBorder="1"/>
    <xf numFmtId="0" fontId="32" fillId="5" borderId="26" xfId="0" applyFont="1" applyFill="1" applyBorder="1"/>
    <xf numFmtId="0" fontId="33" fillId="5" borderId="26" xfId="0" applyFont="1" applyFill="1" applyBorder="1"/>
    <xf numFmtId="0" fontId="3" fillId="6" borderId="0" xfId="0" applyFont="1" applyFill="1"/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34" fillId="0" borderId="8" xfId="0" applyFont="1" applyBorder="1"/>
    <xf numFmtId="1" fontId="5" fillId="0" borderId="8" xfId="3" applyNumberFormat="1" applyFont="1" applyBorder="1"/>
    <xf numFmtId="164" fontId="33" fillId="0" borderId="8" xfId="1" applyNumberFormat="1" applyFont="1" applyBorder="1"/>
    <xf numFmtId="0" fontId="33" fillId="0" borderId="8" xfId="0" applyFont="1" applyBorder="1"/>
    <xf numFmtId="164" fontId="33" fillId="3" borderId="13" xfId="1" applyNumberFormat="1" applyFont="1" applyFill="1" applyBorder="1"/>
    <xf numFmtId="0" fontId="33" fillId="3" borderId="13" xfId="0" applyFont="1" applyFill="1" applyBorder="1"/>
    <xf numFmtId="164" fontId="33" fillId="3" borderId="14" xfId="1" applyNumberFormat="1" applyFont="1" applyFill="1" applyBorder="1"/>
    <xf numFmtId="0" fontId="33" fillId="3" borderId="14" xfId="0" applyFont="1" applyFill="1" applyBorder="1"/>
    <xf numFmtId="164" fontId="33" fillId="3" borderId="15" xfId="1" applyNumberFormat="1" applyFont="1" applyFill="1" applyBorder="1"/>
    <xf numFmtId="0" fontId="33" fillId="3" borderId="15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left"/>
    </xf>
    <xf numFmtId="0" fontId="38" fillId="0" borderId="0" xfId="0" applyFont="1" applyBorder="1"/>
    <xf numFmtId="0" fontId="10" fillId="0" borderId="0" xfId="0" applyFont="1" applyBorder="1" applyAlignment="1">
      <alignment horizontal="center"/>
    </xf>
    <xf numFmtId="0" fontId="0" fillId="0" borderId="32" xfId="0" applyBorder="1"/>
    <xf numFmtId="0" fontId="12" fillId="0" borderId="33" xfId="0" applyFont="1" applyBorder="1"/>
    <xf numFmtId="0" fontId="0" fillId="0" borderId="34" xfId="0" applyBorder="1"/>
    <xf numFmtId="0" fontId="0" fillId="0" borderId="33" xfId="0" applyBorder="1"/>
    <xf numFmtId="0" fontId="39" fillId="0" borderId="0" xfId="0" applyFont="1" applyBorder="1"/>
    <xf numFmtId="0" fontId="41" fillId="0" borderId="0" xfId="0" applyFont="1" applyBorder="1" applyAlignment="1">
      <alignment horizontal="center"/>
    </xf>
    <xf numFmtId="0" fontId="15" fillId="0" borderId="30" xfId="0" applyFont="1" applyBorder="1"/>
    <xf numFmtId="0" fontId="15" fillId="0" borderId="31" xfId="0" applyFont="1" applyBorder="1"/>
    <xf numFmtId="0" fontId="15" fillId="0" borderId="0" xfId="0" applyFont="1"/>
    <xf numFmtId="164" fontId="34" fillId="0" borderId="8" xfId="1" applyNumberFormat="1" applyFont="1" applyBorder="1"/>
    <xf numFmtId="3" fontId="2" fillId="0" borderId="13" xfId="0" applyNumberFormat="1" applyFont="1" applyBorder="1" applyAlignment="1">
      <alignment horizontal="center" vertical="center"/>
    </xf>
    <xf numFmtId="166" fontId="5" fillId="0" borderId="8" xfId="1" applyNumberFormat="1" applyFont="1" applyBorder="1"/>
    <xf numFmtId="0" fontId="43" fillId="0" borderId="0" xfId="0" applyFont="1" applyBorder="1"/>
    <xf numFmtId="3" fontId="8" fillId="0" borderId="8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/>
    <xf numFmtId="0" fontId="44" fillId="0" borderId="0" xfId="0" applyFont="1" applyBorder="1"/>
    <xf numFmtId="0" fontId="44" fillId="0" borderId="0" xfId="0" applyFont="1" applyBorder="1" applyAlignment="1"/>
    <xf numFmtId="0" fontId="44" fillId="0" borderId="0" xfId="0" applyFont="1"/>
    <xf numFmtId="2" fontId="15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164" fontId="0" fillId="0" borderId="8" xfId="1" applyNumberFormat="1" applyFont="1" applyBorder="1"/>
    <xf numFmtId="1" fontId="15" fillId="6" borderId="8" xfId="0" applyNumberFormat="1" applyFont="1" applyFill="1" applyBorder="1" applyAlignment="1">
      <alignment vertical="center"/>
    </xf>
    <xf numFmtId="0" fontId="20" fillId="0" borderId="0" xfId="0" applyFont="1" applyBorder="1"/>
    <xf numFmtId="0" fontId="5" fillId="6" borderId="8" xfId="0" applyFont="1" applyFill="1" applyBorder="1" applyAlignment="1">
      <alignment horizontal="center"/>
    </xf>
    <xf numFmtId="0" fontId="5" fillId="6" borderId="8" xfId="0" applyFont="1" applyFill="1" applyBorder="1"/>
    <xf numFmtId="0" fontId="15" fillId="0" borderId="8" xfId="0" applyFont="1" applyBorder="1"/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8" xfId="0" applyFont="1" applyFill="1" applyBorder="1"/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45" fillId="0" borderId="7" xfId="0" applyFont="1" applyBorder="1" applyAlignment="1">
      <alignment vertical="center"/>
    </xf>
    <xf numFmtId="0" fontId="12" fillId="0" borderId="7" xfId="0" applyFont="1" applyFill="1" applyBorder="1" applyAlignment="1"/>
    <xf numFmtId="0" fontId="20" fillId="0" borderId="7" xfId="0" applyFont="1" applyBorder="1"/>
    <xf numFmtId="0" fontId="20" fillId="0" borderId="8" xfId="0" applyFont="1" applyBorder="1" applyAlignment="1">
      <alignment horizontal="center"/>
    </xf>
    <xf numFmtId="0" fontId="20" fillId="0" borderId="8" xfId="0" applyFont="1" applyBorder="1"/>
    <xf numFmtId="0" fontId="15" fillId="6" borderId="8" xfId="0" applyFont="1" applyFill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8" fillId="0" borderId="7" xfId="0" applyFont="1" applyBorder="1" applyAlignment="1"/>
    <xf numFmtId="0" fontId="8" fillId="0" borderId="10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5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/>
    <xf numFmtId="0" fontId="8" fillId="0" borderId="3" xfId="0" applyFont="1" applyBorder="1"/>
    <xf numFmtId="0" fontId="8" fillId="0" borderId="13" xfId="0" applyFont="1" applyBorder="1"/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46" fillId="6" borderId="8" xfId="0" applyNumberFormat="1" applyFont="1" applyFill="1" applyBorder="1"/>
    <xf numFmtId="1" fontId="0" fillId="0" borderId="8" xfId="0" applyNumberFormat="1" applyBorder="1"/>
    <xf numFmtId="0" fontId="47" fillId="0" borderId="0" xfId="0" applyFont="1" applyBorder="1"/>
    <xf numFmtId="0" fontId="20" fillId="0" borderId="9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48" fillId="0" borderId="7" xfId="0" applyFont="1" applyBorder="1"/>
    <xf numFmtId="0" fontId="48" fillId="0" borderId="10" xfId="0" applyFont="1" applyBorder="1"/>
    <xf numFmtId="3" fontId="15" fillId="6" borderId="8" xfId="0" applyNumberFormat="1" applyFont="1" applyFill="1" applyBorder="1"/>
    <xf numFmtId="3" fontId="15" fillId="6" borderId="0" xfId="0" applyNumberFormat="1" applyFont="1" applyFill="1" applyBorder="1"/>
    <xf numFmtId="0" fontId="8" fillId="0" borderId="0" xfId="0" applyFont="1" applyFill="1" applyBorder="1"/>
    <xf numFmtId="0" fontId="49" fillId="0" borderId="0" xfId="0" applyFont="1" applyBorder="1"/>
    <xf numFmtId="0" fontId="19" fillId="0" borderId="0" xfId="0" applyFont="1" applyAlignment="1">
      <alignment horizontal="right"/>
    </xf>
    <xf numFmtId="0" fontId="12" fillId="0" borderId="0" xfId="0" applyFont="1"/>
    <xf numFmtId="0" fontId="17" fillId="7" borderId="13" xfId="0" applyFont="1" applyFill="1" applyBorder="1" applyAlignment="1">
      <alignment horizontal="center" vertical="center"/>
    </xf>
    <xf numFmtId="0" fontId="17" fillId="7" borderId="39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7" fillId="7" borderId="41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3" fontId="5" fillId="0" borderId="43" xfId="0" applyNumberFormat="1" applyFont="1" applyBorder="1"/>
    <xf numFmtId="0" fontId="8" fillId="0" borderId="42" xfId="0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3" fontId="0" fillId="0" borderId="43" xfId="0" applyNumberFormat="1" applyBorder="1"/>
    <xf numFmtId="0" fontId="8" fillId="0" borderId="38" xfId="0" applyFont="1" applyBorder="1" applyAlignment="1">
      <alignment horizontal="right"/>
    </xf>
    <xf numFmtId="0" fontId="0" fillId="0" borderId="13" xfId="0" applyBorder="1" applyAlignment="1">
      <alignment horizontal="left"/>
    </xf>
    <xf numFmtId="0" fontId="5" fillId="7" borderId="38" xfId="0" applyFont="1" applyFill="1" applyBorder="1" applyAlignment="1">
      <alignment horizontal="center"/>
    </xf>
    <xf numFmtId="0" fontId="5" fillId="7" borderId="13" xfId="0" applyFont="1" applyFill="1" applyBorder="1"/>
    <xf numFmtId="0" fontId="5" fillId="7" borderId="1" xfId="0" applyFont="1" applyFill="1" applyBorder="1" applyAlignment="1">
      <alignment horizontal="left"/>
    </xf>
    <xf numFmtId="0" fontId="0" fillId="7" borderId="13" xfId="0" applyFill="1" applyBorder="1" applyAlignment="1">
      <alignment horizontal="left"/>
    </xf>
    <xf numFmtId="3" fontId="0" fillId="7" borderId="13" xfId="0" applyNumberFormat="1" applyFill="1" applyBorder="1"/>
    <xf numFmtId="3" fontId="0" fillId="7" borderId="39" xfId="0" applyNumberFormat="1" applyFill="1" applyBorder="1"/>
    <xf numFmtId="0" fontId="5" fillId="7" borderId="40" xfId="0" applyFont="1" applyFill="1" applyBorder="1" applyAlignment="1">
      <alignment horizontal="center"/>
    </xf>
    <xf numFmtId="0" fontId="5" fillId="7" borderId="14" xfId="0" applyFont="1" applyFill="1" applyBorder="1"/>
    <xf numFmtId="0" fontId="5" fillId="7" borderId="11" xfId="0" applyFont="1" applyFill="1" applyBorder="1" applyAlignment="1">
      <alignment horizontal="left"/>
    </xf>
    <xf numFmtId="0" fontId="0" fillId="7" borderId="14" xfId="0" applyFill="1" applyBorder="1" applyAlignment="1">
      <alignment horizontal="left"/>
    </xf>
    <xf numFmtId="3" fontId="5" fillId="7" borderId="14" xfId="0" applyNumberFormat="1" applyFont="1" applyFill="1" applyBorder="1"/>
    <xf numFmtId="3" fontId="5" fillId="7" borderId="41" xfId="0" applyNumberFormat="1" applyFont="1" applyFill="1" applyBorder="1"/>
    <xf numFmtId="0" fontId="8" fillId="0" borderId="40" xfId="0" applyFont="1" applyBorder="1"/>
    <xf numFmtId="0" fontId="8" fillId="0" borderId="14" xfId="0" applyFont="1" applyBorder="1"/>
    <xf numFmtId="0" fontId="0" fillId="0" borderId="14" xfId="0" applyBorder="1" applyAlignment="1">
      <alignment horizontal="left"/>
    </xf>
    <xf numFmtId="0" fontId="8" fillId="0" borderId="42" xfId="0" applyFont="1" applyBorder="1"/>
    <xf numFmtId="0" fontId="12" fillId="0" borderId="8" xfId="0" applyFont="1" applyBorder="1"/>
    <xf numFmtId="0" fontId="5" fillId="0" borderId="44" xfId="0" applyFont="1" applyBorder="1" applyAlignment="1">
      <alignment horizontal="center"/>
    </xf>
    <xf numFmtId="0" fontId="5" fillId="0" borderId="45" xfId="0" applyFont="1" applyBorder="1"/>
    <xf numFmtId="0" fontId="5" fillId="0" borderId="45" xfId="0" applyFont="1" applyBorder="1" applyAlignment="1">
      <alignment horizontal="left"/>
    </xf>
    <xf numFmtId="3" fontId="5" fillId="0" borderId="45" xfId="0" applyNumberFormat="1" applyFont="1" applyBorder="1"/>
    <xf numFmtId="3" fontId="5" fillId="0" borderId="46" xfId="0" applyNumberFormat="1" applyFont="1" applyBorder="1"/>
    <xf numFmtId="0" fontId="0" fillId="0" borderId="42" xfId="0" applyBorder="1"/>
    <xf numFmtId="0" fontId="5" fillId="0" borderId="45" xfId="0" applyFont="1" applyBorder="1" applyAlignment="1">
      <alignment horizontal="center"/>
    </xf>
    <xf numFmtId="3" fontId="5" fillId="0" borderId="45" xfId="0" applyNumberFormat="1" applyFont="1" applyBorder="1" applyAlignment="1">
      <alignment horizontal="right"/>
    </xf>
    <xf numFmtId="0" fontId="50" fillId="0" borderId="0" xfId="0" applyFont="1" applyFill="1" applyBorder="1"/>
    <xf numFmtId="3" fontId="0" fillId="0" borderId="0" xfId="0" applyNumberFormat="1" applyBorder="1"/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1" xfId="0" applyFont="1" applyBorder="1"/>
    <xf numFmtId="3" fontId="5" fillId="0" borderId="51" xfId="0" applyNumberFormat="1" applyFont="1" applyBorder="1" applyAlignment="1">
      <alignment horizontal="center"/>
    </xf>
    <xf numFmtId="3" fontId="5" fillId="0" borderId="52" xfId="0" applyNumberFormat="1" applyFont="1" applyBorder="1" applyAlignment="1">
      <alignment horizontal="center"/>
    </xf>
    <xf numFmtId="0" fontId="0" fillId="0" borderId="44" xfId="0" applyBorder="1"/>
    <xf numFmtId="0" fontId="12" fillId="0" borderId="45" xfId="0" applyFont="1" applyBorder="1"/>
    <xf numFmtId="0" fontId="0" fillId="0" borderId="45" xfId="0" applyBorder="1"/>
    <xf numFmtId="0" fontId="0" fillId="0" borderId="45" xfId="0" applyBorder="1" applyAlignment="1">
      <alignment horizontal="left"/>
    </xf>
    <xf numFmtId="3" fontId="0" fillId="0" borderId="45" xfId="0" applyNumberFormat="1" applyBorder="1"/>
    <xf numFmtId="3" fontId="0" fillId="0" borderId="46" xfId="0" applyNumberFormat="1" applyBorder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28" fillId="0" borderId="8" xfId="0" applyFont="1" applyBorder="1"/>
    <xf numFmtId="0" fontId="39" fillId="0" borderId="8" xfId="0" applyFont="1" applyBorder="1"/>
    <xf numFmtId="0" fontId="28" fillId="0" borderId="9" xfId="0" applyFont="1" applyBorder="1"/>
    <xf numFmtId="0" fontId="28" fillId="0" borderId="10" xfId="0" applyFont="1" applyBorder="1"/>
    <xf numFmtId="0" fontId="12" fillId="0" borderId="9" xfId="0" applyFont="1" applyBorder="1"/>
    <xf numFmtId="0" fontId="12" fillId="0" borderId="10" xfId="0" applyFont="1" applyBorder="1"/>
    <xf numFmtId="0" fontId="17" fillId="0" borderId="9" xfId="0" applyFont="1" applyBorder="1"/>
    <xf numFmtId="0" fontId="17" fillId="0" borderId="10" xfId="0" applyFont="1" applyBorder="1"/>
    <xf numFmtId="0" fontId="8" fillId="0" borderId="9" xfId="0" applyFont="1" applyBorder="1" applyAlignment="1">
      <alignment horizontal="left" vertical="center"/>
    </xf>
    <xf numFmtId="0" fontId="28" fillId="0" borderId="35" xfId="0" applyFont="1" applyBorder="1" applyAlignment="1">
      <alignment vertical="center"/>
    </xf>
    <xf numFmtId="0" fontId="28" fillId="0" borderId="36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5" fillId="7" borderId="47" xfId="0" applyFont="1" applyFill="1" applyBorder="1" applyAlignment="1">
      <alignment horizontal="center" vertical="center"/>
    </xf>
    <xf numFmtId="0" fontId="17" fillId="7" borderId="48" xfId="0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3" fontId="0" fillId="0" borderId="8" xfId="0" applyNumberFormat="1" applyBorder="1" applyAlignment="1"/>
    <xf numFmtId="0" fontId="42" fillId="9" borderId="9" xfId="0" applyFont="1" applyFill="1" applyBorder="1" applyAlignment="1"/>
    <xf numFmtId="0" fontId="42" fillId="9" borderId="7" xfId="0" applyFont="1" applyFill="1" applyBorder="1" applyAlignment="1"/>
    <xf numFmtId="0" fontId="42" fillId="9" borderId="10" xfId="0" applyFont="1" applyFill="1" applyBorder="1" applyAlignment="1"/>
    <xf numFmtId="0" fontId="32" fillId="0" borderId="53" xfId="0" applyFont="1" applyFill="1" applyBorder="1"/>
    <xf numFmtId="0" fontId="32" fillId="0" borderId="54" xfId="0" applyFont="1" applyBorder="1"/>
    <xf numFmtId="0" fontId="33" fillId="0" borderId="53" xfId="0" applyFont="1" applyFill="1" applyBorder="1" applyAlignment="1">
      <alignment horizontal="center"/>
    </xf>
    <xf numFmtId="164" fontId="33" fillId="0" borderId="54" xfId="1" applyNumberFormat="1" applyFont="1" applyFill="1" applyBorder="1" applyAlignment="1">
      <alignment horizontal="right"/>
    </xf>
    <xf numFmtId="164" fontId="33" fillId="0" borderId="54" xfId="1" applyNumberFormat="1" applyFont="1" applyFill="1" applyBorder="1"/>
    <xf numFmtId="37" fontId="33" fillId="0" borderId="54" xfId="0" applyNumberFormat="1" applyFont="1" applyFill="1" applyBorder="1"/>
    <xf numFmtId="37" fontId="33" fillId="0" borderId="55" xfId="0" applyNumberFormat="1" applyFont="1" applyFill="1" applyBorder="1"/>
    <xf numFmtId="0" fontId="33" fillId="5" borderId="53" xfId="0" applyFont="1" applyFill="1" applyBorder="1" applyAlignment="1">
      <alignment horizontal="center"/>
    </xf>
    <xf numFmtId="164" fontId="33" fillId="5" borderId="54" xfId="1" applyNumberFormat="1" applyFont="1" applyFill="1" applyBorder="1"/>
    <xf numFmtId="164" fontId="32" fillId="0" borderId="54" xfId="1" applyNumberFormat="1" applyFont="1" applyFill="1" applyBorder="1"/>
    <xf numFmtId="164" fontId="33" fillId="5" borderId="55" xfId="1" applyNumberFormat="1" applyFont="1" applyFill="1" applyBorder="1"/>
    <xf numFmtId="164" fontId="33" fillId="2" borderId="54" xfId="1" applyNumberFormat="1" applyFont="1" applyFill="1" applyBorder="1"/>
    <xf numFmtId="37" fontId="33" fillId="2" borderId="55" xfId="0" applyNumberFormat="1" applyFont="1" applyFill="1" applyBorder="1"/>
    <xf numFmtId="0" fontId="32" fillId="0" borderId="54" xfId="0" applyFont="1" applyFill="1" applyBorder="1"/>
    <xf numFmtId="37" fontId="33" fillId="5" borderId="54" xfId="0" applyNumberFormat="1" applyFont="1" applyFill="1" applyBorder="1"/>
    <xf numFmtId="37" fontId="33" fillId="5" borderId="55" xfId="0" applyNumberFormat="1" applyFont="1" applyFill="1" applyBorder="1"/>
    <xf numFmtId="37" fontId="4" fillId="5" borderId="54" xfId="0" applyNumberFormat="1" applyFont="1" applyFill="1" applyBorder="1"/>
    <xf numFmtId="37" fontId="4" fillId="5" borderId="55" xfId="0" applyNumberFormat="1" applyFont="1" applyFill="1" applyBorder="1"/>
    <xf numFmtId="0" fontId="32" fillId="0" borderId="56" xfId="0" applyFont="1" applyFill="1" applyBorder="1"/>
    <xf numFmtId="0" fontId="32" fillId="0" borderId="20" xfId="0" applyFont="1" applyBorder="1"/>
    <xf numFmtId="0" fontId="32" fillId="0" borderId="57" xfId="0" applyFont="1" applyBorder="1"/>
    <xf numFmtId="0" fontId="32" fillId="0" borderId="58" xfId="0" applyFont="1" applyFill="1" applyBorder="1"/>
    <xf numFmtId="0" fontId="5" fillId="0" borderId="25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3" fontId="15" fillId="0" borderId="8" xfId="0" applyNumberFormat="1" applyFont="1" applyBorder="1"/>
    <xf numFmtId="3" fontId="0" fillId="0" borderId="8" xfId="0" applyNumberFormat="1" applyBorder="1" applyAlignment="1">
      <alignment horizontal="center"/>
    </xf>
    <xf numFmtId="3" fontId="14" fillId="0" borderId="0" xfId="0" applyNumberFormat="1" applyFont="1" applyBorder="1"/>
    <xf numFmtId="3" fontId="15" fillId="0" borderId="8" xfId="0" applyNumberFormat="1" applyFont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2" fontId="15" fillId="8" borderId="0" xfId="0" applyNumberFormat="1" applyFont="1" applyFill="1" applyBorder="1"/>
    <xf numFmtId="0" fontId="15" fillId="8" borderId="0" xfId="0" applyFont="1" applyFill="1" applyBorder="1"/>
    <xf numFmtId="3" fontId="0" fillId="0" borderId="0" xfId="0" applyNumberForma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14" fillId="0" borderId="0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7" fillId="7" borderId="38" xfId="0" applyFont="1" applyFill="1" applyBorder="1" applyAlignment="1">
      <alignment horizontal="center" vertical="center"/>
    </xf>
    <xf numFmtId="0" fontId="17" fillId="7" borderId="4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omma_21.Aktivet Afatgjata Materiale  09" xfId="2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E%20TE%20REJA%20PER%20VITIN%202010/1-%20ANDI%20EUROPLAST/bilanci%202008%20ZAMIR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n.Spjeg.faqa 1"/>
      <sheetName val="Shen.Spjeg.ne vazhdim"/>
      <sheetName val="Pasq.per AAM 1"/>
      <sheetName val="Pasq.per AAM 2"/>
      <sheetName val="KAPAKU I PARE "/>
      <sheetName val="Aktivet"/>
      <sheetName val="Pasivet"/>
      <sheetName val="Rez.1"/>
      <sheetName val="Fluksi 2"/>
      <sheetName val="Kapitali 1"/>
      <sheetName val="KAPAKU SHENI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2">
          <cell r="G42">
            <v>0</v>
          </cell>
        </row>
      </sheetData>
      <sheetData sheetId="6">
        <row r="43">
          <cell r="G43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L12" sqref="L12"/>
    </sheetView>
  </sheetViews>
  <sheetFormatPr defaultRowHeight="15"/>
  <sheetData>
    <row r="1" spans="1:9">
      <c r="A1" s="236"/>
      <c r="B1" s="237"/>
      <c r="C1" s="237"/>
      <c r="D1" s="237"/>
      <c r="E1" s="237"/>
      <c r="F1" s="237"/>
      <c r="G1" s="237"/>
      <c r="H1" s="237"/>
      <c r="I1" s="238"/>
    </row>
    <row r="2" spans="1:9" s="254" customFormat="1">
      <c r="A2" s="252"/>
      <c r="B2" s="4" t="s">
        <v>327</v>
      </c>
      <c r="C2" s="174"/>
      <c r="D2" s="174"/>
      <c r="E2" s="174" t="s">
        <v>344</v>
      </c>
      <c r="F2" s="174"/>
      <c r="G2" s="174"/>
      <c r="H2" s="174"/>
      <c r="I2" s="253"/>
    </row>
    <row r="3" spans="1:9" s="254" customFormat="1">
      <c r="A3" s="252"/>
      <c r="B3" s="4" t="s">
        <v>328</v>
      </c>
      <c r="C3" s="174"/>
      <c r="D3" s="174"/>
      <c r="E3" s="174" t="s">
        <v>345</v>
      </c>
      <c r="F3" s="174"/>
      <c r="G3" s="174"/>
      <c r="H3" s="174"/>
      <c r="I3" s="253"/>
    </row>
    <row r="4" spans="1:9" s="254" customFormat="1">
      <c r="A4" s="252"/>
      <c r="B4" s="4" t="s">
        <v>0</v>
      </c>
      <c r="C4" s="174"/>
      <c r="D4" s="174"/>
      <c r="E4" s="174" t="s">
        <v>346</v>
      </c>
      <c r="F4" s="174"/>
      <c r="G4" s="174"/>
      <c r="H4" s="174"/>
      <c r="I4" s="253"/>
    </row>
    <row r="5" spans="1:9" s="254" customFormat="1">
      <c r="A5" s="252"/>
      <c r="B5" s="4"/>
      <c r="C5" s="174"/>
      <c r="D5" s="174"/>
      <c r="E5" s="174" t="s">
        <v>342</v>
      </c>
      <c r="F5" s="174"/>
      <c r="G5" s="174"/>
      <c r="H5" s="174"/>
      <c r="I5" s="253"/>
    </row>
    <row r="6" spans="1:9" s="254" customFormat="1">
      <c r="A6" s="252"/>
      <c r="B6" s="4" t="s">
        <v>1</v>
      </c>
      <c r="C6" s="174"/>
      <c r="D6" s="174"/>
      <c r="E6" s="174"/>
      <c r="F6" s="174"/>
      <c r="G6" s="174"/>
      <c r="H6" s="174"/>
      <c r="I6" s="253"/>
    </row>
    <row r="7" spans="1:9" s="254" customFormat="1">
      <c r="A7" s="252"/>
      <c r="B7" s="4" t="s">
        <v>329</v>
      </c>
      <c r="C7" s="174"/>
      <c r="D7" s="174"/>
      <c r="E7" s="174"/>
      <c r="F7" s="174"/>
      <c r="G7" s="174"/>
      <c r="H7" s="174"/>
      <c r="I7" s="253"/>
    </row>
    <row r="8" spans="1:9" s="254" customFormat="1">
      <c r="A8" s="252"/>
      <c r="B8" s="4" t="s">
        <v>330</v>
      </c>
      <c r="C8" s="174"/>
      <c r="D8" s="174"/>
      <c r="E8" s="174" t="s">
        <v>347</v>
      </c>
      <c r="F8" s="174"/>
      <c r="G8" s="174"/>
      <c r="H8" s="174"/>
      <c r="I8" s="253"/>
    </row>
    <row r="9" spans="1:9">
      <c r="A9" s="239"/>
      <c r="B9" s="6"/>
      <c r="C9" s="6"/>
      <c r="D9" s="6"/>
      <c r="E9" s="6"/>
      <c r="F9" s="6"/>
      <c r="G9" s="6"/>
      <c r="H9" s="6"/>
      <c r="I9" s="240"/>
    </row>
    <row r="10" spans="1:9">
      <c r="A10" s="239"/>
      <c r="B10" s="6"/>
      <c r="C10" s="6"/>
      <c r="D10" s="6"/>
      <c r="E10" s="6"/>
      <c r="F10" s="6"/>
      <c r="G10" s="6"/>
      <c r="H10" s="6"/>
      <c r="I10" s="240"/>
    </row>
    <row r="11" spans="1:9">
      <c r="A11" s="239"/>
      <c r="B11" s="6"/>
      <c r="C11" s="6"/>
      <c r="D11" s="6"/>
      <c r="E11" s="6"/>
      <c r="F11" s="6"/>
      <c r="G11" s="6"/>
      <c r="H11" s="6"/>
      <c r="I11" s="240"/>
    </row>
    <row r="12" spans="1:9">
      <c r="A12" s="239"/>
      <c r="B12" s="6"/>
      <c r="C12" s="6"/>
      <c r="D12" s="6"/>
      <c r="E12" s="6"/>
      <c r="F12" s="6"/>
      <c r="G12" s="6"/>
      <c r="H12" s="6"/>
      <c r="I12" s="240"/>
    </row>
    <row r="13" spans="1:9">
      <c r="A13" s="239"/>
      <c r="B13" s="6"/>
      <c r="C13" s="6"/>
      <c r="D13" s="6"/>
      <c r="E13" s="6"/>
      <c r="F13" s="6"/>
      <c r="G13" s="6"/>
      <c r="H13" s="6"/>
      <c r="I13" s="240"/>
    </row>
    <row r="14" spans="1:9" ht="27">
      <c r="A14" s="399" t="s">
        <v>331</v>
      </c>
      <c r="B14" s="400"/>
      <c r="C14" s="400"/>
      <c r="D14" s="400"/>
      <c r="E14" s="400"/>
      <c r="F14" s="400"/>
      <c r="G14" s="400"/>
      <c r="H14" s="400"/>
      <c r="I14" s="401"/>
    </row>
    <row r="15" spans="1:9">
      <c r="A15" s="239"/>
      <c r="B15" s="6"/>
      <c r="C15" s="6"/>
      <c r="D15" s="6"/>
      <c r="E15" s="6"/>
      <c r="F15" s="6"/>
      <c r="G15" s="6"/>
      <c r="H15" s="6"/>
      <c r="I15" s="240"/>
    </row>
    <row r="16" spans="1:9" ht="20.25">
      <c r="A16" s="239"/>
      <c r="B16" s="241" t="s">
        <v>332</v>
      </c>
      <c r="C16" s="6"/>
      <c r="D16" s="6"/>
      <c r="E16" s="6"/>
      <c r="F16" s="6"/>
      <c r="G16" s="6"/>
      <c r="H16" s="6"/>
      <c r="I16" s="240"/>
    </row>
    <row r="17" spans="1:9">
      <c r="A17" s="239"/>
      <c r="B17" s="6"/>
      <c r="C17" s="6"/>
      <c r="D17" s="6"/>
      <c r="E17" s="6"/>
      <c r="F17" s="6"/>
      <c r="G17" s="6"/>
      <c r="H17" s="6"/>
      <c r="I17" s="240"/>
    </row>
    <row r="18" spans="1:9" ht="16.5">
      <c r="A18" s="239"/>
      <c r="B18" s="250" t="s">
        <v>333</v>
      </c>
      <c r="C18" s="242"/>
      <c r="D18" s="6"/>
      <c r="E18" s="6"/>
      <c r="F18" s="6"/>
      <c r="G18" s="6"/>
      <c r="H18" s="6"/>
      <c r="I18" s="240"/>
    </row>
    <row r="19" spans="1:9">
      <c r="A19" s="239"/>
      <c r="B19" s="6"/>
      <c r="C19" s="6"/>
      <c r="D19" s="6"/>
      <c r="E19" s="6"/>
      <c r="F19" s="6"/>
      <c r="G19" s="6"/>
      <c r="H19" s="6"/>
      <c r="I19" s="240"/>
    </row>
    <row r="20" spans="1:9">
      <c r="A20" s="239"/>
      <c r="B20" s="6"/>
      <c r="C20" s="6"/>
      <c r="D20" s="6"/>
      <c r="E20" s="6"/>
      <c r="F20" s="6"/>
      <c r="G20" s="6"/>
      <c r="H20" s="6"/>
      <c r="I20" s="240"/>
    </row>
    <row r="21" spans="1:9">
      <c r="A21" s="239"/>
      <c r="B21" s="6"/>
      <c r="C21" s="6"/>
      <c r="D21" s="6"/>
      <c r="E21" s="6"/>
      <c r="F21" s="6"/>
      <c r="G21" s="6"/>
      <c r="H21" s="6"/>
      <c r="I21" s="240"/>
    </row>
    <row r="22" spans="1:9">
      <c r="A22" s="239"/>
      <c r="B22" s="6"/>
      <c r="C22" s="6"/>
      <c r="D22" s="6"/>
      <c r="E22" s="6"/>
      <c r="F22" s="6"/>
      <c r="G22" s="6"/>
      <c r="H22" s="6"/>
      <c r="I22" s="240"/>
    </row>
    <row r="23" spans="1:9" ht="26.25">
      <c r="A23" s="239"/>
      <c r="B23" s="251"/>
      <c r="C23" s="6"/>
      <c r="E23" s="436" t="s">
        <v>339</v>
      </c>
      <c r="F23" s="436"/>
      <c r="G23" s="6"/>
      <c r="H23" s="6"/>
      <c r="I23" s="240"/>
    </row>
    <row r="24" spans="1:9" ht="26.25">
      <c r="A24" s="239"/>
      <c r="B24" s="6"/>
      <c r="C24" s="243"/>
      <c r="D24" s="6"/>
      <c r="E24" s="436">
        <v>2011</v>
      </c>
      <c r="F24" s="436"/>
      <c r="G24" s="6"/>
      <c r="H24" s="6"/>
      <c r="I24" s="240"/>
    </row>
    <row r="25" spans="1:9">
      <c r="A25" s="239"/>
      <c r="B25" s="6"/>
      <c r="C25" s="6"/>
      <c r="D25" s="6"/>
      <c r="E25" s="6"/>
      <c r="F25" s="6"/>
      <c r="G25" s="6"/>
      <c r="H25" s="6"/>
      <c r="I25" s="240"/>
    </row>
    <row r="26" spans="1:9">
      <c r="A26" s="239"/>
      <c r="B26" s="6"/>
      <c r="C26" s="6"/>
      <c r="D26" s="6"/>
      <c r="E26" s="6"/>
      <c r="F26" s="6"/>
      <c r="G26" s="6"/>
      <c r="H26" s="6"/>
      <c r="I26" s="240"/>
    </row>
    <row r="27" spans="1:9">
      <c r="A27" s="239"/>
      <c r="B27" s="6"/>
      <c r="C27" s="6"/>
      <c r="D27" s="6"/>
      <c r="E27" s="6"/>
      <c r="F27" s="6"/>
      <c r="G27" s="6"/>
      <c r="H27" s="6"/>
      <c r="I27" s="240"/>
    </row>
    <row r="28" spans="1:9">
      <c r="A28" s="239"/>
      <c r="B28" s="6"/>
      <c r="C28" s="6"/>
      <c r="D28" s="6"/>
      <c r="E28" s="6"/>
      <c r="F28" s="6"/>
      <c r="G28" s="6"/>
      <c r="H28" s="6"/>
      <c r="I28" s="240"/>
    </row>
    <row r="29" spans="1:9">
      <c r="A29" s="239"/>
      <c r="B29" s="6"/>
      <c r="C29" s="6"/>
      <c r="D29" s="6"/>
      <c r="E29" s="6"/>
      <c r="F29" s="6"/>
      <c r="G29" s="6"/>
      <c r="H29" s="6"/>
      <c r="I29" s="240"/>
    </row>
    <row r="30" spans="1:9">
      <c r="A30" s="239"/>
      <c r="B30" s="6"/>
      <c r="C30" s="6"/>
      <c r="D30" s="6"/>
      <c r="E30" s="6"/>
      <c r="F30" s="6"/>
      <c r="G30" s="6"/>
      <c r="H30" s="6"/>
      <c r="I30" s="240"/>
    </row>
    <row r="31" spans="1:9">
      <c r="A31" s="239"/>
      <c r="B31" s="6"/>
      <c r="C31" s="6"/>
      <c r="D31" s="6"/>
      <c r="E31" s="6"/>
      <c r="F31" s="6"/>
      <c r="G31" s="6"/>
      <c r="H31" s="6"/>
      <c r="I31" s="240"/>
    </row>
    <row r="32" spans="1:9">
      <c r="A32" s="239"/>
      <c r="B32" s="6"/>
      <c r="C32" s="6"/>
      <c r="D32" s="6"/>
      <c r="E32" s="6"/>
      <c r="F32" s="6"/>
      <c r="G32" s="6"/>
      <c r="H32" s="6"/>
      <c r="I32" s="240"/>
    </row>
    <row r="33" spans="1:9">
      <c r="A33" s="239"/>
      <c r="B33" s="244" t="s">
        <v>334</v>
      </c>
      <c r="D33" s="6"/>
      <c r="E33" s="6"/>
      <c r="F33" s="6"/>
      <c r="G33" s="6"/>
      <c r="H33" s="245" t="s">
        <v>2</v>
      </c>
      <c r="I33" s="240"/>
    </row>
    <row r="34" spans="1:9">
      <c r="A34" s="239"/>
      <c r="B34" s="244" t="s">
        <v>335</v>
      </c>
      <c r="C34" s="144"/>
      <c r="D34" s="6"/>
      <c r="E34" s="6"/>
      <c r="F34" s="6"/>
      <c r="G34" s="6"/>
      <c r="H34" s="6"/>
      <c r="I34" s="240"/>
    </row>
    <row r="35" spans="1:9">
      <c r="A35" s="239"/>
      <c r="B35" s="244"/>
      <c r="C35" s="144"/>
      <c r="D35" s="6"/>
      <c r="E35" s="6"/>
      <c r="F35" s="6"/>
      <c r="G35" s="6"/>
      <c r="H35" s="6"/>
      <c r="I35" s="240"/>
    </row>
    <row r="36" spans="1:9">
      <c r="A36" s="239"/>
      <c r="B36" s="244" t="s">
        <v>336</v>
      </c>
      <c r="D36" s="6"/>
      <c r="E36" s="6"/>
      <c r="F36" s="6"/>
      <c r="G36" s="6"/>
      <c r="H36" s="245" t="s">
        <v>543</v>
      </c>
      <c r="I36" s="240"/>
    </row>
    <row r="37" spans="1:9">
      <c r="A37" s="239"/>
      <c r="B37" s="244"/>
      <c r="D37" s="6"/>
      <c r="E37" s="6"/>
      <c r="F37" s="6"/>
      <c r="G37" s="6"/>
      <c r="H37" s="245" t="s">
        <v>544</v>
      </c>
      <c r="I37" s="240"/>
    </row>
    <row r="38" spans="1:9">
      <c r="A38" s="239"/>
      <c r="B38" s="244"/>
      <c r="C38" s="144"/>
      <c r="D38" s="6"/>
      <c r="E38" s="6"/>
      <c r="F38" s="6"/>
      <c r="G38" s="6"/>
      <c r="H38" s="6"/>
      <c r="I38" s="240"/>
    </row>
    <row r="39" spans="1:9">
      <c r="A39" s="239"/>
      <c r="B39" s="244" t="s">
        <v>337</v>
      </c>
      <c r="D39" s="6"/>
      <c r="E39" s="6"/>
      <c r="F39" s="6"/>
      <c r="G39" s="6"/>
      <c r="H39" s="245" t="s">
        <v>545</v>
      </c>
      <c r="I39" s="240"/>
    </row>
    <row r="40" spans="1:9">
      <c r="A40" s="239"/>
      <c r="B40" s="6"/>
      <c r="C40" s="6"/>
      <c r="D40" s="6"/>
      <c r="E40" s="6"/>
      <c r="F40" s="6"/>
      <c r="G40" s="6"/>
      <c r="H40" s="6"/>
      <c r="I40" s="240"/>
    </row>
    <row r="41" spans="1:9">
      <c r="A41" s="239"/>
      <c r="B41" s="6"/>
      <c r="C41" s="6"/>
      <c r="D41" s="6"/>
      <c r="E41" s="6"/>
      <c r="F41" s="6"/>
      <c r="G41" s="6"/>
      <c r="H41" s="6"/>
      <c r="I41" s="240"/>
    </row>
    <row r="42" spans="1:9">
      <c r="A42" s="239"/>
      <c r="B42" s="6"/>
      <c r="C42" s="6"/>
      <c r="D42" s="6"/>
      <c r="E42" s="6"/>
      <c r="F42" s="6"/>
      <c r="G42" s="6"/>
      <c r="H42" s="6"/>
      <c r="I42" s="240"/>
    </row>
    <row r="43" spans="1:9" ht="15.75" thickBot="1">
      <c r="A43" s="246"/>
      <c r="B43" s="247" t="s">
        <v>338</v>
      </c>
      <c r="C43" s="247"/>
      <c r="D43" s="249"/>
      <c r="E43" s="249"/>
      <c r="F43" s="249"/>
      <c r="G43" s="249"/>
      <c r="H43" s="249"/>
      <c r="I43" s="248"/>
    </row>
  </sheetData>
  <mergeCells count="2">
    <mergeCell ref="E24:F24"/>
    <mergeCell ref="E23:F23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7"/>
  <sheetViews>
    <sheetView topLeftCell="B1" workbookViewId="0">
      <selection activeCell="B54" sqref="B54:E57"/>
    </sheetView>
  </sheetViews>
  <sheetFormatPr defaultRowHeight="15"/>
  <cols>
    <col min="1" max="1" width="3.7109375" hidden="1" customWidth="1"/>
    <col min="2" max="2" width="4.140625" customWidth="1"/>
    <col min="3" max="3" width="4.7109375" customWidth="1"/>
    <col min="4" max="4" width="3.5703125" customWidth="1"/>
    <col min="5" max="5" width="74.85546875" customWidth="1"/>
    <col min="6" max="6" width="12.42578125" customWidth="1"/>
    <col min="7" max="7" width="13.5703125" customWidth="1"/>
    <col min="8" max="8" width="26.5703125" customWidth="1"/>
    <col min="10" max="10" width="19" customWidth="1"/>
  </cols>
  <sheetData>
    <row r="1" spans="1:5" ht="18">
      <c r="A1" s="122"/>
      <c r="B1" s="488" t="s">
        <v>164</v>
      </c>
      <c r="C1" s="489"/>
      <c r="D1" s="489"/>
      <c r="E1" s="490"/>
    </row>
    <row r="2" spans="1:5">
      <c r="A2" s="123"/>
      <c r="B2" s="124"/>
      <c r="C2" s="125" t="s">
        <v>165</v>
      </c>
      <c r="D2" s="126"/>
      <c r="E2" s="127"/>
    </row>
    <row r="3" spans="1:5">
      <c r="A3" s="123"/>
      <c r="B3" s="124"/>
      <c r="C3" s="128"/>
      <c r="D3" s="129" t="s">
        <v>166</v>
      </c>
      <c r="E3" s="127"/>
    </row>
    <row r="4" spans="1:5">
      <c r="A4" s="123"/>
      <c r="B4" s="124"/>
      <c r="C4" s="128"/>
      <c r="D4" s="129" t="s">
        <v>167</v>
      </c>
      <c r="E4" s="127"/>
    </row>
    <row r="5" spans="1:5">
      <c r="A5" s="123"/>
      <c r="B5" s="124"/>
      <c r="C5" s="128" t="s">
        <v>168</v>
      </c>
      <c r="D5" s="130"/>
      <c r="E5" s="127"/>
    </row>
    <row r="6" spans="1:5">
      <c r="A6" s="123"/>
      <c r="B6" s="124"/>
      <c r="C6" s="128"/>
      <c r="D6" s="129" t="s">
        <v>169</v>
      </c>
      <c r="E6" s="127"/>
    </row>
    <row r="7" spans="1:5">
      <c r="A7" s="123"/>
      <c r="B7" s="124"/>
      <c r="C7" s="131"/>
      <c r="D7" s="129" t="s">
        <v>170</v>
      </c>
      <c r="E7" s="127"/>
    </row>
    <row r="8" spans="1:5">
      <c r="A8" s="123"/>
      <c r="B8" s="124"/>
      <c r="C8" s="132"/>
      <c r="D8" s="133" t="s">
        <v>171</v>
      </c>
      <c r="E8" s="127"/>
    </row>
    <row r="9" spans="1:5" ht="15.75">
      <c r="B9" s="7"/>
      <c r="C9" s="134" t="s">
        <v>172</v>
      </c>
      <c r="D9" s="135" t="s">
        <v>173</v>
      </c>
      <c r="E9" s="8"/>
    </row>
    <row r="10" spans="1:5">
      <c r="B10" s="7"/>
      <c r="C10" s="136">
        <v>1</v>
      </c>
      <c r="D10" s="137" t="s">
        <v>174</v>
      </c>
      <c r="E10" s="8"/>
    </row>
    <row r="11" spans="1:5">
      <c r="B11" s="7"/>
      <c r="C11" s="136">
        <v>2</v>
      </c>
      <c r="D11" s="1" t="s">
        <v>175</v>
      </c>
      <c r="E11" s="8"/>
    </row>
    <row r="12" spans="1:5">
      <c r="B12" s="7"/>
      <c r="C12" s="3">
        <v>3</v>
      </c>
      <c r="D12" s="1" t="s">
        <v>176</v>
      </c>
      <c r="E12" s="8"/>
    </row>
    <row r="13" spans="1:5">
      <c r="A13" s="1"/>
      <c r="B13" s="2"/>
      <c r="C13" s="3">
        <v>4</v>
      </c>
      <c r="D13" s="3" t="s">
        <v>177</v>
      </c>
      <c r="E13" s="5"/>
    </row>
    <row r="14" spans="1:5">
      <c r="A14" s="1"/>
      <c r="B14" s="2"/>
      <c r="C14" s="3"/>
      <c r="D14" s="137" t="s">
        <v>178</v>
      </c>
      <c r="E14" s="5"/>
    </row>
    <row r="15" spans="1:5">
      <c r="A15" s="1"/>
      <c r="B15" s="2"/>
      <c r="C15" s="3" t="s">
        <v>179</v>
      </c>
      <c r="D15" s="3"/>
      <c r="E15" s="5"/>
    </row>
    <row r="16" spans="1:5">
      <c r="A16" s="1"/>
      <c r="B16" s="2"/>
      <c r="C16" s="3"/>
      <c r="D16" s="137" t="s">
        <v>180</v>
      </c>
      <c r="E16" s="5"/>
    </row>
    <row r="17" spans="1:5">
      <c r="A17" s="1"/>
      <c r="B17" s="2"/>
      <c r="C17" s="3" t="s">
        <v>181</v>
      </c>
      <c r="D17" s="3"/>
      <c r="E17" s="5"/>
    </row>
    <row r="18" spans="1:5">
      <c r="A18" s="1"/>
      <c r="B18" s="2"/>
      <c r="C18" s="3"/>
      <c r="D18" s="137" t="s">
        <v>182</v>
      </c>
      <c r="E18" s="5"/>
    </row>
    <row r="19" spans="1:5">
      <c r="A19" s="1"/>
      <c r="B19" s="2"/>
      <c r="C19" s="3" t="s">
        <v>183</v>
      </c>
      <c r="D19" s="3"/>
      <c r="E19" s="5"/>
    </row>
    <row r="20" spans="1:5">
      <c r="A20" s="1"/>
      <c r="B20" s="2"/>
      <c r="C20" s="3"/>
      <c r="D20" s="3" t="s">
        <v>184</v>
      </c>
      <c r="E20" s="5"/>
    </row>
    <row r="21" spans="1:5">
      <c r="A21" s="1"/>
      <c r="B21" s="2"/>
      <c r="C21" s="3" t="s">
        <v>185</v>
      </c>
      <c r="D21" s="3"/>
      <c r="E21" s="5"/>
    </row>
    <row r="22" spans="1:5">
      <c r="A22" s="1"/>
      <c r="B22" s="2"/>
      <c r="C22" s="137" t="s">
        <v>186</v>
      </c>
      <c r="D22" s="3"/>
      <c r="E22" s="5"/>
    </row>
    <row r="23" spans="1:5">
      <c r="A23" s="1"/>
      <c r="B23" s="2"/>
      <c r="C23" s="3"/>
      <c r="D23" s="3" t="s">
        <v>187</v>
      </c>
      <c r="E23" s="5"/>
    </row>
    <row r="24" spans="1:5">
      <c r="A24" s="1"/>
      <c r="B24" s="2"/>
      <c r="C24" s="137" t="s">
        <v>188</v>
      </c>
      <c r="D24" s="3"/>
      <c r="E24" s="5"/>
    </row>
    <row r="25" spans="1:5">
      <c r="A25" s="1"/>
      <c r="B25" s="2"/>
      <c r="C25" s="3"/>
      <c r="D25" s="3" t="s">
        <v>189</v>
      </c>
      <c r="E25" s="5"/>
    </row>
    <row r="26" spans="1:5">
      <c r="A26" s="1"/>
      <c r="B26" s="2"/>
      <c r="C26" s="137" t="s">
        <v>190</v>
      </c>
      <c r="D26" s="3"/>
      <c r="E26" s="5"/>
    </row>
    <row r="27" spans="1:5">
      <c r="A27" s="1"/>
      <c r="B27" s="2"/>
      <c r="C27" s="3" t="s">
        <v>191</v>
      </c>
      <c r="D27" s="3" t="s">
        <v>192</v>
      </c>
      <c r="E27" s="5"/>
    </row>
    <row r="28" spans="1:5">
      <c r="A28" s="1"/>
      <c r="B28" s="2"/>
      <c r="C28" s="3"/>
      <c r="D28" s="137" t="s">
        <v>193</v>
      </c>
      <c r="E28" s="5"/>
    </row>
    <row r="29" spans="1:5">
      <c r="A29" s="1"/>
      <c r="B29" s="2"/>
      <c r="C29" s="3"/>
      <c r="D29" s="137" t="s">
        <v>194</v>
      </c>
      <c r="E29" s="5"/>
    </row>
    <row r="30" spans="1:5">
      <c r="A30" s="1"/>
      <c r="B30" s="2"/>
      <c r="C30" s="3"/>
      <c r="D30" s="137" t="s">
        <v>195</v>
      </c>
      <c r="E30" s="5"/>
    </row>
    <row r="31" spans="1:5">
      <c r="A31" s="1"/>
      <c r="B31" s="2"/>
      <c r="C31" s="3"/>
      <c r="D31" s="137" t="s">
        <v>196</v>
      </c>
      <c r="E31" s="5"/>
    </row>
    <row r="32" spans="1:5">
      <c r="A32" s="1"/>
      <c r="B32" s="2"/>
      <c r="C32" s="3"/>
      <c r="D32" s="137" t="s">
        <v>197</v>
      </c>
      <c r="E32" s="5"/>
    </row>
    <row r="33" spans="1:5">
      <c r="A33" s="1"/>
      <c r="B33" s="2"/>
      <c r="C33" s="3"/>
      <c r="D33" s="137" t="s">
        <v>198</v>
      </c>
      <c r="E33" s="5"/>
    </row>
    <row r="34" spans="1:5" ht="15.75">
      <c r="A34" s="1"/>
      <c r="B34" s="2"/>
      <c r="C34" s="134" t="s">
        <v>199</v>
      </c>
      <c r="D34" s="135" t="s">
        <v>200</v>
      </c>
      <c r="E34" s="5"/>
    </row>
    <row r="35" spans="1:5">
      <c r="A35" s="1"/>
      <c r="B35" s="2"/>
      <c r="C35" s="3"/>
      <c r="D35" s="3"/>
      <c r="E35" s="5"/>
    </row>
    <row r="36" spans="1:5">
      <c r="A36" s="1"/>
      <c r="B36" s="2"/>
      <c r="C36" s="3"/>
      <c r="D36" s="137" t="s">
        <v>201</v>
      </c>
      <c r="E36" s="5"/>
    </row>
    <row r="37" spans="1:5">
      <c r="A37" s="1"/>
      <c r="B37" s="2"/>
      <c r="C37" s="3" t="s">
        <v>202</v>
      </c>
      <c r="D37" s="3"/>
      <c r="E37" s="5"/>
    </row>
    <row r="38" spans="1:5">
      <c r="A38" s="1"/>
      <c r="B38" s="2"/>
      <c r="C38" s="3"/>
      <c r="D38" s="3" t="s">
        <v>203</v>
      </c>
      <c r="E38" s="5"/>
    </row>
    <row r="39" spans="1:5">
      <c r="A39" s="1"/>
      <c r="B39" s="2"/>
      <c r="C39" s="3" t="s">
        <v>204</v>
      </c>
      <c r="D39" s="3"/>
      <c r="E39" s="5"/>
    </row>
    <row r="40" spans="1:5">
      <c r="A40" s="1"/>
      <c r="B40" s="2"/>
      <c r="C40" s="3"/>
      <c r="D40" s="3" t="s">
        <v>205</v>
      </c>
      <c r="E40" s="5"/>
    </row>
    <row r="41" spans="1:5">
      <c r="A41" s="1"/>
      <c r="B41" s="2"/>
      <c r="C41" s="3" t="s">
        <v>206</v>
      </c>
      <c r="D41" s="3"/>
      <c r="E41" s="5"/>
    </row>
    <row r="42" spans="1:5">
      <c r="A42" s="1"/>
      <c r="B42" s="2"/>
      <c r="C42" s="3"/>
      <c r="D42" s="3" t="s">
        <v>207</v>
      </c>
      <c r="E42" s="5"/>
    </row>
    <row r="43" spans="1:5">
      <c r="A43" s="1"/>
      <c r="B43" s="2"/>
      <c r="C43" s="3" t="s">
        <v>208</v>
      </c>
      <c r="D43" s="3"/>
      <c r="E43" s="5"/>
    </row>
    <row r="44" spans="1:5">
      <c r="A44" s="1"/>
      <c r="B44" s="2"/>
      <c r="C44" s="1"/>
      <c r="D44" s="1" t="s">
        <v>209</v>
      </c>
      <c r="E44" s="5"/>
    </row>
    <row r="45" spans="1:5">
      <c r="A45" s="1"/>
      <c r="B45" s="2"/>
      <c r="C45" s="1" t="s">
        <v>210</v>
      </c>
      <c r="D45" s="1"/>
      <c r="E45" s="5"/>
    </row>
    <row r="46" spans="1:5">
      <c r="A46" s="1"/>
      <c r="B46" s="2"/>
      <c r="C46" s="1" t="s">
        <v>211</v>
      </c>
      <c r="D46" s="1"/>
      <c r="E46" s="5"/>
    </row>
    <row r="47" spans="1:5">
      <c r="A47" s="1"/>
      <c r="B47" s="2"/>
      <c r="C47" s="1" t="s">
        <v>212</v>
      </c>
      <c r="D47" s="3"/>
      <c r="E47" s="5"/>
    </row>
    <row r="48" spans="1:5">
      <c r="A48" s="1"/>
      <c r="B48" s="2"/>
      <c r="C48" s="3"/>
      <c r="D48" s="1" t="s">
        <v>213</v>
      </c>
      <c r="E48" s="5"/>
    </row>
    <row r="49" spans="1:5">
      <c r="A49" s="1"/>
      <c r="B49" s="2"/>
      <c r="C49" s="3"/>
      <c r="D49" s="3" t="s">
        <v>214</v>
      </c>
      <c r="E49" s="5"/>
    </row>
    <row r="50" spans="1:5">
      <c r="A50" s="34"/>
      <c r="B50" s="138"/>
      <c r="C50" s="139"/>
      <c r="D50" s="139" t="s">
        <v>215</v>
      </c>
      <c r="E50" s="140"/>
    </row>
    <row r="51" spans="1:5">
      <c r="B51" s="7"/>
      <c r="C51" s="1"/>
      <c r="D51" s="1" t="s">
        <v>216</v>
      </c>
      <c r="E51" s="8"/>
    </row>
    <row r="52" spans="1:5">
      <c r="B52" s="7"/>
      <c r="C52" s="1" t="s">
        <v>217</v>
      </c>
      <c r="D52" s="1"/>
      <c r="E52" s="8"/>
    </row>
    <row r="53" spans="1:5">
      <c r="B53" s="7"/>
      <c r="C53" s="1"/>
      <c r="D53" s="1"/>
      <c r="E53" s="8"/>
    </row>
    <row r="54" spans="1:5">
      <c r="B54" s="6"/>
      <c r="C54" s="3"/>
      <c r="D54" s="3"/>
      <c r="E54" s="6"/>
    </row>
    <row r="55" spans="1:5">
      <c r="B55" s="6"/>
      <c r="C55" s="3"/>
      <c r="D55" s="3"/>
      <c r="E55" s="144"/>
    </row>
    <row r="56" spans="1:5">
      <c r="B56" s="6"/>
      <c r="C56" s="6"/>
      <c r="D56" s="6"/>
      <c r="E56" s="6"/>
    </row>
    <row r="57" spans="1:5">
      <c r="B57" s="6"/>
      <c r="C57" s="6"/>
      <c r="D57" s="6"/>
      <c r="E57" s="6"/>
    </row>
  </sheetData>
  <mergeCells count="1">
    <mergeCell ref="B1:E1"/>
  </mergeCells>
  <pageMargins left="0.7" right="0.7" top="0.17" bottom="0.26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7"/>
  <sheetViews>
    <sheetView workbookViewId="0">
      <selection activeCell="K53" sqref="K53"/>
    </sheetView>
  </sheetViews>
  <sheetFormatPr defaultRowHeight="15"/>
  <cols>
    <col min="1" max="1" width="3.28515625" customWidth="1"/>
    <col min="2" max="2" width="5.42578125" customWidth="1"/>
    <col min="5" max="5" width="9.7109375" customWidth="1"/>
    <col min="7" max="7" width="7.7109375" customWidth="1"/>
    <col min="8" max="8" width="9.42578125" customWidth="1"/>
    <col min="11" max="11" width="8.85546875" style="254"/>
  </cols>
  <sheetData>
    <row r="1" spans="1:11" ht="15.75">
      <c r="A1" s="500" t="s">
        <v>110</v>
      </c>
      <c r="B1" s="500"/>
      <c r="C1" s="146" t="s">
        <v>218</v>
      </c>
      <c r="D1" s="6"/>
      <c r="E1" s="6"/>
      <c r="F1" s="6"/>
      <c r="G1" s="6"/>
      <c r="H1" s="147"/>
      <c r="I1" s="147"/>
      <c r="J1" s="6"/>
      <c r="K1" s="268" t="s">
        <v>348</v>
      </c>
    </row>
    <row r="2" spans="1:11">
      <c r="A2" s="6"/>
      <c r="B2" s="6"/>
      <c r="C2" s="174" t="s">
        <v>517</v>
      </c>
      <c r="D2" s="174"/>
      <c r="E2" s="174"/>
      <c r="F2" s="174"/>
      <c r="G2" s="174"/>
      <c r="H2" s="271" t="s">
        <v>533</v>
      </c>
      <c r="I2" s="271"/>
      <c r="J2" s="174"/>
    </row>
    <row r="3" spans="1:11">
      <c r="A3" s="6"/>
      <c r="B3" s="6"/>
      <c r="C3" s="272" t="s">
        <v>519</v>
      </c>
      <c r="D3" s="272"/>
      <c r="E3" s="272"/>
      <c r="F3" s="272"/>
      <c r="G3" s="272"/>
      <c r="H3" s="273"/>
      <c r="I3" s="273"/>
      <c r="J3" s="272"/>
      <c r="K3" s="274"/>
    </row>
    <row r="4" spans="1:11">
      <c r="A4" s="6"/>
      <c r="C4" t="s">
        <v>518</v>
      </c>
      <c r="F4" s="6"/>
      <c r="G4" s="6"/>
      <c r="H4" s="6"/>
      <c r="I4" s="6"/>
      <c r="J4" s="6"/>
      <c r="K4" s="275"/>
    </row>
    <row r="5" spans="1:11">
      <c r="A5" s="6"/>
      <c r="B5" s="276" t="s">
        <v>9</v>
      </c>
      <c r="C5" s="277" t="s">
        <v>219</v>
      </c>
      <c r="D5" s="277"/>
      <c r="E5" s="278"/>
      <c r="F5" s="6"/>
      <c r="G5" s="6"/>
      <c r="H5" s="6"/>
      <c r="I5" s="6"/>
      <c r="J5" s="6"/>
    </row>
    <row r="6" spans="1:11">
      <c r="A6" s="139"/>
      <c r="B6" s="154">
        <v>1</v>
      </c>
      <c r="C6" s="155" t="s">
        <v>11</v>
      </c>
      <c r="D6" s="53"/>
      <c r="E6" s="6"/>
      <c r="F6" s="6"/>
      <c r="G6" s="6"/>
      <c r="H6" s="6"/>
      <c r="I6" s="6"/>
      <c r="J6" s="6"/>
    </row>
    <row r="7" spans="1:11">
      <c r="A7" s="6"/>
      <c r="B7" s="6"/>
      <c r="C7" s="144" t="s">
        <v>13</v>
      </c>
      <c r="D7" s="147"/>
      <c r="E7" s="147"/>
      <c r="F7" s="147"/>
      <c r="G7" s="147"/>
      <c r="H7" s="147"/>
      <c r="I7" s="147"/>
      <c r="J7" s="6"/>
    </row>
    <row r="8" spans="1:11">
      <c r="A8" s="6"/>
      <c r="B8" s="501" t="s">
        <v>3</v>
      </c>
      <c r="C8" s="501" t="s">
        <v>220</v>
      </c>
      <c r="D8" s="501"/>
      <c r="E8" s="501" t="s">
        <v>221</v>
      </c>
      <c r="F8" s="501" t="s">
        <v>222</v>
      </c>
      <c r="G8" s="501"/>
      <c r="H8" s="148" t="s">
        <v>223</v>
      </c>
      <c r="I8" s="148" t="s">
        <v>224</v>
      </c>
      <c r="J8" s="148" t="s">
        <v>223</v>
      </c>
    </row>
    <row r="9" spans="1:11">
      <c r="A9" s="6"/>
      <c r="B9" s="501"/>
      <c r="C9" s="501"/>
      <c r="D9" s="501"/>
      <c r="E9" s="501"/>
      <c r="F9" s="501"/>
      <c r="G9" s="501"/>
      <c r="H9" s="149" t="s">
        <v>225</v>
      </c>
      <c r="I9" s="149" t="s">
        <v>226</v>
      </c>
      <c r="J9" s="149" t="s">
        <v>227</v>
      </c>
    </row>
    <row r="10" spans="1:11">
      <c r="A10" s="6"/>
      <c r="B10" s="150">
        <v>1</v>
      </c>
      <c r="C10" s="502" t="s">
        <v>516</v>
      </c>
      <c r="D10" s="503"/>
      <c r="E10" s="151" t="s">
        <v>349</v>
      </c>
      <c r="F10" s="504">
        <v>174901680001</v>
      </c>
      <c r="G10" s="505"/>
      <c r="H10" s="151">
        <v>0</v>
      </c>
      <c r="I10" s="151">
        <v>1</v>
      </c>
      <c r="J10" s="279">
        <f>H10*I10</f>
        <v>0</v>
      </c>
    </row>
    <row r="11" spans="1:11">
      <c r="A11" s="6"/>
      <c r="B11" s="108">
        <v>2</v>
      </c>
      <c r="C11" s="502"/>
      <c r="D11" s="503"/>
      <c r="E11" s="151" t="s">
        <v>350</v>
      </c>
      <c r="F11" s="504"/>
      <c r="G11" s="505"/>
      <c r="H11" s="108"/>
      <c r="I11" s="108">
        <v>138.93</v>
      </c>
      <c r="J11" s="279">
        <f t="shared" ref="J11" si="0">H11*I11</f>
        <v>0</v>
      </c>
    </row>
    <row r="12" spans="1:11">
      <c r="A12" s="6"/>
      <c r="B12" s="108"/>
      <c r="C12" s="502"/>
      <c r="D12" s="503"/>
      <c r="E12" s="151"/>
      <c r="F12" s="504"/>
      <c r="G12" s="505"/>
      <c r="H12" s="108"/>
      <c r="I12" s="108"/>
      <c r="J12" s="108"/>
    </row>
    <row r="13" spans="1:11">
      <c r="A13" s="145"/>
      <c r="B13" s="152"/>
      <c r="C13" s="506" t="s">
        <v>228</v>
      </c>
      <c r="D13" s="507"/>
      <c r="E13" s="507"/>
      <c r="F13" s="507"/>
      <c r="G13" s="507"/>
      <c r="H13" s="507"/>
      <c r="I13" s="508"/>
      <c r="J13" s="280">
        <f>SUM(J10:J12)</f>
        <v>0</v>
      </c>
    </row>
    <row r="14" spans="1:11">
      <c r="A14" s="6"/>
      <c r="B14" s="281"/>
      <c r="C14" s="158" t="s">
        <v>14</v>
      </c>
      <c r="D14" s="281"/>
      <c r="E14" s="281"/>
      <c r="F14" s="281"/>
      <c r="G14" s="281"/>
      <c r="H14" s="281"/>
      <c r="I14" s="281"/>
      <c r="J14" s="6"/>
    </row>
    <row r="15" spans="1:11">
      <c r="A15" s="6"/>
      <c r="B15" s="501" t="s">
        <v>3</v>
      </c>
      <c r="C15" s="509" t="s">
        <v>229</v>
      </c>
      <c r="D15" s="510"/>
      <c r="E15" s="510"/>
      <c r="F15" s="510"/>
      <c r="G15" s="511"/>
      <c r="H15" s="148" t="s">
        <v>223</v>
      </c>
      <c r="I15" s="148" t="s">
        <v>224</v>
      </c>
      <c r="J15" s="148" t="s">
        <v>223</v>
      </c>
    </row>
    <row r="16" spans="1:11">
      <c r="A16" s="6"/>
      <c r="B16" s="501"/>
      <c r="C16" s="512"/>
      <c r="D16" s="513"/>
      <c r="E16" s="513"/>
      <c r="F16" s="513"/>
      <c r="G16" s="514"/>
      <c r="H16" s="149" t="s">
        <v>225</v>
      </c>
      <c r="I16" s="149" t="s">
        <v>226</v>
      </c>
      <c r="J16" s="149" t="s">
        <v>227</v>
      </c>
    </row>
    <row r="17" spans="1:10">
      <c r="A17" s="6"/>
      <c r="B17" s="150">
        <v>1</v>
      </c>
      <c r="C17" s="515" t="s">
        <v>230</v>
      </c>
      <c r="D17" s="516"/>
      <c r="E17" s="516"/>
      <c r="F17" s="516"/>
      <c r="G17" s="517"/>
      <c r="H17" s="398">
        <f>'AKTIVI '!F8</f>
        <v>108000</v>
      </c>
      <c r="I17" s="151">
        <v>1</v>
      </c>
      <c r="J17" s="108">
        <f>H17*I17</f>
        <v>108000</v>
      </c>
    </row>
    <row r="18" spans="1:10">
      <c r="A18" s="6"/>
      <c r="B18" s="108"/>
      <c r="C18" s="515" t="s">
        <v>231</v>
      </c>
      <c r="D18" s="516"/>
      <c r="E18" s="516"/>
      <c r="F18" s="516"/>
      <c r="G18" s="517"/>
      <c r="H18" s="108"/>
      <c r="I18" s="108"/>
      <c r="J18" s="151">
        <v>0</v>
      </c>
    </row>
    <row r="19" spans="1:10">
      <c r="A19" s="6"/>
      <c r="B19" s="108"/>
      <c r="C19" s="515" t="s">
        <v>232</v>
      </c>
      <c r="D19" s="516"/>
      <c r="E19" s="516"/>
      <c r="F19" s="516"/>
      <c r="G19" s="517"/>
      <c r="H19" s="108"/>
      <c r="I19" s="108"/>
      <c r="J19" s="151">
        <v>0</v>
      </c>
    </row>
    <row r="20" spans="1:10">
      <c r="A20" s="6"/>
      <c r="B20" s="108"/>
      <c r="C20" s="515"/>
      <c r="D20" s="516"/>
      <c r="E20" s="516"/>
      <c r="F20" s="516"/>
      <c r="G20" s="517"/>
      <c r="H20" s="108"/>
      <c r="I20" s="108"/>
      <c r="J20" s="151">
        <v>0</v>
      </c>
    </row>
    <row r="21" spans="1:10">
      <c r="A21" s="6"/>
      <c r="B21" s="152"/>
      <c r="C21" s="506" t="s">
        <v>228</v>
      </c>
      <c r="D21" s="507"/>
      <c r="E21" s="507"/>
      <c r="F21" s="507"/>
      <c r="G21" s="507"/>
      <c r="H21" s="507"/>
      <c r="I21" s="508"/>
      <c r="J21" s="280">
        <f>SUM(J17:J20)</f>
        <v>108000</v>
      </c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154">
        <v>2</v>
      </c>
      <c r="C23" s="155" t="s">
        <v>15</v>
      </c>
      <c r="D23" s="53"/>
      <c r="E23" s="6"/>
      <c r="F23" s="6"/>
      <c r="G23" s="6"/>
      <c r="H23" s="282">
        <v>2012</v>
      </c>
      <c r="I23" s="283">
        <v>2011</v>
      </c>
      <c r="J23" s="6"/>
    </row>
    <row r="24" spans="1:10">
      <c r="A24" s="6"/>
      <c r="B24" s="6"/>
      <c r="C24" s="6"/>
      <c r="D24" s="6" t="s">
        <v>233</v>
      </c>
      <c r="E24" s="6"/>
      <c r="F24" s="6"/>
      <c r="G24" s="6"/>
      <c r="H24" s="6"/>
      <c r="I24" s="6"/>
      <c r="J24" s="6"/>
    </row>
    <row r="25" spans="1:10">
      <c r="A25" s="6"/>
      <c r="B25" s="186">
        <v>3</v>
      </c>
      <c r="C25" s="187" t="s">
        <v>16</v>
      </c>
      <c r="D25" s="188"/>
      <c r="E25" s="157"/>
      <c r="F25" s="157"/>
      <c r="G25" s="168"/>
      <c r="H25" s="426">
        <f>H26+H27+H28</f>
        <v>122994</v>
      </c>
      <c r="I25" s="426">
        <f>I26+I27+I28</f>
        <v>56717</v>
      </c>
      <c r="J25" s="6"/>
    </row>
    <row r="26" spans="1:10">
      <c r="A26" s="6"/>
      <c r="B26" s="41" t="s">
        <v>12</v>
      </c>
      <c r="C26" s="285" t="s">
        <v>17</v>
      </c>
      <c r="D26" s="157"/>
      <c r="E26" s="157"/>
      <c r="F26" s="157"/>
      <c r="G26" s="168"/>
      <c r="H26" s="110">
        <v>0</v>
      </c>
      <c r="I26" s="110">
        <v>0</v>
      </c>
      <c r="J26" s="6"/>
    </row>
    <row r="27" spans="1:10">
      <c r="A27" s="6"/>
      <c r="B27" s="41" t="s">
        <v>12</v>
      </c>
      <c r="C27" s="285" t="s">
        <v>18</v>
      </c>
      <c r="D27" s="157"/>
      <c r="E27" s="157"/>
      <c r="F27" s="157"/>
      <c r="G27" s="168"/>
      <c r="H27" s="110">
        <v>0</v>
      </c>
      <c r="I27" s="110">
        <v>0</v>
      </c>
      <c r="J27" s="6"/>
    </row>
    <row r="28" spans="1:10">
      <c r="A28" s="6"/>
      <c r="B28" s="41" t="s">
        <v>12</v>
      </c>
      <c r="C28" s="285" t="s">
        <v>19</v>
      </c>
      <c r="D28" s="157"/>
      <c r="E28" s="157" t="s">
        <v>351</v>
      </c>
      <c r="F28" s="168"/>
      <c r="G28" s="168"/>
      <c r="H28" s="431">
        <v>122994</v>
      </c>
      <c r="I28" s="431">
        <v>56717</v>
      </c>
      <c r="J28" s="6"/>
    </row>
    <row r="29" spans="1:10">
      <c r="A29" s="6"/>
      <c r="B29" s="108"/>
      <c r="C29" s="171"/>
      <c r="D29" s="157" t="s">
        <v>234</v>
      </c>
      <c r="E29" s="157"/>
      <c r="F29" s="157"/>
      <c r="G29" s="168"/>
      <c r="H29" s="431">
        <v>69000</v>
      </c>
      <c r="I29" s="431">
        <v>82000</v>
      </c>
      <c r="J29" s="6"/>
    </row>
    <row r="30" spans="1:10">
      <c r="A30" s="6"/>
      <c r="B30" s="108"/>
      <c r="C30" s="171"/>
      <c r="D30" s="157" t="s">
        <v>235</v>
      </c>
      <c r="E30" s="157"/>
      <c r="F30" s="157"/>
      <c r="G30" s="168"/>
      <c r="H30" s="431">
        <v>48206</v>
      </c>
      <c r="I30" s="431">
        <v>46268</v>
      </c>
      <c r="J30" s="6"/>
    </row>
    <row r="31" spans="1:10">
      <c r="A31" s="139"/>
      <c r="B31" s="115"/>
      <c r="C31" s="184"/>
      <c r="D31" s="175" t="s">
        <v>236</v>
      </c>
      <c r="E31" s="175"/>
      <c r="F31" s="175"/>
      <c r="G31" s="176"/>
      <c r="H31" s="431">
        <f>H29-H30</f>
        <v>20794</v>
      </c>
      <c r="I31" s="431">
        <f>I29-I30</f>
        <v>35732</v>
      </c>
      <c r="J31" s="139"/>
    </row>
    <row r="32" spans="1:10">
      <c r="A32" s="139"/>
      <c r="B32" s="115"/>
      <c r="C32" s="184"/>
      <c r="D32" s="175" t="s">
        <v>237</v>
      </c>
      <c r="E32" s="175"/>
      <c r="F32" s="175"/>
      <c r="G32" s="176"/>
      <c r="H32" s="431"/>
      <c r="I32" s="431"/>
      <c r="J32" s="139"/>
    </row>
    <row r="33" spans="1:11" ht="15.75">
      <c r="A33" s="139"/>
      <c r="B33" s="115"/>
      <c r="C33" s="184"/>
      <c r="D33" s="175" t="s">
        <v>238</v>
      </c>
      <c r="E33" s="177"/>
      <c r="F33" s="177"/>
      <c r="G33" s="178"/>
      <c r="H33" s="431"/>
      <c r="I33" s="431"/>
      <c r="J33" s="139"/>
    </row>
    <row r="34" spans="1:11" ht="15.75">
      <c r="A34" s="139"/>
      <c r="B34" s="51" t="s">
        <v>12</v>
      </c>
      <c r="C34" s="286" t="s">
        <v>20</v>
      </c>
      <c r="D34" s="159"/>
      <c r="E34" s="159"/>
      <c r="F34" s="159"/>
      <c r="G34" s="159"/>
      <c r="H34" s="428"/>
      <c r="I34" s="428"/>
      <c r="J34" s="139"/>
    </row>
    <row r="35" spans="1:11">
      <c r="A35" s="139"/>
      <c r="B35" s="139"/>
      <c r="C35" s="115"/>
      <c r="D35" s="184" t="s">
        <v>239</v>
      </c>
      <c r="E35" s="175"/>
      <c r="F35" s="175"/>
      <c r="G35" s="176"/>
      <c r="H35" s="427">
        <f>56717+J38</f>
        <v>66717</v>
      </c>
      <c r="I35" s="427">
        <v>85710</v>
      </c>
      <c r="J35" s="139"/>
    </row>
    <row r="36" spans="1:11">
      <c r="A36" s="139"/>
      <c r="B36" s="139"/>
      <c r="C36" s="115"/>
      <c r="D36" s="184" t="s">
        <v>240</v>
      </c>
      <c r="E36" s="175"/>
      <c r="F36" s="175"/>
      <c r="G36" s="176"/>
      <c r="H36" s="427">
        <f>146322+193644</f>
        <v>339966</v>
      </c>
      <c r="I36" s="427">
        <f>113047+120340</f>
        <v>233387</v>
      </c>
      <c r="J36" s="115">
        <v>2012</v>
      </c>
      <c r="K36" s="287">
        <v>2011</v>
      </c>
    </row>
    <row r="37" spans="1:11">
      <c r="A37" s="139"/>
      <c r="B37" s="139"/>
      <c r="C37" s="115"/>
      <c r="D37" s="185" t="s">
        <v>241</v>
      </c>
      <c r="E37" s="175"/>
      <c r="F37" s="175"/>
      <c r="G37" s="176"/>
      <c r="H37" s="427">
        <v>283690</v>
      </c>
      <c r="I37" s="427">
        <v>262381</v>
      </c>
      <c r="J37" s="115" t="s">
        <v>352</v>
      </c>
      <c r="K37" s="284" t="s">
        <v>351</v>
      </c>
    </row>
    <row r="38" spans="1:11">
      <c r="A38" s="139"/>
      <c r="B38" s="139"/>
      <c r="C38" s="115"/>
      <c r="D38" s="184" t="s">
        <v>242</v>
      </c>
      <c r="E38" s="175"/>
      <c r="F38" s="175"/>
      <c r="G38" s="176"/>
      <c r="H38" s="427">
        <f>H35+H36-H37</f>
        <v>122993</v>
      </c>
      <c r="I38" s="427">
        <f>I35+I36-I37</f>
        <v>56716</v>
      </c>
      <c r="J38" s="115">
        <v>10000</v>
      </c>
      <c r="K38" s="284">
        <v>0</v>
      </c>
    </row>
    <row r="39" spans="1:11">
      <c r="A39" s="288"/>
      <c r="B39" s="51" t="s">
        <v>12</v>
      </c>
      <c r="C39" s="285" t="s">
        <v>21</v>
      </c>
      <c r="D39" s="289"/>
      <c r="E39" s="290"/>
      <c r="F39" s="157"/>
      <c r="G39" s="168"/>
      <c r="H39" s="427"/>
      <c r="I39" s="427"/>
      <c r="J39" s="139"/>
    </row>
    <row r="40" spans="1:11">
      <c r="A40" s="6"/>
      <c r="B40" s="276">
        <v>4</v>
      </c>
      <c r="C40" s="266" t="s">
        <v>22</v>
      </c>
      <c r="D40" s="166"/>
      <c r="E40" s="167"/>
      <c r="F40" s="167"/>
      <c r="G40" s="157"/>
      <c r="H40" s="429">
        <f>H41+H42+H43+H44+H45+H46</f>
        <v>1587021</v>
      </c>
      <c r="I40" s="429">
        <f>I41+I42+I43+I44+I45+I46</f>
        <v>470875</v>
      </c>
      <c r="J40" s="139"/>
    </row>
    <row r="41" spans="1:11">
      <c r="A41" s="6"/>
      <c r="B41" s="115" t="s">
        <v>12</v>
      </c>
      <c r="C41" s="291" t="s">
        <v>23</v>
      </c>
      <c r="D41" s="166"/>
      <c r="E41" s="167"/>
      <c r="F41" s="167"/>
      <c r="G41" s="157"/>
      <c r="H41" s="427">
        <v>0</v>
      </c>
      <c r="I41" s="427">
        <v>0</v>
      </c>
      <c r="J41" s="139"/>
    </row>
    <row r="42" spans="1:11">
      <c r="A42" s="145"/>
      <c r="B42" s="115" t="s">
        <v>12</v>
      </c>
      <c r="C42" s="519" t="s">
        <v>24</v>
      </c>
      <c r="D42" s="519"/>
      <c r="E42" s="169"/>
      <c r="F42" s="169"/>
      <c r="G42" s="157"/>
      <c r="H42" s="427">
        <v>0</v>
      </c>
      <c r="I42" s="427"/>
      <c r="J42" s="139"/>
    </row>
    <row r="43" spans="1:11">
      <c r="A43" s="6"/>
      <c r="B43" s="40" t="s">
        <v>12</v>
      </c>
      <c r="C43" s="520" t="s">
        <v>25</v>
      </c>
      <c r="D43" s="520"/>
      <c r="E43" s="292"/>
      <c r="F43" s="292"/>
      <c r="G43" s="157"/>
      <c r="H43" s="427"/>
      <c r="I43" s="427"/>
      <c r="J43" s="139"/>
    </row>
    <row r="44" spans="1:11">
      <c r="A44" s="6"/>
      <c r="B44" s="115" t="s">
        <v>12</v>
      </c>
      <c r="C44" s="518" t="s">
        <v>26</v>
      </c>
      <c r="D44" s="518"/>
      <c r="E44" s="170"/>
      <c r="F44" s="170"/>
      <c r="G44" s="157"/>
      <c r="H44" s="427"/>
      <c r="I44" s="427"/>
      <c r="J44" s="139"/>
    </row>
    <row r="45" spans="1:11">
      <c r="A45" s="6"/>
      <c r="B45" s="115" t="s">
        <v>12</v>
      </c>
      <c r="C45" s="518" t="s">
        <v>27</v>
      </c>
      <c r="D45" s="518"/>
      <c r="E45" s="166"/>
      <c r="F45" s="166"/>
      <c r="G45" s="157"/>
      <c r="H45" s="427">
        <v>1587021</v>
      </c>
      <c r="I45" s="427">
        <v>470875</v>
      </c>
      <c r="J45" s="139"/>
    </row>
    <row r="46" spans="1:11">
      <c r="A46" s="6"/>
      <c r="B46" s="40" t="s">
        <v>12</v>
      </c>
      <c r="C46" s="466" t="s">
        <v>28</v>
      </c>
      <c r="D46" s="466"/>
      <c r="E46" s="166"/>
      <c r="F46" s="166"/>
      <c r="G46" s="157"/>
      <c r="H46" s="427"/>
      <c r="I46" s="427"/>
      <c r="J46" s="139"/>
    </row>
    <row r="47" spans="1:11">
      <c r="A47" s="6"/>
      <c r="B47" s="39">
        <v>5</v>
      </c>
      <c r="C47" s="463" t="s">
        <v>29</v>
      </c>
      <c r="D47" s="464"/>
      <c r="E47" s="464"/>
      <c r="F47" s="157"/>
      <c r="G47" s="157"/>
      <c r="H47" s="427"/>
      <c r="I47" s="427"/>
      <c r="J47" s="139"/>
    </row>
    <row r="48" spans="1:11">
      <c r="A48" s="6"/>
      <c r="B48" s="39">
        <v>6</v>
      </c>
      <c r="C48" s="463" t="s">
        <v>30</v>
      </c>
      <c r="D48" s="464"/>
      <c r="E48" s="464"/>
      <c r="F48" s="464"/>
      <c r="G48" s="157"/>
      <c r="H48" s="427"/>
      <c r="I48" s="427"/>
      <c r="J48" s="139"/>
    </row>
    <row r="49" spans="1:11">
      <c r="A49" s="6"/>
      <c r="B49" s="39">
        <v>7</v>
      </c>
      <c r="C49" s="521" t="s">
        <v>31</v>
      </c>
      <c r="D49" s="522"/>
      <c r="E49" s="522"/>
      <c r="F49" s="522"/>
      <c r="G49" s="142"/>
      <c r="H49" s="427"/>
      <c r="I49" s="427"/>
      <c r="J49" s="139"/>
    </row>
    <row r="50" spans="1:11">
      <c r="A50" s="6"/>
      <c r="B50" s="41" t="s">
        <v>12</v>
      </c>
      <c r="C50" s="523" t="s">
        <v>32</v>
      </c>
      <c r="D50" s="523"/>
      <c r="E50" s="523"/>
      <c r="F50" s="523"/>
      <c r="G50" s="108"/>
      <c r="H50" s="427"/>
      <c r="I50" s="427"/>
      <c r="J50" s="139"/>
    </row>
    <row r="51" spans="1:11">
      <c r="A51" s="6"/>
      <c r="B51" s="6"/>
      <c r="C51" s="6"/>
      <c r="D51" s="6"/>
      <c r="E51" s="6"/>
      <c r="F51" s="432"/>
      <c r="G51" s="6"/>
      <c r="H51" s="435"/>
      <c r="I51" s="435"/>
      <c r="J51" s="139"/>
    </row>
    <row r="52" spans="1:11">
      <c r="A52" s="6"/>
      <c r="B52" s="165" t="s">
        <v>33</v>
      </c>
      <c r="C52" s="165" t="s">
        <v>243</v>
      </c>
      <c r="D52" s="108"/>
      <c r="E52" s="108"/>
      <c r="F52" s="107"/>
      <c r="G52" s="108"/>
      <c r="H52" s="430">
        <f>H54</f>
        <v>0</v>
      </c>
      <c r="I52" s="430">
        <f>I54</f>
        <v>0</v>
      </c>
      <c r="J52" s="139"/>
      <c r="K52" s="268" t="s">
        <v>353</v>
      </c>
    </row>
    <row r="53" spans="1:11">
      <c r="A53" s="6"/>
      <c r="B53" s="165">
        <v>1</v>
      </c>
      <c r="C53" s="173" t="s">
        <v>35</v>
      </c>
      <c r="D53" s="157"/>
      <c r="E53" s="157"/>
      <c r="F53" s="269"/>
      <c r="G53" s="157"/>
      <c r="H53" s="427"/>
      <c r="I53" s="427"/>
      <c r="J53" s="139"/>
    </row>
    <row r="54" spans="1:11">
      <c r="A54" s="6"/>
      <c r="B54" s="165">
        <v>2</v>
      </c>
      <c r="C54" s="172" t="s">
        <v>36</v>
      </c>
      <c r="D54" s="157"/>
      <c r="E54" s="157"/>
      <c r="F54" s="157"/>
      <c r="G54" s="157"/>
      <c r="H54" s="427">
        <v>0</v>
      </c>
      <c r="I54" s="427">
        <v>0</v>
      </c>
      <c r="J54" s="139"/>
    </row>
    <row r="55" spans="1:11">
      <c r="A55" s="6"/>
      <c r="B55" s="141"/>
      <c r="C55" s="142"/>
      <c r="D55" s="142"/>
      <c r="E55" s="142"/>
      <c r="F55" s="142"/>
      <c r="G55" s="142"/>
      <c r="H55" s="110"/>
      <c r="I55" s="110"/>
      <c r="J55" s="139"/>
    </row>
    <row r="56" spans="1:11">
      <c r="A56" s="6"/>
      <c r="B56" s="174"/>
      <c r="C56" s="174"/>
      <c r="D56" s="174" t="s">
        <v>244</v>
      </c>
      <c r="E56" s="174"/>
      <c r="F56" s="174"/>
      <c r="G56" s="174"/>
      <c r="H56" s="174"/>
      <c r="I56" s="174"/>
      <c r="J56" s="139"/>
    </row>
    <row r="57" spans="1:11">
      <c r="A57" s="6"/>
      <c r="B57" s="524" t="s">
        <v>3</v>
      </c>
      <c r="C57" s="524" t="s">
        <v>147</v>
      </c>
      <c r="D57" s="494" t="s">
        <v>245</v>
      </c>
      <c r="E57" s="495"/>
      <c r="F57" s="496"/>
      <c r="G57" s="494" t="s">
        <v>354</v>
      </c>
      <c r="H57" s="495"/>
      <c r="I57" s="496"/>
      <c r="J57" s="139"/>
    </row>
    <row r="58" spans="1:11">
      <c r="A58" s="6"/>
      <c r="B58" s="524"/>
      <c r="C58" s="524"/>
      <c r="D58" s="293" t="s">
        <v>246</v>
      </c>
      <c r="E58" s="293" t="s">
        <v>152</v>
      </c>
      <c r="F58" s="293" t="s">
        <v>153</v>
      </c>
      <c r="G58" s="293" t="s">
        <v>246</v>
      </c>
      <c r="H58" s="293" t="s">
        <v>152</v>
      </c>
      <c r="I58" s="293" t="s">
        <v>153</v>
      </c>
      <c r="J58" s="139"/>
    </row>
    <row r="59" spans="1:11">
      <c r="A59" s="6"/>
      <c r="B59" s="294"/>
      <c r="C59" s="6" t="s">
        <v>37</v>
      </c>
      <c r="D59" s="294"/>
      <c r="E59" s="294"/>
      <c r="F59" s="294"/>
      <c r="G59" s="294"/>
      <c r="H59" s="294"/>
      <c r="I59" s="294"/>
      <c r="J59" s="139"/>
    </row>
    <row r="60" spans="1:11">
      <c r="A60" s="6"/>
      <c r="B60" s="294"/>
      <c r="C60" s="115" t="s">
        <v>38</v>
      </c>
      <c r="D60" s="294"/>
      <c r="E60" s="294"/>
      <c r="F60" s="294"/>
      <c r="G60" s="294"/>
      <c r="H60" s="294"/>
      <c r="I60" s="294"/>
      <c r="J60" s="139"/>
    </row>
    <row r="61" spans="1:11">
      <c r="A61" s="6"/>
      <c r="B61" s="294"/>
      <c r="C61" s="115" t="s">
        <v>355</v>
      </c>
      <c r="D61" s="229">
        <v>393064</v>
      </c>
      <c r="E61" s="229">
        <v>0</v>
      </c>
      <c r="F61" s="229">
        <f>D61-E61</f>
        <v>393064</v>
      </c>
      <c r="G61" s="229"/>
      <c r="H61" s="229"/>
      <c r="I61" s="229"/>
      <c r="J61" s="139"/>
    </row>
    <row r="62" spans="1:11">
      <c r="A62" s="6"/>
      <c r="B62" s="108"/>
      <c r="C62" s="115" t="s">
        <v>247</v>
      </c>
      <c r="D62" s="229">
        <v>50354</v>
      </c>
      <c r="E62" s="229">
        <v>0</v>
      </c>
      <c r="F62" s="229">
        <f>D62-E62</f>
        <v>50354</v>
      </c>
      <c r="G62" s="229">
        <v>50354</v>
      </c>
      <c r="H62" s="229">
        <v>0</v>
      </c>
      <c r="I62" s="229">
        <f>G62-H62</f>
        <v>50354</v>
      </c>
      <c r="J62" s="139"/>
    </row>
    <row r="63" spans="1:11">
      <c r="A63" s="6"/>
      <c r="B63" s="108"/>
      <c r="C63" s="108" t="s">
        <v>356</v>
      </c>
      <c r="D63" s="295">
        <f>SUM(D61:D62)</f>
        <v>443418</v>
      </c>
      <c r="E63" s="295">
        <f t="shared" ref="E63:F63" si="1">SUM(E61:E62)</f>
        <v>0</v>
      </c>
      <c r="F63" s="295">
        <f t="shared" si="1"/>
        <v>443418</v>
      </c>
      <c r="G63" s="295">
        <f>SUM(G61:G62)</f>
        <v>50354</v>
      </c>
      <c r="H63" s="295">
        <f t="shared" ref="H63:I63" si="2">SUM(H61:H62)</f>
        <v>0</v>
      </c>
      <c r="I63" s="295">
        <f t="shared" si="2"/>
        <v>50354</v>
      </c>
      <c r="J63" s="139"/>
    </row>
    <row r="64" spans="1:11">
      <c r="A64" s="139"/>
      <c r="B64" s="139"/>
      <c r="C64" s="4"/>
      <c r="D64" s="4"/>
      <c r="E64" s="4"/>
      <c r="F64" s="4"/>
      <c r="G64" s="4"/>
      <c r="H64" s="282">
        <v>2012</v>
      </c>
      <c r="I64" s="282">
        <v>2011</v>
      </c>
      <c r="J64" s="139"/>
    </row>
    <row r="65" spans="1:10">
      <c r="A65" s="6"/>
      <c r="B65" s="165">
        <v>3</v>
      </c>
      <c r="C65" s="165" t="s">
        <v>42</v>
      </c>
      <c r="D65" s="108"/>
      <c r="E65" s="157"/>
      <c r="F65" s="168"/>
      <c r="G65" s="6"/>
      <c r="H65" s="108"/>
      <c r="I65" s="108"/>
      <c r="J65" s="139"/>
    </row>
    <row r="66" spans="1:10">
      <c r="A66" s="139"/>
      <c r="B66" s="165">
        <v>4</v>
      </c>
      <c r="C66" s="165" t="s">
        <v>43</v>
      </c>
      <c r="D66" s="115"/>
      <c r="E66" s="175"/>
      <c r="F66" s="176"/>
      <c r="G66" s="6"/>
      <c r="H66" s="115"/>
      <c r="I66" s="115"/>
      <c r="J66" s="139"/>
    </row>
    <row r="67" spans="1:10" ht="15.75">
      <c r="A67" s="139"/>
      <c r="B67" s="172">
        <v>5</v>
      </c>
      <c r="C67" s="172" t="s">
        <v>44</v>
      </c>
      <c r="D67" s="175"/>
      <c r="E67" s="177"/>
      <c r="F67" s="178"/>
      <c r="G67" s="6"/>
      <c r="H67" s="115"/>
      <c r="I67" s="115"/>
      <c r="J67" s="139"/>
    </row>
    <row r="68" spans="1:10" ht="15.75">
      <c r="A68" s="139"/>
      <c r="B68" s="172">
        <v>6</v>
      </c>
      <c r="C68" s="172" t="s">
        <v>45</v>
      </c>
      <c r="D68" s="177"/>
      <c r="E68" s="177"/>
      <c r="F68" s="178"/>
      <c r="G68" s="6"/>
      <c r="H68" s="115"/>
      <c r="I68" s="115"/>
      <c r="J68" s="139"/>
    </row>
    <row r="69" spans="1:10" ht="15.75">
      <c r="A69" s="139"/>
      <c r="B69" s="172"/>
      <c r="C69" s="172"/>
      <c r="D69" s="177"/>
      <c r="E69" s="177"/>
      <c r="F69" s="178"/>
      <c r="G69" s="139"/>
      <c r="H69" s="114"/>
      <c r="I69" s="114"/>
      <c r="J69" s="139"/>
    </row>
    <row r="70" spans="1:10">
      <c r="A70" s="139"/>
      <c r="B70" s="296" t="s">
        <v>9</v>
      </c>
      <c r="C70" s="297" t="s">
        <v>248</v>
      </c>
      <c r="D70" s="289"/>
      <c r="E70" s="298"/>
      <c r="F70" s="299"/>
      <c r="G70" s="139"/>
      <c r="H70" s="282">
        <f>H71+H72+H73+H74+H75+H76+H77+H78+H79+H80+H81+H82+H83+H84+H85+H86+H87</f>
        <v>1307804</v>
      </c>
      <c r="I70" s="282">
        <f>I71+I72+I73+I74+I75+I76+I77+I78+I79+I80+I81+I82+I83+I84+I85+I86+I87</f>
        <v>157312</v>
      </c>
      <c r="J70" s="139"/>
    </row>
    <row r="71" spans="1:10">
      <c r="A71" s="139"/>
      <c r="B71" s="261">
        <v>1</v>
      </c>
      <c r="C71" s="266" t="s">
        <v>50</v>
      </c>
      <c r="D71" s="188"/>
      <c r="E71" s="300"/>
      <c r="F71" s="301"/>
      <c r="G71" s="6"/>
      <c r="H71" s="115"/>
      <c r="I71" s="115"/>
      <c r="J71" s="139"/>
    </row>
    <row r="72" spans="1:10">
      <c r="A72" s="139"/>
      <c r="B72" s="261">
        <v>2</v>
      </c>
      <c r="C72" s="266" t="s">
        <v>51</v>
      </c>
      <c r="D72" s="188"/>
      <c r="E72" s="175"/>
      <c r="F72" s="176"/>
      <c r="G72" s="6"/>
      <c r="H72" s="115"/>
      <c r="I72" s="115"/>
      <c r="J72" s="6"/>
    </row>
    <row r="73" spans="1:10">
      <c r="A73" s="139"/>
      <c r="B73" s="45" t="s">
        <v>12</v>
      </c>
      <c r="C73" s="285" t="s">
        <v>52</v>
      </c>
      <c r="D73" s="175"/>
      <c r="E73" s="175"/>
      <c r="F73" s="176"/>
      <c r="G73" s="6"/>
      <c r="H73" s="115"/>
      <c r="I73" s="115"/>
      <c r="J73" s="6"/>
    </row>
    <row r="74" spans="1:10">
      <c r="A74" s="139"/>
      <c r="B74" s="45" t="s">
        <v>12</v>
      </c>
      <c r="C74" s="285" t="s">
        <v>53</v>
      </c>
      <c r="D74" s="175"/>
      <c r="E74" s="175"/>
      <c r="F74" s="176"/>
      <c r="G74" s="6"/>
      <c r="H74" s="115"/>
      <c r="I74" s="115"/>
      <c r="J74" s="6"/>
    </row>
    <row r="75" spans="1:10">
      <c r="A75" s="139"/>
      <c r="B75" s="261">
        <v>3</v>
      </c>
      <c r="C75" s="266" t="s">
        <v>54</v>
      </c>
      <c r="D75" s="188"/>
      <c r="E75" s="175"/>
      <c r="F75" s="176"/>
      <c r="G75" s="6"/>
      <c r="H75" s="115"/>
      <c r="I75" s="115"/>
      <c r="J75" s="6"/>
    </row>
    <row r="76" spans="1:10">
      <c r="A76" s="139"/>
      <c r="B76" s="45" t="s">
        <v>12</v>
      </c>
      <c r="C76" s="285" t="s">
        <v>55</v>
      </c>
      <c r="D76" s="175"/>
      <c r="E76" s="175"/>
      <c r="F76" s="176"/>
      <c r="G76" s="6"/>
      <c r="H76" s="115">
        <v>0</v>
      </c>
      <c r="I76" s="115">
        <v>0</v>
      </c>
      <c r="J76" s="6"/>
    </row>
    <row r="77" spans="1:10">
      <c r="A77" s="139"/>
      <c r="B77" s="45" t="s">
        <v>12</v>
      </c>
      <c r="C77" s="285" t="s">
        <v>56</v>
      </c>
      <c r="D77" s="175"/>
      <c r="E77" s="175"/>
      <c r="F77" s="176"/>
      <c r="G77" s="6"/>
      <c r="H77" s="115">
        <v>109770</v>
      </c>
      <c r="I77" s="115">
        <v>105240</v>
      </c>
      <c r="J77" s="6"/>
    </row>
    <row r="78" spans="1:10">
      <c r="A78" s="139"/>
      <c r="B78" s="45" t="s">
        <v>12</v>
      </c>
      <c r="C78" s="286" t="s">
        <v>57</v>
      </c>
      <c r="D78" s="139"/>
      <c r="E78" s="139"/>
      <c r="F78" s="139"/>
      <c r="G78" s="6"/>
      <c r="H78" s="115">
        <v>32931</v>
      </c>
      <c r="I78" s="115">
        <v>31572</v>
      </c>
      <c r="J78" s="6"/>
    </row>
    <row r="79" spans="1:10">
      <c r="A79" s="139"/>
      <c r="B79" s="45" t="s">
        <v>12</v>
      </c>
      <c r="C79" s="285" t="s">
        <v>58</v>
      </c>
      <c r="D79" s="175"/>
      <c r="E79" s="175"/>
      <c r="F79" s="176"/>
      <c r="G79" s="6"/>
      <c r="H79" s="115"/>
      <c r="I79" s="115">
        <v>0</v>
      </c>
      <c r="J79" s="6"/>
    </row>
    <row r="80" spans="1:10">
      <c r="A80" s="139"/>
      <c r="B80" s="45" t="s">
        <v>12</v>
      </c>
      <c r="C80" s="285" t="s">
        <v>59</v>
      </c>
      <c r="D80" s="175"/>
      <c r="E80" s="175"/>
      <c r="F80" s="176"/>
      <c r="G80" s="6"/>
      <c r="H80" s="115">
        <v>0</v>
      </c>
      <c r="I80" s="115">
        <v>20500</v>
      </c>
      <c r="J80" s="6"/>
    </row>
    <row r="81" spans="1:11">
      <c r="A81" s="139"/>
      <c r="B81" s="45" t="s">
        <v>12</v>
      </c>
      <c r="C81" s="285" t="s">
        <v>60</v>
      </c>
      <c r="D81" s="175"/>
      <c r="E81" s="175"/>
      <c r="F81" s="176"/>
      <c r="G81" s="6"/>
      <c r="H81" s="115">
        <v>0</v>
      </c>
      <c r="I81" s="115">
        <v>0</v>
      </c>
      <c r="J81" s="6"/>
    </row>
    <row r="82" spans="1:11">
      <c r="A82" s="139"/>
      <c r="B82" s="45" t="s">
        <v>12</v>
      </c>
      <c r="C82" s="285" t="s">
        <v>61</v>
      </c>
      <c r="D82" s="175"/>
      <c r="E82" s="175"/>
      <c r="F82" s="176"/>
      <c r="G82" s="6"/>
      <c r="H82" s="115"/>
      <c r="I82" s="115"/>
      <c r="J82" s="6"/>
    </row>
    <row r="83" spans="1:11">
      <c r="A83" s="139"/>
      <c r="B83" s="45" t="s">
        <v>12</v>
      </c>
      <c r="C83" s="285" t="s">
        <v>357</v>
      </c>
      <c r="D83" s="175"/>
      <c r="E83" s="175"/>
      <c r="F83" s="176"/>
      <c r="G83" s="6"/>
      <c r="H83" s="115">
        <v>0</v>
      </c>
      <c r="I83" s="115">
        <v>0</v>
      </c>
      <c r="J83" s="6"/>
    </row>
    <row r="84" spans="1:11">
      <c r="A84" s="139"/>
      <c r="B84" s="45" t="s">
        <v>12</v>
      </c>
      <c r="C84" s="285" t="s">
        <v>62</v>
      </c>
      <c r="D84" s="175"/>
      <c r="E84" s="175"/>
      <c r="F84" s="176"/>
      <c r="G84" s="6"/>
      <c r="H84" s="115"/>
      <c r="I84" s="115"/>
      <c r="J84" s="6"/>
    </row>
    <row r="85" spans="1:11">
      <c r="A85" s="139"/>
      <c r="B85" s="45" t="s">
        <v>12</v>
      </c>
      <c r="C85" s="285" t="s">
        <v>341</v>
      </c>
      <c r="D85" s="175"/>
      <c r="E85" s="175"/>
      <c r="F85" s="176"/>
      <c r="G85" s="6"/>
      <c r="H85" s="115">
        <v>1165103</v>
      </c>
      <c r="I85" s="115"/>
      <c r="J85" s="6"/>
    </row>
    <row r="86" spans="1:11">
      <c r="A86" s="139"/>
      <c r="B86" s="261">
        <v>4</v>
      </c>
      <c r="C86" s="266" t="s">
        <v>63</v>
      </c>
      <c r="D86" s="188"/>
      <c r="E86" s="175"/>
      <c r="F86" s="176"/>
      <c r="G86" s="6"/>
      <c r="H86" s="115"/>
      <c r="I86" s="115"/>
      <c r="J86" s="108"/>
    </row>
    <row r="87" spans="1:11">
      <c r="A87" s="139"/>
      <c r="B87" s="261">
        <v>5</v>
      </c>
      <c r="C87" s="266" t="s">
        <v>64</v>
      </c>
      <c r="D87" s="188"/>
      <c r="E87" s="175"/>
      <c r="F87" s="176"/>
      <c r="G87" s="6"/>
      <c r="H87" s="115"/>
      <c r="I87" s="115"/>
      <c r="J87" s="6"/>
    </row>
    <row r="88" spans="1:11">
      <c r="A88" s="139"/>
      <c r="B88" s="172" t="s">
        <v>33</v>
      </c>
      <c r="C88" s="297" t="s">
        <v>249</v>
      </c>
      <c r="D88" s="289"/>
      <c r="E88" s="175"/>
      <c r="F88" s="176"/>
      <c r="G88" s="6"/>
      <c r="H88" s="283">
        <f>H90+H91+H92</f>
        <v>0</v>
      </c>
      <c r="I88" s="283">
        <f>I90</f>
        <v>0</v>
      </c>
      <c r="J88" s="6"/>
    </row>
    <row r="89" spans="1:11">
      <c r="A89" s="139"/>
      <c r="B89" s="261">
        <v>1</v>
      </c>
      <c r="C89" s="266" t="s">
        <v>66</v>
      </c>
      <c r="D89" s="289"/>
      <c r="E89" s="175"/>
      <c r="F89" s="176"/>
      <c r="G89" s="6"/>
      <c r="H89" s="115"/>
      <c r="I89" s="115"/>
      <c r="J89" s="6"/>
    </row>
    <row r="90" spans="1:11">
      <c r="A90" s="139"/>
      <c r="B90" s="45" t="s">
        <v>12</v>
      </c>
      <c r="C90" s="285" t="s">
        <v>67</v>
      </c>
      <c r="D90" s="175"/>
      <c r="E90" s="175"/>
      <c r="F90" s="176"/>
      <c r="G90" s="6"/>
      <c r="H90" s="115">
        <v>0</v>
      </c>
      <c r="I90" s="115">
        <v>0</v>
      </c>
      <c r="J90" s="6"/>
    </row>
    <row r="91" spans="1:11">
      <c r="A91" s="139"/>
      <c r="B91" s="45" t="s">
        <v>12</v>
      </c>
      <c r="C91" s="285" t="s">
        <v>68</v>
      </c>
      <c r="D91" s="175"/>
      <c r="E91" s="175"/>
      <c r="F91" s="176"/>
      <c r="G91" s="6"/>
      <c r="H91" s="115"/>
      <c r="I91" s="115"/>
      <c r="J91" s="6"/>
    </row>
    <row r="92" spans="1:11">
      <c r="A92" s="139"/>
      <c r="B92" s="261">
        <v>2</v>
      </c>
      <c r="C92" s="266" t="s">
        <v>69</v>
      </c>
      <c r="D92" s="188"/>
      <c r="E92" s="175"/>
      <c r="F92" s="176"/>
      <c r="G92" s="6"/>
      <c r="H92" s="115"/>
      <c r="I92" s="115"/>
      <c r="J92" s="6"/>
    </row>
    <row r="93" spans="1:11">
      <c r="A93" s="139"/>
      <c r="B93" s="260">
        <v>3</v>
      </c>
      <c r="C93" s="302" t="s">
        <v>63</v>
      </c>
      <c r="D93" s="303"/>
      <c r="E93" s="304"/>
      <c r="F93" s="305"/>
      <c r="G93" s="6"/>
      <c r="H93" s="306"/>
      <c r="I93" s="306"/>
      <c r="J93" s="6"/>
    </row>
    <row r="94" spans="1:11">
      <c r="A94" s="139"/>
      <c r="B94" s="39"/>
      <c r="C94" s="307"/>
      <c r="D94" s="40"/>
      <c r="E94" s="115"/>
      <c r="F94" s="115"/>
      <c r="G94" s="108"/>
      <c r="H94" s="115"/>
      <c r="I94" s="115"/>
      <c r="J94" s="6"/>
    </row>
    <row r="95" spans="1:11">
      <c r="A95" s="139"/>
      <c r="B95" s="39">
        <v>4</v>
      </c>
      <c r="C95" s="307" t="s">
        <v>70</v>
      </c>
      <c r="D95" s="40"/>
      <c r="E95" s="115"/>
      <c r="F95" s="115"/>
      <c r="G95" s="108"/>
      <c r="H95" s="115"/>
      <c r="I95" s="115"/>
      <c r="J95" s="6"/>
    </row>
    <row r="96" spans="1:11" s="6" customFormat="1">
      <c r="A96" s="139"/>
      <c r="B96" s="39"/>
      <c r="C96" s="307"/>
      <c r="D96" s="40"/>
      <c r="E96" s="115"/>
      <c r="F96" s="115"/>
      <c r="G96" s="108"/>
      <c r="H96" s="115"/>
      <c r="I96" s="115"/>
      <c r="K96" s="174"/>
    </row>
    <row r="97" spans="1:11" s="6" customFormat="1">
      <c r="A97" s="139"/>
      <c r="B97" s="276"/>
      <c r="C97" s="308"/>
      <c r="D97" s="53"/>
      <c r="E97" s="139"/>
      <c r="F97" s="139"/>
      <c r="H97" s="139"/>
      <c r="I97" s="139"/>
      <c r="K97" s="174"/>
    </row>
    <row r="98" spans="1:11" s="6" customFormat="1">
      <c r="A98" s="139"/>
      <c r="B98" s="276"/>
      <c r="C98" s="308"/>
      <c r="D98" s="53"/>
      <c r="E98" s="139"/>
      <c r="F98" s="139"/>
      <c r="H98" s="139"/>
      <c r="I98" s="139"/>
      <c r="K98" s="174"/>
    </row>
    <row r="99" spans="1:11" s="6" customFormat="1">
      <c r="A99" s="139"/>
      <c r="B99" s="276"/>
      <c r="C99" s="308"/>
      <c r="D99" s="53"/>
      <c r="E99" s="139"/>
      <c r="F99" s="139"/>
      <c r="H99" s="139"/>
      <c r="I99" s="139"/>
      <c r="K99" s="174"/>
    </row>
    <row r="100" spans="1:11" s="6" customFormat="1">
      <c r="A100" s="139"/>
      <c r="B100" s="276"/>
      <c r="C100" s="308"/>
      <c r="D100" s="53"/>
      <c r="E100" s="139"/>
      <c r="F100" s="139"/>
      <c r="H100" s="139"/>
      <c r="I100" s="139"/>
      <c r="K100" s="174"/>
    </row>
    <row r="101" spans="1:11" s="6" customFormat="1" ht="12.6" customHeight="1">
      <c r="A101" s="139"/>
      <c r="B101" s="276"/>
      <c r="C101" s="308"/>
      <c r="D101" s="53"/>
      <c r="E101" s="139"/>
      <c r="F101" s="139"/>
      <c r="H101" s="139"/>
      <c r="I101" s="139"/>
      <c r="K101" s="174"/>
    </row>
    <row r="102" spans="1:11">
      <c r="A102" s="139"/>
      <c r="B102" s="165" t="s">
        <v>72</v>
      </c>
      <c r="C102" s="111" t="s">
        <v>250</v>
      </c>
      <c r="D102" s="111"/>
      <c r="E102" s="115"/>
      <c r="F102" s="115"/>
      <c r="G102" s="108"/>
      <c r="H102" s="309">
        <f>H105+H110+H111+H112+H113+H114+H115+H116+H117</f>
        <v>1832242.4</v>
      </c>
      <c r="I102" s="309">
        <f>I105+I110+I111+I112+I113+I114+I115+I116+I117</f>
        <v>1398392</v>
      </c>
    </row>
    <row r="103" spans="1:11">
      <c r="A103" s="139"/>
      <c r="B103" s="39">
        <v>1</v>
      </c>
      <c r="C103" s="307" t="s">
        <v>74</v>
      </c>
      <c r="D103" s="40"/>
      <c r="E103" s="115"/>
      <c r="F103" s="115"/>
      <c r="G103" s="108"/>
      <c r="H103" s="108"/>
      <c r="I103" s="108"/>
    </row>
    <row r="104" spans="1:11">
      <c r="A104" s="139"/>
      <c r="B104" s="39">
        <v>2</v>
      </c>
      <c r="C104" s="307" t="s">
        <v>75</v>
      </c>
      <c r="D104" s="40"/>
      <c r="E104" s="115"/>
      <c r="F104" s="115"/>
      <c r="G104" s="108"/>
      <c r="H104" s="108"/>
      <c r="I104" s="108"/>
    </row>
    <row r="105" spans="1:11">
      <c r="A105" s="139"/>
      <c r="B105" s="39">
        <v>3</v>
      </c>
      <c r="C105" s="307" t="s">
        <v>76</v>
      </c>
      <c r="D105" s="40"/>
      <c r="E105" s="115"/>
      <c r="F105" s="115"/>
      <c r="G105" s="108"/>
      <c r="H105" s="108"/>
      <c r="I105" s="108"/>
    </row>
    <row r="106" spans="1:11">
      <c r="A106" s="139"/>
      <c r="B106" s="261"/>
      <c r="C106" s="266"/>
      <c r="D106" s="188"/>
      <c r="E106" s="175"/>
      <c r="F106" s="175"/>
      <c r="G106" s="168"/>
      <c r="H106" s="108"/>
      <c r="I106" s="108"/>
    </row>
    <row r="107" spans="1:11">
      <c r="A107" s="139"/>
      <c r="B107" s="261">
        <v>4</v>
      </c>
      <c r="C107" s="266" t="s">
        <v>77</v>
      </c>
      <c r="D107" s="188"/>
      <c r="E107" s="175"/>
      <c r="F107" s="175"/>
      <c r="G107" s="168"/>
      <c r="H107" s="108"/>
      <c r="I107" s="108"/>
    </row>
    <row r="108" spans="1:11">
      <c r="A108" s="139"/>
      <c r="B108" s="261"/>
      <c r="C108" s="266"/>
      <c r="D108" s="188"/>
      <c r="E108" s="175"/>
      <c r="F108" s="175"/>
      <c r="G108" s="168"/>
      <c r="H108" s="108"/>
      <c r="I108" s="108"/>
      <c r="K108" s="268" t="s">
        <v>358</v>
      </c>
    </row>
    <row r="109" spans="1:11">
      <c r="A109" s="139"/>
      <c r="B109" s="261">
        <v>5</v>
      </c>
      <c r="C109" s="266" t="s">
        <v>78</v>
      </c>
      <c r="D109" s="188"/>
      <c r="E109" s="175"/>
      <c r="F109" s="175"/>
      <c r="G109" s="168"/>
      <c r="H109" s="108"/>
      <c r="I109" s="108"/>
    </row>
    <row r="110" spans="1:11">
      <c r="A110" s="139"/>
      <c r="B110" s="261">
        <v>6</v>
      </c>
      <c r="C110" s="266" t="s">
        <v>79</v>
      </c>
      <c r="D110" s="188"/>
      <c r="E110" s="175"/>
      <c r="F110" s="175"/>
      <c r="G110" s="168"/>
      <c r="H110" s="108"/>
      <c r="I110" s="108"/>
    </row>
    <row r="111" spans="1:11">
      <c r="A111" s="139"/>
      <c r="B111" s="261">
        <v>7</v>
      </c>
      <c r="C111" s="266" t="s">
        <v>80</v>
      </c>
      <c r="D111" s="188"/>
      <c r="E111" s="175"/>
      <c r="F111" s="175"/>
      <c r="G111" s="168"/>
      <c r="H111" s="108"/>
      <c r="I111" s="108"/>
    </row>
    <row r="112" spans="1:11">
      <c r="A112" s="139"/>
      <c r="B112" s="261"/>
      <c r="C112" s="266"/>
      <c r="D112" s="188"/>
      <c r="E112" s="175"/>
      <c r="F112" s="175"/>
      <c r="G112" s="168"/>
      <c r="H112" s="108">
        <v>0</v>
      </c>
      <c r="I112" s="108">
        <v>0</v>
      </c>
    </row>
    <row r="113" spans="1:9">
      <c r="A113" s="139"/>
      <c r="B113" s="261">
        <v>8</v>
      </c>
      <c r="C113" s="266" t="s">
        <v>81</v>
      </c>
      <c r="D113" s="188"/>
      <c r="E113" s="175"/>
      <c r="F113" s="175"/>
      <c r="G113" s="168"/>
      <c r="H113" s="108">
        <v>0</v>
      </c>
      <c r="I113" s="108">
        <v>0</v>
      </c>
    </row>
    <row r="114" spans="1:9">
      <c r="A114" s="139"/>
      <c r="B114" s="261">
        <v>9</v>
      </c>
      <c r="C114" s="266" t="s">
        <v>82</v>
      </c>
      <c r="D114" s="188"/>
      <c r="E114" s="175"/>
      <c r="F114" s="175" t="s">
        <v>542</v>
      </c>
      <c r="G114" s="168"/>
      <c r="H114" s="110">
        <f>I114+I115</f>
        <v>1398392</v>
      </c>
      <c r="I114" s="110">
        <v>981978</v>
      </c>
    </row>
    <row r="115" spans="1:9">
      <c r="A115" s="139"/>
      <c r="B115" s="261"/>
      <c r="C115" s="266"/>
      <c r="D115" s="188"/>
      <c r="E115" s="175"/>
      <c r="F115" s="175" t="s">
        <v>533</v>
      </c>
      <c r="G115" s="168"/>
      <c r="H115" s="110">
        <f>'TE ARDHURAT'!F34</f>
        <v>433850.4</v>
      </c>
      <c r="I115" s="108">
        <v>416414</v>
      </c>
    </row>
    <row r="116" spans="1:9">
      <c r="A116" s="139"/>
      <c r="B116" s="261">
        <v>10</v>
      </c>
      <c r="C116" s="266" t="s">
        <v>83</v>
      </c>
      <c r="D116" s="188"/>
      <c r="E116" s="175"/>
      <c r="F116" s="175"/>
      <c r="G116" s="168"/>
      <c r="H116" s="108"/>
      <c r="I116" s="108"/>
    </row>
    <row r="117" spans="1:9">
      <c r="A117" s="6"/>
      <c r="B117" s="171"/>
      <c r="C117" s="171"/>
      <c r="D117" s="157"/>
      <c r="E117" s="157"/>
      <c r="F117" s="157"/>
      <c r="G117" s="168"/>
      <c r="H117" s="108"/>
      <c r="I117" s="108"/>
    </row>
    <row r="118" spans="1:9">
      <c r="A118" s="6"/>
      <c r="B118" s="171"/>
      <c r="C118" s="179" t="s">
        <v>251</v>
      </c>
      <c r="D118" s="167" t="s">
        <v>252</v>
      </c>
      <c r="E118" s="157"/>
      <c r="F118" s="157"/>
      <c r="G118" s="168"/>
      <c r="H118" s="110">
        <f>H115</f>
        <v>433850.4</v>
      </c>
      <c r="I118" s="110">
        <f>I115</f>
        <v>416414</v>
      </c>
    </row>
    <row r="119" spans="1:9">
      <c r="A119" s="6"/>
      <c r="B119" s="171"/>
      <c r="C119" s="179" t="s">
        <v>251</v>
      </c>
      <c r="D119" s="157" t="s">
        <v>253</v>
      </c>
      <c r="E119" s="157"/>
      <c r="F119" s="157"/>
      <c r="G119" s="168"/>
      <c r="H119" s="108">
        <v>0</v>
      </c>
      <c r="I119" s="108">
        <v>0</v>
      </c>
    </row>
    <row r="120" spans="1:9">
      <c r="A120" s="6"/>
      <c r="B120" s="171"/>
      <c r="C120" s="179" t="s">
        <v>251</v>
      </c>
      <c r="D120" s="157" t="s">
        <v>116</v>
      </c>
      <c r="E120" s="157"/>
      <c r="F120" s="157"/>
      <c r="G120" s="168"/>
      <c r="H120" s="110">
        <v>482056</v>
      </c>
      <c r="I120" s="110">
        <v>462682</v>
      </c>
    </row>
    <row r="121" spans="1:9">
      <c r="A121" s="6"/>
      <c r="B121" s="108"/>
      <c r="C121" s="179" t="s">
        <v>251</v>
      </c>
      <c r="D121" s="180" t="s">
        <v>254</v>
      </c>
      <c r="E121" s="157"/>
      <c r="F121" s="157"/>
      <c r="G121" s="168"/>
      <c r="H121" s="310">
        <f>H120*10%</f>
        <v>48205.600000000006</v>
      </c>
      <c r="I121" s="310">
        <f>I120*10%</f>
        <v>46268.200000000004</v>
      </c>
    </row>
    <row r="122" spans="1:9">
      <c r="A122" s="311"/>
      <c r="B122" s="311"/>
      <c r="C122" s="163"/>
      <c r="D122" s="181" t="s">
        <v>255</v>
      </c>
      <c r="E122" s="182"/>
      <c r="F122" s="182"/>
      <c r="G122" s="168"/>
      <c r="H122" s="6"/>
      <c r="I122" s="6"/>
    </row>
    <row r="123" spans="1:9" ht="15.75">
      <c r="A123" s="6"/>
      <c r="B123" s="108"/>
      <c r="C123" s="183" t="s">
        <v>256</v>
      </c>
      <c r="D123" s="180"/>
      <c r="E123" s="157"/>
      <c r="F123" s="157"/>
      <c r="G123" s="168"/>
      <c r="H123" s="295">
        <f>H126+H127+H128+H129+H125</f>
        <v>1418448</v>
      </c>
      <c r="I123" s="295">
        <f>I126</f>
        <v>0</v>
      </c>
    </row>
    <row r="124" spans="1:9">
      <c r="A124" s="6"/>
      <c r="B124" s="41">
        <v>1</v>
      </c>
      <c r="C124" s="463" t="s">
        <v>88</v>
      </c>
      <c r="D124" s="464"/>
      <c r="E124" s="465"/>
      <c r="F124" s="157"/>
      <c r="G124" s="168"/>
      <c r="H124" s="108"/>
      <c r="I124" s="108"/>
    </row>
    <row r="125" spans="1:9">
      <c r="A125" s="6"/>
      <c r="B125" s="41" t="s">
        <v>109</v>
      </c>
      <c r="C125" s="460" t="s">
        <v>89</v>
      </c>
      <c r="D125" s="461"/>
      <c r="E125" s="462"/>
      <c r="F125" s="157"/>
      <c r="G125" s="168"/>
      <c r="H125" s="108">
        <v>511783</v>
      </c>
      <c r="I125" s="108">
        <v>1311899</v>
      </c>
    </row>
    <row r="126" spans="1:9">
      <c r="A126" s="6"/>
      <c r="B126" s="262" t="s">
        <v>110</v>
      </c>
      <c r="C126" s="312" t="s">
        <v>547</v>
      </c>
      <c r="D126" s="313"/>
      <c r="E126" s="314"/>
      <c r="F126" s="315"/>
      <c r="G126" s="316"/>
      <c r="H126" s="108">
        <v>906665</v>
      </c>
      <c r="I126" s="108"/>
    </row>
    <row r="127" spans="1:9">
      <c r="A127" s="6"/>
      <c r="B127" s="262" t="s">
        <v>111</v>
      </c>
      <c r="C127" s="263" t="s">
        <v>359</v>
      </c>
      <c r="D127" s="264"/>
      <c r="E127" s="265"/>
      <c r="F127" s="157" t="s">
        <v>351</v>
      </c>
      <c r="G127" s="168"/>
      <c r="H127" s="108"/>
      <c r="I127" s="108"/>
    </row>
    <row r="128" spans="1:9">
      <c r="A128" s="6"/>
      <c r="B128" s="262" t="s">
        <v>112</v>
      </c>
      <c r="C128" s="263"/>
      <c r="D128" s="264"/>
      <c r="E128" s="265"/>
      <c r="F128" s="157"/>
      <c r="G128" s="168"/>
      <c r="H128" s="108"/>
      <c r="I128" s="108"/>
    </row>
    <row r="129" spans="1:10" ht="15.75">
      <c r="A129" s="6"/>
      <c r="B129" s="108"/>
      <c r="C129" s="183"/>
      <c r="D129" s="180"/>
      <c r="E129" s="157"/>
      <c r="F129" s="157"/>
      <c r="G129" s="168"/>
      <c r="H129" s="108"/>
      <c r="I129" s="108"/>
    </row>
    <row r="130" spans="1:10" ht="15.75">
      <c r="A130" s="6"/>
      <c r="B130" s="108"/>
      <c r="C130" s="183" t="s">
        <v>257</v>
      </c>
      <c r="D130" s="180"/>
      <c r="E130" s="157"/>
      <c r="F130" s="157"/>
      <c r="G130" s="168"/>
      <c r="H130" s="108"/>
      <c r="I130" s="108"/>
    </row>
    <row r="131" spans="1:10">
      <c r="A131" s="6"/>
      <c r="B131" s="108">
        <v>1</v>
      </c>
      <c r="C131" s="179"/>
      <c r="D131" s="180" t="s">
        <v>360</v>
      </c>
      <c r="E131" s="157"/>
      <c r="F131" s="157"/>
      <c r="G131" s="168"/>
      <c r="H131" s="60">
        <v>259201</v>
      </c>
      <c r="I131" s="60">
        <v>536067</v>
      </c>
    </row>
    <row r="132" spans="1:10">
      <c r="A132" s="6"/>
      <c r="B132" s="108">
        <v>2</v>
      </c>
      <c r="C132" s="179"/>
      <c r="D132" s="180" t="s">
        <v>361</v>
      </c>
      <c r="E132" s="157"/>
      <c r="F132" s="157"/>
      <c r="G132" s="168"/>
      <c r="H132" s="61">
        <v>607619</v>
      </c>
      <c r="I132" s="61">
        <v>536016</v>
      </c>
    </row>
    <row r="133" spans="1:10">
      <c r="A133" s="6"/>
      <c r="B133" s="108">
        <v>3</v>
      </c>
      <c r="C133" s="179"/>
      <c r="D133" s="180" t="s">
        <v>362</v>
      </c>
      <c r="E133" s="157"/>
      <c r="F133" s="157"/>
      <c r="G133" s="168"/>
      <c r="H133" s="60"/>
      <c r="I133" s="60"/>
    </row>
    <row r="134" spans="1:10">
      <c r="A134" s="6"/>
      <c r="B134" s="108"/>
      <c r="C134" s="179"/>
      <c r="D134" s="180" t="s">
        <v>363</v>
      </c>
      <c r="E134" s="157"/>
      <c r="F134" s="157"/>
      <c r="G134" s="168"/>
      <c r="H134" s="60">
        <v>31502</v>
      </c>
      <c r="I134" s="60">
        <v>189454</v>
      </c>
    </row>
    <row r="135" spans="1:10">
      <c r="A135" s="6"/>
      <c r="B135" s="108"/>
      <c r="C135" s="179"/>
      <c r="D135" s="180" t="s">
        <v>364</v>
      </c>
      <c r="E135" s="157"/>
      <c r="F135" s="157"/>
      <c r="G135" s="168"/>
      <c r="H135" s="58">
        <v>38070</v>
      </c>
      <c r="I135" s="58">
        <v>-412320</v>
      </c>
    </row>
    <row r="136" spans="1:10">
      <c r="A136" s="6"/>
      <c r="B136" s="108"/>
      <c r="C136" s="179"/>
      <c r="D136" s="180"/>
      <c r="E136" s="157"/>
      <c r="F136" s="157"/>
      <c r="G136" s="168"/>
      <c r="H136" s="58">
        <v>0</v>
      </c>
      <c r="I136" s="58"/>
    </row>
    <row r="137" spans="1:10">
      <c r="A137" s="6"/>
      <c r="B137" s="108"/>
      <c r="C137" s="179"/>
      <c r="D137" s="180" t="s">
        <v>365</v>
      </c>
      <c r="E137" s="157"/>
      <c r="F137" s="157"/>
      <c r="G137" s="168"/>
      <c r="H137" s="317">
        <f>SUM(H131:H136)</f>
        <v>936392</v>
      </c>
      <c r="I137" s="317">
        <f>SUM(I131:I136)</f>
        <v>849217</v>
      </c>
    </row>
    <row r="138" spans="1:10">
      <c r="A138" s="6"/>
      <c r="B138" s="6"/>
      <c r="C138" s="162"/>
      <c r="D138" s="156"/>
      <c r="E138" s="6"/>
      <c r="F138" s="6"/>
      <c r="G138" s="6"/>
      <c r="H138" s="318"/>
      <c r="I138" s="318"/>
    </row>
    <row r="139" spans="1:10" ht="15.75">
      <c r="A139" s="497" t="s">
        <v>112</v>
      </c>
      <c r="B139" s="497"/>
      <c r="C139" s="135" t="s">
        <v>258</v>
      </c>
      <c r="D139" s="6"/>
      <c r="E139" s="6"/>
      <c r="F139" s="6"/>
      <c r="G139" s="6"/>
      <c r="H139" s="6"/>
      <c r="I139" s="6"/>
      <c r="J139" s="6"/>
    </row>
    <row r="140" spans="1:1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>
      <c r="A141" s="6"/>
      <c r="B141" s="319"/>
      <c r="C141" s="139" t="s">
        <v>259</v>
      </c>
      <c r="D141" s="6"/>
      <c r="E141" s="6"/>
      <c r="F141" s="6"/>
      <c r="G141" s="6"/>
      <c r="H141" s="6"/>
      <c r="I141" s="6"/>
      <c r="J141" s="6"/>
    </row>
    <row r="142" spans="1:10">
      <c r="A142" s="6"/>
      <c r="B142" s="139" t="s">
        <v>260</v>
      </c>
      <c r="C142" s="139"/>
      <c r="D142" s="6"/>
      <c r="E142" s="6"/>
      <c r="F142" s="6"/>
      <c r="G142" s="6"/>
      <c r="H142" s="6"/>
      <c r="I142" s="6"/>
      <c r="J142" s="6"/>
    </row>
    <row r="143" spans="1:10">
      <c r="A143" s="6"/>
      <c r="B143" s="139"/>
      <c r="C143" s="139" t="s">
        <v>261</v>
      </c>
      <c r="D143" s="6"/>
      <c r="E143" s="6"/>
      <c r="F143" s="6"/>
      <c r="G143" s="6"/>
      <c r="H143" s="6"/>
      <c r="I143" s="6"/>
      <c r="J143" s="6"/>
    </row>
    <row r="144" spans="1:10">
      <c r="A144" s="6"/>
      <c r="B144" s="139" t="s">
        <v>262</v>
      </c>
      <c r="C144" s="139"/>
      <c r="D144" s="6"/>
      <c r="E144" s="6"/>
      <c r="F144" s="6"/>
      <c r="G144" s="6"/>
      <c r="H144" s="6"/>
      <c r="I144" s="6"/>
      <c r="J144" s="6"/>
    </row>
    <row r="145" spans="1:10">
      <c r="A145" s="6"/>
      <c r="B145" s="499" t="s">
        <v>541</v>
      </c>
      <c r="C145" s="499"/>
      <c r="D145" s="499"/>
      <c r="E145" s="499"/>
      <c r="F145" s="433">
        <f>H120/H123</f>
        <v>0.33984749529062752</v>
      </c>
      <c r="G145" s="434" t="s">
        <v>366</v>
      </c>
      <c r="H145" s="6"/>
      <c r="I145" s="6"/>
      <c r="J145" s="6"/>
    </row>
    <row r="146" spans="1:10" ht="15.75">
      <c r="A146" s="6"/>
      <c r="B146" s="6"/>
      <c r="C146" s="6"/>
      <c r="D146" s="498" t="s">
        <v>263</v>
      </c>
      <c r="E146" s="498"/>
      <c r="F146" s="498"/>
      <c r="G146" s="498"/>
      <c r="H146" s="498"/>
      <c r="I146" s="6"/>
      <c r="J146" s="6"/>
    </row>
    <row r="147" spans="1:10" ht="15.75">
      <c r="A147" s="6"/>
      <c r="B147" s="6"/>
      <c r="C147" s="6"/>
      <c r="D147" s="6"/>
      <c r="E147" s="320" t="s">
        <v>344</v>
      </c>
    </row>
  </sheetData>
  <mergeCells count="37">
    <mergeCell ref="C49:F49"/>
    <mergeCell ref="C50:F50"/>
    <mergeCell ref="B57:B58"/>
    <mergeCell ref="C57:C58"/>
    <mergeCell ref="D57:F57"/>
    <mergeCell ref="C46:D46"/>
    <mergeCell ref="C43:D43"/>
    <mergeCell ref="C44:D44"/>
    <mergeCell ref="C47:E47"/>
    <mergeCell ref="C48:F48"/>
    <mergeCell ref="C13:I13"/>
    <mergeCell ref="B15:B16"/>
    <mergeCell ref="C15:G16"/>
    <mergeCell ref="C20:G20"/>
    <mergeCell ref="C45:D45"/>
    <mergeCell ref="C17:G17"/>
    <mergeCell ref="C18:G18"/>
    <mergeCell ref="C19:G19"/>
    <mergeCell ref="C21:I21"/>
    <mergeCell ref="C42:D42"/>
    <mergeCell ref="C10:D10"/>
    <mergeCell ref="F10:G10"/>
    <mergeCell ref="C11:D11"/>
    <mergeCell ref="F11:G11"/>
    <mergeCell ref="C12:D12"/>
    <mergeCell ref="F12:G12"/>
    <mergeCell ref="A1:B1"/>
    <mergeCell ref="B8:B9"/>
    <mergeCell ref="C8:D9"/>
    <mergeCell ref="E8:E9"/>
    <mergeCell ref="F8:G9"/>
    <mergeCell ref="G57:I57"/>
    <mergeCell ref="C124:E124"/>
    <mergeCell ref="C125:E125"/>
    <mergeCell ref="A139:B139"/>
    <mergeCell ref="D146:H146"/>
    <mergeCell ref="B145:E145"/>
  </mergeCells>
  <pageMargins left="0.7" right="0.7" top="0.32" bottom="0.38" header="0.36" footer="0.16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69"/>
  <sheetViews>
    <sheetView workbookViewId="0">
      <selection activeCell="I65" sqref="I65"/>
    </sheetView>
  </sheetViews>
  <sheetFormatPr defaultRowHeight="15"/>
  <cols>
    <col min="1" max="1" width="3.85546875" customWidth="1"/>
    <col min="2" max="2" width="48.28515625" customWidth="1"/>
    <col min="3" max="3" width="8.42578125" customWidth="1"/>
    <col min="4" max="4" width="10" customWidth="1"/>
    <col min="5" max="5" width="9.7109375" customWidth="1"/>
    <col min="6" max="6" width="9.140625" customWidth="1"/>
  </cols>
  <sheetData>
    <row r="1" spans="1:6" s="122" customFormat="1" ht="12" customHeight="1">
      <c r="A1" s="389" t="s">
        <v>520</v>
      </c>
      <c r="B1" s="389"/>
    </row>
    <row r="2" spans="1:6" s="122" customFormat="1" ht="12" customHeight="1">
      <c r="A2" s="389" t="s">
        <v>367</v>
      </c>
      <c r="B2" s="390" t="s">
        <v>345</v>
      </c>
    </row>
    <row r="3" spans="1:6" ht="16.5" thickBot="1">
      <c r="B3" s="321" t="s">
        <v>368</v>
      </c>
      <c r="F3" s="322" t="s">
        <v>369</v>
      </c>
    </row>
    <row r="4" spans="1:6" s="122" customFormat="1" ht="12.75" customHeight="1">
      <c r="A4" s="386"/>
      <c r="B4" s="387" t="s">
        <v>370</v>
      </c>
      <c r="C4" s="387"/>
      <c r="D4" s="387"/>
      <c r="E4" s="387"/>
      <c r="F4" s="388"/>
    </row>
    <row r="5" spans="1:6" s="122" customFormat="1" ht="10.9" customHeight="1">
      <c r="A5" s="527" t="s">
        <v>3</v>
      </c>
      <c r="B5" s="525" t="s">
        <v>371</v>
      </c>
      <c r="C5" s="323" t="s">
        <v>372</v>
      </c>
      <c r="D5" s="323" t="s">
        <v>373</v>
      </c>
      <c r="E5" s="323" t="s">
        <v>548</v>
      </c>
      <c r="F5" s="324" t="s">
        <v>549</v>
      </c>
    </row>
    <row r="6" spans="1:6" s="122" customFormat="1" ht="12.75" customHeight="1">
      <c r="A6" s="528"/>
      <c r="B6" s="526"/>
      <c r="C6" s="325" t="s">
        <v>374</v>
      </c>
      <c r="D6" s="325" t="s">
        <v>375</v>
      </c>
      <c r="E6" s="325"/>
      <c r="F6" s="326"/>
    </row>
    <row r="7" spans="1:6" ht="12" customHeight="1">
      <c r="A7" s="327">
        <v>1</v>
      </c>
      <c r="B7" s="165" t="s">
        <v>376</v>
      </c>
      <c r="C7" s="328">
        <v>70</v>
      </c>
      <c r="D7" s="328">
        <v>11100</v>
      </c>
      <c r="E7" s="70">
        <f>E8+E9+E10</f>
        <v>1418</v>
      </c>
      <c r="F7" s="329">
        <f>F8+F9+F10</f>
        <v>1312</v>
      </c>
    </row>
    <row r="8" spans="1:6" ht="12" customHeight="1">
      <c r="A8" s="330" t="s">
        <v>377</v>
      </c>
      <c r="B8" s="115" t="s">
        <v>378</v>
      </c>
      <c r="C8" s="331" t="s">
        <v>379</v>
      </c>
      <c r="D8" s="332">
        <v>11101</v>
      </c>
      <c r="E8" s="110">
        <v>512</v>
      </c>
      <c r="F8" s="333"/>
    </row>
    <row r="9" spans="1:6" ht="12" customHeight="1">
      <c r="A9" s="330" t="s">
        <v>380</v>
      </c>
      <c r="B9" s="115" t="s">
        <v>381</v>
      </c>
      <c r="C9" s="332">
        <v>704</v>
      </c>
      <c r="D9" s="332">
        <v>11102</v>
      </c>
      <c r="E9" s="110">
        <v>906</v>
      </c>
      <c r="F9" s="333">
        <v>0</v>
      </c>
    </row>
    <row r="10" spans="1:6" ht="12" customHeight="1">
      <c r="A10" s="330" t="s">
        <v>382</v>
      </c>
      <c r="B10" s="115" t="s">
        <v>383</v>
      </c>
      <c r="C10" s="332">
        <v>705</v>
      </c>
      <c r="D10" s="332">
        <v>11103</v>
      </c>
      <c r="E10" s="110"/>
      <c r="F10" s="110">
        <v>1312</v>
      </c>
    </row>
    <row r="11" spans="1:6" ht="12" customHeight="1">
      <c r="A11" s="327">
        <v>2</v>
      </c>
      <c r="B11" s="165" t="s">
        <v>384</v>
      </c>
      <c r="C11" s="328">
        <v>708</v>
      </c>
      <c r="D11" s="328">
        <v>11104</v>
      </c>
      <c r="E11" s="70">
        <f>E12+E13+E14</f>
        <v>0</v>
      </c>
      <c r="F11" s="329">
        <f>F12+F13+F14</f>
        <v>0</v>
      </c>
    </row>
    <row r="12" spans="1:6" ht="12" customHeight="1">
      <c r="A12" s="330" t="s">
        <v>377</v>
      </c>
      <c r="B12" s="115" t="s">
        <v>385</v>
      </c>
      <c r="C12" s="332">
        <v>7081</v>
      </c>
      <c r="D12" s="332">
        <v>111041</v>
      </c>
      <c r="E12" s="110"/>
      <c r="F12" s="333"/>
    </row>
    <row r="13" spans="1:6" ht="12" customHeight="1">
      <c r="A13" s="330" t="s">
        <v>380</v>
      </c>
      <c r="B13" s="115" t="s">
        <v>386</v>
      </c>
      <c r="C13" s="332">
        <v>7082</v>
      </c>
      <c r="D13" s="332">
        <v>111042</v>
      </c>
      <c r="E13" s="110"/>
      <c r="F13" s="333"/>
    </row>
    <row r="14" spans="1:6" ht="12" customHeight="1">
      <c r="A14" s="334" t="s">
        <v>382</v>
      </c>
      <c r="B14" s="306" t="s">
        <v>387</v>
      </c>
      <c r="C14" s="335">
        <v>7083</v>
      </c>
      <c r="D14" s="335">
        <v>111043</v>
      </c>
      <c r="E14" s="110"/>
      <c r="F14" s="333"/>
    </row>
    <row r="15" spans="1:6" ht="12" customHeight="1">
      <c r="A15" s="336">
        <v>3</v>
      </c>
      <c r="B15" s="337" t="s">
        <v>388</v>
      </c>
      <c r="C15" s="338"/>
      <c r="D15" s="339"/>
      <c r="E15" s="340"/>
      <c r="F15" s="341"/>
    </row>
    <row r="16" spans="1:6" ht="12" customHeight="1">
      <c r="A16" s="342"/>
      <c r="B16" s="343" t="s">
        <v>389</v>
      </c>
      <c r="C16" s="344">
        <v>71</v>
      </c>
      <c r="D16" s="345">
        <v>11201</v>
      </c>
      <c r="E16" s="346">
        <f>E17+E18</f>
        <v>0</v>
      </c>
      <c r="F16" s="347">
        <v>0</v>
      </c>
    </row>
    <row r="17" spans="1:6" ht="12" customHeight="1">
      <c r="A17" s="348"/>
      <c r="B17" s="349" t="s">
        <v>390</v>
      </c>
      <c r="C17" s="350"/>
      <c r="D17" s="350">
        <v>112012</v>
      </c>
      <c r="E17" s="110"/>
      <c r="F17" s="333"/>
    </row>
    <row r="18" spans="1:6" ht="12" customHeight="1">
      <c r="A18" s="351"/>
      <c r="B18" s="115" t="s">
        <v>391</v>
      </c>
      <c r="C18" s="332"/>
      <c r="D18" s="332">
        <v>112012</v>
      </c>
      <c r="E18" s="110"/>
      <c r="F18" s="333"/>
    </row>
    <row r="19" spans="1:6" ht="12" customHeight="1">
      <c r="A19" s="327">
        <v>4</v>
      </c>
      <c r="B19" s="165" t="s">
        <v>392</v>
      </c>
      <c r="C19" s="328">
        <v>72</v>
      </c>
      <c r="D19" s="328">
        <v>11300</v>
      </c>
      <c r="E19" s="70">
        <f>E20</f>
        <v>0</v>
      </c>
      <c r="F19" s="329">
        <f>F20</f>
        <v>0</v>
      </c>
    </row>
    <row r="20" spans="1:6" ht="12" customHeight="1">
      <c r="A20" s="351"/>
      <c r="B20" s="352" t="s">
        <v>393</v>
      </c>
      <c r="C20" s="332"/>
      <c r="D20" s="332">
        <v>11301</v>
      </c>
      <c r="E20" s="110"/>
      <c r="F20" s="333"/>
    </row>
    <row r="21" spans="1:6" ht="12" customHeight="1">
      <c r="A21" s="327">
        <v>5</v>
      </c>
      <c r="B21" s="165" t="s">
        <v>394</v>
      </c>
      <c r="C21" s="328">
        <v>73</v>
      </c>
      <c r="D21" s="328">
        <v>11400</v>
      </c>
      <c r="E21" s="70">
        <v>0</v>
      </c>
      <c r="F21" s="329">
        <v>0</v>
      </c>
    </row>
    <row r="22" spans="1:6" ht="12" customHeight="1">
      <c r="A22" s="327">
        <v>6</v>
      </c>
      <c r="B22" s="165" t="s">
        <v>395</v>
      </c>
      <c r="C22" s="328">
        <v>75</v>
      </c>
      <c r="D22" s="328">
        <v>11500</v>
      </c>
      <c r="E22" s="70"/>
      <c r="F22" s="329">
        <v>0</v>
      </c>
    </row>
    <row r="23" spans="1:6" ht="12" customHeight="1">
      <c r="A23" s="327">
        <v>7</v>
      </c>
      <c r="B23" s="165" t="s">
        <v>396</v>
      </c>
      <c r="C23" s="328">
        <v>77</v>
      </c>
      <c r="D23" s="328">
        <v>11600</v>
      </c>
      <c r="E23" s="70">
        <v>0</v>
      </c>
      <c r="F23" s="329">
        <v>0</v>
      </c>
    </row>
    <row r="24" spans="1:6" ht="12" customHeight="1" thickBot="1">
      <c r="A24" s="353" t="s">
        <v>397</v>
      </c>
      <c r="B24" s="354" t="s">
        <v>398</v>
      </c>
      <c r="C24" s="355"/>
      <c r="D24" s="355">
        <v>11800</v>
      </c>
      <c r="E24" s="356">
        <f>E7+E11+E16+E19+E21+E22+E23</f>
        <v>1418</v>
      </c>
      <c r="F24" s="357">
        <f>F7+F11+F16+F19+F21+F22+F23</f>
        <v>1312</v>
      </c>
    </row>
    <row r="25" spans="1:6" ht="16.5" thickBot="1">
      <c r="B25" s="321" t="s">
        <v>399</v>
      </c>
      <c r="F25" s="322" t="s">
        <v>369</v>
      </c>
    </row>
    <row r="26" spans="1:6" s="122" customFormat="1" ht="15.75" customHeight="1">
      <c r="A26" s="391" t="s">
        <v>3</v>
      </c>
      <c r="B26" s="392" t="s">
        <v>400</v>
      </c>
      <c r="C26" s="393" t="s">
        <v>372</v>
      </c>
      <c r="D26" s="393" t="s">
        <v>373</v>
      </c>
      <c r="E26" s="393" t="s">
        <v>548</v>
      </c>
      <c r="F26" s="394" t="s">
        <v>549</v>
      </c>
    </row>
    <row r="27" spans="1:6" s="122" customFormat="1" ht="10.15" customHeight="1">
      <c r="A27" s="395"/>
      <c r="B27" s="396"/>
      <c r="C27" s="396" t="s">
        <v>374</v>
      </c>
      <c r="D27" s="396" t="s">
        <v>375</v>
      </c>
      <c r="E27" s="396"/>
      <c r="F27" s="397"/>
    </row>
    <row r="28" spans="1:6" ht="12" customHeight="1">
      <c r="A28" s="327">
        <v>1</v>
      </c>
      <c r="B28" s="165" t="s">
        <v>401</v>
      </c>
      <c r="C28" s="328">
        <v>60</v>
      </c>
      <c r="D28" s="328">
        <v>12100</v>
      </c>
      <c r="E28" s="70">
        <v>259</v>
      </c>
      <c r="F28" s="70">
        <v>536</v>
      </c>
    </row>
    <row r="29" spans="1:6" ht="12" customHeight="1">
      <c r="A29" s="330" t="s">
        <v>377</v>
      </c>
      <c r="B29" s="115" t="s">
        <v>402</v>
      </c>
      <c r="C29" s="331" t="s">
        <v>403</v>
      </c>
      <c r="D29" s="332">
        <v>12101</v>
      </c>
      <c r="E29" s="110">
        <v>1375</v>
      </c>
      <c r="F29" s="110">
        <v>646</v>
      </c>
    </row>
    <row r="30" spans="1:6" ht="12" customHeight="1">
      <c r="A30" s="330" t="s">
        <v>380</v>
      </c>
      <c r="B30" s="115" t="s">
        <v>404</v>
      </c>
      <c r="C30" s="332"/>
      <c r="D30" s="332">
        <v>12102</v>
      </c>
      <c r="E30" s="110">
        <f>E28-E29</f>
        <v>-1116</v>
      </c>
      <c r="F30" s="110">
        <f>F28-F29</f>
        <v>-110</v>
      </c>
    </row>
    <row r="31" spans="1:6" ht="12" customHeight="1">
      <c r="A31" s="330" t="s">
        <v>382</v>
      </c>
      <c r="B31" s="115" t="s">
        <v>405</v>
      </c>
      <c r="C31" s="331" t="s">
        <v>406</v>
      </c>
      <c r="D31" s="332">
        <v>12103</v>
      </c>
      <c r="E31" s="110"/>
      <c r="F31" s="110"/>
    </row>
    <row r="32" spans="1:6" ht="12" customHeight="1">
      <c r="A32" s="330" t="s">
        <v>407</v>
      </c>
      <c r="B32" s="115" t="s">
        <v>408</v>
      </c>
      <c r="C32" s="332"/>
      <c r="D32" s="332">
        <v>12104</v>
      </c>
      <c r="E32" s="110"/>
      <c r="F32" s="110"/>
    </row>
    <row r="33" spans="1:6" ht="12" customHeight="1">
      <c r="A33" s="330" t="s">
        <v>409</v>
      </c>
      <c r="B33" s="115" t="s">
        <v>410</v>
      </c>
      <c r="C33" s="331" t="s">
        <v>411</v>
      </c>
      <c r="D33" s="332">
        <v>12105</v>
      </c>
      <c r="E33" s="110"/>
      <c r="F33" s="110"/>
    </row>
    <row r="34" spans="1:6" ht="12" customHeight="1">
      <c r="A34" s="327">
        <v>2</v>
      </c>
      <c r="B34" s="165" t="s">
        <v>412</v>
      </c>
      <c r="C34" s="328">
        <v>64</v>
      </c>
      <c r="D34" s="328">
        <v>12200</v>
      </c>
      <c r="E34" s="70">
        <f>E35+E36</f>
        <v>608</v>
      </c>
      <c r="F34" s="70">
        <f>F35+F36</f>
        <v>535</v>
      </c>
    </row>
    <row r="35" spans="1:6" ht="12" customHeight="1">
      <c r="A35" s="330" t="s">
        <v>377</v>
      </c>
      <c r="B35" s="115" t="s">
        <v>93</v>
      </c>
      <c r="C35" s="332">
        <v>641</v>
      </c>
      <c r="D35" s="332">
        <v>12201</v>
      </c>
      <c r="E35" s="110">
        <v>471</v>
      </c>
      <c r="F35" s="110">
        <v>412</v>
      </c>
    </row>
    <row r="36" spans="1:6" ht="12" customHeight="1">
      <c r="A36" s="330" t="s">
        <v>380</v>
      </c>
      <c r="B36" s="115" t="s">
        <v>413</v>
      </c>
      <c r="C36" s="332">
        <v>644</v>
      </c>
      <c r="D36" s="332">
        <v>12202</v>
      </c>
      <c r="E36" s="110">
        <v>137</v>
      </c>
      <c r="F36" s="110">
        <v>123</v>
      </c>
    </row>
    <row r="37" spans="1:6" ht="12" customHeight="1">
      <c r="A37" s="327">
        <v>3</v>
      </c>
      <c r="B37" s="165" t="s">
        <v>414</v>
      </c>
      <c r="C37" s="328">
        <v>68</v>
      </c>
      <c r="D37" s="328">
        <v>12300</v>
      </c>
      <c r="E37" s="70">
        <v>0</v>
      </c>
      <c r="F37" s="70">
        <v>0</v>
      </c>
    </row>
    <row r="38" spans="1:6" ht="12" customHeight="1">
      <c r="A38" s="327">
        <v>4</v>
      </c>
      <c r="B38" s="165" t="s">
        <v>415</v>
      </c>
      <c r="C38" s="328">
        <v>61</v>
      </c>
      <c r="D38" s="328">
        <v>12400</v>
      </c>
      <c r="E38" s="70">
        <f>E39+E40+E41+E42+E43+E44+E45+E46+E47+E48+E49+E50+E53</f>
        <v>31</v>
      </c>
      <c r="F38" s="70">
        <f>F39+F40+F41+F42+F43+F44+F45+F46+F47+F48+F49+F50+F53</f>
        <v>-236</v>
      </c>
    </row>
    <row r="39" spans="1:6" ht="12" customHeight="1">
      <c r="A39" s="330" t="s">
        <v>377</v>
      </c>
      <c r="B39" s="115" t="s">
        <v>416</v>
      </c>
      <c r="C39" s="332"/>
      <c r="D39" s="332">
        <v>12401</v>
      </c>
      <c r="E39" s="110"/>
      <c r="F39" s="110"/>
    </row>
    <row r="40" spans="1:6" ht="12" customHeight="1">
      <c r="A40" s="330" t="s">
        <v>380</v>
      </c>
      <c r="B40" s="115" t="s">
        <v>417</v>
      </c>
      <c r="C40" s="332">
        <v>611</v>
      </c>
      <c r="D40" s="332">
        <v>12402</v>
      </c>
      <c r="E40" s="110"/>
      <c r="F40" s="110"/>
    </row>
    <row r="41" spans="1:6" ht="12" customHeight="1">
      <c r="A41" s="330" t="s">
        <v>382</v>
      </c>
      <c r="B41" s="115" t="s">
        <v>418</v>
      </c>
      <c r="C41" s="332">
        <v>613</v>
      </c>
      <c r="D41" s="332">
        <v>12403</v>
      </c>
      <c r="E41" s="110"/>
      <c r="F41" s="110"/>
    </row>
    <row r="42" spans="1:6" ht="12" customHeight="1">
      <c r="A42" s="330" t="s">
        <v>407</v>
      </c>
      <c r="B42" s="115" t="s">
        <v>419</v>
      </c>
      <c r="C42" s="332">
        <v>616</v>
      </c>
      <c r="D42" s="332">
        <v>12404</v>
      </c>
      <c r="E42" s="110"/>
      <c r="F42" s="110"/>
    </row>
    <row r="43" spans="1:6" ht="12" customHeight="1">
      <c r="A43" s="330" t="s">
        <v>409</v>
      </c>
      <c r="B43" s="115" t="s">
        <v>420</v>
      </c>
      <c r="C43" s="332">
        <v>616</v>
      </c>
      <c r="D43" s="332">
        <v>12405</v>
      </c>
      <c r="E43" s="110"/>
      <c r="F43" s="110"/>
    </row>
    <row r="44" spans="1:6" ht="12" customHeight="1">
      <c r="A44" s="330" t="s">
        <v>421</v>
      </c>
      <c r="B44" s="115" t="s">
        <v>422</v>
      </c>
      <c r="C44" s="332">
        <v>617</v>
      </c>
      <c r="D44" s="332">
        <v>12406</v>
      </c>
      <c r="E44" s="110"/>
      <c r="F44" s="110"/>
    </row>
    <row r="45" spans="1:6" ht="12" customHeight="1">
      <c r="A45" s="330" t="s">
        <v>423</v>
      </c>
      <c r="B45" s="115" t="s">
        <v>424</v>
      </c>
      <c r="C45" s="332">
        <v>618</v>
      </c>
      <c r="D45" s="332">
        <v>12407</v>
      </c>
      <c r="E45" s="110">
        <v>1</v>
      </c>
      <c r="F45" s="110">
        <v>38</v>
      </c>
    </row>
    <row r="46" spans="1:6" ht="12" customHeight="1">
      <c r="A46" s="330" t="s">
        <v>425</v>
      </c>
      <c r="B46" s="115" t="s">
        <v>426</v>
      </c>
      <c r="C46" s="332">
        <v>623</v>
      </c>
      <c r="D46" s="332">
        <v>12408</v>
      </c>
      <c r="E46" s="110"/>
      <c r="F46" s="110"/>
    </row>
    <row r="47" spans="1:6" ht="12" customHeight="1">
      <c r="A47" s="330" t="s">
        <v>427</v>
      </c>
      <c r="B47" s="115" t="s">
        <v>428</v>
      </c>
      <c r="C47" s="332">
        <v>624</v>
      </c>
      <c r="D47" s="332">
        <v>12409</v>
      </c>
      <c r="E47" s="110"/>
      <c r="F47" s="110">
        <v>-412</v>
      </c>
    </row>
    <row r="48" spans="1:6" ht="12" customHeight="1">
      <c r="A48" s="330" t="s">
        <v>429</v>
      </c>
      <c r="B48" s="115" t="s">
        <v>430</v>
      </c>
      <c r="C48" s="332">
        <v>625</v>
      </c>
      <c r="D48" s="332">
        <v>12410</v>
      </c>
      <c r="E48" s="110"/>
      <c r="F48" s="110"/>
    </row>
    <row r="49" spans="1:8" ht="12" customHeight="1">
      <c r="A49" s="330" t="s">
        <v>431</v>
      </c>
      <c r="B49" s="115" t="s">
        <v>432</v>
      </c>
      <c r="C49" s="332">
        <v>626</v>
      </c>
      <c r="D49" s="332">
        <v>12411</v>
      </c>
      <c r="E49" s="110">
        <v>30</v>
      </c>
      <c r="F49" s="110">
        <v>138</v>
      </c>
    </row>
    <row r="50" spans="1:8" ht="12" customHeight="1">
      <c r="A50" s="330" t="s">
        <v>397</v>
      </c>
      <c r="B50" s="115" t="s">
        <v>433</v>
      </c>
      <c r="C50" s="332">
        <v>627</v>
      </c>
      <c r="D50" s="332">
        <v>12412</v>
      </c>
      <c r="E50" s="110">
        <f>E51+E52</f>
        <v>0</v>
      </c>
      <c r="F50" s="110">
        <f>F51+F52</f>
        <v>0</v>
      </c>
    </row>
    <row r="51" spans="1:8" ht="12" customHeight="1">
      <c r="A51" s="358"/>
      <c r="B51" s="115" t="s">
        <v>434</v>
      </c>
      <c r="C51" s="332">
        <v>6271</v>
      </c>
      <c r="D51" s="332">
        <v>124121</v>
      </c>
      <c r="E51" s="110"/>
      <c r="F51" s="110"/>
    </row>
    <row r="52" spans="1:8" ht="12" customHeight="1">
      <c r="A52" s="358"/>
      <c r="B52" s="115" t="s">
        <v>435</v>
      </c>
      <c r="C52" s="332">
        <v>6272</v>
      </c>
      <c r="D52" s="332">
        <v>124122</v>
      </c>
      <c r="E52" s="110"/>
      <c r="F52" s="110"/>
    </row>
    <row r="53" spans="1:8" ht="12" customHeight="1">
      <c r="A53" s="330" t="s">
        <v>436</v>
      </c>
      <c r="B53" s="115" t="s">
        <v>437</v>
      </c>
      <c r="C53" s="332">
        <v>628</v>
      </c>
      <c r="D53" s="332">
        <v>12413</v>
      </c>
      <c r="E53" s="110"/>
      <c r="F53" s="110"/>
    </row>
    <row r="54" spans="1:8" ht="12" customHeight="1">
      <c r="A54" s="327">
        <v>5</v>
      </c>
      <c r="B54" s="165" t="s">
        <v>438</v>
      </c>
      <c r="C54" s="328">
        <v>63</v>
      </c>
      <c r="D54" s="328">
        <v>12500</v>
      </c>
      <c r="E54" s="70">
        <f>E55+E56+E57+E58</f>
        <v>38</v>
      </c>
      <c r="F54" s="70">
        <f>F55+F56+F57+F58</f>
        <v>13</v>
      </c>
    </row>
    <row r="55" spans="1:8" ht="12" customHeight="1">
      <c r="A55" s="330" t="s">
        <v>377</v>
      </c>
      <c r="B55" s="115" t="s">
        <v>439</v>
      </c>
      <c r="C55" s="332">
        <v>632</v>
      </c>
      <c r="D55" s="332">
        <v>12501</v>
      </c>
      <c r="E55" s="110"/>
      <c r="F55" s="110">
        <v>13</v>
      </c>
    </row>
    <row r="56" spans="1:8" ht="12" customHeight="1">
      <c r="A56" s="330" t="s">
        <v>380</v>
      </c>
      <c r="B56" s="115" t="s">
        <v>440</v>
      </c>
      <c r="C56" s="332">
        <v>633</v>
      </c>
      <c r="D56" s="332">
        <v>12502</v>
      </c>
      <c r="E56" s="110"/>
      <c r="F56" s="110"/>
    </row>
    <row r="57" spans="1:8" ht="12" customHeight="1">
      <c r="A57" s="330" t="s">
        <v>382</v>
      </c>
      <c r="B57" s="115" t="s">
        <v>441</v>
      </c>
      <c r="C57" s="332">
        <v>634</v>
      </c>
      <c r="D57" s="332">
        <v>12503</v>
      </c>
      <c r="E57" s="110">
        <v>38</v>
      </c>
      <c r="F57" s="110"/>
    </row>
    <row r="58" spans="1:8" ht="12" customHeight="1">
      <c r="A58" s="330" t="s">
        <v>407</v>
      </c>
      <c r="B58" s="115" t="s">
        <v>442</v>
      </c>
      <c r="C58" s="331" t="s">
        <v>443</v>
      </c>
      <c r="D58" s="332">
        <v>12504</v>
      </c>
      <c r="E58" s="110"/>
      <c r="F58" s="110"/>
    </row>
    <row r="59" spans="1:8" ht="12" customHeight="1" thickBot="1">
      <c r="A59" s="353" t="s">
        <v>444</v>
      </c>
      <c r="B59" s="359" t="s">
        <v>445</v>
      </c>
      <c r="C59" s="359"/>
      <c r="D59" s="355">
        <v>12600</v>
      </c>
      <c r="E59" s="360">
        <f>E28+E34+E37+E38+E54</f>
        <v>936</v>
      </c>
      <c r="F59" s="360">
        <f>F28+F34+F37+F38+F54</f>
        <v>848</v>
      </c>
      <c r="H59" s="93"/>
    </row>
    <row r="60" spans="1:8" ht="12" customHeight="1" thickBot="1">
      <c r="A60" s="6"/>
      <c r="B60" s="361" t="s">
        <v>446</v>
      </c>
      <c r="C60" s="6"/>
      <c r="D60" s="6"/>
      <c r="E60" s="362"/>
      <c r="F60" s="362"/>
    </row>
    <row r="61" spans="1:8" ht="14.25" customHeight="1">
      <c r="A61" s="363" t="s">
        <v>3</v>
      </c>
      <c r="B61" s="364" t="s">
        <v>447</v>
      </c>
      <c r="C61" s="365"/>
      <c r="D61" s="365"/>
      <c r="E61" s="366" t="s">
        <v>548</v>
      </c>
      <c r="F61" s="367" t="s">
        <v>549</v>
      </c>
    </row>
    <row r="62" spans="1:8" ht="12" customHeight="1">
      <c r="A62" s="358">
        <v>1</v>
      </c>
      <c r="B62" s="115" t="s">
        <v>448</v>
      </c>
      <c r="C62" s="108"/>
      <c r="D62" s="332">
        <v>14000</v>
      </c>
      <c r="E62" s="70">
        <v>2</v>
      </c>
      <c r="F62" s="329">
        <v>2</v>
      </c>
    </row>
    <row r="63" spans="1:8" ht="12" customHeight="1">
      <c r="A63" s="358">
        <v>2</v>
      </c>
      <c r="B63" s="115" t="s">
        <v>449</v>
      </c>
      <c r="C63" s="108"/>
      <c r="D63" s="332">
        <v>15000</v>
      </c>
      <c r="E63" s="110">
        <v>0</v>
      </c>
      <c r="F63" s="333">
        <v>0</v>
      </c>
    </row>
    <row r="64" spans="1:8" ht="12" customHeight="1">
      <c r="A64" s="351" t="s">
        <v>377</v>
      </c>
      <c r="B64" s="115" t="s">
        <v>450</v>
      </c>
      <c r="C64" s="108"/>
      <c r="D64" s="332">
        <v>15001</v>
      </c>
      <c r="E64" s="110">
        <v>0</v>
      </c>
      <c r="F64" s="333">
        <v>0</v>
      </c>
    </row>
    <row r="65" spans="1:6" ht="12" customHeight="1">
      <c r="A65" s="358"/>
      <c r="B65" s="352" t="s">
        <v>451</v>
      </c>
      <c r="C65" s="108"/>
      <c r="D65" s="332">
        <v>150011</v>
      </c>
      <c r="E65" s="110">
        <v>0</v>
      </c>
      <c r="F65" s="333">
        <v>0</v>
      </c>
    </row>
    <row r="66" spans="1:6" ht="12" customHeight="1">
      <c r="A66" s="351" t="s">
        <v>380</v>
      </c>
      <c r="B66" s="115" t="s">
        <v>452</v>
      </c>
      <c r="C66" s="108"/>
      <c r="D66" s="332">
        <v>15002</v>
      </c>
      <c r="E66" s="110">
        <v>0</v>
      </c>
      <c r="F66" s="333">
        <v>0</v>
      </c>
    </row>
    <row r="67" spans="1:6" ht="12" customHeight="1" thickBot="1">
      <c r="A67" s="368"/>
      <c r="B67" s="369" t="s">
        <v>453</v>
      </c>
      <c r="C67" s="370"/>
      <c r="D67" s="371">
        <v>150021</v>
      </c>
      <c r="E67" s="372">
        <v>0</v>
      </c>
      <c r="F67" s="373">
        <v>0</v>
      </c>
    </row>
    <row r="68" spans="1:6" ht="12" customHeight="1">
      <c r="E68" s="374" t="s">
        <v>163</v>
      </c>
      <c r="F68" s="93"/>
    </row>
    <row r="69" spans="1:6" ht="12" customHeight="1">
      <c r="E69" s="375" t="s">
        <v>521</v>
      </c>
    </row>
  </sheetData>
  <mergeCells count="2">
    <mergeCell ref="B5:B6"/>
    <mergeCell ref="A5:A6"/>
  </mergeCells>
  <pageMargins left="0.43" right="0.52" top="0.32" bottom="0.3" header="0.3" footer="0.3"/>
  <pageSetup scale="9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E52"/>
  <sheetViews>
    <sheetView tabSelected="1" workbookViewId="0">
      <selection activeCell="G51" sqref="G51"/>
    </sheetView>
  </sheetViews>
  <sheetFormatPr defaultRowHeight="15"/>
  <cols>
    <col min="1" max="1" width="4" customWidth="1"/>
    <col min="4" max="4" width="36.85546875" customWidth="1"/>
    <col min="5" max="5" width="21" customWidth="1"/>
  </cols>
  <sheetData>
    <row r="1" spans="2:5" ht="15.75">
      <c r="B1" s="529" t="s">
        <v>454</v>
      </c>
      <c r="C1" s="529"/>
      <c r="D1" s="197" t="s">
        <v>344</v>
      </c>
    </row>
    <row r="2" spans="2:5" ht="15.75">
      <c r="C2" s="197" t="s">
        <v>455</v>
      </c>
      <c r="D2" s="197" t="s">
        <v>345</v>
      </c>
      <c r="E2" s="376" t="s">
        <v>456</v>
      </c>
    </row>
    <row r="3" spans="2:5" ht="16.5">
      <c r="B3" s="377"/>
      <c r="C3" s="377"/>
      <c r="D3" s="377" t="s">
        <v>457</v>
      </c>
      <c r="E3" s="378" t="s">
        <v>458</v>
      </c>
    </row>
    <row r="4" spans="2:5" ht="13.9" customHeight="1">
      <c r="B4" s="108">
        <v>1</v>
      </c>
      <c r="C4" s="115" t="s">
        <v>459</v>
      </c>
      <c r="D4" s="115" t="s">
        <v>460</v>
      </c>
      <c r="E4" s="110"/>
    </row>
    <row r="5" spans="2:5" ht="13.9" customHeight="1">
      <c r="B5" s="108">
        <f>B4+1</f>
        <v>2</v>
      </c>
      <c r="C5" s="115" t="s">
        <v>459</v>
      </c>
      <c r="D5" s="115" t="s">
        <v>461</v>
      </c>
      <c r="E5" s="110">
        <v>0</v>
      </c>
    </row>
    <row r="6" spans="2:5" ht="13.9" customHeight="1">
      <c r="B6" s="108">
        <f t="shared" ref="B6:B41" si="0">B5+1</f>
        <v>3</v>
      </c>
      <c r="C6" s="115" t="s">
        <v>459</v>
      </c>
      <c r="D6" s="115" t="s">
        <v>462</v>
      </c>
      <c r="E6" s="110">
        <v>0</v>
      </c>
    </row>
    <row r="7" spans="2:5" ht="13.9" customHeight="1">
      <c r="B7" s="108">
        <f t="shared" si="0"/>
        <v>4</v>
      </c>
      <c r="C7" s="115" t="s">
        <v>459</v>
      </c>
      <c r="D7" s="115" t="s">
        <v>463</v>
      </c>
      <c r="E7" s="110">
        <v>0</v>
      </c>
    </row>
    <row r="8" spans="2:5" ht="13.9" customHeight="1">
      <c r="B8" s="108">
        <f t="shared" si="0"/>
        <v>5</v>
      </c>
      <c r="C8" s="115" t="s">
        <v>459</v>
      </c>
      <c r="D8" s="115" t="s">
        <v>464</v>
      </c>
      <c r="E8" s="110"/>
    </row>
    <row r="9" spans="2:5" ht="13.9" customHeight="1">
      <c r="B9" s="108">
        <f t="shared" si="0"/>
        <v>6</v>
      </c>
      <c r="C9" s="115" t="s">
        <v>459</v>
      </c>
      <c r="D9" s="115" t="s">
        <v>465</v>
      </c>
      <c r="E9" s="110">
        <v>0</v>
      </c>
    </row>
    <row r="10" spans="2:5" ht="13.9" customHeight="1">
      <c r="B10" s="108">
        <f t="shared" si="0"/>
        <v>7</v>
      </c>
      <c r="C10" s="115" t="s">
        <v>459</v>
      </c>
      <c r="D10" s="115" t="s">
        <v>466</v>
      </c>
      <c r="E10" s="110">
        <v>0</v>
      </c>
    </row>
    <row r="11" spans="2:5" ht="13.9" customHeight="1">
      <c r="B11" s="108">
        <f t="shared" si="0"/>
        <v>8</v>
      </c>
      <c r="C11" s="115" t="s">
        <v>459</v>
      </c>
      <c r="D11" s="115" t="s">
        <v>550</v>
      </c>
      <c r="E11" s="110">
        <v>1418448</v>
      </c>
    </row>
    <row r="12" spans="2:5" ht="13.9" customHeight="1">
      <c r="B12" s="165" t="s">
        <v>9</v>
      </c>
      <c r="C12" s="165"/>
      <c r="D12" s="165" t="s">
        <v>467</v>
      </c>
      <c r="E12" s="70">
        <f>SUM(E4:E11)</f>
        <v>1418448</v>
      </c>
    </row>
    <row r="13" spans="2:5" ht="13.9" customHeight="1">
      <c r="B13" s="108">
        <v>9</v>
      </c>
      <c r="C13" s="115" t="s">
        <v>468</v>
      </c>
      <c r="D13" s="115" t="s">
        <v>469</v>
      </c>
      <c r="E13" s="110">
        <v>0</v>
      </c>
    </row>
    <row r="14" spans="2:5" ht="13.9" customHeight="1">
      <c r="B14" s="108">
        <f t="shared" si="0"/>
        <v>10</v>
      </c>
      <c r="C14" s="115" t="s">
        <v>468</v>
      </c>
      <c r="D14" s="115" t="s">
        <v>470</v>
      </c>
      <c r="E14" s="110">
        <v>0</v>
      </c>
    </row>
    <row r="15" spans="2:5" ht="13.9" customHeight="1">
      <c r="B15" s="108">
        <f t="shared" si="0"/>
        <v>11</v>
      </c>
      <c r="C15" s="115" t="s">
        <v>468</v>
      </c>
      <c r="D15" s="115" t="s">
        <v>471</v>
      </c>
      <c r="E15" s="110">
        <v>0</v>
      </c>
    </row>
    <row r="16" spans="2:5" ht="13.9" customHeight="1">
      <c r="B16" s="165" t="s">
        <v>33</v>
      </c>
      <c r="C16" s="165"/>
      <c r="D16" s="165" t="s">
        <v>472</v>
      </c>
      <c r="E16" s="70">
        <f>SUM(E13:E15)</f>
        <v>0</v>
      </c>
    </row>
    <row r="17" spans="2:5" ht="13.9" customHeight="1">
      <c r="B17" s="108">
        <v>12</v>
      </c>
      <c r="C17" s="115" t="s">
        <v>473</v>
      </c>
      <c r="D17" s="115" t="s">
        <v>474</v>
      </c>
      <c r="E17" s="110">
        <v>0</v>
      </c>
    </row>
    <row r="18" spans="2:5" ht="13.9" customHeight="1">
      <c r="B18" s="108">
        <f t="shared" si="0"/>
        <v>13</v>
      </c>
      <c r="C18" s="115" t="s">
        <v>473</v>
      </c>
      <c r="D18" s="115" t="s">
        <v>475</v>
      </c>
      <c r="E18" s="110">
        <v>0</v>
      </c>
    </row>
    <row r="19" spans="2:5" ht="13.9" customHeight="1">
      <c r="B19" s="108">
        <f t="shared" si="0"/>
        <v>14</v>
      </c>
      <c r="C19" s="115" t="s">
        <v>473</v>
      </c>
      <c r="D19" s="115" t="s">
        <v>476</v>
      </c>
      <c r="E19" s="110">
        <v>0</v>
      </c>
    </row>
    <row r="20" spans="2:5" ht="13.9" customHeight="1">
      <c r="B20" s="108">
        <f t="shared" si="0"/>
        <v>15</v>
      </c>
      <c r="C20" s="115" t="s">
        <v>473</v>
      </c>
      <c r="D20" s="115" t="s">
        <v>477</v>
      </c>
      <c r="E20" s="110">
        <v>0</v>
      </c>
    </row>
    <row r="21" spans="2:5" ht="13.9" customHeight="1">
      <c r="B21" s="108">
        <f t="shared" si="0"/>
        <v>16</v>
      </c>
      <c r="C21" s="115" t="s">
        <v>473</v>
      </c>
      <c r="D21" s="115" t="s">
        <v>478</v>
      </c>
      <c r="E21" s="110">
        <v>0</v>
      </c>
    </row>
    <row r="22" spans="2:5" ht="13.9" customHeight="1">
      <c r="B22" s="108">
        <f t="shared" si="0"/>
        <v>17</v>
      </c>
      <c r="C22" s="115" t="s">
        <v>473</v>
      </c>
      <c r="D22" s="115" t="s">
        <v>479</v>
      </c>
      <c r="E22" s="110">
        <v>0</v>
      </c>
    </row>
    <row r="23" spans="2:5" ht="13.9" customHeight="1">
      <c r="B23" s="108">
        <f t="shared" si="0"/>
        <v>18</v>
      </c>
      <c r="C23" s="115" t="s">
        <v>473</v>
      </c>
      <c r="D23" s="115" t="s">
        <v>480</v>
      </c>
      <c r="E23" s="110">
        <v>0</v>
      </c>
    </row>
    <row r="24" spans="2:5" ht="13.9" customHeight="1">
      <c r="B24" s="108">
        <f t="shared" si="0"/>
        <v>19</v>
      </c>
      <c r="C24" s="115" t="s">
        <v>473</v>
      </c>
      <c r="D24" s="115" t="s">
        <v>481</v>
      </c>
      <c r="E24" s="110">
        <v>0</v>
      </c>
    </row>
    <row r="25" spans="2:5" ht="13.9" customHeight="1">
      <c r="B25" s="165" t="s">
        <v>33</v>
      </c>
      <c r="C25" s="165"/>
      <c r="D25" s="165" t="s">
        <v>482</v>
      </c>
      <c r="E25" s="70">
        <f>SUM(E17:E24)</f>
        <v>0</v>
      </c>
    </row>
    <row r="26" spans="2:5" ht="13.9" customHeight="1">
      <c r="B26" s="108">
        <v>20</v>
      </c>
      <c r="C26" s="115" t="s">
        <v>483</v>
      </c>
      <c r="D26" s="115" t="s">
        <v>484</v>
      </c>
      <c r="E26" s="110">
        <v>0</v>
      </c>
    </row>
    <row r="27" spans="2:5" ht="13.9" customHeight="1">
      <c r="B27" s="108">
        <f t="shared" si="0"/>
        <v>21</v>
      </c>
      <c r="C27" s="115" t="s">
        <v>483</v>
      </c>
      <c r="D27" s="115" t="s">
        <v>485</v>
      </c>
      <c r="E27" s="110">
        <v>0</v>
      </c>
    </row>
    <row r="28" spans="2:5" ht="13.9" customHeight="1">
      <c r="B28" s="108">
        <f t="shared" si="0"/>
        <v>22</v>
      </c>
      <c r="C28" s="115" t="s">
        <v>483</v>
      </c>
      <c r="D28" s="115" t="s">
        <v>486</v>
      </c>
      <c r="E28" s="110">
        <v>0</v>
      </c>
    </row>
    <row r="29" spans="2:5" ht="13.9" customHeight="1">
      <c r="B29" s="108">
        <f t="shared" si="0"/>
        <v>23</v>
      </c>
      <c r="C29" s="115" t="s">
        <v>483</v>
      </c>
      <c r="D29" s="115" t="s">
        <v>487</v>
      </c>
      <c r="E29" s="110">
        <v>0</v>
      </c>
    </row>
    <row r="30" spans="2:5" ht="13.9" customHeight="1">
      <c r="B30" s="165" t="s">
        <v>488</v>
      </c>
      <c r="C30" s="165"/>
      <c r="D30" s="165" t="s">
        <v>489</v>
      </c>
      <c r="E30" s="70">
        <f>SUM(E26:E29)</f>
        <v>0</v>
      </c>
    </row>
    <row r="31" spans="2:5" ht="13.9" customHeight="1">
      <c r="B31" s="108">
        <v>24</v>
      </c>
      <c r="C31" s="115" t="s">
        <v>490</v>
      </c>
      <c r="D31" s="115" t="s">
        <v>491</v>
      </c>
      <c r="E31" s="110">
        <v>0</v>
      </c>
    </row>
    <row r="32" spans="2:5" ht="13.9" customHeight="1">
      <c r="B32" s="108">
        <f t="shared" si="0"/>
        <v>25</v>
      </c>
      <c r="C32" s="115" t="s">
        <v>490</v>
      </c>
      <c r="D32" s="115" t="s">
        <v>492</v>
      </c>
      <c r="E32" s="110">
        <v>0</v>
      </c>
    </row>
    <row r="33" spans="2:5" ht="13.9" customHeight="1">
      <c r="B33" s="108">
        <f t="shared" si="0"/>
        <v>26</v>
      </c>
      <c r="C33" s="115" t="s">
        <v>490</v>
      </c>
      <c r="D33" s="115" t="s">
        <v>493</v>
      </c>
      <c r="E33" s="110">
        <v>0</v>
      </c>
    </row>
    <row r="34" spans="2:5" ht="13.9" customHeight="1">
      <c r="B34" s="108">
        <f t="shared" si="0"/>
        <v>27</v>
      </c>
      <c r="C34" s="115" t="s">
        <v>490</v>
      </c>
      <c r="D34" s="115" t="s">
        <v>494</v>
      </c>
      <c r="E34" s="110">
        <v>0</v>
      </c>
    </row>
    <row r="35" spans="2:5" ht="13.9" customHeight="1">
      <c r="B35" s="108">
        <f t="shared" si="0"/>
        <v>28</v>
      </c>
      <c r="C35" s="115" t="s">
        <v>490</v>
      </c>
      <c r="D35" s="115" t="s">
        <v>495</v>
      </c>
      <c r="E35" s="110">
        <v>0</v>
      </c>
    </row>
    <row r="36" spans="2:5" ht="13.9" customHeight="1">
      <c r="B36" s="108">
        <f t="shared" si="0"/>
        <v>29</v>
      </c>
      <c r="C36" s="115" t="s">
        <v>490</v>
      </c>
      <c r="D36" s="115" t="s">
        <v>496</v>
      </c>
      <c r="E36" s="110">
        <v>0</v>
      </c>
    </row>
    <row r="37" spans="2:5" ht="13.9" customHeight="1">
      <c r="B37" s="108">
        <f t="shared" si="0"/>
        <v>30</v>
      </c>
      <c r="C37" s="115" t="s">
        <v>490</v>
      </c>
      <c r="D37" s="115" t="s">
        <v>497</v>
      </c>
      <c r="E37" s="110">
        <v>0</v>
      </c>
    </row>
    <row r="38" spans="2:5" ht="13.9" customHeight="1">
      <c r="B38" s="108">
        <f t="shared" si="0"/>
        <v>31</v>
      </c>
      <c r="C38" s="115" t="s">
        <v>490</v>
      </c>
      <c r="D38" s="115" t="s">
        <v>498</v>
      </c>
      <c r="E38" s="110">
        <v>0</v>
      </c>
    </row>
    <row r="39" spans="2:5" ht="13.9" customHeight="1">
      <c r="B39" s="108">
        <f t="shared" si="0"/>
        <v>32</v>
      </c>
      <c r="C39" s="115" t="s">
        <v>490</v>
      </c>
      <c r="D39" s="115" t="s">
        <v>499</v>
      </c>
      <c r="E39" s="110">
        <v>0</v>
      </c>
    </row>
    <row r="40" spans="2:5" ht="13.9" customHeight="1">
      <c r="B40" s="108">
        <f t="shared" si="0"/>
        <v>33</v>
      </c>
      <c r="C40" s="115" t="s">
        <v>490</v>
      </c>
      <c r="D40" s="115" t="s">
        <v>500</v>
      </c>
      <c r="E40" s="110">
        <v>0</v>
      </c>
    </row>
    <row r="41" spans="2:5" ht="13.9" customHeight="1">
      <c r="B41" s="108">
        <f t="shared" si="0"/>
        <v>34</v>
      </c>
      <c r="C41" s="115" t="s">
        <v>490</v>
      </c>
      <c r="D41" s="115" t="s">
        <v>424</v>
      </c>
      <c r="E41" s="110">
        <v>0</v>
      </c>
    </row>
    <row r="42" spans="2:5" ht="13.9" customHeight="1">
      <c r="B42" s="165" t="s">
        <v>501</v>
      </c>
      <c r="C42" s="165"/>
      <c r="D42" s="165" t="s">
        <v>502</v>
      </c>
      <c r="E42" s="70">
        <f>SUM(E31:E41)</f>
        <v>0</v>
      </c>
    </row>
    <row r="43" spans="2:5" ht="13.9" customHeight="1">
      <c r="B43" s="108"/>
      <c r="C43" s="108"/>
      <c r="D43" s="165" t="s">
        <v>503</v>
      </c>
      <c r="E43" s="70">
        <f>E12+E16+E25+E30+E42</f>
        <v>1418448</v>
      </c>
    </row>
    <row r="44" spans="2:5" ht="13.9" customHeight="1">
      <c r="C44" s="379" t="s">
        <v>504</v>
      </c>
      <c r="D44" s="380"/>
    </row>
    <row r="45" spans="2:5" ht="13.9" customHeight="1">
      <c r="C45" s="381" t="s">
        <v>505</v>
      </c>
      <c r="D45" s="382"/>
      <c r="E45" s="108">
        <v>2</v>
      </c>
    </row>
    <row r="46" spans="2:5" ht="13.9" customHeight="1">
      <c r="C46" s="381" t="s">
        <v>506</v>
      </c>
      <c r="D46" s="382"/>
      <c r="E46" s="108"/>
    </row>
    <row r="47" spans="2:5" ht="13.9" customHeight="1">
      <c r="C47" s="381" t="s">
        <v>507</v>
      </c>
      <c r="D47" s="382"/>
      <c r="E47" s="108">
        <v>0</v>
      </c>
    </row>
    <row r="48" spans="2:5" ht="13.9" customHeight="1">
      <c r="C48" s="381" t="s">
        <v>508</v>
      </c>
      <c r="D48" s="382"/>
      <c r="E48" s="108">
        <v>0</v>
      </c>
    </row>
    <row r="49" spans="3:5" ht="13.9" customHeight="1">
      <c r="C49" s="381" t="s">
        <v>509</v>
      </c>
      <c r="D49" s="382"/>
      <c r="E49" s="108"/>
    </row>
    <row r="50" spans="3:5" ht="13.9" customHeight="1">
      <c r="C50" s="383"/>
      <c r="D50" s="384" t="s">
        <v>154</v>
      </c>
      <c r="E50" s="165">
        <f>SUM(E45:E49)</f>
        <v>2</v>
      </c>
    </row>
    <row r="51" spans="3:5">
      <c r="E51" s="268" t="s">
        <v>163</v>
      </c>
    </row>
    <row r="52" spans="3:5">
      <c r="E52" s="270" t="s">
        <v>344</v>
      </c>
    </row>
  </sheetData>
  <mergeCells count="1">
    <mergeCell ref="B1:C1"/>
  </mergeCells>
  <pageMargins left="0.7" right="0.7" top="0.25" bottom="0.22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J7" sqref="J7"/>
    </sheetView>
  </sheetViews>
  <sheetFormatPr defaultRowHeight="15"/>
  <cols>
    <col min="1" max="1" width="6.5703125" customWidth="1"/>
    <col min="2" max="2" width="7.28515625" customWidth="1"/>
    <col min="4" max="4" width="32.5703125" customWidth="1"/>
    <col min="5" max="5" width="6.85546875" customWidth="1"/>
    <col min="6" max="6" width="11.42578125" customWidth="1"/>
    <col min="7" max="7" width="12.5703125" customWidth="1"/>
    <col min="9" max="9" width="10" customWidth="1"/>
  </cols>
  <sheetData>
    <row r="1" spans="1:9" ht="15.75">
      <c r="A1" s="440" t="s">
        <v>546</v>
      </c>
      <c r="B1" s="440"/>
      <c r="C1" s="440"/>
      <c r="D1" s="440"/>
      <c r="E1" s="440"/>
      <c r="F1" s="440"/>
      <c r="G1" s="440"/>
    </row>
    <row r="2" spans="1:9" ht="15.75">
      <c r="A2" s="9"/>
      <c r="B2" s="9" t="s">
        <v>47</v>
      </c>
      <c r="C2" s="9"/>
      <c r="D2" s="215" t="str">
        <f>'kapak biz vogel'!E2</f>
        <v>SAMI ALSTAFA</v>
      </c>
      <c r="E2" s="9"/>
      <c r="F2" s="10">
        <v>2012</v>
      </c>
      <c r="G2" s="10">
        <v>2011</v>
      </c>
    </row>
    <row r="3" spans="1:9">
      <c r="A3" s="441" t="s">
        <v>3</v>
      </c>
      <c r="B3" s="443" t="s">
        <v>4</v>
      </c>
      <c r="C3" s="444"/>
      <c r="D3" s="445"/>
      <c r="E3" s="441" t="s">
        <v>5</v>
      </c>
      <c r="F3" s="11" t="s">
        <v>6</v>
      </c>
      <c r="G3" s="256" t="s">
        <v>6</v>
      </c>
    </row>
    <row r="4" spans="1:9">
      <c r="A4" s="442"/>
      <c r="B4" s="446"/>
      <c r="C4" s="447"/>
      <c r="D4" s="448"/>
      <c r="E4" s="442"/>
      <c r="F4" s="13" t="s">
        <v>7</v>
      </c>
      <c r="G4" s="14" t="s">
        <v>8</v>
      </c>
    </row>
    <row r="5" spans="1:9">
      <c r="A5" s="15" t="s">
        <v>9</v>
      </c>
      <c r="B5" s="437" t="s">
        <v>10</v>
      </c>
      <c r="C5" s="438"/>
      <c r="D5" s="439"/>
      <c r="E5" s="16"/>
      <c r="F5" s="17"/>
      <c r="G5" s="17"/>
    </row>
    <row r="6" spans="1:9">
      <c r="A6" s="18"/>
      <c r="B6" s="19">
        <v>1</v>
      </c>
      <c r="C6" s="20" t="s">
        <v>11</v>
      </c>
      <c r="D6" s="21"/>
      <c r="E6" s="22"/>
      <c r="F6" s="17">
        <f>F7+F8</f>
        <v>108000</v>
      </c>
      <c r="G6" s="17">
        <f>G7+G8</f>
        <v>76300</v>
      </c>
      <c r="I6" s="93">
        <f>'PASIVI '!G43-'AKTIVI '!F43</f>
        <v>0.20000000018626451</v>
      </c>
    </row>
    <row r="7" spans="1:9">
      <c r="A7" s="18"/>
      <c r="B7" s="19"/>
      <c r="C7" s="23" t="s">
        <v>12</v>
      </c>
      <c r="D7" s="24" t="s">
        <v>13</v>
      </c>
      <c r="E7" s="22"/>
      <c r="F7" s="25">
        <v>0</v>
      </c>
      <c r="G7" s="25">
        <v>0</v>
      </c>
    </row>
    <row r="8" spans="1:9">
      <c r="A8" s="18"/>
      <c r="B8" s="19"/>
      <c r="C8" s="23" t="s">
        <v>12</v>
      </c>
      <c r="D8" s="24" t="s">
        <v>14</v>
      </c>
      <c r="E8" s="22"/>
      <c r="F8" s="25">
        <v>108000</v>
      </c>
      <c r="G8" s="25">
        <v>76300</v>
      </c>
    </row>
    <row r="9" spans="1:9">
      <c r="A9" s="18"/>
      <c r="B9" s="19">
        <v>2</v>
      </c>
      <c r="C9" s="20" t="s">
        <v>15</v>
      </c>
      <c r="D9" s="21"/>
      <c r="E9" s="40"/>
      <c r="F9" s="17"/>
      <c r="G9" s="17"/>
    </row>
    <row r="10" spans="1:9">
      <c r="A10" s="18"/>
      <c r="B10" s="19">
        <v>3</v>
      </c>
      <c r="C10" s="20" t="s">
        <v>16</v>
      </c>
      <c r="D10" s="21"/>
      <c r="E10" s="22"/>
      <c r="F10" s="17">
        <f>F11+F12+F13+F14+F15+F16+F17</f>
        <v>143788</v>
      </c>
      <c r="G10" s="17">
        <f>G11+G12+G13+G14+G15+G16+G17</f>
        <v>100356</v>
      </c>
      <c r="I10" s="93">
        <f>F10-G10</f>
        <v>43432</v>
      </c>
    </row>
    <row r="11" spans="1:9">
      <c r="A11" s="18"/>
      <c r="B11" s="26"/>
      <c r="C11" s="23" t="s">
        <v>12</v>
      </c>
      <c r="D11" s="24" t="s">
        <v>17</v>
      </c>
      <c r="E11" s="22"/>
      <c r="F11" s="25"/>
      <c r="G11" s="25"/>
    </row>
    <row r="12" spans="1:9">
      <c r="A12" s="18"/>
      <c r="B12" s="26"/>
      <c r="C12" s="23" t="s">
        <v>12</v>
      </c>
      <c r="D12" s="24" t="s">
        <v>18</v>
      </c>
      <c r="E12" s="22"/>
      <c r="F12" s="25"/>
      <c r="G12" s="25"/>
    </row>
    <row r="13" spans="1:9">
      <c r="A13" s="18"/>
      <c r="B13" s="26"/>
      <c r="C13" s="23" t="s">
        <v>12</v>
      </c>
      <c r="D13" s="24" t="s">
        <v>19</v>
      </c>
      <c r="E13" s="22"/>
      <c r="F13" s="25">
        <v>20794</v>
      </c>
      <c r="G13" s="25">
        <v>43639</v>
      </c>
    </row>
    <row r="14" spans="1:9">
      <c r="A14" s="18"/>
      <c r="B14" s="26"/>
      <c r="C14" s="23" t="s">
        <v>12</v>
      </c>
      <c r="D14" s="24" t="s">
        <v>20</v>
      </c>
      <c r="E14" s="22"/>
      <c r="F14" s="25">
        <v>122994</v>
      </c>
      <c r="G14" s="25">
        <v>56717</v>
      </c>
    </row>
    <row r="15" spans="1:9">
      <c r="A15" s="18"/>
      <c r="B15" s="26"/>
      <c r="C15" s="23" t="s">
        <v>12</v>
      </c>
      <c r="D15" s="24" t="s">
        <v>21</v>
      </c>
      <c r="E15" s="22"/>
      <c r="F15" s="25"/>
      <c r="G15" s="25"/>
    </row>
    <row r="16" spans="1:9">
      <c r="A16" s="18"/>
      <c r="B16" s="26"/>
      <c r="C16" s="23" t="s">
        <v>12</v>
      </c>
      <c r="D16" s="24"/>
      <c r="E16" s="22"/>
      <c r="F16" s="25"/>
      <c r="G16" s="25"/>
    </row>
    <row r="17" spans="1:9">
      <c r="A17" s="18"/>
      <c r="B17" s="26"/>
      <c r="C17" s="23" t="s">
        <v>12</v>
      </c>
      <c r="D17" s="24"/>
      <c r="E17" s="22"/>
      <c r="F17" s="25"/>
      <c r="G17" s="25"/>
    </row>
    <row r="18" spans="1:9">
      <c r="A18" s="18"/>
      <c r="B18" s="19">
        <v>4</v>
      </c>
      <c r="C18" s="20" t="s">
        <v>22</v>
      </c>
      <c r="D18" s="21"/>
      <c r="E18" s="22"/>
      <c r="F18" s="17">
        <f>F19+F20+F21+F22+F23+F24</f>
        <v>1587021</v>
      </c>
      <c r="G18" s="17">
        <f>G19+G20+G21+G22+G23+G24</f>
        <v>470875</v>
      </c>
      <c r="I18" s="93">
        <f>F18-G18</f>
        <v>1116146</v>
      </c>
    </row>
    <row r="19" spans="1:9">
      <c r="A19" s="18"/>
      <c r="B19" s="26"/>
      <c r="C19" s="23" t="s">
        <v>12</v>
      </c>
      <c r="D19" s="24" t="s">
        <v>23</v>
      </c>
      <c r="E19" s="22"/>
      <c r="F19" s="25"/>
      <c r="G19" s="25"/>
    </row>
    <row r="20" spans="1:9">
      <c r="A20" s="18"/>
      <c r="B20" s="26"/>
      <c r="C20" s="23" t="s">
        <v>12</v>
      </c>
      <c r="D20" s="24" t="s">
        <v>24</v>
      </c>
      <c r="E20" s="22"/>
      <c r="F20" s="25"/>
      <c r="G20" s="25"/>
    </row>
    <row r="21" spans="1:9">
      <c r="A21" s="18"/>
      <c r="B21" s="26"/>
      <c r="C21" s="23" t="s">
        <v>12</v>
      </c>
      <c r="D21" s="24" t="s">
        <v>25</v>
      </c>
      <c r="E21" s="22"/>
      <c r="F21" s="25"/>
      <c r="G21" s="25"/>
    </row>
    <row r="22" spans="1:9">
      <c r="A22" s="18"/>
      <c r="B22" s="26"/>
      <c r="C22" s="23" t="s">
        <v>12</v>
      </c>
      <c r="D22" s="47" t="s">
        <v>325</v>
      </c>
      <c r="E22" s="22"/>
      <c r="F22" s="25"/>
      <c r="G22" s="25"/>
      <c r="I22" s="93"/>
    </row>
    <row r="23" spans="1:9">
      <c r="A23" s="18"/>
      <c r="B23" s="26"/>
      <c r="C23" s="23" t="s">
        <v>12</v>
      </c>
      <c r="D23" s="24" t="s">
        <v>27</v>
      </c>
      <c r="E23" s="22"/>
      <c r="F23" s="25">
        <v>1587021</v>
      </c>
      <c r="G23" s="25">
        <v>470875</v>
      </c>
    </row>
    <row r="24" spans="1:9">
      <c r="A24" s="18"/>
      <c r="B24" s="26"/>
      <c r="C24" s="23" t="s">
        <v>12</v>
      </c>
      <c r="D24" s="24" t="s">
        <v>28</v>
      </c>
      <c r="E24" s="22"/>
      <c r="F24" s="25"/>
      <c r="G24" s="25"/>
      <c r="I24" s="93"/>
    </row>
    <row r="25" spans="1:9">
      <c r="A25" s="18"/>
      <c r="B25" s="26"/>
      <c r="C25" s="23" t="s">
        <v>12</v>
      </c>
      <c r="D25" s="24"/>
      <c r="E25" s="22"/>
      <c r="F25" s="25"/>
      <c r="G25" s="25"/>
    </row>
    <row r="26" spans="1:9">
      <c r="A26" s="18"/>
      <c r="B26" s="19">
        <v>5</v>
      </c>
      <c r="C26" s="20" t="s">
        <v>29</v>
      </c>
      <c r="D26" s="21"/>
      <c r="E26" s="22"/>
      <c r="F26" s="17"/>
      <c r="G26" s="17"/>
    </row>
    <row r="27" spans="1:9">
      <c r="A27" s="18"/>
      <c r="B27" s="19">
        <v>6</v>
      </c>
      <c r="C27" s="20" t="s">
        <v>30</v>
      </c>
      <c r="D27" s="21"/>
      <c r="E27" s="22"/>
      <c r="F27" s="17"/>
      <c r="G27" s="17"/>
    </row>
    <row r="28" spans="1:9">
      <c r="A28" s="18"/>
      <c r="B28" s="19">
        <v>7</v>
      </c>
      <c r="C28" s="20" t="s">
        <v>31</v>
      </c>
      <c r="D28" s="21"/>
      <c r="E28" s="22"/>
      <c r="F28" s="17">
        <f>F29+F30</f>
        <v>0</v>
      </c>
      <c r="G28" s="17">
        <f>G29+G30</f>
        <v>0</v>
      </c>
    </row>
    <row r="29" spans="1:9">
      <c r="A29" s="18"/>
      <c r="B29" s="19"/>
      <c r="C29" s="23" t="s">
        <v>12</v>
      </c>
      <c r="D29" s="21" t="s">
        <v>32</v>
      </c>
      <c r="E29" s="22"/>
      <c r="F29" s="25"/>
      <c r="G29" s="25"/>
    </row>
    <row r="30" spans="1:9">
      <c r="A30" s="18"/>
      <c r="B30" s="19"/>
      <c r="C30" s="23" t="s">
        <v>12</v>
      </c>
      <c r="D30" s="21"/>
      <c r="E30" s="22"/>
      <c r="F30" s="25"/>
      <c r="G30" s="25"/>
    </row>
    <row r="31" spans="1:9">
      <c r="A31" s="27" t="s">
        <v>33</v>
      </c>
      <c r="B31" s="437" t="s">
        <v>34</v>
      </c>
      <c r="C31" s="438"/>
      <c r="D31" s="439"/>
      <c r="E31" s="22"/>
      <c r="F31" s="17"/>
      <c r="G31" s="17"/>
    </row>
    <row r="32" spans="1:9">
      <c r="A32" s="18"/>
      <c r="B32" s="19">
        <v>1</v>
      </c>
      <c r="C32" s="20" t="s">
        <v>35</v>
      </c>
      <c r="D32" s="21"/>
      <c r="E32" s="22"/>
      <c r="F32" s="17"/>
      <c r="G32" s="17"/>
    </row>
    <row r="33" spans="1:7">
      <c r="A33" s="18"/>
      <c r="B33" s="19">
        <v>2</v>
      </c>
      <c r="C33" s="20" t="s">
        <v>36</v>
      </c>
      <c r="D33" s="28"/>
      <c r="E33" s="22"/>
      <c r="F33" s="17">
        <f>F34+F35+F36+F37+F38</f>
        <v>443418</v>
      </c>
      <c r="G33" s="17">
        <f>G34+G35+G36+G37+G38</f>
        <v>50354</v>
      </c>
    </row>
    <row r="34" spans="1:7">
      <c r="A34" s="18"/>
      <c r="B34" s="26"/>
      <c r="C34" s="23" t="s">
        <v>12</v>
      </c>
      <c r="D34" s="24" t="s">
        <v>37</v>
      </c>
      <c r="E34" s="22"/>
      <c r="F34" s="25"/>
      <c r="G34" s="25"/>
    </row>
    <row r="35" spans="1:7">
      <c r="A35" s="18"/>
      <c r="B35" s="26"/>
      <c r="C35" s="23" t="s">
        <v>12</v>
      </c>
      <c r="D35" s="47" t="s">
        <v>324</v>
      </c>
      <c r="E35" s="22"/>
      <c r="F35" s="25"/>
      <c r="G35" s="25"/>
    </row>
    <row r="36" spans="1:7">
      <c r="A36" s="18"/>
      <c r="B36" s="26"/>
      <c r="C36" s="23" t="s">
        <v>12</v>
      </c>
      <c r="D36" s="24" t="s">
        <v>39</v>
      </c>
      <c r="E36" s="22"/>
      <c r="F36" s="25"/>
      <c r="G36" s="25"/>
    </row>
    <row r="37" spans="1:7">
      <c r="A37" s="18"/>
      <c r="B37" s="26"/>
      <c r="C37" s="23" t="s">
        <v>12</v>
      </c>
      <c r="D37" s="24" t="s">
        <v>40</v>
      </c>
      <c r="E37" s="22"/>
      <c r="F37" s="25"/>
      <c r="G37" s="25"/>
    </row>
    <row r="38" spans="1:7">
      <c r="A38" s="18"/>
      <c r="B38" s="26"/>
      <c r="C38" s="23" t="s">
        <v>12</v>
      </c>
      <c r="D38" s="24" t="s">
        <v>41</v>
      </c>
      <c r="E38" s="22"/>
      <c r="F38" s="25">
        <f>'INVENTARI AKTIVEVE'!N19</f>
        <v>443418</v>
      </c>
      <c r="G38" s="25">
        <v>50354</v>
      </c>
    </row>
    <row r="39" spans="1:7">
      <c r="A39" s="18"/>
      <c r="B39" s="19">
        <v>3</v>
      </c>
      <c r="C39" s="20" t="s">
        <v>42</v>
      </c>
      <c r="D39" s="21"/>
      <c r="E39" s="22"/>
      <c r="F39" s="17"/>
      <c r="G39" s="17"/>
    </row>
    <row r="40" spans="1:7">
      <c r="A40" s="18"/>
      <c r="B40" s="19">
        <v>4</v>
      </c>
      <c r="C40" s="20" t="s">
        <v>43</v>
      </c>
      <c r="D40" s="21"/>
      <c r="E40" s="22"/>
      <c r="F40" s="17">
        <v>857819</v>
      </c>
      <c r="G40" s="17">
        <v>857819</v>
      </c>
    </row>
    <row r="41" spans="1:7">
      <c r="A41" s="18"/>
      <c r="B41" s="19">
        <v>5</v>
      </c>
      <c r="C41" s="20" t="s">
        <v>44</v>
      </c>
      <c r="D41" s="21"/>
      <c r="E41" s="22"/>
      <c r="F41" s="17"/>
      <c r="G41" s="17"/>
    </row>
    <row r="42" spans="1:7">
      <c r="A42" s="18"/>
      <c r="B42" s="19">
        <v>6</v>
      </c>
      <c r="C42" s="20" t="s">
        <v>45</v>
      </c>
      <c r="D42" s="21"/>
      <c r="E42" s="22"/>
      <c r="F42" s="17"/>
      <c r="G42" s="17"/>
    </row>
    <row r="43" spans="1:7">
      <c r="A43" s="22"/>
      <c r="B43" s="437" t="s">
        <v>46</v>
      </c>
      <c r="C43" s="438"/>
      <c r="D43" s="439"/>
      <c r="E43" s="22"/>
      <c r="F43" s="17">
        <f>F42+F41+F40+F39+F33+F31+F28+F27+F26+F18+F10+F6+F9</f>
        <v>3140046</v>
      </c>
      <c r="G43" s="17">
        <f>G42+G41+G40+G39+G33+G31+G28+G27+G26+G18+G10+G6+G9</f>
        <v>1555704</v>
      </c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workbookViewId="0">
      <selection activeCell="K23" sqref="K23"/>
    </sheetView>
  </sheetViews>
  <sheetFormatPr defaultRowHeight="15"/>
  <cols>
    <col min="1" max="1" width="1.85546875" customWidth="1"/>
    <col min="2" max="2" width="4.85546875" customWidth="1"/>
    <col min="3" max="3" width="6.28515625" customWidth="1"/>
    <col min="4" max="4" width="7.42578125" customWidth="1"/>
    <col min="5" max="5" width="39.28515625" customWidth="1"/>
    <col min="6" max="6" width="5.7109375" customWidth="1"/>
    <col min="7" max="7" width="11" customWidth="1"/>
    <col min="8" max="8" width="11.140625" customWidth="1"/>
  </cols>
  <sheetData>
    <row r="1" spans="1:10" ht="18">
      <c r="A1" s="29"/>
      <c r="B1" s="30" t="s">
        <v>85</v>
      </c>
      <c r="C1" s="31"/>
      <c r="D1" s="31"/>
      <c r="E1" s="32"/>
      <c r="F1" s="29"/>
      <c r="G1" s="33"/>
      <c r="H1" s="33"/>
    </row>
    <row r="2" spans="1:10" ht="15.75">
      <c r="A2" s="29"/>
      <c r="B2" s="440" t="s">
        <v>525</v>
      </c>
      <c r="C2" s="440"/>
      <c r="D2" s="440"/>
      <c r="E2" s="440"/>
      <c r="F2" s="440"/>
      <c r="G2" s="440"/>
      <c r="H2" s="440"/>
    </row>
    <row r="3" spans="1:10" ht="15.75">
      <c r="A3" s="34"/>
      <c r="B3" s="35"/>
      <c r="C3" s="35"/>
      <c r="D3" s="35"/>
      <c r="E3" s="215" t="str">
        <f>'kapak biz vogel'!E2</f>
        <v>SAMI ALSTAFA</v>
      </c>
      <c r="F3" s="34"/>
      <c r="G3" s="257">
        <v>2012</v>
      </c>
      <c r="H3" s="257">
        <v>2011</v>
      </c>
    </row>
    <row r="4" spans="1:10">
      <c r="A4" s="29"/>
      <c r="B4" s="452" t="s">
        <v>3</v>
      </c>
      <c r="C4" s="454" t="s">
        <v>48</v>
      </c>
      <c r="D4" s="455"/>
      <c r="E4" s="456"/>
      <c r="F4" s="452" t="s">
        <v>5</v>
      </c>
      <c r="G4" s="36" t="s">
        <v>6</v>
      </c>
      <c r="H4" s="36" t="s">
        <v>6</v>
      </c>
    </row>
    <row r="5" spans="1:10">
      <c r="A5" s="29"/>
      <c r="B5" s="453"/>
      <c r="C5" s="457"/>
      <c r="D5" s="458"/>
      <c r="E5" s="459"/>
      <c r="F5" s="453"/>
      <c r="G5" s="37" t="s">
        <v>7</v>
      </c>
      <c r="H5" s="38" t="s">
        <v>8</v>
      </c>
    </row>
    <row r="6" spans="1:10">
      <c r="A6" s="29"/>
      <c r="B6" s="39" t="s">
        <v>9</v>
      </c>
      <c r="C6" s="449" t="s">
        <v>49</v>
      </c>
      <c r="D6" s="450"/>
      <c r="E6" s="451"/>
      <c r="F6" s="40"/>
      <c r="G6" s="17">
        <f>G7+G8+G11+G22+G23</f>
        <v>1307804</v>
      </c>
      <c r="H6" s="17">
        <f>H7+H8+H11+H22+H23</f>
        <v>157312</v>
      </c>
    </row>
    <row r="7" spans="1:10">
      <c r="A7" s="29"/>
      <c r="B7" s="41"/>
      <c r="C7" s="42">
        <v>1</v>
      </c>
      <c r="D7" s="43" t="s">
        <v>50</v>
      </c>
      <c r="E7" s="44"/>
      <c r="F7" s="40"/>
      <c r="G7" s="17">
        <v>0</v>
      </c>
      <c r="H7" s="17">
        <v>0</v>
      </c>
    </row>
    <row r="8" spans="1:10">
      <c r="A8" s="29"/>
      <c r="B8" s="41"/>
      <c r="C8" s="42">
        <v>2</v>
      </c>
      <c r="D8" s="43" t="s">
        <v>51</v>
      </c>
      <c r="E8" s="44"/>
      <c r="F8" s="40"/>
      <c r="G8" s="17">
        <f>SUM(G9:G10)</f>
        <v>0</v>
      </c>
      <c r="H8" s="17">
        <f>SUM(H9:H10)</f>
        <v>0</v>
      </c>
      <c r="J8" s="93">
        <f>'AKTIVI '!F43-'PASIVI '!G43</f>
        <v>-0.20000000018626451</v>
      </c>
    </row>
    <row r="9" spans="1:10">
      <c r="A9" s="29"/>
      <c r="B9" s="41"/>
      <c r="C9" s="45"/>
      <c r="D9" s="46" t="s">
        <v>12</v>
      </c>
      <c r="E9" s="47" t="s">
        <v>52</v>
      </c>
      <c r="F9" s="40"/>
      <c r="G9" s="48"/>
      <c r="H9" s="48"/>
    </row>
    <row r="10" spans="1:10">
      <c r="A10" s="29"/>
      <c r="B10" s="41"/>
      <c r="C10" s="45"/>
      <c r="D10" s="46" t="s">
        <v>12</v>
      </c>
      <c r="E10" s="47" t="s">
        <v>53</v>
      </c>
      <c r="F10" s="40"/>
      <c r="G10" s="48"/>
      <c r="H10" s="48"/>
    </row>
    <row r="11" spans="1:10">
      <c r="A11" s="29"/>
      <c r="B11" s="41"/>
      <c r="C11" s="42">
        <v>3</v>
      </c>
      <c r="D11" s="43" t="s">
        <v>54</v>
      </c>
      <c r="E11" s="44"/>
      <c r="F11" s="40"/>
      <c r="G11" s="17">
        <f>SUM(G12:G21)</f>
        <v>1307804</v>
      </c>
      <c r="H11" s="17">
        <f>SUM(H12:H21)</f>
        <v>157312</v>
      </c>
      <c r="J11" s="93">
        <f>G11-H11</f>
        <v>1150492</v>
      </c>
    </row>
    <row r="12" spans="1:10">
      <c r="A12" s="29"/>
      <c r="B12" s="41"/>
      <c r="C12" s="45"/>
      <c r="D12" s="46" t="s">
        <v>12</v>
      </c>
      <c r="E12" s="47" t="s">
        <v>55</v>
      </c>
      <c r="F12" s="40"/>
      <c r="G12" s="48"/>
      <c r="H12" s="48"/>
    </row>
    <row r="13" spans="1:10">
      <c r="A13" s="29"/>
      <c r="B13" s="41"/>
      <c r="C13" s="45"/>
      <c r="D13" s="46" t="s">
        <v>12</v>
      </c>
      <c r="E13" s="47" t="s">
        <v>56</v>
      </c>
      <c r="F13" s="40"/>
      <c r="G13" s="48">
        <v>109770</v>
      </c>
      <c r="H13" s="48">
        <v>105240</v>
      </c>
    </row>
    <row r="14" spans="1:10">
      <c r="A14" s="29"/>
      <c r="B14" s="41"/>
      <c r="C14" s="45"/>
      <c r="D14" s="46" t="s">
        <v>12</v>
      </c>
      <c r="E14" s="47" t="s">
        <v>57</v>
      </c>
      <c r="F14" s="40"/>
      <c r="G14" s="48">
        <v>32931</v>
      </c>
      <c r="H14" s="48">
        <v>31572</v>
      </c>
    </row>
    <row r="15" spans="1:10">
      <c r="A15" s="29"/>
      <c r="B15" s="41"/>
      <c r="C15" s="45"/>
      <c r="D15" s="46" t="s">
        <v>12</v>
      </c>
      <c r="E15" s="47" t="s">
        <v>58</v>
      </c>
      <c r="F15" s="40"/>
      <c r="G15" s="48"/>
      <c r="H15" s="48"/>
    </row>
    <row r="16" spans="1:10">
      <c r="A16" s="29"/>
      <c r="B16" s="41"/>
      <c r="C16" s="45"/>
      <c r="D16" s="46" t="s">
        <v>12</v>
      </c>
      <c r="E16" s="47" t="s">
        <v>59</v>
      </c>
      <c r="F16" s="40"/>
      <c r="G16" s="48"/>
      <c r="H16" s="48">
        <v>20500</v>
      </c>
    </row>
    <row r="17" spans="1:8">
      <c r="A17" s="29"/>
      <c r="B17" s="41"/>
      <c r="C17" s="45"/>
      <c r="D17" s="46" t="s">
        <v>12</v>
      </c>
      <c r="E17" s="47" t="s">
        <v>60</v>
      </c>
      <c r="F17" s="40"/>
      <c r="G17" s="48">
        <v>0</v>
      </c>
      <c r="H17" s="48">
        <v>0</v>
      </c>
    </row>
    <row r="18" spans="1:8">
      <c r="A18" s="29"/>
      <c r="B18" s="41"/>
      <c r="C18" s="45"/>
      <c r="D18" s="46" t="s">
        <v>12</v>
      </c>
      <c r="E18" s="47" t="s">
        <v>61</v>
      </c>
      <c r="F18" s="40"/>
      <c r="G18" s="48"/>
      <c r="H18" s="48"/>
    </row>
    <row r="19" spans="1:8">
      <c r="A19" s="29"/>
      <c r="B19" s="41"/>
      <c r="C19" s="45"/>
      <c r="D19" s="46" t="s">
        <v>12</v>
      </c>
      <c r="E19" s="47" t="s">
        <v>21</v>
      </c>
      <c r="F19" s="40"/>
      <c r="G19" s="48"/>
      <c r="H19" s="48"/>
    </row>
    <row r="20" spans="1:8">
      <c r="A20" s="29"/>
      <c r="B20" s="41"/>
      <c r="C20" s="45"/>
      <c r="D20" s="46" t="s">
        <v>12</v>
      </c>
      <c r="E20" s="47" t="s">
        <v>62</v>
      </c>
      <c r="F20" s="40"/>
      <c r="G20" s="48"/>
      <c r="H20" s="48"/>
    </row>
    <row r="21" spans="1:8">
      <c r="A21" s="29"/>
      <c r="B21" s="41"/>
      <c r="C21" s="45"/>
      <c r="D21" s="46" t="s">
        <v>12</v>
      </c>
      <c r="E21" s="47" t="s">
        <v>341</v>
      </c>
      <c r="F21" s="40"/>
      <c r="G21" s="48">
        <v>1165103</v>
      </c>
      <c r="H21" s="48"/>
    </row>
    <row r="22" spans="1:8">
      <c r="A22" s="29"/>
      <c r="B22" s="41"/>
      <c r="C22" s="42">
        <v>4</v>
      </c>
      <c r="D22" s="43" t="s">
        <v>63</v>
      </c>
      <c r="E22" s="44"/>
      <c r="F22" s="40"/>
      <c r="G22" s="17">
        <v>0</v>
      </c>
      <c r="H22" s="17">
        <v>0</v>
      </c>
    </row>
    <row r="23" spans="1:8">
      <c r="A23" s="29"/>
      <c r="B23" s="41"/>
      <c r="C23" s="42">
        <v>5</v>
      </c>
      <c r="D23" s="43" t="s">
        <v>64</v>
      </c>
      <c r="E23" s="44"/>
      <c r="F23" s="40"/>
      <c r="G23" s="17">
        <v>0</v>
      </c>
      <c r="H23" s="17">
        <v>0</v>
      </c>
    </row>
    <row r="24" spans="1:8">
      <c r="A24" s="29"/>
      <c r="B24" s="39" t="s">
        <v>33</v>
      </c>
      <c r="C24" s="449" t="s">
        <v>65</v>
      </c>
      <c r="D24" s="450"/>
      <c r="E24" s="451"/>
      <c r="F24" s="40"/>
      <c r="G24" s="17">
        <f>G25+G28+G29+G30</f>
        <v>0</v>
      </c>
      <c r="H24" s="17">
        <f>H25+H28+H29+H30</f>
        <v>0</v>
      </c>
    </row>
    <row r="25" spans="1:8">
      <c r="A25" s="29"/>
      <c r="B25" s="41"/>
      <c r="C25" s="42">
        <v>1</v>
      </c>
      <c r="D25" s="43" t="s">
        <v>66</v>
      </c>
      <c r="E25" s="49"/>
      <c r="F25" s="40"/>
      <c r="G25" s="17">
        <f>SUM(G26:G27)</f>
        <v>0</v>
      </c>
      <c r="H25" s="17">
        <f>SUM(H26:H27)</f>
        <v>0</v>
      </c>
    </row>
    <row r="26" spans="1:8">
      <c r="A26" s="29"/>
      <c r="B26" s="41"/>
      <c r="C26" s="45"/>
      <c r="D26" s="46" t="s">
        <v>12</v>
      </c>
      <c r="E26" s="47" t="s">
        <v>67</v>
      </c>
      <c r="F26" s="40"/>
      <c r="G26" s="48"/>
      <c r="H26" s="48"/>
    </row>
    <row r="27" spans="1:8">
      <c r="A27" s="29"/>
      <c r="B27" s="41"/>
      <c r="C27" s="45"/>
      <c r="D27" s="46" t="s">
        <v>12</v>
      </c>
      <c r="E27" s="47" t="s">
        <v>68</v>
      </c>
      <c r="F27" s="40"/>
      <c r="G27" s="48"/>
      <c r="H27" s="48"/>
    </row>
    <row r="28" spans="1:8">
      <c r="A28" s="29"/>
      <c r="B28" s="41"/>
      <c r="C28" s="42">
        <v>2</v>
      </c>
      <c r="D28" s="43" t="s">
        <v>69</v>
      </c>
      <c r="E28" s="44"/>
      <c r="F28" s="40"/>
      <c r="G28" s="17">
        <v>0</v>
      </c>
      <c r="H28" s="17">
        <v>0</v>
      </c>
    </row>
    <row r="29" spans="1:8">
      <c r="A29" s="29"/>
      <c r="B29" s="41"/>
      <c r="C29" s="42">
        <v>3</v>
      </c>
      <c r="D29" s="43" t="s">
        <v>63</v>
      </c>
      <c r="E29" s="44"/>
      <c r="F29" s="40"/>
      <c r="G29" s="17"/>
      <c r="H29" s="17"/>
    </row>
    <row r="30" spans="1:8">
      <c r="A30" s="29"/>
      <c r="B30" s="41"/>
      <c r="C30" s="42">
        <v>4</v>
      </c>
      <c r="D30" s="43" t="s">
        <v>70</v>
      </c>
      <c r="E30" s="44"/>
      <c r="F30" s="40"/>
      <c r="G30" s="17">
        <v>0</v>
      </c>
      <c r="H30" s="17">
        <v>0</v>
      </c>
    </row>
    <row r="31" spans="1:8">
      <c r="A31" s="29"/>
      <c r="B31" s="41"/>
      <c r="C31" s="449" t="s">
        <v>71</v>
      </c>
      <c r="D31" s="450"/>
      <c r="E31" s="451"/>
      <c r="F31" s="40"/>
      <c r="G31" s="17">
        <f>G6+G24</f>
        <v>1307804</v>
      </c>
      <c r="H31" s="17">
        <f>H6+H24</f>
        <v>157312</v>
      </c>
    </row>
    <row r="32" spans="1:8">
      <c r="A32" s="29"/>
      <c r="B32" s="39" t="s">
        <v>72</v>
      </c>
      <c r="C32" s="449" t="s">
        <v>73</v>
      </c>
      <c r="D32" s="450"/>
      <c r="E32" s="451"/>
      <c r="F32" s="40"/>
      <c r="G32" s="17">
        <f>SUM(G33:G42)</f>
        <v>1832242.2000000002</v>
      </c>
      <c r="H32" s="17">
        <f>SUM(H33:H42)</f>
        <v>1398391.8</v>
      </c>
    </row>
    <row r="33" spans="1:8">
      <c r="A33" s="29"/>
      <c r="B33" s="41"/>
      <c r="C33" s="42">
        <v>1</v>
      </c>
      <c r="D33" s="43" t="s">
        <v>74</v>
      </c>
      <c r="E33" s="44"/>
      <c r="F33" s="40"/>
      <c r="G33" s="48"/>
      <c r="H33" s="48"/>
    </row>
    <row r="34" spans="1:8">
      <c r="A34" s="29"/>
      <c r="B34" s="41"/>
      <c r="C34" s="50">
        <v>2</v>
      </c>
      <c r="D34" s="43" t="s">
        <v>75</v>
      </c>
      <c r="E34" s="44"/>
      <c r="F34" s="40"/>
      <c r="G34" s="48"/>
      <c r="H34" s="48"/>
    </row>
    <row r="35" spans="1:8">
      <c r="A35" s="29"/>
      <c r="B35" s="41"/>
      <c r="C35" s="42">
        <v>3</v>
      </c>
      <c r="D35" s="43" t="s">
        <v>76</v>
      </c>
      <c r="E35" s="44"/>
      <c r="F35" s="40"/>
      <c r="G35" s="48"/>
      <c r="H35" s="48"/>
    </row>
    <row r="36" spans="1:8">
      <c r="A36" s="29"/>
      <c r="B36" s="41"/>
      <c r="C36" s="50">
        <v>4</v>
      </c>
      <c r="D36" s="43" t="s">
        <v>77</v>
      </c>
      <c r="E36" s="44"/>
      <c r="F36" s="40"/>
      <c r="G36" s="48"/>
      <c r="H36" s="48"/>
    </row>
    <row r="37" spans="1:8">
      <c r="A37" s="29"/>
      <c r="B37" s="41"/>
      <c r="C37" s="42">
        <v>5</v>
      </c>
      <c r="D37" s="43" t="s">
        <v>78</v>
      </c>
      <c r="E37" s="44"/>
      <c r="F37" s="40"/>
      <c r="G37" s="48"/>
      <c r="H37" s="48"/>
    </row>
    <row r="38" spans="1:8">
      <c r="A38" s="29"/>
      <c r="B38" s="41"/>
      <c r="C38" s="50">
        <v>6</v>
      </c>
      <c r="D38" s="43" t="s">
        <v>79</v>
      </c>
      <c r="E38" s="44"/>
      <c r="F38" s="40"/>
      <c r="G38" s="48"/>
      <c r="H38" s="48"/>
    </row>
    <row r="39" spans="1:8">
      <c r="A39" s="29"/>
      <c r="B39" s="41"/>
      <c r="C39" s="42">
        <v>7</v>
      </c>
      <c r="D39" s="43" t="s">
        <v>80</v>
      </c>
      <c r="E39" s="44"/>
      <c r="F39" s="40"/>
      <c r="G39" s="48"/>
      <c r="H39" s="48"/>
    </row>
    <row r="40" spans="1:8">
      <c r="A40" s="29"/>
      <c r="B40" s="41"/>
      <c r="C40" s="50">
        <v>8</v>
      </c>
      <c r="D40" s="43" t="s">
        <v>81</v>
      </c>
      <c r="E40" s="44"/>
      <c r="F40" s="40"/>
      <c r="G40" s="48"/>
      <c r="H40" s="48"/>
    </row>
    <row r="41" spans="1:8">
      <c r="A41" s="29"/>
      <c r="B41" s="41"/>
      <c r="C41" s="42">
        <v>9</v>
      </c>
      <c r="D41" s="43" t="s">
        <v>82</v>
      </c>
      <c r="E41" s="44"/>
      <c r="F41" s="40"/>
      <c r="G41" s="48">
        <f>H41+H42</f>
        <v>1398391.8</v>
      </c>
      <c r="H41" s="48">
        <v>981978</v>
      </c>
    </row>
    <row r="42" spans="1:8">
      <c r="A42" s="29"/>
      <c r="B42" s="41"/>
      <c r="C42" s="50">
        <v>10</v>
      </c>
      <c r="D42" s="43" t="s">
        <v>83</v>
      </c>
      <c r="E42" s="44"/>
      <c r="F42" s="40"/>
      <c r="G42" s="48">
        <f>'TE ARDHURAT'!F34</f>
        <v>433850.4</v>
      </c>
      <c r="H42" s="48">
        <f>'TE ARDHURAT'!G34</f>
        <v>416413.8</v>
      </c>
    </row>
    <row r="43" spans="1:8">
      <c r="A43" s="29"/>
      <c r="B43" s="41"/>
      <c r="C43" s="449" t="s">
        <v>84</v>
      </c>
      <c r="D43" s="450"/>
      <c r="E43" s="451"/>
      <c r="F43" s="40"/>
      <c r="G43" s="17">
        <f>G31+G32</f>
        <v>3140046.2</v>
      </c>
      <c r="H43" s="17">
        <f>H31+H32</f>
        <v>1555703.8</v>
      </c>
    </row>
    <row r="44" spans="1:8">
      <c r="A44" s="29"/>
      <c r="B44" s="51"/>
      <c r="C44" s="51"/>
      <c r="D44" s="52"/>
      <c r="E44" s="53"/>
      <c r="F44" s="53"/>
      <c r="G44" s="54">
        <f>[1]Pasivet!G43-[1]Aktivet!G42</f>
        <v>0</v>
      </c>
      <c r="H44" s="54"/>
    </row>
    <row r="45" spans="1:8">
      <c r="A45" s="29"/>
      <c r="B45" s="51"/>
      <c r="C45" s="51"/>
      <c r="D45" s="52"/>
      <c r="E45" s="53"/>
      <c r="F45" s="53"/>
      <c r="G45" s="54"/>
      <c r="H45" s="54"/>
    </row>
    <row r="46" spans="1:8">
      <c r="H46" s="93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0"/>
  <sheetViews>
    <sheetView topLeftCell="A19" workbookViewId="0">
      <selection activeCell="I27" sqref="I27"/>
    </sheetView>
  </sheetViews>
  <sheetFormatPr defaultRowHeight="15"/>
  <cols>
    <col min="1" max="1" width="1.7109375" customWidth="1"/>
    <col min="2" max="2" width="6.42578125" customWidth="1"/>
    <col min="5" max="5" width="36.140625" customWidth="1"/>
    <col min="6" max="6" width="13.85546875" customWidth="1"/>
    <col min="7" max="7" width="13.5703125" customWidth="1"/>
  </cols>
  <sheetData>
    <row r="1" spans="1:10">
      <c r="B1" t="s">
        <v>47</v>
      </c>
    </row>
    <row r="2" spans="1:10" ht="18">
      <c r="A2" s="29"/>
      <c r="B2" s="468" t="s">
        <v>522</v>
      </c>
      <c r="C2" s="468"/>
      <c r="D2" s="468"/>
      <c r="E2" s="468"/>
      <c r="F2" s="468"/>
      <c r="G2" s="468"/>
    </row>
    <row r="3" spans="1:10">
      <c r="A3" s="29"/>
      <c r="B3" s="469" t="s">
        <v>86</v>
      </c>
      <c r="C3" s="469"/>
      <c r="D3" s="469"/>
      <c r="E3" s="469"/>
      <c r="F3" s="469"/>
      <c r="G3" s="469"/>
    </row>
    <row r="4" spans="1:10" ht="15.75">
      <c r="A4" s="34"/>
      <c r="B4" s="35"/>
      <c r="C4" s="35"/>
      <c r="D4" s="35"/>
      <c r="E4" s="215" t="str">
        <f>'kapak biz vogel'!E2</f>
        <v>SAMI ALSTAFA</v>
      </c>
      <c r="F4" s="227">
        <v>2012</v>
      </c>
      <c r="G4" s="227">
        <v>2011</v>
      </c>
    </row>
    <row r="5" spans="1:10">
      <c r="A5" s="29"/>
      <c r="B5" s="470" t="s">
        <v>3</v>
      </c>
      <c r="C5" s="443" t="s">
        <v>87</v>
      </c>
      <c r="D5" s="444"/>
      <c r="E5" s="445"/>
      <c r="F5" s="55" t="s">
        <v>6</v>
      </c>
      <c r="G5" s="55" t="s">
        <v>6</v>
      </c>
    </row>
    <row r="6" spans="1:10">
      <c r="A6" s="29"/>
      <c r="B6" s="471"/>
      <c r="C6" s="446"/>
      <c r="D6" s="447"/>
      <c r="E6" s="448"/>
      <c r="F6" s="56" t="s">
        <v>7</v>
      </c>
      <c r="G6" s="57" t="s">
        <v>8</v>
      </c>
    </row>
    <row r="7" spans="1:10">
      <c r="A7" s="29"/>
      <c r="B7" s="41">
        <v>1</v>
      </c>
      <c r="C7" s="463" t="s">
        <v>88</v>
      </c>
      <c r="D7" s="464"/>
      <c r="E7" s="465"/>
      <c r="F7" s="63">
        <f>F8+F9+F10+F11+F12</f>
        <v>1418448</v>
      </c>
      <c r="G7" s="63">
        <f>G8+G9+G10+G11+G12</f>
        <v>1311899</v>
      </c>
    </row>
    <row r="8" spans="1:10">
      <c r="A8" s="29"/>
      <c r="B8" s="41" t="s">
        <v>109</v>
      </c>
      <c r="C8" s="460" t="s">
        <v>89</v>
      </c>
      <c r="D8" s="461"/>
      <c r="E8" s="462"/>
      <c r="F8" s="58">
        <v>511783</v>
      </c>
      <c r="G8" s="58">
        <v>1311899</v>
      </c>
      <c r="J8">
        <f>F8*20%</f>
        <v>102356.6</v>
      </c>
    </row>
    <row r="9" spans="1:10">
      <c r="A9" s="29"/>
      <c r="B9" s="59" t="s">
        <v>110</v>
      </c>
      <c r="C9" s="385" t="s">
        <v>523</v>
      </c>
      <c r="D9" s="217"/>
      <c r="E9" s="66"/>
      <c r="F9" s="60">
        <v>906665</v>
      </c>
      <c r="G9" s="60"/>
    </row>
    <row r="10" spans="1:10">
      <c r="A10" s="29"/>
      <c r="B10" s="59" t="s">
        <v>111</v>
      </c>
      <c r="C10" s="216"/>
      <c r="D10" s="217"/>
      <c r="E10" s="66"/>
      <c r="F10" s="60"/>
      <c r="G10" s="60"/>
    </row>
    <row r="11" spans="1:10">
      <c r="A11" s="29"/>
      <c r="B11" s="59" t="s">
        <v>112</v>
      </c>
      <c r="C11" s="62"/>
      <c r="D11" s="65"/>
      <c r="E11" s="66"/>
      <c r="F11" s="60"/>
      <c r="G11" s="60"/>
    </row>
    <row r="12" spans="1:10">
      <c r="A12" s="29"/>
      <c r="B12" s="59"/>
      <c r="C12" s="62"/>
      <c r="D12" s="65"/>
      <c r="E12" s="66"/>
      <c r="F12" s="60"/>
      <c r="G12" s="60"/>
    </row>
    <row r="13" spans="1:10">
      <c r="A13" s="29"/>
      <c r="B13" s="59">
        <v>2</v>
      </c>
      <c r="C13" s="460" t="s">
        <v>90</v>
      </c>
      <c r="D13" s="461"/>
      <c r="E13" s="462"/>
      <c r="F13" s="60"/>
      <c r="G13" s="60"/>
    </row>
    <row r="14" spans="1:10">
      <c r="A14" s="29"/>
      <c r="B14" s="59">
        <v>3</v>
      </c>
      <c r="C14" s="460" t="s">
        <v>91</v>
      </c>
      <c r="D14" s="461"/>
      <c r="E14" s="462"/>
      <c r="F14" s="60">
        <v>259201</v>
      </c>
      <c r="G14" s="60">
        <v>536067</v>
      </c>
    </row>
    <row r="15" spans="1:10">
      <c r="A15" s="29"/>
      <c r="B15" s="59">
        <v>4</v>
      </c>
      <c r="C15" s="460" t="s">
        <v>92</v>
      </c>
      <c r="D15" s="461"/>
      <c r="E15" s="462"/>
      <c r="F15" s="61">
        <f>SUM(F16:F17)</f>
        <v>607619</v>
      </c>
      <c r="G15" s="61">
        <f>SUM(G16:G17)</f>
        <v>536016</v>
      </c>
    </row>
    <row r="16" spans="1:10">
      <c r="A16" s="29"/>
      <c r="B16" s="59"/>
      <c r="C16" s="62"/>
      <c r="D16" s="466" t="s">
        <v>93</v>
      </c>
      <c r="E16" s="467"/>
      <c r="F16" s="60">
        <v>470875</v>
      </c>
      <c r="G16" s="60">
        <v>412320</v>
      </c>
    </row>
    <row r="17" spans="1:7">
      <c r="A17" s="29"/>
      <c r="B17" s="59"/>
      <c r="C17" s="62"/>
      <c r="D17" s="466" t="s">
        <v>94</v>
      </c>
      <c r="E17" s="467"/>
      <c r="F17" s="60">
        <v>136744</v>
      </c>
      <c r="G17" s="60">
        <v>123696</v>
      </c>
    </row>
    <row r="18" spans="1:7">
      <c r="A18" s="29"/>
      <c r="B18" s="41">
        <v>5</v>
      </c>
      <c r="C18" s="460" t="s">
        <v>95</v>
      </c>
      <c r="D18" s="461"/>
      <c r="E18" s="462"/>
      <c r="F18" s="58"/>
      <c r="G18" s="58"/>
    </row>
    <row r="19" spans="1:7">
      <c r="A19" s="29"/>
      <c r="B19" s="41">
        <v>6</v>
      </c>
      <c r="C19" s="460" t="s">
        <v>343</v>
      </c>
      <c r="D19" s="461"/>
      <c r="E19" s="462"/>
      <c r="F19" s="259">
        <v>31502</v>
      </c>
      <c r="G19" s="259">
        <f>138335+51119</f>
        <v>189454</v>
      </c>
    </row>
    <row r="20" spans="1:7">
      <c r="A20" s="29"/>
      <c r="B20" s="41">
        <v>7</v>
      </c>
      <c r="C20" s="449" t="s">
        <v>96</v>
      </c>
      <c r="D20" s="450"/>
      <c r="E20" s="451"/>
      <c r="F20" s="63">
        <f>F14+F15+F18+F19</f>
        <v>898322</v>
      </c>
      <c r="G20" s="63">
        <f>G14+G15+G18+G19</f>
        <v>1261537</v>
      </c>
    </row>
    <row r="21" spans="1:7">
      <c r="A21" s="29"/>
      <c r="B21" s="41">
        <v>8</v>
      </c>
      <c r="C21" s="463" t="s">
        <v>97</v>
      </c>
      <c r="D21" s="464"/>
      <c r="E21" s="465"/>
      <c r="F21" s="63">
        <f>F7-F20</f>
        <v>520126</v>
      </c>
      <c r="G21" s="63">
        <f>G7-G20</f>
        <v>50362</v>
      </c>
    </row>
    <row r="22" spans="1:7">
      <c r="A22" s="29"/>
      <c r="B22" s="41">
        <v>9</v>
      </c>
      <c r="C22" s="460" t="s">
        <v>98</v>
      </c>
      <c r="D22" s="461"/>
      <c r="E22" s="462"/>
      <c r="F22" s="58">
        <v>0</v>
      </c>
      <c r="G22" s="58">
        <v>0</v>
      </c>
    </row>
    <row r="23" spans="1:7">
      <c r="A23" s="29"/>
      <c r="B23" s="41">
        <v>10</v>
      </c>
      <c r="C23" s="460" t="s">
        <v>524</v>
      </c>
      <c r="D23" s="461"/>
      <c r="E23" s="462"/>
      <c r="F23" s="58">
        <v>38070</v>
      </c>
      <c r="G23" s="58">
        <v>0</v>
      </c>
    </row>
    <row r="24" spans="1:7">
      <c r="A24" s="29"/>
      <c r="B24" s="41">
        <v>11</v>
      </c>
      <c r="C24" s="460" t="s">
        <v>99</v>
      </c>
      <c r="D24" s="461"/>
      <c r="E24" s="462"/>
      <c r="F24" s="58">
        <f>SUM(F25:F28)</f>
        <v>0</v>
      </c>
      <c r="G24" s="58">
        <f>SUM(G25:G28)</f>
        <v>0</v>
      </c>
    </row>
    <row r="25" spans="1:7">
      <c r="A25" s="29"/>
      <c r="B25" s="41"/>
      <c r="C25" s="64">
        <v>121</v>
      </c>
      <c r="D25" s="466" t="s">
        <v>100</v>
      </c>
      <c r="E25" s="467"/>
      <c r="F25" s="58">
        <v>0</v>
      </c>
      <c r="G25" s="58">
        <v>0</v>
      </c>
    </row>
    <row r="26" spans="1:7">
      <c r="A26" s="29"/>
      <c r="B26" s="41"/>
      <c r="C26" s="62">
        <v>122</v>
      </c>
      <c r="D26" s="466" t="s">
        <v>101</v>
      </c>
      <c r="E26" s="467"/>
      <c r="F26" s="58">
        <v>0</v>
      </c>
      <c r="G26" s="58">
        <v>0</v>
      </c>
    </row>
    <row r="27" spans="1:7">
      <c r="A27" s="29"/>
      <c r="B27" s="41"/>
      <c r="C27" s="62">
        <v>123</v>
      </c>
      <c r="D27" s="466" t="s">
        <v>102</v>
      </c>
      <c r="E27" s="467"/>
      <c r="F27" s="58">
        <v>0</v>
      </c>
      <c r="G27" s="58">
        <v>0</v>
      </c>
    </row>
    <row r="28" spans="1:7">
      <c r="A28" s="29"/>
      <c r="B28" s="41"/>
      <c r="C28" s="62">
        <v>124</v>
      </c>
      <c r="D28" s="466" t="s">
        <v>103</v>
      </c>
      <c r="E28" s="467"/>
      <c r="F28" s="58">
        <v>0</v>
      </c>
      <c r="G28" s="58">
        <v>0</v>
      </c>
    </row>
    <row r="29" spans="1:7">
      <c r="A29" s="29"/>
      <c r="B29" s="41"/>
      <c r="C29" s="216" t="s">
        <v>12</v>
      </c>
      <c r="D29" s="267" t="s">
        <v>510</v>
      </c>
      <c r="E29" s="67"/>
      <c r="F29" s="58"/>
      <c r="G29" s="58">
        <v>-412320</v>
      </c>
    </row>
    <row r="30" spans="1:7">
      <c r="A30" s="29"/>
      <c r="B30" s="41">
        <v>12</v>
      </c>
      <c r="C30" s="463" t="s">
        <v>104</v>
      </c>
      <c r="D30" s="464"/>
      <c r="E30" s="465"/>
      <c r="F30" s="63">
        <f>F22+F23+F24+F25+F26+F27+F28+F29</f>
        <v>38070</v>
      </c>
      <c r="G30" s="63">
        <f>G22+G23+G24+G25+G26+G27+G28+G29</f>
        <v>-412320</v>
      </c>
    </row>
    <row r="31" spans="1:7">
      <c r="A31" s="29"/>
      <c r="B31" s="41" t="s">
        <v>109</v>
      </c>
      <c r="C31" s="68" t="s">
        <v>113</v>
      </c>
      <c r="D31" s="43"/>
      <c r="E31" s="69"/>
      <c r="F31" s="63">
        <f>F30+F20</f>
        <v>936392</v>
      </c>
      <c r="G31" s="63">
        <f>G30+G20</f>
        <v>849217</v>
      </c>
    </row>
    <row r="32" spans="1:7">
      <c r="A32" s="29"/>
      <c r="B32" s="41">
        <v>13</v>
      </c>
      <c r="C32" s="463" t="s">
        <v>105</v>
      </c>
      <c r="D32" s="464"/>
      <c r="E32" s="465"/>
      <c r="F32" s="63">
        <f>F7-F31</f>
        <v>482056</v>
      </c>
      <c r="G32" s="63">
        <f>G7-G31</f>
        <v>462682</v>
      </c>
    </row>
    <row r="33" spans="1:9">
      <c r="A33" s="29"/>
      <c r="B33" s="41">
        <v>14</v>
      </c>
      <c r="C33" s="460" t="s">
        <v>106</v>
      </c>
      <c r="D33" s="461"/>
      <c r="E33" s="462"/>
      <c r="F33" s="58">
        <f>F32*10%</f>
        <v>48205.600000000006</v>
      </c>
      <c r="G33" s="58">
        <f>G32*10%</f>
        <v>46268.200000000004</v>
      </c>
    </row>
    <row r="34" spans="1:9">
      <c r="A34" s="29"/>
      <c r="B34" s="41">
        <v>15</v>
      </c>
      <c r="C34" s="463" t="s">
        <v>107</v>
      </c>
      <c r="D34" s="464"/>
      <c r="E34" s="465"/>
      <c r="F34" s="63">
        <f>F32-F33</f>
        <v>433850.4</v>
      </c>
      <c r="G34" s="63">
        <f>G32-G33</f>
        <v>416413.8</v>
      </c>
    </row>
    <row r="35" spans="1:9">
      <c r="A35" s="29"/>
      <c r="B35" s="41">
        <v>16</v>
      </c>
      <c r="C35" s="460" t="s">
        <v>108</v>
      </c>
      <c r="D35" s="461"/>
      <c r="E35" s="462"/>
      <c r="F35" s="58"/>
      <c r="G35" s="58"/>
    </row>
    <row r="36" spans="1:9">
      <c r="A36" s="29"/>
      <c r="B36" s="51"/>
      <c r="C36" s="51"/>
      <c r="D36" s="51"/>
      <c r="E36" s="53"/>
      <c r="F36" s="54"/>
      <c r="G36" s="54"/>
    </row>
    <row r="37" spans="1:9">
      <c r="A37" s="29"/>
      <c r="B37" s="51"/>
      <c r="C37" s="51"/>
      <c r="D37" s="51"/>
      <c r="E37" s="53"/>
      <c r="F37" s="54"/>
      <c r="G37" s="54"/>
      <c r="I37">
        <f>F34/F8</f>
        <v>0.84772335149858435</v>
      </c>
    </row>
    <row r="38" spans="1:9">
      <c r="A38" s="29"/>
      <c r="B38" s="51"/>
      <c r="C38" s="51"/>
      <c r="D38" s="51"/>
      <c r="E38" s="53"/>
      <c r="F38" s="54"/>
      <c r="G38" s="54"/>
    </row>
    <row r="39" spans="1:9">
      <c r="A39" s="29"/>
      <c r="B39" s="51"/>
      <c r="C39" s="51"/>
      <c r="D39" s="51"/>
      <c r="E39" s="53"/>
      <c r="F39" s="54"/>
      <c r="G39" s="54"/>
    </row>
    <row r="40" spans="1:9">
      <c r="A40" s="29"/>
      <c r="B40" s="51"/>
      <c r="C40" s="51"/>
      <c r="D40" s="51"/>
      <c r="E40" s="53"/>
      <c r="F40" s="54"/>
      <c r="G40" s="54"/>
    </row>
  </sheetData>
  <mergeCells count="27">
    <mergeCell ref="C8:E8"/>
    <mergeCell ref="B2:G2"/>
    <mergeCell ref="B3:G3"/>
    <mergeCell ref="B5:B6"/>
    <mergeCell ref="C5:E6"/>
    <mergeCell ref="C7:E7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I12" sqref="I12"/>
    </sheetView>
  </sheetViews>
  <sheetFormatPr defaultRowHeight="15"/>
  <cols>
    <col min="1" max="1" width="3.85546875" customWidth="1"/>
    <col min="2" max="2" width="5.42578125" customWidth="1"/>
    <col min="3" max="3" width="6.85546875" customWidth="1"/>
    <col min="4" max="4" width="14.140625" customWidth="1"/>
    <col min="5" max="5" width="33.7109375" customWidth="1"/>
    <col min="6" max="6" width="13.140625" customWidth="1"/>
    <col min="7" max="7" width="13" customWidth="1"/>
  </cols>
  <sheetData>
    <row r="1" spans="1:7">
      <c r="B1" t="s">
        <v>47</v>
      </c>
    </row>
    <row r="2" spans="1:7" ht="18">
      <c r="A2" s="71"/>
      <c r="B2" s="476" t="s">
        <v>531</v>
      </c>
      <c r="C2" s="476"/>
      <c r="D2" s="476"/>
      <c r="E2" s="476"/>
      <c r="F2" s="476"/>
      <c r="G2" s="476"/>
    </row>
    <row r="3" spans="1:7" ht="15.75">
      <c r="A3" s="1"/>
      <c r="B3" s="72"/>
      <c r="C3" s="72"/>
      <c r="D3" s="72"/>
      <c r="E3" s="215" t="str">
        <f>'kapak biz vogel'!E2</f>
        <v>SAMI ALSTAFA</v>
      </c>
      <c r="F3" s="227">
        <v>2012</v>
      </c>
      <c r="G3" s="227">
        <v>2011</v>
      </c>
    </row>
    <row r="4" spans="1:7">
      <c r="A4" s="71"/>
      <c r="B4" s="441" t="s">
        <v>3</v>
      </c>
      <c r="C4" s="472" t="s">
        <v>114</v>
      </c>
      <c r="D4" s="477"/>
      <c r="E4" s="478"/>
      <c r="F4" s="11" t="s">
        <v>6</v>
      </c>
      <c r="G4" s="11" t="s">
        <v>6</v>
      </c>
    </row>
    <row r="5" spans="1:7">
      <c r="A5" s="71"/>
      <c r="B5" s="442"/>
      <c r="C5" s="473"/>
      <c r="D5" s="479"/>
      <c r="E5" s="480"/>
      <c r="F5" s="13" t="s">
        <v>7</v>
      </c>
      <c r="G5" s="14" t="s">
        <v>8</v>
      </c>
    </row>
    <row r="6" spans="1:7">
      <c r="A6" s="71"/>
      <c r="B6" s="18"/>
      <c r="C6" s="74" t="s">
        <v>115</v>
      </c>
      <c r="D6" s="75"/>
      <c r="E6" s="28"/>
      <c r="F6" s="25"/>
      <c r="G6" s="25"/>
    </row>
    <row r="7" spans="1:7">
      <c r="A7" s="71"/>
      <c r="B7" s="18"/>
      <c r="C7" s="74"/>
      <c r="D7" s="21" t="s">
        <v>116</v>
      </c>
      <c r="E7" s="21"/>
      <c r="F7" s="76">
        <v>482056</v>
      </c>
      <c r="G7" s="76">
        <v>462682</v>
      </c>
    </row>
    <row r="8" spans="1:7">
      <c r="A8" s="71"/>
      <c r="B8" s="18"/>
      <c r="C8" s="77"/>
      <c r="D8" s="78" t="s">
        <v>117</v>
      </c>
      <c r="E8" s="71"/>
      <c r="F8" s="76"/>
      <c r="G8" s="76"/>
    </row>
    <row r="9" spans="1:7">
      <c r="A9" s="71"/>
      <c r="B9" s="18"/>
      <c r="C9" s="74"/>
      <c r="D9" s="75"/>
      <c r="E9" s="79" t="s">
        <v>118</v>
      </c>
      <c r="F9" s="76"/>
      <c r="G9" s="76"/>
    </row>
    <row r="10" spans="1:7">
      <c r="A10" s="71"/>
      <c r="B10" s="18"/>
      <c r="C10" s="74"/>
      <c r="D10" s="75"/>
      <c r="E10" s="79" t="s">
        <v>119</v>
      </c>
      <c r="F10" s="76">
        <v>0</v>
      </c>
      <c r="G10" s="76">
        <v>0</v>
      </c>
    </row>
    <row r="11" spans="1:7">
      <c r="A11" s="71"/>
      <c r="B11" s="18"/>
      <c r="C11" s="74"/>
      <c r="D11" s="75"/>
      <c r="E11" s="79" t="s">
        <v>120</v>
      </c>
      <c r="F11" s="76">
        <v>0</v>
      </c>
      <c r="G11" s="76">
        <v>0</v>
      </c>
    </row>
    <row r="12" spans="1:7">
      <c r="A12" s="71"/>
      <c r="B12" s="18"/>
      <c r="C12" s="74"/>
      <c r="D12" s="75"/>
      <c r="E12" s="79" t="s">
        <v>121</v>
      </c>
      <c r="F12" s="76"/>
      <c r="G12" s="76"/>
    </row>
    <row r="13" spans="1:7">
      <c r="A13" s="80"/>
      <c r="B13" s="481"/>
      <c r="C13" s="472"/>
      <c r="D13" s="81" t="s">
        <v>122</v>
      </c>
      <c r="E13" s="80"/>
      <c r="F13" s="474">
        <v>-43432</v>
      </c>
      <c r="G13" s="474">
        <v>-6740</v>
      </c>
    </row>
    <row r="14" spans="1:7">
      <c r="A14" s="80"/>
      <c r="B14" s="482"/>
      <c r="C14" s="473"/>
      <c r="D14" s="82" t="s">
        <v>123</v>
      </c>
      <c r="E14" s="80"/>
      <c r="F14" s="475"/>
      <c r="G14" s="475"/>
    </row>
    <row r="15" spans="1:7">
      <c r="A15" s="71"/>
      <c r="B15" s="12"/>
      <c r="C15" s="74"/>
      <c r="D15" s="21" t="s">
        <v>124</v>
      </c>
      <c r="E15" s="21"/>
      <c r="F15" s="83">
        <v>-1116146</v>
      </c>
      <c r="G15" s="83">
        <v>-110075</v>
      </c>
    </row>
    <row r="16" spans="1:7">
      <c r="A16" s="71"/>
      <c r="B16" s="441"/>
      <c r="C16" s="472"/>
      <c r="D16" s="81" t="s">
        <v>125</v>
      </c>
      <c r="E16" s="81"/>
      <c r="F16" s="474">
        <f>1150492-48206</f>
        <v>1102286</v>
      </c>
      <c r="G16" s="474">
        <v>-266675</v>
      </c>
    </row>
    <row r="17" spans="1:7">
      <c r="A17" s="71"/>
      <c r="B17" s="442"/>
      <c r="C17" s="473"/>
      <c r="D17" s="78" t="s">
        <v>126</v>
      </c>
      <c r="E17" s="78"/>
      <c r="F17" s="475"/>
      <c r="G17" s="475"/>
    </row>
    <row r="18" spans="1:7">
      <c r="A18" s="71"/>
      <c r="B18" s="18"/>
      <c r="C18" s="74"/>
      <c r="D18" s="49" t="s">
        <v>127</v>
      </c>
      <c r="E18" s="49"/>
      <c r="F18" s="84">
        <f>SUM(F7:F17)</f>
        <v>424764</v>
      </c>
      <c r="G18" s="84">
        <f>SUM(G7:G17)</f>
        <v>79192</v>
      </c>
    </row>
    <row r="19" spans="1:7">
      <c r="A19" s="71"/>
      <c r="B19" s="18"/>
      <c r="C19" s="74"/>
      <c r="D19" s="21" t="s">
        <v>128</v>
      </c>
      <c r="E19" s="21"/>
      <c r="F19" s="76"/>
      <c r="G19" s="76"/>
    </row>
    <row r="20" spans="1:7">
      <c r="A20" s="71"/>
      <c r="B20" s="18"/>
      <c r="C20" s="74"/>
      <c r="D20" s="21" t="s">
        <v>129</v>
      </c>
      <c r="E20" s="21"/>
      <c r="F20" s="76"/>
      <c r="G20" s="76"/>
    </row>
    <row r="21" spans="1:7">
      <c r="A21" s="71"/>
      <c r="B21" s="18"/>
      <c r="C21" s="74"/>
      <c r="D21" s="85" t="s">
        <v>130</v>
      </c>
      <c r="E21" s="49"/>
      <c r="F21" s="63">
        <f>SUM(F18:F20)</f>
        <v>424764</v>
      </c>
      <c r="G21" s="63">
        <f>SUM(G18:G20)</f>
        <v>79192</v>
      </c>
    </row>
    <row r="22" spans="1:7">
      <c r="A22" s="71"/>
      <c r="B22" s="18"/>
      <c r="C22" s="86" t="s">
        <v>131</v>
      </c>
      <c r="D22" s="75"/>
      <c r="E22" s="21"/>
      <c r="F22" s="76"/>
      <c r="G22" s="76"/>
    </row>
    <row r="23" spans="1:7">
      <c r="A23" s="71"/>
      <c r="B23" s="18"/>
      <c r="C23" s="74"/>
      <c r="D23" s="21" t="s">
        <v>132</v>
      </c>
      <c r="E23" s="21"/>
      <c r="F23" s="76"/>
      <c r="G23" s="76"/>
    </row>
    <row r="24" spans="1:7">
      <c r="A24" s="71"/>
      <c r="B24" s="18"/>
      <c r="C24" s="74"/>
      <c r="D24" s="21" t="s">
        <v>133</v>
      </c>
      <c r="E24" s="21"/>
      <c r="F24" s="76">
        <v>-393064</v>
      </c>
      <c r="G24" s="76">
        <v>-9790</v>
      </c>
    </row>
    <row r="25" spans="1:7">
      <c r="A25" s="71"/>
      <c r="B25" s="18"/>
      <c r="C25" s="87"/>
      <c r="D25" s="21" t="s">
        <v>134</v>
      </c>
      <c r="E25" s="21"/>
      <c r="F25" s="76"/>
      <c r="G25" s="76"/>
    </row>
    <row r="26" spans="1:7">
      <c r="A26" s="71"/>
      <c r="B26" s="18"/>
      <c r="C26" s="26"/>
      <c r="D26" s="21" t="s">
        <v>135</v>
      </c>
      <c r="E26" s="21"/>
      <c r="F26" s="76"/>
      <c r="G26" s="76"/>
    </row>
    <row r="27" spans="1:7">
      <c r="A27" s="71"/>
      <c r="B27" s="18"/>
      <c r="C27" s="26"/>
      <c r="D27" s="21" t="s">
        <v>136</v>
      </c>
      <c r="E27" s="21"/>
      <c r="F27" s="76"/>
      <c r="G27" s="76"/>
    </row>
    <row r="28" spans="1:7">
      <c r="A28" s="71"/>
      <c r="B28" s="18"/>
      <c r="C28" s="26"/>
      <c r="D28" s="24" t="s">
        <v>137</v>
      </c>
      <c r="E28" s="21"/>
      <c r="F28" s="63">
        <f>SUM(F23:F27)</f>
        <v>-393064</v>
      </c>
      <c r="G28" s="63">
        <f>SUM(G23:G27)</f>
        <v>-9790</v>
      </c>
    </row>
    <row r="29" spans="1:7">
      <c r="A29" s="71"/>
      <c r="B29" s="18"/>
      <c r="C29" s="74" t="s">
        <v>138</v>
      </c>
      <c r="D29" s="88"/>
      <c r="E29" s="21"/>
      <c r="F29" s="76"/>
      <c r="G29" s="76"/>
    </row>
    <row r="30" spans="1:7">
      <c r="A30" s="71"/>
      <c r="B30" s="18"/>
      <c r="C30" s="26"/>
      <c r="D30" s="21" t="s">
        <v>139</v>
      </c>
      <c r="E30" s="21"/>
      <c r="F30" s="76"/>
      <c r="G30" s="76"/>
    </row>
    <row r="31" spans="1:7">
      <c r="A31" s="71"/>
      <c r="B31" s="18"/>
      <c r="C31" s="26"/>
      <c r="D31" s="21" t="s">
        <v>140</v>
      </c>
      <c r="E31" s="21"/>
      <c r="F31" s="76">
        <v>0</v>
      </c>
      <c r="G31" s="76">
        <v>0</v>
      </c>
    </row>
    <row r="32" spans="1:7">
      <c r="A32" s="71"/>
      <c r="B32" s="18"/>
      <c r="C32" s="26"/>
      <c r="D32" s="21" t="s">
        <v>141</v>
      </c>
      <c r="E32" s="21"/>
      <c r="F32" s="76"/>
      <c r="G32" s="76"/>
    </row>
    <row r="33" spans="1:7">
      <c r="A33" s="71"/>
      <c r="B33" s="18"/>
      <c r="C33" s="26"/>
      <c r="D33" s="21" t="s">
        <v>142</v>
      </c>
      <c r="E33" s="21"/>
      <c r="F33" s="76"/>
      <c r="G33" s="76"/>
    </row>
    <row r="34" spans="1:7">
      <c r="A34" s="71"/>
      <c r="B34" s="18"/>
      <c r="C34" s="26"/>
      <c r="D34" s="24" t="s">
        <v>143</v>
      </c>
      <c r="E34" s="21"/>
      <c r="F34" s="63">
        <f>SUM(F30:F33)</f>
        <v>0</v>
      </c>
      <c r="G34" s="63">
        <f>SUM(G30:G33)</f>
        <v>0</v>
      </c>
    </row>
    <row r="35" spans="1:7">
      <c r="A35" s="1"/>
      <c r="B35" s="89"/>
      <c r="C35" s="86" t="s">
        <v>144</v>
      </c>
      <c r="D35" s="89"/>
      <c r="E35" s="90"/>
      <c r="F35" s="91">
        <f>F21+F28+F34</f>
        <v>31700</v>
      </c>
      <c r="G35" s="91">
        <f>G21+G28+G34</f>
        <v>69402</v>
      </c>
    </row>
    <row r="36" spans="1:7">
      <c r="A36" s="1"/>
      <c r="B36" s="89"/>
      <c r="C36" s="86" t="s">
        <v>145</v>
      </c>
      <c r="D36" s="89"/>
      <c r="E36" s="90"/>
      <c r="F36" s="92">
        <f>G37</f>
        <v>76300</v>
      </c>
      <c r="G36" s="92">
        <v>6898</v>
      </c>
    </row>
    <row r="37" spans="1:7">
      <c r="A37" s="1"/>
      <c r="B37" s="89"/>
      <c r="C37" s="86" t="s">
        <v>146</v>
      </c>
      <c r="D37" s="89"/>
      <c r="E37" s="90"/>
      <c r="F37" s="91">
        <f>F35+F36</f>
        <v>108000</v>
      </c>
      <c r="G37" s="91">
        <f>G35+G36</f>
        <v>76300</v>
      </c>
    </row>
    <row r="38" spans="1:7">
      <c r="A38" s="1"/>
      <c r="B38" s="72"/>
      <c r="C38" s="72"/>
      <c r="D38" s="72"/>
      <c r="E38" s="1"/>
      <c r="F38" s="73"/>
      <c r="G38" s="73"/>
    </row>
    <row r="39" spans="1:7">
      <c r="A39" s="1"/>
      <c r="B39" s="72"/>
      <c r="C39" s="72"/>
      <c r="D39" s="72"/>
      <c r="E39" s="1"/>
      <c r="F39" s="73"/>
      <c r="G39" s="73"/>
    </row>
    <row r="40" spans="1:7">
      <c r="A40" s="1"/>
      <c r="B40" s="72"/>
      <c r="C40" s="72"/>
      <c r="D40" s="72"/>
      <c r="E40" s="1"/>
      <c r="F40" s="73"/>
      <c r="G40" s="73"/>
    </row>
    <row r="41" spans="1:7">
      <c r="A41" s="1"/>
      <c r="B41" s="72"/>
      <c r="C41" s="72"/>
      <c r="D41" s="72"/>
      <c r="E41" s="1"/>
      <c r="F41" s="73"/>
      <c r="G41" s="73"/>
    </row>
    <row r="42" spans="1:7">
      <c r="A42" s="1"/>
      <c r="B42" s="72"/>
      <c r="C42" s="72"/>
      <c r="D42" s="72"/>
      <c r="E42" s="1"/>
      <c r="F42" s="73"/>
      <c r="G42" s="73"/>
    </row>
    <row r="43" spans="1:7">
      <c r="A43" s="1"/>
      <c r="B43" s="72"/>
      <c r="C43" s="72"/>
      <c r="D43" s="72"/>
      <c r="E43" s="1"/>
      <c r="F43" s="73"/>
      <c r="G43" s="73"/>
    </row>
    <row r="44" spans="1:7">
      <c r="A44" s="1"/>
      <c r="B44" s="72"/>
      <c r="C44" s="72"/>
      <c r="D44" s="72"/>
      <c r="E44" s="1"/>
      <c r="F44" s="73"/>
      <c r="G44" s="73"/>
    </row>
    <row r="45" spans="1:7">
      <c r="A45" s="1"/>
      <c r="B45" s="72"/>
      <c r="C45" s="72"/>
      <c r="D45" s="72"/>
      <c r="E45" s="1"/>
      <c r="F45" s="73"/>
      <c r="G45" s="73"/>
    </row>
    <row r="46" spans="1:7">
      <c r="A46" s="1"/>
      <c r="B46" s="72"/>
      <c r="C46" s="72"/>
      <c r="D46" s="72"/>
      <c r="E46" s="1"/>
      <c r="F46" s="73"/>
      <c r="G46" s="73"/>
    </row>
    <row r="47" spans="1:7">
      <c r="A47" s="1"/>
      <c r="B47" s="72"/>
      <c r="C47" s="72"/>
      <c r="D47" s="72"/>
      <c r="E47" s="1"/>
      <c r="F47" s="73"/>
      <c r="G47" s="73"/>
    </row>
    <row r="48" spans="1:7">
      <c r="A48" s="1"/>
      <c r="B48" s="72"/>
      <c r="C48" s="72"/>
      <c r="D48" s="72"/>
      <c r="E48" s="1"/>
      <c r="F48" s="73"/>
      <c r="G48" s="73"/>
    </row>
    <row r="49" spans="1:7">
      <c r="A49" s="1"/>
      <c r="B49" s="72"/>
      <c r="C49" s="72"/>
      <c r="D49" s="72"/>
      <c r="E49" s="1"/>
      <c r="F49" s="73"/>
      <c r="G49" s="73"/>
    </row>
    <row r="50" spans="1:7">
      <c r="A50" s="1"/>
      <c r="B50" s="72"/>
      <c r="C50" s="72"/>
      <c r="D50" s="72"/>
      <c r="E50" s="1"/>
      <c r="F50" s="73"/>
      <c r="G50" s="73"/>
    </row>
  </sheetData>
  <mergeCells count="11">
    <mergeCell ref="B16:B17"/>
    <mergeCell ref="C16:C17"/>
    <mergeCell ref="F16:F17"/>
    <mergeCell ref="G16:G17"/>
    <mergeCell ref="B2:G2"/>
    <mergeCell ref="B4:B5"/>
    <mergeCell ref="C4:E5"/>
    <mergeCell ref="B13:B14"/>
    <mergeCell ref="C13:C14"/>
    <mergeCell ref="F13:F14"/>
    <mergeCell ref="G13:G1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N25"/>
  <sheetViews>
    <sheetView workbookViewId="0">
      <selection activeCell="N21" sqref="N21"/>
    </sheetView>
  </sheetViews>
  <sheetFormatPr defaultRowHeight="15"/>
  <cols>
    <col min="1" max="1" width="3.42578125" customWidth="1"/>
    <col min="2" max="2" width="22.28515625" customWidth="1"/>
    <col min="3" max="3" width="4" customWidth="1"/>
    <col min="4" max="4" width="4.5703125" customWidth="1"/>
    <col min="5" max="5" width="10.140625" customWidth="1"/>
    <col min="7" max="7" width="5.85546875" customWidth="1"/>
    <col min="8" max="8" width="11.140625" customWidth="1"/>
    <col min="10" max="10" width="10" customWidth="1"/>
    <col min="11" max="11" width="11.42578125" customWidth="1"/>
    <col min="14" max="14" width="10.28515625" customWidth="1"/>
  </cols>
  <sheetData>
    <row r="2" spans="1:14">
      <c r="N2" s="93"/>
    </row>
    <row r="3" spans="1:14">
      <c r="N3" s="93"/>
    </row>
    <row r="4" spans="1:14" ht="18">
      <c r="B4" s="94" t="s">
        <v>85</v>
      </c>
      <c r="C4" s="94"/>
      <c r="D4" s="95"/>
      <c r="G4" s="96" t="s">
        <v>530</v>
      </c>
      <c r="H4" s="97"/>
      <c r="I4" s="97"/>
      <c r="J4" s="97"/>
      <c r="K4" s="97"/>
      <c r="N4" s="93"/>
    </row>
    <row r="5" spans="1:14" ht="15.75">
      <c r="B5" s="215" t="str">
        <f>'PASIVI '!E3</f>
        <v>SAMI ALSTAFA</v>
      </c>
      <c r="N5" s="93"/>
    </row>
    <row r="6" spans="1:14">
      <c r="A6" s="452" t="s">
        <v>3</v>
      </c>
      <c r="B6" s="484" t="s">
        <v>147</v>
      </c>
      <c r="C6" s="224" t="s">
        <v>321</v>
      </c>
      <c r="D6" s="452" t="s">
        <v>148</v>
      </c>
      <c r="E6" s="98" t="s">
        <v>149</v>
      </c>
      <c r="F6" s="452" t="s">
        <v>150</v>
      </c>
      <c r="G6" s="452" t="s">
        <v>151</v>
      </c>
      <c r="H6" s="98" t="s">
        <v>149</v>
      </c>
      <c r="I6" s="98" t="s">
        <v>152</v>
      </c>
      <c r="J6" s="98" t="s">
        <v>153</v>
      </c>
      <c r="K6" s="99" t="s">
        <v>154</v>
      </c>
      <c r="L6" s="99" t="s">
        <v>155</v>
      </c>
      <c r="M6" s="100" t="s">
        <v>154</v>
      </c>
      <c r="N6" s="101" t="s">
        <v>156</v>
      </c>
    </row>
    <row r="7" spans="1:14">
      <c r="A7" s="453"/>
      <c r="B7" s="485"/>
      <c r="C7" s="225" t="s">
        <v>322</v>
      </c>
      <c r="D7" s="453"/>
      <c r="E7" s="102" t="s">
        <v>527</v>
      </c>
      <c r="F7" s="453"/>
      <c r="G7" s="453"/>
      <c r="H7" s="103" t="s">
        <v>528</v>
      </c>
      <c r="I7" s="102" t="s">
        <v>513</v>
      </c>
      <c r="J7" s="102" t="s">
        <v>527</v>
      </c>
      <c r="K7" s="104" t="s">
        <v>157</v>
      </c>
      <c r="L7" s="105" t="s">
        <v>529</v>
      </c>
      <c r="M7" s="105" t="s">
        <v>158</v>
      </c>
      <c r="N7" s="106" t="s">
        <v>528</v>
      </c>
    </row>
    <row r="8" spans="1:14">
      <c r="A8" s="107">
        <v>1</v>
      </c>
      <c r="B8" s="108" t="s">
        <v>340</v>
      </c>
      <c r="C8" s="108" t="s">
        <v>323</v>
      </c>
      <c r="D8" s="107">
        <v>1</v>
      </c>
      <c r="E8" s="109">
        <v>40564</v>
      </c>
      <c r="F8" s="109">
        <v>0</v>
      </c>
      <c r="G8" s="109">
        <v>0</v>
      </c>
      <c r="H8" s="109">
        <v>40564</v>
      </c>
      <c r="I8" s="109"/>
      <c r="J8" s="109">
        <f>E8-I8</f>
        <v>40564</v>
      </c>
      <c r="K8" s="109">
        <f>J8+F8-G8</f>
        <v>40564</v>
      </c>
      <c r="L8" s="110"/>
      <c r="M8" s="110">
        <f>I8+L8</f>
        <v>0</v>
      </c>
      <c r="N8" s="110">
        <f>E8+F8-G8-M8</f>
        <v>40564</v>
      </c>
    </row>
    <row r="9" spans="1:14">
      <c r="A9" s="107">
        <v>2</v>
      </c>
      <c r="B9" s="108" t="s">
        <v>526</v>
      </c>
      <c r="C9" s="108" t="s">
        <v>323</v>
      </c>
      <c r="D9" s="107">
        <v>1</v>
      </c>
      <c r="E9" s="109"/>
      <c r="F9" s="109">
        <v>393064</v>
      </c>
      <c r="G9" s="109">
        <v>0</v>
      </c>
      <c r="H9" s="109">
        <f t="shared" ref="H9:H19" si="0">E9+F9-G9</f>
        <v>393064</v>
      </c>
      <c r="I9" s="109"/>
      <c r="J9" s="109">
        <f t="shared" ref="J9:J19" si="1">E9-I9</f>
        <v>0</v>
      </c>
      <c r="K9" s="109">
        <f t="shared" ref="K9:K19" si="2">J9+F9-G9</f>
        <v>393064</v>
      </c>
      <c r="L9" s="110"/>
      <c r="M9" s="110">
        <f>I9+L9</f>
        <v>0</v>
      </c>
      <c r="N9" s="110">
        <f t="shared" ref="N9:N19" si="3">E9+F9-G9-M9</f>
        <v>393064</v>
      </c>
    </row>
    <row r="10" spans="1:14">
      <c r="A10" s="107">
        <v>3</v>
      </c>
      <c r="B10" s="108"/>
      <c r="C10" s="108"/>
      <c r="D10" s="107"/>
      <c r="E10" s="109"/>
      <c r="F10" s="109"/>
      <c r="G10" s="109"/>
      <c r="H10" s="109">
        <f t="shared" si="0"/>
        <v>0</v>
      </c>
      <c r="I10" s="109"/>
      <c r="J10" s="109">
        <f t="shared" si="1"/>
        <v>0</v>
      </c>
      <c r="K10" s="109">
        <f t="shared" si="2"/>
        <v>0</v>
      </c>
      <c r="L10" s="110">
        <f>J10-K10</f>
        <v>0</v>
      </c>
      <c r="M10" s="110">
        <f t="shared" ref="M10:M19" si="4">I10+L10</f>
        <v>0</v>
      </c>
      <c r="N10" s="110">
        <f t="shared" si="3"/>
        <v>0</v>
      </c>
    </row>
    <row r="11" spans="1:14">
      <c r="A11" s="107">
        <v>4</v>
      </c>
      <c r="B11" s="108"/>
      <c r="C11" s="108"/>
      <c r="D11" s="107"/>
      <c r="E11" s="109"/>
      <c r="F11" s="109"/>
      <c r="G11" s="109"/>
      <c r="H11" s="109">
        <f t="shared" si="0"/>
        <v>0</v>
      </c>
      <c r="I11" s="109"/>
      <c r="J11" s="109">
        <f t="shared" si="1"/>
        <v>0</v>
      </c>
      <c r="K11" s="109">
        <f t="shared" si="2"/>
        <v>0</v>
      </c>
      <c r="L11" s="110">
        <f>J11-K11</f>
        <v>0</v>
      </c>
      <c r="M11" s="110">
        <f t="shared" si="4"/>
        <v>0</v>
      </c>
      <c r="N11" s="110">
        <f t="shared" si="3"/>
        <v>0</v>
      </c>
    </row>
    <row r="12" spans="1:14">
      <c r="A12" s="107">
        <v>5</v>
      </c>
      <c r="B12" s="108"/>
      <c r="C12" s="108"/>
      <c r="D12" s="107"/>
      <c r="E12" s="109"/>
      <c r="F12" s="109"/>
      <c r="G12" s="109"/>
      <c r="H12" s="109">
        <f t="shared" si="0"/>
        <v>0</v>
      </c>
      <c r="I12" s="109"/>
      <c r="J12" s="109">
        <f t="shared" si="1"/>
        <v>0</v>
      </c>
      <c r="K12" s="109">
        <f t="shared" si="2"/>
        <v>0</v>
      </c>
      <c r="L12" s="110">
        <f>J12-K12</f>
        <v>0</v>
      </c>
      <c r="M12" s="110">
        <f t="shared" si="4"/>
        <v>0</v>
      </c>
      <c r="N12" s="110">
        <f t="shared" si="3"/>
        <v>0</v>
      </c>
    </row>
    <row r="13" spans="1:14">
      <c r="A13" s="111" t="s">
        <v>159</v>
      </c>
      <c r="B13" s="111" t="s">
        <v>160</v>
      </c>
      <c r="C13" s="111"/>
      <c r="D13" s="39"/>
      <c r="E13" s="112">
        <f>SUM(E8:E12)</f>
        <v>40564</v>
      </c>
      <c r="F13" s="112">
        <f>SUM(F8:F12)</f>
        <v>393064</v>
      </c>
      <c r="G13" s="112"/>
      <c r="H13" s="113">
        <f t="shared" si="0"/>
        <v>433628</v>
      </c>
      <c r="I13" s="112">
        <f t="shared" ref="I13:L13" si="5">SUM(I8:I12)</f>
        <v>0</v>
      </c>
      <c r="J13" s="113">
        <f t="shared" si="1"/>
        <v>40564</v>
      </c>
      <c r="K13" s="113">
        <f t="shared" si="2"/>
        <v>433628</v>
      </c>
      <c r="L13" s="17">
        <f t="shared" si="5"/>
        <v>0</v>
      </c>
      <c r="M13" s="70">
        <f t="shared" si="4"/>
        <v>0</v>
      </c>
      <c r="N13" s="70">
        <f t="shared" si="3"/>
        <v>433628</v>
      </c>
    </row>
    <row r="14" spans="1:14">
      <c r="A14" s="114">
        <v>1</v>
      </c>
      <c r="B14" s="226" t="s">
        <v>511</v>
      </c>
      <c r="C14" s="226" t="s">
        <v>323</v>
      </c>
      <c r="D14" s="226"/>
      <c r="E14" s="255"/>
      <c r="F14" s="116">
        <v>9790</v>
      </c>
      <c r="G14" s="116"/>
      <c r="H14" s="116">
        <f t="shared" si="0"/>
        <v>9790</v>
      </c>
      <c r="I14" s="116"/>
      <c r="J14" s="116">
        <f t="shared" si="1"/>
        <v>0</v>
      </c>
      <c r="K14" s="116">
        <f t="shared" si="2"/>
        <v>9790</v>
      </c>
      <c r="L14" s="117">
        <v>0</v>
      </c>
      <c r="M14" s="117">
        <f t="shared" si="4"/>
        <v>0</v>
      </c>
      <c r="N14" s="117">
        <f t="shared" si="3"/>
        <v>9790</v>
      </c>
    </row>
    <row r="15" spans="1:14">
      <c r="A15" s="114">
        <v>2</v>
      </c>
      <c r="B15" s="226"/>
      <c r="C15" s="226"/>
      <c r="D15" s="226"/>
      <c r="E15" s="226"/>
      <c r="F15" s="116"/>
      <c r="G15" s="116"/>
      <c r="H15" s="116">
        <f t="shared" si="0"/>
        <v>0</v>
      </c>
      <c r="I15" s="116"/>
      <c r="J15" s="116">
        <f t="shared" si="1"/>
        <v>0</v>
      </c>
      <c r="K15" s="116">
        <f t="shared" si="2"/>
        <v>0</v>
      </c>
      <c r="L15" s="117">
        <f>J15-K15</f>
        <v>0</v>
      </c>
      <c r="M15" s="117">
        <f t="shared" si="4"/>
        <v>0</v>
      </c>
      <c r="N15" s="117">
        <f t="shared" si="3"/>
        <v>0</v>
      </c>
    </row>
    <row r="16" spans="1:14">
      <c r="A16" s="114">
        <v>3</v>
      </c>
      <c r="B16" s="115"/>
      <c r="C16" s="115"/>
      <c r="D16" s="114"/>
      <c r="E16" s="116"/>
      <c r="F16" s="116"/>
      <c r="G16" s="116"/>
      <c r="H16" s="116">
        <f t="shared" si="0"/>
        <v>0</v>
      </c>
      <c r="I16" s="116"/>
      <c r="J16" s="116">
        <f t="shared" si="1"/>
        <v>0</v>
      </c>
      <c r="K16" s="116">
        <f t="shared" si="2"/>
        <v>0</v>
      </c>
      <c r="L16" s="117">
        <f>J16-K16</f>
        <v>0</v>
      </c>
      <c r="M16" s="117">
        <f t="shared" si="4"/>
        <v>0</v>
      </c>
      <c r="N16" s="117">
        <f t="shared" si="3"/>
        <v>0</v>
      </c>
    </row>
    <row r="17" spans="1:14">
      <c r="A17" s="114">
        <v>4</v>
      </c>
      <c r="B17" s="115"/>
      <c r="C17" s="115"/>
      <c r="D17" s="114"/>
      <c r="E17" s="116"/>
      <c r="F17" s="116"/>
      <c r="G17" s="116"/>
      <c r="H17" s="116">
        <f t="shared" si="0"/>
        <v>0</v>
      </c>
      <c r="I17" s="116"/>
      <c r="J17" s="116">
        <f t="shared" si="1"/>
        <v>0</v>
      </c>
      <c r="K17" s="116">
        <f t="shared" si="2"/>
        <v>0</v>
      </c>
      <c r="L17" s="117">
        <f>J17-K17</f>
        <v>0</v>
      </c>
      <c r="M17" s="117">
        <f t="shared" si="4"/>
        <v>0</v>
      </c>
      <c r="N17" s="117">
        <f t="shared" si="3"/>
        <v>0</v>
      </c>
    </row>
    <row r="18" spans="1:14">
      <c r="A18" s="111" t="s">
        <v>161</v>
      </c>
      <c r="B18" s="111" t="s">
        <v>512</v>
      </c>
      <c r="C18" s="111"/>
      <c r="D18" s="39"/>
      <c r="E18" s="112">
        <f>SUM(E14:E17)</f>
        <v>0</v>
      </c>
      <c r="F18" s="112">
        <f>SUM(F14:F17)</f>
        <v>9790</v>
      </c>
      <c r="G18" s="112"/>
      <c r="H18" s="113">
        <f t="shared" si="0"/>
        <v>9790</v>
      </c>
      <c r="I18" s="112">
        <f t="shared" ref="I18:L18" si="6">SUM(I14:I17)</f>
        <v>0</v>
      </c>
      <c r="J18" s="113">
        <f t="shared" si="1"/>
        <v>0</v>
      </c>
      <c r="K18" s="113">
        <f t="shared" si="2"/>
        <v>9790</v>
      </c>
      <c r="L18" s="17">
        <f t="shared" si="6"/>
        <v>0</v>
      </c>
      <c r="M18" s="70">
        <f t="shared" si="4"/>
        <v>0</v>
      </c>
      <c r="N18" s="70">
        <f t="shared" si="3"/>
        <v>9790</v>
      </c>
    </row>
    <row r="19" spans="1:14">
      <c r="A19" s="111"/>
      <c r="B19" s="111" t="s">
        <v>162</v>
      </c>
      <c r="C19" s="111"/>
      <c r="D19" s="39"/>
      <c r="E19" s="112">
        <f t="shared" ref="E19:L19" si="7">E13+E18</f>
        <v>40564</v>
      </c>
      <c r="F19" s="112">
        <f t="shared" si="7"/>
        <v>402854</v>
      </c>
      <c r="G19" s="112">
        <f t="shared" si="7"/>
        <v>0</v>
      </c>
      <c r="H19" s="113">
        <f t="shared" si="0"/>
        <v>443418</v>
      </c>
      <c r="I19" s="112">
        <f t="shared" si="7"/>
        <v>0</v>
      </c>
      <c r="J19" s="113">
        <f t="shared" si="1"/>
        <v>40564</v>
      </c>
      <c r="K19" s="113">
        <f t="shared" si="2"/>
        <v>443418</v>
      </c>
      <c r="L19" s="112">
        <f t="shared" si="7"/>
        <v>0</v>
      </c>
      <c r="M19" s="70">
        <f t="shared" si="4"/>
        <v>0</v>
      </c>
      <c r="N19" s="70">
        <f t="shared" si="3"/>
        <v>443418</v>
      </c>
    </row>
    <row r="20" spans="1:14">
      <c r="N20" s="93"/>
    </row>
    <row r="21" spans="1:14" ht="15.75">
      <c r="L21" s="118" t="s">
        <v>163</v>
      </c>
      <c r="N21" s="93"/>
    </row>
    <row r="22" spans="1:14" ht="15.75" customHeight="1">
      <c r="K22" s="483" t="str">
        <f>B5</f>
        <v>SAMI ALSTAFA</v>
      </c>
      <c r="L22" s="483"/>
      <c r="M22" s="483"/>
      <c r="N22" s="93"/>
    </row>
    <row r="23" spans="1:14">
      <c r="N23" s="93"/>
    </row>
    <row r="24" spans="1:14">
      <c r="N24" s="93"/>
    </row>
    <row r="25" spans="1:14">
      <c r="N25" s="93"/>
    </row>
  </sheetData>
  <mergeCells count="6">
    <mergeCell ref="K22:M22"/>
    <mergeCell ref="A6:A7"/>
    <mergeCell ref="B6:B7"/>
    <mergeCell ref="D6:D7"/>
    <mergeCell ref="F6:F7"/>
    <mergeCell ref="G6:G7"/>
  </mergeCells>
  <pageMargins left="0.47" right="0.16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33"/>
  <sheetViews>
    <sheetView workbookViewId="0">
      <selection activeCell="G36" sqref="G36"/>
    </sheetView>
  </sheetViews>
  <sheetFormatPr defaultRowHeight="15"/>
  <cols>
    <col min="1" max="1" width="39.28515625" customWidth="1"/>
    <col min="2" max="2" width="10.5703125" customWidth="1"/>
    <col min="7" max="7" width="10.85546875" customWidth="1"/>
    <col min="8" max="8" width="9.85546875" customWidth="1"/>
    <col min="9" max="9" width="10.5703125" customWidth="1"/>
    <col min="10" max="10" width="12.42578125" bestFit="1" customWidth="1"/>
  </cols>
  <sheetData>
    <row r="2" spans="1:10" ht="15.75">
      <c r="B2" s="197" t="s">
        <v>273</v>
      </c>
      <c r="C2" s="197"/>
      <c r="D2" s="197"/>
      <c r="E2" s="197"/>
      <c r="F2" s="197"/>
      <c r="G2" s="97"/>
    </row>
    <row r="3" spans="1:10" ht="15.75">
      <c r="A3" s="196"/>
      <c r="B3" s="223" t="str">
        <f>'INVENTARI AKTIVEVE'!B5</f>
        <v>SAMI ALSTAFA</v>
      </c>
      <c r="C3" s="223"/>
      <c r="D3" s="223"/>
      <c r="E3" s="223"/>
      <c r="F3" s="197"/>
      <c r="G3" s="97"/>
    </row>
    <row r="4" spans="1:10">
      <c r="A4" s="196"/>
      <c r="B4" s="196" t="s">
        <v>274</v>
      </c>
      <c r="C4" s="196" t="s">
        <v>275</v>
      </c>
      <c r="D4" s="196" t="s">
        <v>276</v>
      </c>
      <c r="E4" s="196" t="s">
        <v>277</v>
      </c>
      <c r="F4" s="196" t="s">
        <v>278</v>
      </c>
      <c r="G4" s="196" t="s">
        <v>279</v>
      </c>
      <c r="H4" s="196" t="s">
        <v>280</v>
      </c>
      <c r="I4" s="196" t="s">
        <v>281</v>
      </c>
      <c r="J4" s="196" t="s">
        <v>280</v>
      </c>
    </row>
    <row r="5" spans="1:10">
      <c r="A5" s="198"/>
      <c r="B5" s="198" t="s">
        <v>282</v>
      </c>
      <c r="C5" s="198" t="s">
        <v>283</v>
      </c>
      <c r="D5" s="198" t="s">
        <v>284</v>
      </c>
      <c r="E5" s="198" t="s">
        <v>285</v>
      </c>
      <c r="F5" s="198" t="s">
        <v>286</v>
      </c>
      <c r="G5" s="198" t="s">
        <v>287</v>
      </c>
      <c r="H5" s="198"/>
      <c r="I5" s="198" t="s">
        <v>288</v>
      </c>
      <c r="J5" s="198"/>
    </row>
    <row r="6" spans="1:10">
      <c r="A6" s="198"/>
      <c r="B6" s="198"/>
      <c r="C6" s="198"/>
      <c r="D6" s="198" t="s">
        <v>289</v>
      </c>
      <c r="E6" s="198" t="s">
        <v>290</v>
      </c>
      <c r="F6" s="198" t="s">
        <v>291</v>
      </c>
      <c r="G6" s="198" t="s">
        <v>292</v>
      </c>
      <c r="H6" s="198"/>
      <c r="I6" s="198" t="s">
        <v>293</v>
      </c>
      <c r="J6" s="198"/>
    </row>
    <row r="7" spans="1:10">
      <c r="A7" s="199"/>
      <c r="B7" s="199"/>
      <c r="C7" s="199"/>
      <c r="D7" s="199"/>
      <c r="E7" s="199" t="s">
        <v>294</v>
      </c>
      <c r="F7" s="199" t="s">
        <v>295</v>
      </c>
      <c r="G7" s="199"/>
      <c r="H7" s="199"/>
      <c r="I7" s="199"/>
      <c r="J7" s="199"/>
    </row>
    <row r="8" spans="1:10">
      <c r="A8" s="165" t="s">
        <v>326</v>
      </c>
      <c r="B8" s="228"/>
      <c r="C8" s="228"/>
      <c r="D8" s="228"/>
      <c r="E8" s="228">
        <v>0</v>
      </c>
      <c r="F8" s="228"/>
      <c r="G8" s="228">
        <v>981978</v>
      </c>
      <c r="H8" s="228">
        <f>G8</f>
        <v>981978</v>
      </c>
      <c r="I8" s="229"/>
      <c r="J8" s="229" t="s">
        <v>296</v>
      </c>
    </row>
    <row r="9" spans="1:10">
      <c r="A9" s="108" t="s">
        <v>297</v>
      </c>
      <c r="B9" s="228"/>
      <c r="C9" s="228"/>
      <c r="D9" s="228"/>
      <c r="E9" s="228"/>
      <c r="F9" s="228"/>
      <c r="G9" s="228"/>
      <c r="H9" s="228"/>
      <c r="I9" s="229"/>
      <c r="J9" s="229" t="s">
        <v>298</v>
      </c>
    </row>
    <row r="10" spans="1:10">
      <c r="A10" s="165" t="s">
        <v>299</v>
      </c>
      <c r="B10" s="228" t="s">
        <v>296</v>
      </c>
      <c r="C10" s="228" t="s">
        <v>296</v>
      </c>
      <c r="D10" s="228"/>
      <c r="E10" s="228"/>
      <c r="F10" s="228"/>
      <c r="G10" s="228"/>
      <c r="H10" s="228"/>
      <c r="I10" s="229"/>
      <c r="J10" s="229" t="s">
        <v>296</v>
      </c>
    </row>
    <row r="11" spans="1:10">
      <c r="A11" s="201" t="s">
        <v>300</v>
      </c>
      <c r="B11" s="230"/>
      <c r="C11" s="230"/>
      <c r="D11" s="230"/>
      <c r="E11" s="230"/>
      <c r="F11" s="230"/>
      <c r="G11" s="230"/>
      <c r="H11" s="230"/>
      <c r="I11" s="231"/>
      <c r="J11" s="231"/>
    </row>
    <row r="12" spans="1:10">
      <c r="A12" s="202" t="s">
        <v>301</v>
      </c>
      <c r="B12" s="232"/>
      <c r="C12" s="232"/>
      <c r="D12" s="232"/>
      <c r="E12" s="232"/>
      <c r="F12" s="232"/>
      <c r="G12" s="232"/>
      <c r="H12" s="232"/>
      <c r="I12" s="233"/>
      <c r="J12" s="233" t="s">
        <v>296</v>
      </c>
    </row>
    <row r="13" spans="1:10">
      <c r="A13" s="201" t="s">
        <v>302</v>
      </c>
      <c r="B13" s="230"/>
      <c r="C13" s="230"/>
      <c r="D13" s="230"/>
      <c r="E13" s="230"/>
      <c r="F13" s="230"/>
      <c r="G13" s="230"/>
      <c r="H13" s="230"/>
      <c r="I13" s="231"/>
      <c r="J13" s="231"/>
    </row>
    <row r="14" spans="1:10">
      <c r="A14" s="203" t="s">
        <v>303</v>
      </c>
      <c r="B14" s="234"/>
      <c r="C14" s="234"/>
      <c r="D14" s="234"/>
      <c r="E14" s="234"/>
      <c r="F14" s="234"/>
      <c r="G14" s="234"/>
      <c r="H14" s="234"/>
      <c r="I14" s="235"/>
      <c r="J14" s="235"/>
    </row>
    <row r="15" spans="1:10">
      <c r="A15" s="202" t="s">
        <v>304</v>
      </c>
      <c r="B15" s="232"/>
      <c r="C15" s="232"/>
      <c r="D15" s="232"/>
      <c r="E15" s="232"/>
      <c r="F15" s="232"/>
      <c r="G15" s="232"/>
      <c r="H15" s="232"/>
      <c r="I15" s="233"/>
      <c r="J15" s="233" t="s">
        <v>296</v>
      </c>
    </row>
    <row r="16" spans="1:10">
      <c r="A16" s="204" t="s">
        <v>305</v>
      </c>
      <c r="B16" s="228"/>
      <c r="C16" s="228"/>
      <c r="D16" s="228"/>
      <c r="E16" s="228"/>
      <c r="F16" s="228"/>
      <c r="G16" s="228">
        <v>416414</v>
      </c>
      <c r="H16" s="228">
        <f>G16</f>
        <v>416414</v>
      </c>
      <c r="I16" s="229"/>
      <c r="J16" s="229" t="s">
        <v>296</v>
      </c>
    </row>
    <row r="17" spans="1:10">
      <c r="A17" s="204" t="s">
        <v>306</v>
      </c>
      <c r="B17" s="228"/>
      <c r="C17" s="228"/>
      <c r="D17" s="228"/>
      <c r="E17" s="228"/>
      <c r="F17" s="228"/>
      <c r="G17" s="228"/>
      <c r="H17" s="228"/>
      <c r="I17" s="229"/>
      <c r="J17" s="229" t="s">
        <v>298</v>
      </c>
    </row>
    <row r="18" spans="1:10">
      <c r="A18" s="201" t="s">
        <v>307</v>
      </c>
      <c r="B18" s="230"/>
      <c r="C18" s="230"/>
      <c r="D18" s="230"/>
      <c r="E18" s="230"/>
      <c r="F18" s="230"/>
      <c r="G18" s="230"/>
      <c r="H18" s="230"/>
      <c r="I18" s="231"/>
      <c r="J18" s="231"/>
    </row>
    <row r="19" spans="1:10">
      <c r="A19" s="202" t="s">
        <v>285</v>
      </c>
      <c r="B19" s="232"/>
      <c r="C19" s="232"/>
      <c r="D19" s="232"/>
      <c r="E19" s="232"/>
      <c r="F19" s="232"/>
      <c r="G19" s="232"/>
      <c r="H19" s="232"/>
      <c r="I19" s="233"/>
      <c r="J19" s="233"/>
    </row>
    <row r="20" spans="1:10">
      <c r="A20" s="204" t="s">
        <v>308</v>
      </c>
      <c r="B20" s="228"/>
      <c r="C20" s="228" t="s">
        <v>296</v>
      </c>
      <c r="D20" s="228"/>
      <c r="E20" s="228"/>
      <c r="F20" s="228"/>
      <c r="G20" s="228"/>
      <c r="H20" s="228"/>
      <c r="I20" s="229"/>
      <c r="J20" s="229"/>
    </row>
    <row r="21" spans="1:10">
      <c r="A21" s="165" t="s">
        <v>514</v>
      </c>
      <c r="B21" s="205">
        <f>SUM(B8:B20)</f>
        <v>0</v>
      </c>
      <c r="C21" s="205">
        <f t="shared" ref="C21:G21" si="0">SUM(C8:C20)</f>
        <v>0</v>
      </c>
      <c r="D21" s="205">
        <f t="shared" si="0"/>
        <v>0</v>
      </c>
      <c r="E21" s="205">
        <f t="shared" si="0"/>
        <v>0</v>
      </c>
      <c r="F21" s="205">
        <f t="shared" si="0"/>
        <v>0</v>
      </c>
      <c r="G21" s="205">
        <f t="shared" si="0"/>
        <v>1398392</v>
      </c>
      <c r="H21" s="205">
        <f>B21+E21+G21</f>
        <v>1398392</v>
      </c>
      <c r="I21" s="206">
        <f>H21</f>
        <v>1398392</v>
      </c>
      <c r="J21" s="206">
        <f>I21</f>
        <v>1398392</v>
      </c>
    </row>
    <row r="22" spans="1:10">
      <c r="A22" s="201" t="s">
        <v>300</v>
      </c>
      <c r="B22" s="230"/>
      <c r="C22" s="230"/>
      <c r="D22" s="230"/>
      <c r="E22" s="230"/>
      <c r="F22" s="230"/>
      <c r="G22" s="230"/>
      <c r="H22" s="230"/>
      <c r="I22" s="231"/>
      <c r="J22" s="231"/>
    </row>
    <row r="23" spans="1:10">
      <c r="A23" s="202" t="s">
        <v>301</v>
      </c>
      <c r="B23" s="232"/>
      <c r="C23" s="232"/>
      <c r="D23" s="232"/>
      <c r="E23" s="232"/>
      <c r="F23" s="232"/>
      <c r="G23" s="232"/>
      <c r="H23" s="232"/>
      <c r="I23" s="233"/>
      <c r="J23" s="233" t="s">
        <v>298</v>
      </c>
    </row>
    <row r="24" spans="1:10">
      <c r="A24" s="201" t="s">
        <v>302</v>
      </c>
      <c r="B24" s="230"/>
      <c r="C24" s="230"/>
      <c r="D24" s="230"/>
      <c r="E24" s="230"/>
      <c r="F24" s="230"/>
      <c r="G24" s="230"/>
      <c r="H24" s="230"/>
      <c r="I24" s="231"/>
      <c r="J24" s="231"/>
    </row>
    <row r="25" spans="1:10">
      <c r="A25" s="203" t="s">
        <v>303</v>
      </c>
      <c r="B25" s="234"/>
      <c r="C25" s="234"/>
      <c r="D25" s="234"/>
      <c r="E25" s="234"/>
      <c r="F25" s="234"/>
      <c r="G25" s="234"/>
      <c r="H25" s="234"/>
      <c r="I25" s="235"/>
      <c r="J25" s="235"/>
    </row>
    <row r="26" spans="1:10">
      <c r="A26" s="202" t="s">
        <v>304</v>
      </c>
      <c r="B26" s="232"/>
      <c r="C26" s="232"/>
      <c r="D26" s="232"/>
      <c r="E26" s="232"/>
      <c r="F26" s="232"/>
      <c r="G26" s="232"/>
      <c r="H26" s="232"/>
      <c r="I26" s="233"/>
      <c r="J26" s="233" t="s">
        <v>298</v>
      </c>
    </row>
    <row r="27" spans="1:10">
      <c r="A27" s="108"/>
      <c r="B27" s="228"/>
      <c r="C27" s="228"/>
      <c r="D27" s="228"/>
      <c r="E27" s="228"/>
      <c r="F27" s="228"/>
      <c r="G27" s="228"/>
      <c r="H27" s="228"/>
      <c r="I27" s="229"/>
      <c r="J27" s="229"/>
    </row>
    <row r="28" spans="1:10">
      <c r="A28" s="108" t="s">
        <v>309</v>
      </c>
      <c r="B28" s="228"/>
      <c r="C28" s="228"/>
      <c r="D28" s="228"/>
      <c r="E28" s="228"/>
      <c r="F28" s="228"/>
      <c r="G28" s="228">
        <f>'PASIVI '!G42</f>
        <v>433850.4</v>
      </c>
      <c r="H28" s="228">
        <f>'PASIVI '!H42</f>
        <v>416413.8</v>
      </c>
      <c r="I28" s="229"/>
      <c r="J28" s="229" t="s">
        <v>296</v>
      </c>
    </row>
    <row r="29" spans="1:10">
      <c r="A29" s="108" t="s">
        <v>310</v>
      </c>
      <c r="B29" s="228"/>
      <c r="C29" s="228"/>
      <c r="D29" s="228"/>
      <c r="E29" s="228"/>
      <c r="F29" s="228"/>
      <c r="G29" s="228"/>
      <c r="H29" s="228"/>
      <c r="I29" s="229"/>
      <c r="J29" s="229" t="s">
        <v>298</v>
      </c>
    </row>
    <row r="30" spans="1:10">
      <c r="A30" s="108" t="s">
        <v>311</v>
      </c>
      <c r="B30" s="228"/>
      <c r="C30" s="228"/>
      <c r="D30" s="228"/>
      <c r="E30" s="228">
        <v>0</v>
      </c>
      <c r="F30" s="228"/>
      <c r="G30" s="228"/>
      <c r="H30" s="228"/>
      <c r="I30" s="229"/>
      <c r="J30" s="229" t="s">
        <v>296</v>
      </c>
    </row>
    <row r="31" spans="1:10">
      <c r="A31" s="108" t="s">
        <v>312</v>
      </c>
      <c r="B31" s="228"/>
      <c r="C31" s="228"/>
      <c r="D31" s="228"/>
      <c r="E31" s="228"/>
      <c r="F31" s="228"/>
      <c r="G31" s="228"/>
      <c r="H31" s="228"/>
      <c r="I31" s="229"/>
      <c r="J31" s="229" t="s">
        <v>298</v>
      </c>
    </row>
    <row r="32" spans="1:10">
      <c r="A32" s="165" t="s">
        <v>532</v>
      </c>
      <c r="B32" s="205">
        <f>SUM(B21:B31)</f>
        <v>0</v>
      </c>
      <c r="C32" s="205"/>
      <c r="D32" s="205"/>
      <c r="E32" s="205"/>
      <c r="F32" s="205"/>
      <c r="G32" s="205">
        <f>G28+G21</f>
        <v>1832242.4</v>
      </c>
      <c r="H32" s="205">
        <f>B32+E32+G32</f>
        <v>1832242.4</v>
      </c>
      <c r="I32" s="205">
        <f>H32</f>
        <v>1832242.4</v>
      </c>
      <c r="J32" s="205">
        <f>I32</f>
        <v>1832242.4</v>
      </c>
    </row>
    <row r="33" spans="1:10">
      <c r="A33" s="108"/>
      <c r="B33" s="200"/>
      <c r="C33" s="200"/>
      <c r="D33" s="200"/>
      <c r="E33" s="200"/>
      <c r="F33" s="200"/>
      <c r="G33" s="200"/>
      <c r="H33" s="200"/>
      <c r="I33" s="161"/>
      <c r="J33" s="161"/>
    </row>
  </sheetData>
  <pageMargins left="0.38" right="0.33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H28"/>
  <sheetViews>
    <sheetView workbookViewId="0">
      <selection activeCell="H16" sqref="H16"/>
    </sheetView>
  </sheetViews>
  <sheetFormatPr defaultRowHeight="15"/>
  <cols>
    <col min="2" max="2" width="30.7109375" customWidth="1"/>
    <col min="3" max="3" width="14.28515625" customWidth="1"/>
    <col min="4" max="4" width="12" customWidth="1"/>
    <col min="5" max="5" width="15.140625" customWidth="1"/>
    <col min="6" max="6" width="12.42578125" customWidth="1"/>
    <col min="7" max="7" width="15.140625" customWidth="1"/>
  </cols>
  <sheetData>
    <row r="2" spans="1:8">
      <c r="B2" s="97" t="s">
        <v>85</v>
      </c>
      <c r="C2" s="254" t="str">
        <f>'KAPITALI 2010'!B3</f>
        <v>SAMI ALSTAFA</v>
      </c>
      <c r="D2" s="254"/>
      <c r="E2" s="254" t="s">
        <v>533</v>
      </c>
    </row>
    <row r="4" spans="1:8" ht="15.75">
      <c r="A4" s="486" t="s">
        <v>313</v>
      </c>
      <c r="B4" s="486"/>
      <c r="C4" s="486"/>
      <c r="D4" s="486"/>
      <c r="E4" s="486"/>
      <c r="F4" s="486"/>
      <c r="G4" s="486"/>
      <c r="H4" s="486"/>
    </row>
    <row r="5" spans="1:8">
      <c r="A5" s="207"/>
      <c r="B5" s="208"/>
      <c r="C5" s="208"/>
      <c r="D5" s="208"/>
      <c r="E5" s="208"/>
      <c r="F5" s="208"/>
      <c r="G5" s="209"/>
      <c r="H5" s="210"/>
    </row>
    <row r="6" spans="1:8" ht="16.5" thickBot="1">
      <c r="A6" s="207"/>
      <c r="B6" s="215" t="str">
        <f>'FLUKSI MET 1'!E3</f>
        <v>SAMI ALSTAFA</v>
      </c>
      <c r="C6" s="208"/>
      <c r="D6" s="208"/>
      <c r="E6" s="208"/>
      <c r="F6" s="208"/>
      <c r="G6" s="209"/>
      <c r="H6" s="210"/>
    </row>
    <row r="7" spans="1:8" ht="52.5" thickTop="1" thickBot="1">
      <c r="A7" s="211"/>
      <c r="B7" s="212" t="s">
        <v>314</v>
      </c>
      <c r="C7" s="424" t="s">
        <v>37</v>
      </c>
      <c r="D7" s="424" t="s">
        <v>38</v>
      </c>
      <c r="E7" s="424" t="s">
        <v>320</v>
      </c>
      <c r="F7" s="424" t="s">
        <v>315</v>
      </c>
      <c r="G7" s="425" t="s">
        <v>228</v>
      </c>
      <c r="H7" s="210"/>
    </row>
    <row r="8" spans="1:8" ht="15.75" thickTop="1">
      <c r="A8" s="420"/>
      <c r="B8" s="421"/>
      <c r="C8" s="422"/>
      <c r="D8" s="422"/>
      <c r="E8" s="422"/>
      <c r="F8" s="422"/>
      <c r="G8" s="423"/>
      <c r="H8" s="210"/>
    </row>
    <row r="9" spans="1:8">
      <c r="A9" s="404" t="s">
        <v>109</v>
      </c>
      <c r="B9" s="220" t="s">
        <v>534</v>
      </c>
      <c r="C9" s="405">
        <v>0</v>
      </c>
      <c r="D9" s="406">
        <v>0</v>
      </c>
      <c r="E9" s="407"/>
      <c r="F9" s="407">
        <v>50354</v>
      </c>
      <c r="G9" s="408">
        <f t="shared" ref="G9:G13" si="0">SUM(C9:F9)</f>
        <v>50354</v>
      </c>
      <c r="H9" s="210"/>
    </row>
    <row r="10" spans="1:8">
      <c r="A10" s="404"/>
      <c r="B10" s="220" t="s">
        <v>316</v>
      </c>
      <c r="C10" s="406">
        <v>0</v>
      </c>
      <c r="D10" s="406">
        <v>0</v>
      </c>
      <c r="E10" s="407">
        <v>393064</v>
      </c>
      <c r="F10" s="407"/>
      <c r="G10" s="408">
        <f t="shared" si="0"/>
        <v>393064</v>
      </c>
      <c r="H10" s="210"/>
    </row>
    <row r="11" spans="1:8">
      <c r="A11" s="404"/>
      <c r="B11" s="220" t="s">
        <v>317</v>
      </c>
      <c r="C11" s="406">
        <v>0</v>
      </c>
      <c r="D11" s="406">
        <v>0</v>
      </c>
      <c r="E11" s="407">
        <v>0</v>
      </c>
      <c r="F11" s="407">
        <v>0</v>
      </c>
      <c r="G11" s="408">
        <f t="shared" si="0"/>
        <v>0</v>
      </c>
      <c r="H11" s="210"/>
    </row>
    <row r="12" spans="1:8">
      <c r="A12" s="409"/>
      <c r="B12" s="221" t="s">
        <v>535</v>
      </c>
      <c r="C12" s="410">
        <f>C9+C10-C11</f>
        <v>0</v>
      </c>
      <c r="D12" s="410">
        <f>SUM(D9:D11)</f>
        <v>0</v>
      </c>
      <c r="E12" s="410">
        <f>SUM(E9:E11)</f>
        <v>393064</v>
      </c>
      <c r="F12" s="406">
        <f>SUM(F9:F11)</f>
        <v>50354</v>
      </c>
      <c r="G12" s="408">
        <f t="shared" si="0"/>
        <v>443418</v>
      </c>
      <c r="H12" s="213"/>
    </row>
    <row r="13" spans="1:8">
      <c r="A13" s="402"/>
      <c r="B13" s="218"/>
      <c r="C13" s="403"/>
      <c r="D13" s="403"/>
      <c r="E13" s="403"/>
      <c r="F13" s="403"/>
      <c r="G13" s="408">
        <f t="shared" si="0"/>
        <v>0</v>
      </c>
      <c r="H13" s="213"/>
    </row>
    <row r="14" spans="1:8">
      <c r="A14" s="404" t="s">
        <v>110</v>
      </c>
      <c r="B14" s="220" t="s">
        <v>536</v>
      </c>
      <c r="C14" s="406">
        <v>0</v>
      </c>
      <c r="D14" s="406">
        <v>0</v>
      </c>
      <c r="E14" s="406"/>
      <c r="F14" s="406"/>
      <c r="G14" s="408">
        <f>E14+F14</f>
        <v>0</v>
      </c>
      <c r="H14" s="210"/>
    </row>
    <row r="15" spans="1:8">
      <c r="A15" s="402"/>
      <c r="B15" s="219" t="s">
        <v>318</v>
      </c>
      <c r="C15" s="411">
        <v>0</v>
      </c>
      <c r="D15" s="411">
        <v>0</v>
      </c>
      <c r="E15" s="411"/>
      <c r="F15" s="411"/>
      <c r="G15" s="408">
        <f>E15+F15</f>
        <v>0</v>
      </c>
      <c r="H15" s="210"/>
    </row>
    <row r="16" spans="1:8">
      <c r="A16" s="404"/>
      <c r="B16" s="220" t="s">
        <v>319</v>
      </c>
      <c r="C16" s="406">
        <v>0</v>
      </c>
      <c r="D16" s="406">
        <v>0</v>
      </c>
      <c r="E16" s="406">
        <v>0</v>
      </c>
      <c r="F16" s="406">
        <v>0</v>
      </c>
      <c r="G16" s="408">
        <v>0</v>
      </c>
      <c r="H16" s="210"/>
    </row>
    <row r="17" spans="1:8">
      <c r="A17" s="409"/>
      <c r="B17" s="222" t="s">
        <v>537</v>
      </c>
      <c r="C17" s="410">
        <f>SUM(C14:C16)</f>
        <v>0</v>
      </c>
      <c r="D17" s="410">
        <f>SUM(D14:D16)</f>
        <v>0</v>
      </c>
      <c r="E17" s="410">
        <f>E14+E15</f>
        <v>0</v>
      </c>
      <c r="F17" s="410">
        <f t="shared" ref="F17:G17" si="1">F14+F15</f>
        <v>0</v>
      </c>
      <c r="G17" s="412">
        <f t="shared" si="1"/>
        <v>0</v>
      </c>
      <c r="H17" s="210"/>
    </row>
    <row r="18" spans="1:8">
      <c r="A18" s="404"/>
      <c r="B18" s="219"/>
      <c r="C18" s="406"/>
      <c r="D18" s="406"/>
      <c r="E18" s="407"/>
      <c r="F18" s="407"/>
      <c r="G18" s="408">
        <f t="shared" ref="G18:G25" si="2">SUM(C18:F18)</f>
        <v>0</v>
      </c>
      <c r="H18" s="210"/>
    </row>
    <row r="19" spans="1:8">
      <c r="A19" s="404" t="s">
        <v>111</v>
      </c>
      <c r="B19" s="220" t="s">
        <v>538</v>
      </c>
      <c r="C19" s="406">
        <v>0</v>
      </c>
      <c r="D19" s="406">
        <v>0</v>
      </c>
      <c r="E19" s="407">
        <v>0</v>
      </c>
      <c r="F19" s="407">
        <v>0</v>
      </c>
      <c r="G19" s="408">
        <f t="shared" si="2"/>
        <v>0</v>
      </c>
      <c r="H19" s="210"/>
    </row>
    <row r="20" spans="1:8">
      <c r="A20" s="404"/>
      <c r="B20" s="220" t="s">
        <v>316</v>
      </c>
      <c r="C20" s="406">
        <v>0</v>
      </c>
      <c r="D20" s="406">
        <v>0</v>
      </c>
      <c r="E20" s="407">
        <v>0</v>
      </c>
      <c r="F20" s="407">
        <v>0</v>
      </c>
      <c r="G20" s="408">
        <f t="shared" si="2"/>
        <v>0</v>
      </c>
      <c r="H20" s="210"/>
    </row>
    <row r="21" spans="1:8">
      <c r="A21" s="404"/>
      <c r="B21" s="220" t="s">
        <v>317</v>
      </c>
      <c r="C21" s="406">
        <v>0</v>
      </c>
      <c r="D21" s="406">
        <v>0</v>
      </c>
      <c r="E21" s="407">
        <v>0</v>
      </c>
      <c r="F21" s="407">
        <v>0</v>
      </c>
      <c r="G21" s="408">
        <f t="shared" si="2"/>
        <v>0</v>
      </c>
      <c r="H21" s="210"/>
    </row>
    <row r="22" spans="1:8">
      <c r="A22" s="409"/>
      <c r="B22" s="222" t="s">
        <v>515</v>
      </c>
      <c r="C22" s="410">
        <f>C19+C20-C21</f>
        <v>0</v>
      </c>
      <c r="D22" s="410">
        <f>D19+D20-D21</f>
        <v>0</v>
      </c>
      <c r="E22" s="410">
        <f>E19+E20-E21</f>
        <v>0</v>
      </c>
      <c r="F22" s="413">
        <f>F19+F20-F21</f>
        <v>0</v>
      </c>
      <c r="G22" s="414">
        <f t="shared" si="2"/>
        <v>0</v>
      </c>
      <c r="H22" s="210"/>
    </row>
    <row r="23" spans="1:8">
      <c r="A23" s="402"/>
      <c r="B23" s="219"/>
      <c r="C23" s="415"/>
      <c r="D23" s="415"/>
      <c r="E23" s="415"/>
      <c r="F23" s="415"/>
      <c r="G23" s="408">
        <f t="shared" si="2"/>
        <v>0</v>
      </c>
      <c r="H23" s="210"/>
    </row>
    <row r="24" spans="1:8">
      <c r="A24" s="409" t="s">
        <v>112</v>
      </c>
      <c r="B24" s="222" t="s">
        <v>539</v>
      </c>
      <c r="C24" s="416">
        <f>C9-C14-C19</f>
        <v>0</v>
      </c>
      <c r="D24" s="416">
        <f>D9-D14-D19</f>
        <v>0</v>
      </c>
      <c r="E24" s="416">
        <f>E9-E14</f>
        <v>0</v>
      </c>
      <c r="F24" s="416">
        <f t="shared" ref="F24:G24" si="3">F9-F14</f>
        <v>50354</v>
      </c>
      <c r="G24" s="417">
        <f t="shared" si="3"/>
        <v>50354</v>
      </c>
      <c r="H24" s="210"/>
    </row>
    <row r="25" spans="1:8">
      <c r="A25" s="404"/>
      <c r="B25" s="219"/>
      <c r="C25" s="406"/>
      <c r="D25" s="406"/>
      <c r="E25" s="407"/>
      <c r="F25" s="407"/>
      <c r="G25" s="408">
        <f t="shared" si="2"/>
        <v>0</v>
      </c>
      <c r="H25" s="210"/>
    </row>
    <row r="26" spans="1:8">
      <c r="A26" s="409"/>
      <c r="B26" s="222" t="s">
        <v>540</v>
      </c>
      <c r="C26" s="416">
        <f>C12-C17-C22</f>
        <v>0</v>
      </c>
      <c r="D26" s="416">
        <f>D12-D17-D22</f>
        <v>0</v>
      </c>
      <c r="E26" s="416">
        <f>E12-E17</f>
        <v>393064</v>
      </c>
      <c r="F26" s="418">
        <f t="shared" ref="F26" si="4">F12-F17</f>
        <v>50354</v>
      </c>
      <c r="G26" s="419">
        <f>E26+F26</f>
        <v>443418</v>
      </c>
      <c r="H26" s="210"/>
    </row>
    <row r="28" spans="1:8">
      <c r="G28" s="214"/>
    </row>
  </sheetData>
  <mergeCells count="1">
    <mergeCell ref="A4:H4"/>
  </mergeCells>
  <pageMargins left="0.7" right="0.7" top="0.75" bottom="0.75" header="0.3" footer="0.3"/>
  <pageSetup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workbookViewId="0">
      <selection activeCell="G39" sqref="G39:I39"/>
    </sheetView>
  </sheetViews>
  <sheetFormatPr defaultRowHeight="15"/>
  <cols>
    <col min="1" max="1" width="1.7109375" customWidth="1"/>
    <col min="2" max="2" width="2.85546875" customWidth="1"/>
    <col min="3" max="3" width="5.5703125" customWidth="1"/>
    <col min="4" max="4" width="2.85546875" customWidth="1"/>
    <col min="5" max="5" width="7.28515625" customWidth="1"/>
    <col min="6" max="6" width="18.85546875" customWidth="1"/>
    <col min="7" max="7" width="11.140625" customWidth="1"/>
    <col min="9" max="9" width="13" customWidth="1"/>
    <col min="10" max="10" width="21.85546875" customWidth="1"/>
    <col min="11" max="11" width="16.42578125" customWidth="1"/>
  </cols>
  <sheetData>
    <row r="2" spans="1:12">
      <c r="B2" s="119"/>
      <c r="C2" s="120"/>
      <c r="D2" s="120"/>
      <c r="E2" s="120"/>
      <c r="F2" s="120"/>
      <c r="G2" s="120"/>
      <c r="H2" s="120"/>
      <c r="I2" s="120"/>
      <c r="J2" s="121"/>
    </row>
    <row r="3" spans="1:12">
      <c r="B3" s="7"/>
      <c r="C3" s="6"/>
      <c r="D3" s="6"/>
      <c r="E3" s="6"/>
      <c r="F3" s="6"/>
      <c r="G3" s="6"/>
      <c r="H3" s="6"/>
      <c r="I3" s="6"/>
      <c r="J3" s="8"/>
    </row>
    <row r="4" spans="1:12" ht="18">
      <c r="A4" s="122"/>
      <c r="B4" s="488" t="s">
        <v>164</v>
      </c>
      <c r="C4" s="489"/>
      <c r="D4" s="489"/>
      <c r="E4" s="489"/>
      <c r="F4" s="489"/>
      <c r="G4" s="489"/>
      <c r="H4" s="489"/>
      <c r="I4" s="489"/>
      <c r="J4" s="490"/>
      <c r="K4" s="122"/>
      <c r="L4" s="122"/>
    </row>
    <row r="5" spans="1:12">
      <c r="A5" s="123"/>
      <c r="B5" s="124"/>
      <c r="C5" s="125" t="s">
        <v>165</v>
      </c>
      <c r="D5" s="189"/>
      <c r="E5" s="189"/>
      <c r="F5" s="189"/>
      <c r="G5" s="190"/>
      <c r="H5" s="190"/>
      <c r="I5" s="126"/>
      <c r="J5" s="127"/>
      <c r="K5" s="123"/>
      <c r="L5" s="123"/>
    </row>
    <row r="6" spans="1:12">
      <c r="A6" s="123"/>
      <c r="B6" s="124"/>
      <c r="C6" s="128"/>
      <c r="D6" s="153" t="s">
        <v>264</v>
      </c>
      <c r="E6" s="153"/>
      <c r="F6" s="153"/>
      <c r="G6" s="153"/>
      <c r="H6" s="153"/>
      <c r="I6" s="129"/>
      <c r="J6" s="127"/>
      <c r="K6" s="123"/>
      <c r="L6" s="123"/>
    </row>
    <row r="7" spans="1:12">
      <c r="A7" s="123"/>
      <c r="B7" s="124"/>
      <c r="C7" s="128"/>
      <c r="D7" s="153" t="s">
        <v>265</v>
      </c>
      <c r="E7" s="153"/>
      <c r="F7" s="153"/>
      <c r="G7" s="153"/>
      <c r="H7" s="153"/>
      <c r="I7" s="129"/>
      <c r="J7" s="127"/>
      <c r="K7" s="123"/>
      <c r="L7" s="123"/>
    </row>
    <row r="8" spans="1:12">
      <c r="A8" s="123"/>
      <c r="B8" s="124"/>
      <c r="C8" s="128" t="s">
        <v>168</v>
      </c>
      <c r="D8" s="160"/>
      <c r="E8" s="160"/>
      <c r="F8" s="160"/>
      <c r="G8" s="160"/>
      <c r="H8" s="160"/>
      <c r="I8" s="129"/>
      <c r="J8" s="127"/>
      <c r="K8" s="123"/>
      <c r="L8" s="123"/>
    </row>
    <row r="9" spans="1:12">
      <c r="A9" s="123"/>
      <c r="B9" s="124"/>
      <c r="C9" s="128"/>
      <c r="D9" s="153"/>
      <c r="E9" s="153" t="s">
        <v>266</v>
      </c>
      <c r="F9" s="153"/>
      <c r="G9" s="160"/>
      <c r="H9" s="160"/>
      <c r="I9" s="129"/>
      <c r="J9" s="127"/>
      <c r="K9" s="123"/>
      <c r="L9" s="123"/>
    </row>
    <row r="10" spans="1:12">
      <c r="A10" s="123"/>
      <c r="B10" s="124"/>
      <c r="C10" s="131"/>
      <c r="D10" s="191"/>
      <c r="E10" s="153" t="s">
        <v>267</v>
      </c>
      <c r="F10" s="153"/>
      <c r="G10" s="160"/>
      <c r="H10" s="160"/>
      <c r="I10" s="129"/>
      <c r="J10" s="127"/>
      <c r="K10" s="123"/>
      <c r="L10" s="123"/>
    </row>
    <row r="11" spans="1:12">
      <c r="A11" s="123"/>
      <c r="B11" s="124"/>
      <c r="C11" s="132"/>
      <c r="D11" s="192"/>
      <c r="E11" s="192" t="s">
        <v>268</v>
      </c>
      <c r="F11" s="192"/>
      <c r="G11" s="192"/>
      <c r="H11" s="192"/>
      <c r="I11" s="133"/>
      <c r="J11" s="127"/>
      <c r="K11" s="123"/>
      <c r="L11" s="123"/>
    </row>
    <row r="12" spans="1:12">
      <c r="B12" s="7"/>
      <c r="C12" s="6"/>
      <c r="D12" s="6"/>
      <c r="E12" s="6"/>
      <c r="F12" s="6"/>
      <c r="G12" s="6"/>
      <c r="H12" s="6"/>
      <c r="I12" s="6"/>
      <c r="J12" s="8"/>
    </row>
    <row r="13" spans="1:12">
      <c r="B13" s="7"/>
      <c r="C13" s="6"/>
      <c r="D13" s="6"/>
      <c r="E13" s="6"/>
      <c r="F13" s="6"/>
      <c r="G13" s="6"/>
      <c r="H13" s="6"/>
      <c r="I13" s="6"/>
      <c r="J13" s="8"/>
    </row>
    <row r="14" spans="1:12">
      <c r="B14" s="7"/>
      <c r="C14" s="6"/>
      <c r="D14" s="491"/>
      <c r="E14" s="491"/>
      <c r="F14" s="193"/>
      <c r="G14" s="492"/>
      <c r="H14" s="492"/>
      <c r="I14" s="492"/>
      <c r="J14" s="8"/>
    </row>
    <row r="15" spans="1:12">
      <c r="B15" s="7"/>
      <c r="C15" s="6"/>
      <c r="D15" s="491"/>
      <c r="E15" s="491"/>
      <c r="F15" s="193"/>
      <c r="G15" s="193"/>
      <c r="H15" s="193"/>
      <c r="I15" s="193"/>
      <c r="J15" s="8"/>
    </row>
    <row r="16" spans="1:12">
      <c r="B16" s="7"/>
      <c r="C16" s="6"/>
      <c r="D16" s="153"/>
      <c r="E16" s="153"/>
      <c r="F16" s="153"/>
      <c r="G16" s="153"/>
      <c r="H16" s="153"/>
      <c r="I16" s="153"/>
      <c r="J16" s="8"/>
    </row>
    <row r="17" spans="2:10">
      <c r="B17" s="7"/>
      <c r="C17" s="164" t="s">
        <v>269</v>
      </c>
      <c r="D17" s="164"/>
      <c r="E17" s="164" t="s">
        <v>270</v>
      </c>
      <c r="F17" s="164"/>
      <c r="G17" s="164"/>
      <c r="H17" s="164"/>
      <c r="I17" s="164"/>
      <c r="J17" s="8"/>
    </row>
    <row r="18" spans="2:10">
      <c r="B18" s="7"/>
      <c r="C18" s="164"/>
      <c r="D18" s="164"/>
      <c r="E18" s="164"/>
      <c r="F18" s="164"/>
      <c r="G18" s="164"/>
      <c r="H18" s="164"/>
      <c r="I18" s="164"/>
      <c r="J18" s="8"/>
    </row>
    <row r="19" spans="2:10">
      <c r="B19" s="7"/>
      <c r="C19" s="6"/>
      <c r="D19" s="6"/>
      <c r="E19" s="6"/>
      <c r="F19" s="6"/>
      <c r="G19" s="6"/>
      <c r="H19" s="6"/>
      <c r="I19" s="6"/>
      <c r="J19" s="8"/>
    </row>
    <row r="20" spans="2:10">
      <c r="B20" s="7"/>
      <c r="C20" s="6"/>
      <c r="D20" s="6"/>
      <c r="E20" s="6"/>
      <c r="F20" s="6"/>
      <c r="G20" s="6"/>
      <c r="H20" s="6"/>
      <c r="I20" s="6"/>
      <c r="J20" s="8"/>
    </row>
    <row r="21" spans="2:10">
      <c r="B21" s="7"/>
      <c r="C21" s="6"/>
      <c r="D21" s="6"/>
      <c r="E21" s="6"/>
      <c r="F21" s="6"/>
      <c r="G21" s="6"/>
      <c r="H21" s="6"/>
      <c r="I21" s="6"/>
      <c r="J21" s="8"/>
    </row>
    <row r="22" spans="2:10">
      <c r="B22" s="7"/>
      <c r="C22" s="6"/>
      <c r="D22" s="6"/>
      <c r="E22" s="6"/>
      <c r="F22" s="6"/>
      <c r="G22" s="6"/>
      <c r="H22" s="6"/>
      <c r="I22" s="6"/>
      <c r="J22" s="8"/>
    </row>
    <row r="23" spans="2:10">
      <c r="B23" s="7"/>
      <c r="C23" s="6"/>
      <c r="D23" s="6"/>
      <c r="E23" s="6"/>
      <c r="F23" s="6"/>
      <c r="G23" s="6"/>
      <c r="H23" s="6"/>
      <c r="I23" s="6"/>
      <c r="J23" s="8"/>
    </row>
    <row r="24" spans="2:10">
      <c r="B24" s="7"/>
      <c r="C24" s="6"/>
      <c r="D24" s="6"/>
      <c r="E24" s="6"/>
      <c r="F24" s="6"/>
      <c r="G24" s="6"/>
      <c r="H24" s="6"/>
      <c r="I24" s="6"/>
      <c r="J24" s="8"/>
    </row>
    <row r="25" spans="2:10">
      <c r="B25" s="7"/>
      <c r="C25" s="6"/>
      <c r="D25" s="6"/>
      <c r="E25" s="6"/>
      <c r="F25" s="6"/>
      <c r="G25" s="6"/>
      <c r="H25" s="6"/>
      <c r="I25" s="6"/>
      <c r="J25" s="8"/>
    </row>
    <row r="26" spans="2:10">
      <c r="B26" s="7"/>
      <c r="C26" s="6"/>
      <c r="D26" s="6"/>
      <c r="E26" s="6"/>
      <c r="F26" s="6"/>
      <c r="G26" s="6"/>
      <c r="H26" s="6"/>
      <c r="I26" s="6"/>
      <c r="J26" s="8"/>
    </row>
    <row r="27" spans="2:10">
      <c r="B27" s="7"/>
      <c r="C27" s="6"/>
      <c r="D27" s="6"/>
      <c r="E27" s="6"/>
      <c r="F27" s="6"/>
      <c r="G27" s="6"/>
      <c r="H27" s="6"/>
      <c r="I27" s="6"/>
      <c r="J27" s="8"/>
    </row>
    <row r="28" spans="2:10">
      <c r="B28" s="7"/>
      <c r="C28" s="6"/>
      <c r="D28" s="6"/>
      <c r="E28" s="6"/>
      <c r="F28" s="6"/>
      <c r="G28" s="6"/>
      <c r="H28" s="6"/>
      <c r="I28" s="6"/>
      <c r="J28" s="8"/>
    </row>
    <row r="29" spans="2:10">
      <c r="B29" s="7"/>
      <c r="C29" s="6"/>
      <c r="D29" s="6"/>
      <c r="E29" s="6"/>
      <c r="F29" s="6"/>
      <c r="G29" s="6"/>
      <c r="H29" s="6"/>
      <c r="I29" s="6"/>
      <c r="J29" s="8"/>
    </row>
    <row r="30" spans="2:10">
      <c r="B30" s="7"/>
      <c r="C30" s="6"/>
      <c r="D30" s="6"/>
      <c r="E30" s="6"/>
      <c r="F30" s="6"/>
      <c r="G30" s="6"/>
      <c r="H30" s="6"/>
      <c r="I30" s="6"/>
      <c r="J30" s="8"/>
    </row>
    <row r="31" spans="2:10">
      <c r="B31" s="7"/>
      <c r="C31" s="6"/>
      <c r="D31" s="6"/>
      <c r="E31" s="6"/>
      <c r="F31" s="6"/>
      <c r="G31" s="6"/>
      <c r="H31" s="6"/>
      <c r="I31" s="6"/>
      <c r="J31" s="8"/>
    </row>
    <row r="32" spans="2:10">
      <c r="B32" s="7"/>
      <c r="C32" s="6"/>
      <c r="D32" s="6"/>
      <c r="E32" s="6"/>
      <c r="F32" s="6"/>
      <c r="G32" s="6"/>
      <c r="H32" s="6"/>
      <c r="I32" s="6"/>
      <c r="J32" s="8"/>
    </row>
    <row r="33" spans="1:12">
      <c r="B33" s="7"/>
      <c r="C33" s="6"/>
      <c r="D33" s="6"/>
      <c r="E33" s="6"/>
      <c r="F33" s="6"/>
      <c r="G33" s="6"/>
      <c r="H33" s="6"/>
      <c r="I33" s="6"/>
      <c r="J33" s="8"/>
    </row>
    <row r="34" spans="1:12" ht="15.75">
      <c r="A34" s="34"/>
      <c r="B34" s="138"/>
      <c r="C34" s="139"/>
      <c r="D34" s="139"/>
      <c r="E34" s="139"/>
      <c r="F34" s="139"/>
      <c r="G34" s="139"/>
      <c r="H34" s="139"/>
      <c r="I34" s="215"/>
      <c r="J34" s="140"/>
      <c r="K34" s="34"/>
      <c r="L34" s="34"/>
    </row>
    <row r="35" spans="1:12" ht="15.75">
      <c r="A35" s="34"/>
      <c r="B35" s="138"/>
      <c r="C35" s="139"/>
      <c r="D35" s="139"/>
      <c r="E35" s="159"/>
      <c r="F35" s="159"/>
      <c r="G35" s="159"/>
      <c r="H35" s="159"/>
      <c r="I35" s="159"/>
      <c r="J35" s="140"/>
      <c r="K35" s="34"/>
      <c r="L35" s="34"/>
    </row>
    <row r="36" spans="1:12" ht="15.75">
      <c r="A36" s="34"/>
      <c r="B36" s="138"/>
      <c r="C36" s="139"/>
      <c r="D36" s="139"/>
      <c r="E36" s="159"/>
      <c r="F36" s="159"/>
      <c r="G36" s="159"/>
      <c r="H36" s="159"/>
      <c r="I36" s="159" t="s">
        <v>271</v>
      </c>
      <c r="J36" s="140"/>
      <c r="K36" s="34"/>
      <c r="L36" s="34"/>
    </row>
    <row r="37" spans="1:12" ht="15.75">
      <c r="A37" s="34"/>
      <c r="B37" s="138"/>
      <c r="C37" s="139"/>
      <c r="D37" s="139"/>
      <c r="E37" s="159"/>
      <c r="F37" s="159"/>
      <c r="G37" s="159"/>
      <c r="H37" s="159"/>
      <c r="I37" s="159" t="s">
        <v>272</v>
      </c>
      <c r="J37" s="140"/>
      <c r="K37" s="34"/>
      <c r="L37" s="34"/>
    </row>
    <row r="38" spans="1:12" ht="15.75">
      <c r="A38" s="34"/>
      <c r="B38" s="138"/>
      <c r="C38" s="139"/>
      <c r="D38" s="139"/>
      <c r="E38" s="159"/>
      <c r="F38" s="159"/>
      <c r="G38" s="159"/>
      <c r="H38" s="159"/>
      <c r="I38" s="195" t="s">
        <v>344</v>
      </c>
      <c r="J38" s="140"/>
      <c r="K38" s="34"/>
      <c r="L38" s="34"/>
    </row>
    <row r="39" spans="1:12">
      <c r="A39" s="34"/>
      <c r="B39" s="138"/>
      <c r="C39" s="194"/>
      <c r="D39" s="194"/>
      <c r="E39" s="194"/>
      <c r="F39" s="258"/>
      <c r="G39" s="493"/>
      <c r="H39" s="493"/>
      <c r="I39" s="493"/>
      <c r="J39" s="140"/>
      <c r="K39" s="34"/>
      <c r="L39" s="34"/>
    </row>
    <row r="40" spans="1:12" ht="15.75">
      <c r="B40" s="7"/>
      <c r="C40" s="6"/>
      <c r="D40" s="6"/>
      <c r="E40" s="195"/>
      <c r="F40" s="195"/>
      <c r="G40" s="487"/>
      <c r="H40" s="487"/>
      <c r="I40" s="487"/>
      <c r="J40" s="8"/>
    </row>
    <row r="41" spans="1:12">
      <c r="B41" s="7"/>
      <c r="C41" s="6"/>
      <c r="D41" s="6"/>
      <c r="E41" s="6"/>
      <c r="F41" s="6"/>
      <c r="G41" s="6"/>
      <c r="H41" s="6"/>
      <c r="I41" s="6"/>
      <c r="J41" s="8"/>
    </row>
    <row r="42" spans="1:12">
      <c r="B42" s="7"/>
      <c r="C42" s="6"/>
      <c r="D42" s="6"/>
      <c r="E42" s="6"/>
      <c r="F42" s="6"/>
      <c r="G42" s="6"/>
      <c r="H42" s="6"/>
      <c r="I42" s="6"/>
      <c r="J42" s="8"/>
    </row>
    <row r="43" spans="1:12">
      <c r="B43" s="141"/>
      <c r="C43" s="142"/>
      <c r="D43" s="142"/>
      <c r="E43" s="142"/>
      <c r="F43" s="142"/>
      <c r="G43" s="142"/>
      <c r="H43" s="142"/>
      <c r="I43" s="142"/>
      <c r="J43" s="143"/>
    </row>
  </sheetData>
  <mergeCells count="6">
    <mergeCell ref="G40:I40"/>
    <mergeCell ref="B4:J4"/>
    <mergeCell ref="D14:D15"/>
    <mergeCell ref="E14:E15"/>
    <mergeCell ref="G14:I14"/>
    <mergeCell ref="G39:I39"/>
  </mergeCells>
  <pageMargins left="0.23" right="0.16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kapak biz vogel</vt:lpstr>
      <vt:lpstr>AKTIVI </vt:lpstr>
      <vt:lpstr>PASIVI </vt:lpstr>
      <vt:lpstr>TE ARDHURAT</vt:lpstr>
      <vt:lpstr>FLUKSI MET 1</vt:lpstr>
      <vt:lpstr>INVENTARI AKTIVEVE</vt:lpstr>
      <vt:lpstr>KAPITALI 2010</vt:lpstr>
      <vt:lpstr>AMORTIZIMET 2010</vt:lpstr>
      <vt:lpstr>KAPAKU I FUNDIT 2010</vt:lpstr>
      <vt:lpstr>SHENIME SHP 2010</vt:lpstr>
      <vt:lpstr>PASQYRA E SHPJEGIMEVE 2010</vt:lpstr>
      <vt:lpstr>Pasq 1-2</vt:lpstr>
      <vt:lpstr>Pasq 3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bert</cp:lastModifiedBy>
  <cp:lastPrinted>2010-04-10T04:53:04Z</cp:lastPrinted>
  <dcterms:created xsi:type="dcterms:W3CDTF">2011-01-09T03:38:29Z</dcterms:created>
  <dcterms:modified xsi:type="dcterms:W3CDTF">2010-04-10T04:53:40Z</dcterms:modified>
</cp:coreProperties>
</file>